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ida\OneDrive\Desktop\"/>
    </mc:Choice>
  </mc:AlternateContent>
  <xr:revisionPtr revIDLastSave="0" documentId="13_ncr:1_{BAB2E747-DF71-4921-87C3-BF7D58CD1B67}" xr6:coauthVersionLast="47" xr6:coauthVersionMax="47" xr10:uidLastSave="{00000000-0000-0000-0000-000000000000}"/>
  <bookViews>
    <workbookView xWindow="-120" yWindow="-120" windowWidth="38640" windowHeight="21120" xr2:uid="{40899163-96D2-4BF2-9ACB-707D2F18C1B1}"/>
  </bookViews>
  <sheets>
    <sheet name="Dataset1-CLEAN" sheetId="1" r:id="rId1"/>
    <sheet name="Dataset2-CLEAN" sheetId="2" r:id="rId2"/>
  </sheets>
  <definedNames>
    <definedName name="_xlnm._FilterDatabase" localSheetId="0" hidden="1">'Dataset1-CLEAN'!$A$1:$AC$1</definedName>
    <definedName name="_xlnm._FilterDatabase" localSheetId="1" hidden="1">'Dataset2-CLEAN'!$A$1:$H$1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AB12" i="1"/>
  <c r="AB2" i="1"/>
  <c r="AB72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2" i="1"/>
  <c r="AB3" i="1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2" i="1"/>
</calcChain>
</file>

<file path=xl/sharedStrings.xml><?xml version="1.0" encoding="utf-8"?>
<sst xmlns="http://schemas.openxmlformats.org/spreadsheetml/2006/main" count="12640" uniqueCount="3161">
  <si>
    <t>campaign_id</t>
  </si>
  <si>
    <t>creative_size</t>
  </si>
  <si>
    <t>userid</t>
  </si>
  <si>
    <t>creative_messaging</t>
  </si>
  <si>
    <t>app_url</t>
  </si>
  <si>
    <t>exchange</t>
  </si>
  <si>
    <t>device_make</t>
  </si>
  <si>
    <t>impressions</t>
  </si>
  <si>
    <t>clicks</t>
  </si>
  <si>
    <t>viewable_impressions</t>
  </si>
  <si>
    <t>measurable_impressions</t>
  </si>
  <si>
    <t>total_conversions</t>
  </si>
  <si>
    <t>gross_cost</t>
  </si>
  <si>
    <t>CPA
(Cost Per Action)</t>
  </si>
  <si>
    <t>CTR
(Click Through Rate)</t>
  </si>
  <si>
    <t>CVR
(Conversion Rate)</t>
  </si>
  <si>
    <t>CPM
(Cost Per Thousand)</t>
  </si>
  <si>
    <t>CPC
(Click Through Rate)</t>
  </si>
  <si>
    <t>PJ23H</t>
  </si>
  <si>
    <t xml:space="preserve">320x50 </t>
  </si>
  <si>
    <t xml:space="preserve"> HVQYH5891M</t>
  </si>
  <si>
    <t>Subscribe Today - 10% Discount</t>
  </si>
  <si>
    <t>nbcchicago.com</t>
  </si>
  <si>
    <t>Google Ad Manager</t>
  </si>
  <si>
    <t>Smartphone</t>
  </si>
  <si>
    <t>Orlando-Daytona Beach, Florida</t>
  </si>
  <si>
    <t>LJ36Y</t>
  </si>
  <si>
    <t xml:space="preserve">300x250 </t>
  </si>
  <si>
    <t xml:space="preserve"> SEFWO1141R</t>
  </si>
  <si>
    <t>Sign up Now - 10% Off</t>
  </si>
  <si>
    <t>wikihow.com</t>
  </si>
  <si>
    <t>New York City, New York</t>
  </si>
  <si>
    <t>LH71M</t>
  </si>
  <si>
    <t xml:space="preserve"> COBZW7547O</t>
  </si>
  <si>
    <t>10% Discount - Ends 6/1</t>
  </si>
  <si>
    <t>yahoo.com</t>
  </si>
  <si>
    <t>BidSwitch</t>
  </si>
  <si>
    <t>Lafayette, Indiana</t>
  </si>
  <si>
    <t>VR34F</t>
  </si>
  <si>
    <t xml:space="preserve"> ZLWMH0969T</t>
  </si>
  <si>
    <t>Sign up Today - 10% Off</t>
  </si>
  <si>
    <t>ign.com</t>
  </si>
  <si>
    <t>Peoria-Bloomington, Illinois</t>
  </si>
  <si>
    <t>LL46A</t>
  </si>
  <si>
    <t xml:space="preserve"> CNFXR5394I</t>
  </si>
  <si>
    <t>ebay.com</t>
  </si>
  <si>
    <t>PubMatic</t>
  </si>
  <si>
    <t>Los Angeles, California</t>
  </si>
  <si>
    <t>JD9C</t>
  </si>
  <si>
    <t xml:space="preserve"> SUXOV6040Z</t>
  </si>
  <si>
    <t>mail.aol.com</t>
  </si>
  <si>
    <t>Magnite DV+</t>
  </si>
  <si>
    <t>WX33F</t>
  </si>
  <si>
    <t xml:space="preserve"> JYUMW9816F</t>
  </si>
  <si>
    <t>accuweather.com</t>
  </si>
  <si>
    <t>OpenX</t>
  </si>
  <si>
    <t>YG91V</t>
  </si>
  <si>
    <t xml:space="preserve"> PQIWN3479L</t>
  </si>
  <si>
    <t>repairlinkshop.com</t>
  </si>
  <si>
    <t>Yahoo Exchange</t>
  </si>
  <si>
    <t>NE81K</t>
  </si>
  <si>
    <t xml:space="preserve"> KSIMT4587A</t>
  </si>
  <si>
    <t>therighthairstyles.com</t>
  </si>
  <si>
    <t>Index Exchange</t>
  </si>
  <si>
    <t>San Francisco, California</t>
  </si>
  <si>
    <t>HA98T</t>
  </si>
  <si>
    <t xml:space="preserve"> IIACN8931W</t>
  </si>
  <si>
    <t>taboolanews.com</t>
  </si>
  <si>
    <t>TripleLift</t>
  </si>
  <si>
    <t>West Palm Beach-Ft. Pierce, Florida</t>
  </si>
  <si>
    <t>VF49M</t>
  </si>
  <si>
    <t xml:space="preserve"> YJMEQ9238S</t>
  </si>
  <si>
    <t>weather.com</t>
  </si>
  <si>
    <t>Sharethrough</t>
  </si>
  <si>
    <t>Chicago, Illinois</t>
  </si>
  <si>
    <t>EK89N</t>
  </si>
  <si>
    <t xml:space="preserve"> WBEHI2534S</t>
  </si>
  <si>
    <t>factable.com</t>
  </si>
  <si>
    <t>FX84C</t>
  </si>
  <si>
    <t xml:space="preserve"> BZYUX5752U</t>
  </si>
  <si>
    <t>Grand Rapids-Kalamazoo, Michigan</t>
  </si>
  <si>
    <t>EU53E</t>
  </si>
  <si>
    <t xml:space="preserve"> NXEJF9205S</t>
  </si>
  <si>
    <t>ew.com</t>
  </si>
  <si>
    <t>Xandr - Monetize SSP (AppNexus)</t>
  </si>
  <si>
    <t>ES56X</t>
  </si>
  <si>
    <t xml:space="preserve"> ZJYWR9031U</t>
  </si>
  <si>
    <t>businessinsider.com</t>
  </si>
  <si>
    <t>OI24N</t>
  </si>
  <si>
    <t xml:space="preserve"> QAKGQ0599J</t>
  </si>
  <si>
    <t>biblegateway.com</t>
  </si>
  <si>
    <t>Smart RTB+ (Smartadserver)</t>
  </si>
  <si>
    <t>Apple PC</t>
  </si>
  <si>
    <t>UJ91R</t>
  </si>
  <si>
    <t xml:space="preserve"> OQHLV3457P</t>
  </si>
  <si>
    <t>zone.msn.com</t>
  </si>
  <si>
    <t>LQ6L</t>
  </si>
  <si>
    <t xml:space="preserve"> REODI7132J</t>
  </si>
  <si>
    <t>investing.com</t>
  </si>
  <si>
    <t>LI12Z</t>
  </si>
  <si>
    <t xml:space="preserve"> FNGJA1454X</t>
  </si>
  <si>
    <t>LJ80N</t>
  </si>
  <si>
    <t xml:space="preserve"> TWADZ8901H</t>
  </si>
  <si>
    <t>GumGum</t>
  </si>
  <si>
    <t>HD66S</t>
  </si>
  <si>
    <t xml:space="preserve"> LVWON1040F</t>
  </si>
  <si>
    <t>Miami-Ft. Lauderdale, Florida</t>
  </si>
  <si>
    <t>QH16W</t>
  </si>
  <si>
    <t xml:space="preserve"> CLLBZ5214Q</t>
  </si>
  <si>
    <t>news.yahoo.com</t>
  </si>
  <si>
    <t>MR34R</t>
  </si>
  <si>
    <t xml:space="preserve"> ONCOK8833J</t>
  </si>
  <si>
    <t>eonline.com</t>
  </si>
  <si>
    <t>EP2H</t>
  </si>
  <si>
    <t xml:space="preserve"> FASKQ5093E</t>
  </si>
  <si>
    <t>mail.yahoo.com</t>
  </si>
  <si>
    <t>Windows PC</t>
  </si>
  <si>
    <t>KP12T</t>
  </si>
  <si>
    <t xml:space="preserve"> JVAUR7344V</t>
  </si>
  <si>
    <t>Nashville, Tennessee</t>
  </si>
  <si>
    <t>CM49X</t>
  </si>
  <si>
    <t xml:space="preserve"> ANIZM5002N</t>
  </si>
  <si>
    <t>drugs.com</t>
  </si>
  <si>
    <t>DQ15G</t>
  </si>
  <si>
    <t xml:space="preserve"> LLMRO4391P</t>
  </si>
  <si>
    <t>whatismyipaddress.com</t>
  </si>
  <si>
    <t>CE82F</t>
  </si>
  <si>
    <t xml:space="preserve"> FMYIG2676Q</t>
  </si>
  <si>
    <t>cargurus.com</t>
  </si>
  <si>
    <t>Memphis, Tennessee</t>
  </si>
  <si>
    <t>HI15Q</t>
  </si>
  <si>
    <t xml:space="preserve"> LTTNB2264R</t>
  </si>
  <si>
    <t>jdpower.com</t>
  </si>
  <si>
    <t>QD76P</t>
  </si>
  <si>
    <t xml:space="preserve"> NEAPL8644K</t>
  </si>
  <si>
    <t>heraldweekly.com</t>
  </si>
  <si>
    <t>QM37S</t>
  </si>
  <si>
    <t xml:space="preserve"> AJJCI3040E</t>
  </si>
  <si>
    <t>insider.com</t>
  </si>
  <si>
    <t>Champaign &amp; Springfield-Decatur,Illinois</t>
  </si>
  <si>
    <t>XK63D</t>
  </si>
  <si>
    <t xml:space="preserve"> JKRHK0759G</t>
  </si>
  <si>
    <t>ajc.com</t>
  </si>
  <si>
    <t>VS82D</t>
  </si>
  <si>
    <t xml:space="preserve"> KZYBM6074H</t>
  </si>
  <si>
    <t>FN46M</t>
  </si>
  <si>
    <t xml:space="preserve"> OAMGQ6208B</t>
  </si>
  <si>
    <t>foxnews.com</t>
  </si>
  <si>
    <t>PulsePoint</t>
  </si>
  <si>
    <t>PH57X</t>
  </si>
  <si>
    <t xml:space="preserve"> ZXNGE3860E</t>
  </si>
  <si>
    <t>WK8H</t>
  </si>
  <si>
    <t xml:space="preserve">300x50 </t>
  </si>
  <si>
    <t xml:space="preserve"> XHXBX5957R</t>
  </si>
  <si>
    <t>carscoops.com</t>
  </si>
  <si>
    <t>UY89F</t>
  </si>
  <si>
    <t xml:space="preserve"> EYDEZ2877H</t>
  </si>
  <si>
    <t>msn.com</t>
  </si>
  <si>
    <t>Shreveport, Louisiana</t>
  </si>
  <si>
    <t>SN60T</t>
  </si>
  <si>
    <t xml:space="preserve"> JCTLS5100D</t>
  </si>
  <si>
    <t>cnbc.com</t>
  </si>
  <si>
    <t>LK68W</t>
  </si>
  <si>
    <t xml:space="preserve"> ILTLJ4877I</t>
  </si>
  <si>
    <t>OJ90E</t>
  </si>
  <si>
    <t xml:space="preserve"> POYRQ6465K</t>
  </si>
  <si>
    <t>Tallahassee, Florida-Thomasville, Georgia</t>
  </si>
  <si>
    <t>NC3U</t>
  </si>
  <si>
    <t xml:space="preserve"> ZQXCO1346J</t>
  </si>
  <si>
    <t>moneyppl.com</t>
  </si>
  <si>
    <t>IO5D</t>
  </si>
  <si>
    <t xml:space="preserve"> NIUDH7635W</t>
  </si>
  <si>
    <t>wunderground.com</t>
  </si>
  <si>
    <t>OS77J</t>
  </si>
  <si>
    <t xml:space="preserve"> MBNDY3862Y</t>
  </si>
  <si>
    <t>JF49Z</t>
  </si>
  <si>
    <t xml:space="preserve"> BYINL9871V</t>
  </si>
  <si>
    <t>CA34N</t>
  </si>
  <si>
    <t xml:space="preserve"> DZZSC6982P</t>
  </si>
  <si>
    <t>finance.yahoo.com</t>
  </si>
  <si>
    <t>HY96C</t>
  </si>
  <si>
    <t xml:space="preserve"> JNAMM4456W</t>
  </si>
  <si>
    <t>nypost.com</t>
  </si>
  <si>
    <t>AH51D</t>
  </si>
  <si>
    <t xml:space="preserve"> QNBHM4798S</t>
  </si>
  <si>
    <t>PB54F</t>
  </si>
  <si>
    <t xml:space="preserve"> LLHDI5345H</t>
  </si>
  <si>
    <t>cnn.com</t>
  </si>
  <si>
    <t>South Bend-Elkhart, Indiana</t>
  </si>
  <si>
    <t>MB91Z</t>
  </si>
  <si>
    <t xml:space="preserve"> ZFEQW7935E</t>
  </si>
  <si>
    <t>AZ61O</t>
  </si>
  <si>
    <t xml:space="preserve"> KFRBM4147Z</t>
  </si>
  <si>
    <t>aol.com</t>
  </si>
  <si>
    <t>QG45D</t>
  </si>
  <si>
    <t xml:space="preserve"> WTKWQ3082S</t>
  </si>
  <si>
    <t>fandom.com</t>
  </si>
  <si>
    <t>ZH50S</t>
  </si>
  <si>
    <t xml:space="preserve"> VJSZC2958L</t>
  </si>
  <si>
    <t>icy-veins.com</t>
  </si>
  <si>
    <t>Flint-Saginaw-Bay City, Michigan</t>
  </si>
  <si>
    <t>QK4P</t>
  </si>
  <si>
    <t xml:space="preserve"> VPGMT8907Q</t>
  </si>
  <si>
    <t>outlook.live.com</t>
  </si>
  <si>
    <t>UU28I</t>
  </si>
  <si>
    <t xml:space="preserve"> OUAPW0127E</t>
  </si>
  <si>
    <t>fortune.com</t>
  </si>
  <si>
    <t>Jacksonville, Florida</t>
  </si>
  <si>
    <t>FO81Y</t>
  </si>
  <si>
    <t xml:space="preserve"> EUDBU4665J</t>
  </si>
  <si>
    <t>sporcle.com</t>
  </si>
  <si>
    <t>MW86D</t>
  </si>
  <si>
    <t xml:space="preserve"> UIPSP5950E</t>
  </si>
  <si>
    <t>WF66F</t>
  </si>
  <si>
    <t xml:space="preserve"> ISEGR9981S</t>
  </si>
  <si>
    <t>realtor.com</t>
  </si>
  <si>
    <t>OZ35S</t>
  </si>
  <si>
    <t xml:space="preserve"> ZNYKU3011Q</t>
  </si>
  <si>
    <t>ZN15I</t>
  </si>
  <si>
    <t xml:space="preserve"> GEOMK7360B</t>
  </si>
  <si>
    <t>XX77N</t>
  </si>
  <si>
    <t xml:space="preserve"> OYUEN2234N</t>
  </si>
  <si>
    <t>dailymail.co.uk/tvshowbiz</t>
  </si>
  <si>
    <t>Tampa-St Petersburg (Sarasota), Florida</t>
  </si>
  <si>
    <t>DZ71L</t>
  </si>
  <si>
    <t xml:space="preserve"> IRHJI8002Z</t>
  </si>
  <si>
    <t>att.yahoo.com</t>
  </si>
  <si>
    <t>IL47Q</t>
  </si>
  <si>
    <t xml:space="preserve"> FZXRW3885D</t>
  </si>
  <si>
    <t>medicalnewstoday.com</t>
  </si>
  <si>
    <t>IJ79W</t>
  </si>
  <si>
    <t xml:space="preserve"> HICAK5310C</t>
  </si>
  <si>
    <t>a-z-animals.com</t>
  </si>
  <si>
    <t>DD73R</t>
  </si>
  <si>
    <t xml:space="preserve"> KCPLJ6183V</t>
  </si>
  <si>
    <t>mlb.com</t>
  </si>
  <si>
    <t>UC52Z</t>
  </si>
  <si>
    <t>zillow.com</t>
  </si>
  <si>
    <t>Taboola</t>
  </si>
  <si>
    <t>RA17O</t>
  </si>
  <si>
    <t xml:space="preserve"> ZGKGP8289X</t>
  </si>
  <si>
    <t>VJ54T</t>
  </si>
  <si>
    <t>Travel</t>
  </si>
  <si>
    <t xml:space="preserve"> MXNZG3785U</t>
  </si>
  <si>
    <t>UG90P</t>
  </si>
  <si>
    <t>cars.com</t>
  </si>
  <si>
    <t>KR64J</t>
  </si>
  <si>
    <t xml:space="preserve"> MSHHK2719Q</t>
  </si>
  <si>
    <t>Cincinnati, Ohio</t>
  </si>
  <si>
    <t>CZ97I</t>
  </si>
  <si>
    <t xml:space="preserve"> VJDNM3110F</t>
  </si>
  <si>
    <t>cbssports.com</t>
  </si>
  <si>
    <t>Charleston, South Carolina</t>
  </si>
  <si>
    <t>TF33H</t>
  </si>
  <si>
    <t xml:space="preserve"> TIBWX8177M</t>
  </si>
  <si>
    <t>YH75O</t>
  </si>
  <si>
    <t xml:space="preserve"> ZMFKM9001I</t>
  </si>
  <si>
    <t>uscellular.com</t>
  </si>
  <si>
    <t>SF4C</t>
  </si>
  <si>
    <t xml:space="preserve"> SBFDD1822R</t>
  </si>
  <si>
    <t>Ft. Myers-Naples, Florida</t>
  </si>
  <si>
    <t>WG95N</t>
  </si>
  <si>
    <t xml:space="preserve"> QLFXM0266I</t>
  </si>
  <si>
    <t>TB53B</t>
  </si>
  <si>
    <t xml:space="preserve"> PNDZA8403Y</t>
  </si>
  <si>
    <t>tomsguide.com</t>
  </si>
  <si>
    <t>HI64M</t>
  </si>
  <si>
    <t xml:space="preserve"> HDFBI6875J</t>
  </si>
  <si>
    <t>w3schools.com</t>
  </si>
  <si>
    <t>ZH63R</t>
  </si>
  <si>
    <t xml:space="preserve"> GWRJB5730V</t>
  </si>
  <si>
    <t>reuters.com</t>
  </si>
  <si>
    <t>RR20Z</t>
  </si>
  <si>
    <t xml:space="preserve"> LZDFY9479R</t>
  </si>
  <si>
    <t>politico.com</t>
  </si>
  <si>
    <t>UV55D</t>
  </si>
  <si>
    <t xml:space="preserve"> IECYH3530S</t>
  </si>
  <si>
    <t>Ft. Wayne, Indiana</t>
  </si>
  <si>
    <t>FH83V</t>
  </si>
  <si>
    <t xml:space="preserve"> DKFNA5776L</t>
  </si>
  <si>
    <t>slickdeals.net</t>
  </si>
  <si>
    <t>JI73B</t>
  </si>
  <si>
    <t xml:space="preserve"> JLZEQ0328H</t>
  </si>
  <si>
    <t>activebeat.com</t>
  </si>
  <si>
    <t>FQ87Y</t>
  </si>
  <si>
    <t>bridesblush.com</t>
  </si>
  <si>
    <t>Rockford, Illinois</t>
  </si>
  <si>
    <t>EO9I</t>
  </si>
  <si>
    <t>EX96U</t>
  </si>
  <si>
    <t xml:space="preserve"> YZRZD5125Z</t>
  </si>
  <si>
    <t>Panama City, Florida</t>
  </si>
  <si>
    <t>TW45O</t>
  </si>
  <si>
    <t xml:space="preserve"> DRBTQ7923R</t>
  </si>
  <si>
    <t>wsvn.com</t>
  </si>
  <si>
    <t>FM76P</t>
  </si>
  <si>
    <t xml:space="preserve"> HNVLH7748V</t>
  </si>
  <si>
    <t>screenrant.com</t>
  </si>
  <si>
    <t>Sovrn</t>
  </si>
  <si>
    <t>Knoxville, Tennessee</t>
  </si>
  <si>
    <t>DK71O</t>
  </si>
  <si>
    <t xml:space="preserve"> PHMEG3275U</t>
  </si>
  <si>
    <t>soaps.sheknows.com</t>
  </si>
  <si>
    <t>CB44H</t>
  </si>
  <si>
    <t xml:space="preserve"> DNKCL6936S</t>
  </si>
  <si>
    <t>gamespot.com</t>
  </si>
  <si>
    <t>EV32K</t>
  </si>
  <si>
    <t xml:space="preserve"> TEXCP6975A</t>
  </si>
  <si>
    <t>LH90W</t>
  </si>
  <si>
    <t xml:space="preserve"> SCEPV9076U</t>
  </si>
  <si>
    <t>signupgenius.com</t>
  </si>
  <si>
    <t>BH79Z</t>
  </si>
  <si>
    <t xml:space="preserve"> BTTSH5960B</t>
  </si>
  <si>
    <t>VI17M</t>
  </si>
  <si>
    <t xml:space="preserve"> LKSDD3907S</t>
  </si>
  <si>
    <t>OR18G</t>
  </si>
  <si>
    <t xml:space="preserve"> SYMLU1611U</t>
  </si>
  <si>
    <t>CX8O</t>
  </si>
  <si>
    <t xml:space="preserve"> VGSJY3745H</t>
  </si>
  <si>
    <t>HQ23R</t>
  </si>
  <si>
    <t xml:space="preserve"> WVOFQ9893P</t>
  </si>
  <si>
    <t>NE65H</t>
  </si>
  <si>
    <t xml:space="preserve"> SHXPR1905B</t>
  </si>
  <si>
    <t>lensvid.com</t>
  </si>
  <si>
    <t>Yieldmo</t>
  </si>
  <si>
    <t>QW56P</t>
  </si>
  <si>
    <t xml:space="preserve"> UALQR9872D</t>
  </si>
  <si>
    <t>EG26F</t>
  </si>
  <si>
    <t xml:space="preserve"> FIHJW2587P</t>
  </si>
  <si>
    <t>cbsnews.com</t>
  </si>
  <si>
    <t>XL67K</t>
  </si>
  <si>
    <t xml:space="preserve"> BJMIP6724O</t>
  </si>
  <si>
    <t>zdnet.com</t>
  </si>
  <si>
    <t>CM93O</t>
  </si>
  <si>
    <t xml:space="preserve"> PCNIR6115S</t>
  </si>
  <si>
    <t>AG15I</t>
  </si>
  <si>
    <t>forbes.com</t>
  </si>
  <si>
    <t>CP6L</t>
  </si>
  <si>
    <t xml:space="preserve"> RKDTH1662X</t>
  </si>
  <si>
    <t>Tri-Cities, Tennessee-Virginia</t>
  </si>
  <si>
    <t>MN16C</t>
  </si>
  <si>
    <t xml:space="preserve"> XAGNC8410N</t>
  </si>
  <si>
    <t>sciencealert.com</t>
  </si>
  <si>
    <t>DL91Y</t>
  </si>
  <si>
    <t xml:space="preserve"> DLALL5294N</t>
  </si>
  <si>
    <t>investopedia.com</t>
  </si>
  <si>
    <t>IR91W</t>
  </si>
  <si>
    <t xml:space="preserve"> QBSOQ6151K</t>
  </si>
  <si>
    <t>Toledo, Ohio</t>
  </si>
  <si>
    <t>SK12Q</t>
  </si>
  <si>
    <t xml:space="preserve"> WVFMN4165A</t>
  </si>
  <si>
    <t>OF92W</t>
  </si>
  <si>
    <t xml:space="preserve"> FXGBS1831V</t>
  </si>
  <si>
    <t>omnicalculator.com</t>
  </si>
  <si>
    <t>HF90D</t>
  </si>
  <si>
    <t xml:space="preserve"> RZOJV1467Y</t>
  </si>
  <si>
    <t>SF13N</t>
  </si>
  <si>
    <t xml:space="preserve"> HPTJG5110P</t>
  </si>
  <si>
    <t>npr.org</t>
  </si>
  <si>
    <t>IQ50S</t>
  </si>
  <si>
    <t>ID64N</t>
  </si>
  <si>
    <t>autotrader.com</t>
  </si>
  <si>
    <t>MW13Q</t>
  </si>
  <si>
    <t xml:space="preserve"> AQGKA8901Y</t>
  </si>
  <si>
    <t>SW21T</t>
  </si>
  <si>
    <t xml:space="preserve"> LBNHI4328W</t>
  </si>
  <si>
    <t>OP80Y</t>
  </si>
  <si>
    <t xml:space="preserve"> SAXFV6520F</t>
  </si>
  <si>
    <t>merriam-webster.com/dictionary</t>
  </si>
  <si>
    <t>BF90F</t>
  </si>
  <si>
    <t xml:space="preserve"> UTHQB7740D</t>
  </si>
  <si>
    <t>CE62P</t>
  </si>
  <si>
    <t xml:space="preserve"> FKKDR3691J</t>
  </si>
  <si>
    <t>CI32B</t>
  </si>
  <si>
    <t xml:space="preserve"> DNGFI5901X</t>
  </si>
  <si>
    <t>VT57N</t>
  </si>
  <si>
    <t xml:space="preserve"> HCVVZ6100Z</t>
  </si>
  <si>
    <t>NA65D</t>
  </si>
  <si>
    <t xml:space="preserve"> NPHAZ8360D</t>
  </si>
  <si>
    <t>WA47A</t>
  </si>
  <si>
    <t>GI23R</t>
  </si>
  <si>
    <t xml:space="preserve"> EWZBC8759S</t>
  </si>
  <si>
    <t>gamerant.com</t>
  </si>
  <si>
    <t>KD61O</t>
  </si>
  <si>
    <t xml:space="preserve"> VFZBB0282D</t>
  </si>
  <si>
    <t>dictionary.com</t>
  </si>
  <si>
    <t>MY89Z</t>
  </si>
  <si>
    <t>billboard.com</t>
  </si>
  <si>
    <t>FN88O</t>
  </si>
  <si>
    <t xml:space="preserve"> PFTYF9099D</t>
  </si>
  <si>
    <t>OF94X</t>
  </si>
  <si>
    <t xml:space="preserve"> MWWQM0755O</t>
  </si>
  <si>
    <t>VK67N</t>
  </si>
  <si>
    <t xml:space="preserve"> PLERR1529Y</t>
  </si>
  <si>
    <t>ZZ8I</t>
  </si>
  <si>
    <t xml:space="preserve"> WUACZ9864Q</t>
  </si>
  <si>
    <t>IY6F</t>
  </si>
  <si>
    <t>RV91J</t>
  </si>
  <si>
    <t xml:space="preserve"> NFINS9522P</t>
  </si>
  <si>
    <t>VE61P</t>
  </si>
  <si>
    <t xml:space="preserve"> WVIEF2507J</t>
  </si>
  <si>
    <t>PA86A</t>
  </si>
  <si>
    <t xml:space="preserve"> MKYNC9675E</t>
  </si>
  <si>
    <t>PQ96Y</t>
  </si>
  <si>
    <t xml:space="preserve"> VFEQO2766Q</t>
  </si>
  <si>
    <t>SY63H</t>
  </si>
  <si>
    <t xml:space="preserve"> JBJHR4385F</t>
  </si>
  <si>
    <t>kbb.com</t>
  </si>
  <si>
    <t>FO99A</t>
  </si>
  <si>
    <t xml:space="preserve"> VIKRS0659N</t>
  </si>
  <si>
    <t>dmv.org</t>
  </si>
  <si>
    <t>LZ39I</t>
  </si>
  <si>
    <t xml:space="preserve"> NXPMZ8898X</t>
  </si>
  <si>
    <t>QX68R</t>
  </si>
  <si>
    <t xml:space="preserve"> BKTFJ3090U</t>
  </si>
  <si>
    <t>essentiallysports.com</t>
  </si>
  <si>
    <t>TC70T</t>
  </si>
  <si>
    <t xml:space="preserve"> FTLSP7247H</t>
  </si>
  <si>
    <t>WN47X</t>
  </si>
  <si>
    <t xml:space="preserve"> RSPQE1339C</t>
  </si>
  <si>
    <t>QP28Q</t>
  </si>
  <si>
    <t xml:space="preserve"> QYEQM4399O</t>
  </si>
  <si>
    <t>ZT96X</t>
  </si>
  <si>
    <t xml:space="preserve"> ONZOI4536S</t>
  </si>
  <si>
    <t>Kargo</t>
  </si>
  <si>
    <t>FQ39O</t>
  </si>
  <si>
    <t xml:space="preserve"> EEIIB6951G</t>
  </si>
  <si>
    <t>EW39C</t>
  </si>
  <si>
    <t xml:space="preserve"> QLQTQ7912S</t>
  </si>
  <si>
    <t>LY98V</t>
  </si>
  <si>
    <t xml:space="preserve"> HNQOJ3592J</t>
  </si>
  <si>
    <t>KP52V</t>
  </si>
  <si>
    <t xml:space="preserve"> ZZORT7715Y</t>
  </si>
  <si>
    <t>editorsnation.com</t>
  </si>
  <si>
    <t>LP44Z</t>
  </si>
  <si>
    <t xml:space="preserve"> YQWKR0204V</t>
  </si>
  <si>
    <t>allrecipes.com</t>
  </si>
  <si>
    <t>HD86N</t>
  </si>
  <si>
    <t xml:space="preserve"> GRLRA8191Q</t>
  </si>
  <si>
    <t>XJ84A</t>
  </si>
  <si>
    <t xml:space="preserve"> FVCXM7753B</t>
  </si>
  <si>
    <t>DY85C</t>
  </si>
  <si>
    <t xml:space="preserve"> PMBNU9714O</t>
  </si>
  <si>
    <t>EC16S</t>
  </si>
  <si>
    <t xml:space="preserve"> CDQVV9354G</t>
  </si>
  <si>
    <t>travelerdreams.com</t>
  </si>
  <si>
    <t>CK9M</t>
  </si>
  <si>
    <t xml:space="preserve"> DUQDY1587I</t>
  </si>
  <si>
    <t>YV40B</t>
  </si>
  <si>
    <t xml:space="preserve"> LMZTH4259C</t>
  </si>
  <si>
    <t>VD19D</t>
  </si>
  <si>
    <t xml:space="preserve"> CVPKQ4333A</t>
  </si>
  <si>
    <t>redfin.com</t>
  </si>
  <si>
    <t>WX87Y</t>
  </si>
  <si>
    <t xml:space="preserve"> JEPHO5456Q</t>
  </si>
  <si>
    <t>AZ42U</t>
  </si>
  <si>
    <t xml:space="preserve"> DJRUD9702Z</t>
  </si>
  <si>
    <t>greedyfinance.com</t>
  </si>
  <si>
    <t>SA31K</t>
  </si>
  <si>
    <t xml:space="preserve"> VAMYM3927E</t>
  </si>
  <si>
    <t>evite.com</t>
  </si>
  <si>
    <t>LG60H</t>
  </si>
  <si>
    <t xml:space="preserve"> FGIVS1565C</t>
  </si>
  <si>
    <t>FA87P</t>
  </si>
  <si>
    <t>US Mail Order Buyer</t>
  </si>
  <si>
    <t xml:space="preserve"> CHKMG9396E</t>
  </si>
  <si>
    <t>YO26P</t>
  </si>
  <si>
    <t xml:space="preserve"> QDTDE7454P</t>
  </si>
  <si>
    <t>WB33U</t>
  </si>
  <si>
    <t xml:space="preserve"> IKJYQ1906K</t>
  </si>
  <si>
    <t>DY68W</t>
  </si>
  <si>
    <t xml:space="preserve"> RRHIG7939U</t>
  </si>
  <si>
    <t>Augusta, Georgia</t>
  </si>
  <si>
    <t>VL71W</t>
  </si>
  <si>
    <t xml:space="preserve"> JVTFZ9150J</t>
  </si>
  <si>
    <t>OW85L</t>
  </si>
  <si>
    <t xml:space="preserve"> MDIZH0479C</t>
  </si>
  <si>
    <t>PO48F</t>
  </si>
  <si>
    <t>Savannah, Georgia</t>
  </si>
  <si>
    <t>LA11D</t>
  </si>
  <si>
    <t xml:space="preserve"> YMMMQ8595M</t>
  </si>
  <si>
    <t>GU11N</t>
  </si>
  <si>
    <t xml:space="preserve"> QGKGJ3795G</t>
  </si>
  <si>
    <t>RF63I</t>
  </si>
  <si>
    <t xml:space="preserve"> JYBOR4297F</t>
  </si>
  <si>
    <t>JO91A</t>
  </si>
  <si>
    <t xml:space="preserve"> XONOL3636P</t>
  </si>
  <si>
    <t>thesaurus.com</t>
  </si>
  <si>
    <t>VG35E</t>
  </si>
  <si>
    <t>calculator.net</t>
  </si>
  <si>
    <t>HE85E</t>
  </si>
  <si>
    <t>Media &amp; Entertainment</t>
  </si>
  <si>
    <t xml:space="preserve"> GZYUI1052D</t>
  </si>
  <si>
    <t>WB32B</t>
  </si>
  <si>
    <t xml:space="preserve"> NFHGL5241D</t>
  </si>
  <si>
    <t>rvtrader.com</t>
  </si>
  <si>
    <t>QD57R</t>
  </si>
  <si>
    <t xml:space="preserve"> RLWUO8369C</t>
  </si>
  <si>
    <t>UN24D</t>
  </si>
  <si>
    <t xml:space="preserve"> ATIOA1830W</t>
  </si>
  <si>
    <t>webmd.com</t>
  </si>
  <si>
    <t>PU59O</t>
  </si>
  <si>
    <t>ID43C</t>
  </si>
  <si>
    <t xml:space="preserve"> MANZC3750L</t>
  </si>
  <si>
    <t>SP53W</t>
  </si>
  <si>
    <t>Birmingham, Alabama</t>
  </si>
  <si>
    <t>OW98P</t>
  </si>
  <si>
    <t>poshland.com</t>
  </si>
  <si>
    <t>ER35C</t>
  </si>
  <si>
    <t xml:space="preserve"> CSFSM1628N</t>
  </si>
  <si>
    <t>CA9X</t>
  </si>
  <si>
    <t>the-sun.com</t>
  </si>
  <si>
    <t>BM49D</t>
  </si>
  <si>
    <t xml:space="preserve"> IBKNH6417J</t>
  </si>
  <si>
    <t>Jackson, Mississippi</t>
  </si>
  <si>
    <t>BP1N</t>
  </si>
  <si>
    <t>JG62D</t>
  </si>
  <si>
    <t xml:space="preserve"> IQRYH0409J</t>
  </si>
  <si>
    <t>greatschools.org</t>
  </si>
  <si>
    <t>JJ78G</t>
  </si>
  <si>
    <t xml:space="preserve"> JPXBW4979F</t>
  </si>
  <si>
    <t>mapquest.com</t>
  </si>
  <si>
    <t>VW81B</t>
  </si>
  <si>
    <t>Purchase-Based</t>
  </si>
  <si>
    <t xml:space="preserve"> MTOTS2232O</t>
  </si>
  <si>
    <t>scitechdaily.com</t>
  </si>
  <si>
    <t>XV77J</t>
  </si>
  <si>
    <t xml:space="preserve"> KOPFG9064M</t>
  </si>
  <si>
    <t>topclassactions.com</t>
  </si>
  <si>
    <t>CJ79P</t>
  </si>
  <si>
    <t xml:space="preserve"> AOTHP3333L</t>
  </si>
  <si>
    <t>DZ6D</t>
  </si>
  <si>
    <t xml:space="preserve"> ECJRW6924Q</t>
  </si>
  <si>
    <t>SN27L</t>
  </si>
  <si>
    <t>HJ53U</t>
  </si>
  <si>
    <t xml:space="preserve"> QBITE8490L</t>
  </si>
  <si>
    <t>UX67Y</t>
  </si>
  <si>
    <t xml:space="preserve"> KQWEC5265Q</t>
  </si>
  <si>
    <t>CU79T</t>
  </si>
  <si>
    <t xml:space="preserve"> ATODY7832T</t>
  </si>
  <si>
    <t>TA70Z</t>
  </si>
  <si>
    <t>buzzfeed.com</t>
  </si>
  <si>
    <t>WH93Y</t>
  </si>
  <si>
    <t xml:space="preserve"> GCUME0297L</t>
  </si>
  <si>
    <t>rent.com</t>
  </si>
  <si>
    <t>Lansing, Michigan</t>
  </si>
  <si>
    <t>SC23P</t>
  </si>
  <si>
    <t xml:space="preserve"> FHATQ2716C</t>
  </si>
  <si>
    <t>ML90F</t>
  </si>
  <si>
    <t xml:space="preserve"> DGHBT9952X</t>
  </si>
  <si>
    <t>QE21R</t>
  </si>
  <si>
    <t xml:space="preserve"> KUQES7066D</t>
  </si>
  <si>
    <t>UO71X</t>
  </si>
  <si>
    <t>pandora.com</t>
  </si>
  <si>
    <t>Mobile, Alabama-Pensacola, Florida</t>
  </si>
  <si>
    <t>PA8P</t>
  </si>
  <si>
    <t xml:space="preserve"> GHEXC4271G</t>
  </si>
  <si>
    <t>bleacherbreaker.com</t>
  </si>
  <si>
    <t>XV45I</t>
  </si>
  <si>
    <t xml:space="preserve"> KROXS0842I</t>
  </si>
  <si>
    <t>RK95C</t>
  </si>
  <si>
    <t xml:space="preserve"> AUSLN9199Y</t>
  </si>
  <si>
    <t>UP26V</t>
  </si>
  <si>
    <t xml:space="preserve"> GQGKG5845V</t>
  </si>
  <si>
    <t>NJ37T</t>
  </si>
  <si>
    <t xml:space="preserve"> AIUWS8476Y</t>
  </si>
  <si>
    <t>timeanddate.com</t>
  </si>
  <si>
    <t>KS33U</t>
  </si>
  <si>
    <t xml:space="preserve"> PGTDG9358C</t>
  </si>
  <si>
    <t>RA90E</t>
  </si>
  <si>
    <t xml:space="preserve"> YQHRE6327U</t>
  </si>
  <si>
    <t>XL73Q</t>
  </si>
  <si>
    <t xml:space="preserve"> BGJPN3021R</t>
  </si>
  <si>
    <t>nbcnews.com</t>
  </si>
  <si>
    <t>AG25K</t>
  </si>
  <si>
    <t xml:space="preserve"> KGDGG2331X</t>
  </si>
  <si>
    <t>foxbusiness.com</t>
  </si>
  <si>
    <t>JX88L</t>
  </si>
  <si>
    <t>OS10M</t>
  </si>
  <si>
    <t xml:space="preserve"> VUUTP4764A</t>
  </si>
  <si>
    <t>nytimes.com</t>
  </si>
  <si>
    <t>FM84C</t>
  </si>
  <si>
    <t xml:space="preserve"> LPXCY6522G</t>
  </si>
  <si>
    <t>HK70A</t>
  </si>
  <si>
    <t xml:space="preserve"> ISFIX4795J</t>
  </si>
  <si>
    <t>JQ63D</t>
  </si>
  <si>
    <t xml:space="preserve"> OSDRZ9148A</t>
  </si>
  <si>
    <t>miamiherald.com</t>
  </si>
  <si>
    <t>GQ33R</t>
  </si>
  <si>
    <t xml:space="preserve"> TMGOP8000K</t>
  </si>
  <si>
    <t>houseplans.net</t>
  </si>
  <si>
    <t>DK62C</t>
  </si>
  <si>
    <t xml:space="preserve"> POCRB4406V</t>
  </si>
  <si>
    <t>wizofawes.com</t>
  </si>
  <si>
    <t>HV23X</t>
  </si>
  <si>
    <t>Chattanooga, Tennessee</t>
  </si>
  <si>
    <t>RJ65C</t>
  </si>
  <si>
    <t xml:space="preserve"> GKRMR1768T</t>
  </si>
  <si>
    <t>VY64X</t>
  </si>
  <si>
    <t>NI16F</t>
  </si>
  <si>
    <t xml:space="preserve"> JRFMX8886W</t>
  </si>
  <si>
    <t>my.earthlink.net</t>
  </si>
  <si>
    <t>ND59Y</t>
  </si>
  <si>
    <t xml:space="preserve"> XBUQQ6173W</t>
  </si>
  <si>
    <t>ET94I</t>
  </si>
  <si>
    <t xml:space="preserve"> HRLWB3781J</t>
  </si>
  <si>
    <t>maxroll.gg</t>
  </si>
  <si>
    <t>ON2U</t>
  </si>
  <si>
    <t>Media Source</t>
  </si>
  <si>
    <t xml:space="preserve"> KHYWK4353X</t>
  </si>
  <si>
    <t>healthyrecipesblogs.com</t>
  </si>
  <si>
    <t>IG12A</t>
  </si>
  <si>
    <t xml:space="preserve"> TXHFP5147Y</t>
  </si>
  <si>
    <t>biblestudytools.com</t>
  </si>
  <si>
    <t>EM71I</t>
  </si>
  <si>
    <t xml:space="preserve"> JPPMZ6483N</t>
  </si>
  <si>
    <t>FZ30H</t>
  </si>
  <si>
    <t xml:space="preserve"> INCRB7252U</t>
  </si>
  <si>
    <t>usnews.com</t>
  </si>
  <si>
    <t>JW13H</t>
  </si>
  <si>
    <t xml:space="preserve"> HAKEC4651L</t>
  </si>
  <si>
    <t>femanin.com</t>
  </si>
  <si>
    <t>CV51T</t>
  </si>
  <si>
    <t>Restaurants</t>
  </si>
  <si>
    <t>VD63Q</t>
  </si>
  <si>
    <t xml:space="preserve"> RIDYW0144Y</t>
  </si>
  <si>
    <t>thesaltymarshmallow.com</t>
  </si>
  <si>
    <t>XM29A</t>
  </si>
  <si>
    <t>EE62L</t>
  </si>
  <si>
    <t xml:space="preserve"> IZALV9445C</t>
  </si>
  <si>
    <t>FA39J</t>
  </si>
  <si>
    <t xml:space="preserve"> OMVLC8350U</t>
  </si>
  <si>
    <t>ZP23G</t>
  </si>
  <si>
    <t>JM50E</t>
  </si>
  <si>
    <t xml:space="preserve"> GEEXJ2987K</t>
  </si>
  <si>
    <t>RX41S</t>
  </si>
  <si>
    <t>Tech Enthusiasts</t>
  </si>
  <si>
    <t xml:space="preserve"> OMNIL9227Y</t>
  </si>
  <si>
    <t>RL60H</t>
  </si>
  <si>
    <t xml:space="preserve"> RFDTQ3121R</t>
  </si>
  <si>
    <t>FV49M</t>
  </si>
  <si>
    <t xml:space="preserve"> AJZTP3968S</t>
  </si>
  <si>
    <t>DA77E</t>
  </si>
  <si>
    <t xml:space="preserve"> CSRWZ4875C</t>
  </si>
  <si>
    <t>OV20L</t>
  </si>
  <si>
    <t>RE59K</t>
  </si>
  <si>
    <t xml:space="preserve"> IRMPR6262S</t>
  </si>
  <si>
    <t>XX41L</t>
  </si>
  <si>
    <t xml:space="preserve"> ZQBHC8143K</t>
  </si>
  <si>
    <t>DK21Q</t>
  </si>
  <si>
    <t>boattrader.com</t>
  </si>
  <si>
    <t>PG30A</t>
  </si>
  <si>
    <t xml:space="preserve"> HPNMM5625A</t>
  </si>
  <si>
    <t>JU47S</t>
  </si>
  <si>
    <t>RI33T</t>
  </si>
  <si>
    <t>semana.com</t>
  </si>
  <si>
    <t>IU57I</t>
  </si>
  <si>
    <t>classmates.com</t>
  </si>
  <si>
    <t>VJ42T</t>
  </si>
  <si>
    <t xml:space="preserve"> ZZGMU8537Y</t>
  </si>
  <si>
    <t>EN57G</t>
  </si>
  <si>
    <t xml:space="preserve"> TIPEG6807U</t>
  </si>
  <si>
    <t>CW75T</t>
  </si>
  <si>
    <t xml:space="preserve"> URUUN6862Y</t>
  </si>
  <si>
    <t>m.timesofindia.com</t>
  </si>
  <si>
    <t>IR55W</t>
  </si>
  <si>
    <t>microsoftcasualgames.com</t>
  </si>
  <si>
    <t>PY30Q</t>
  </si>
  <si>
    <t xml:space="preserve"> WBNSR4815R</t>
  </si>
  <si>
    <t>upworthy.com</t>
  </si>
  <si>
    <t>RU60G</t>
  </si>
  <si>
    <t xml:space="preserve"> PCVPC6144C</t>
  </si>
  <si>
    <t>CV74M</t>
  </si>
  <si>
    <t xml:space="preserve"> FAYJV6363S</t>
  </si>
  <si>
    <t>ZB97A</t>
  </si>
  <si>
    <t>wsj.com</t>
  </si>
  <si>
    <t>TS30A</t>
  </si>
  <si>
    <t xml:space="preserve"> QDPUV3825U</t>
  </si>
  <si>
    <t>usatoday.com</t>
  </si>
  <si>
    <t>RY57L</t>
  </si>
  <si>
    <t xml:space="preserve"> NDBQG0920F</t>
  </si>
  <si>
    <t>behindthevoiceactors.com</t>
  </si>
  <si>
    <t>XL58G</t>
  </si>
  <si>
    <t xml:space="preserve"> IMIDE3483V</t>
  </si>
  <si>
    <t>KQ31U</t>
  </si>
  <si>
    <t xml:space="preserve"> ZFVWD3229F</t>
  </si>
  <si>
    <t>VY60L</t>
  </si>
  <si>
    <t xml:space="preserve"> XVKEV1441G</t>
  </si>
  <si>
    <t>signin.ebay.com</t>
  </si>
  <si>
    <t>AB40F</t>
  </si>
  <si>
    <t>LG29V</t>
  </si>
  <si>
    <t xml:space="preserve"> BANVC6058Q</t>
  </si>
  <si>
    <t>KP14B</t>
  </si>
  <si>
    <t>VP29W</t>
  </si>
  <si>
    <t xml:space="preserve"> JNMOC5445H</t>
  </si>
  <si>
    <t>CH74Y</t>
  </si>
  <si>
    <t xml:space="preserve"> RLSQY9807F</t>
  </si>
  <si>
    <t>apnews.com</t>
  </si>
  <si>
    <t>ZW11Z</t>
  </si>
  <si>
    <t xml:space="preserve"> PSNZO2329S</t>
  </si>
  <si>
    <t>MW33J</t>
  </si>
  <si>
    <t xml:space="preserve"> CFHGW5648C</t>
  </si>
  <si>
    <t>people.com</t>
  </si>
  <si>
    <t>VR48T</t>
  </si>
  <si>
    <t xml:space="preserve"> VUHLC2139A</t>
  </si>
  <si>
    <t>bbc.com</t>
  </si>
  <si>
    <t>HJ28H</t>
  </si>
  <si>
    <t xml:space="preserve"> DABFQ9218H</t>
  </si>
  <si>
    <t>si.com</t>
  </si>
  <si>
    <t>FK85V</t>
  </si>
  <si>
    <t xml:space="preserve"> FPTNH7101O</t>
  </si>
  <si>
    <t>motor-junkie.com</t>
  </si>
  <si>
    <t>VI99P</t>
  </si>
  <si>
    <t xml:space="preserve"> ZTMJW6643X</t>
  </si>
  <si>
    <t>yellowpages.com</t>
  </si>
  <si>
    <t>FU32X</t>
  </si>
  <si>
    <t xml:space="preserve"> PNVNP9772E</t>
  </si>
  <si>
    <t>VL86Z</t>
  </si>
  <si>
    <t>YN51W</t>
  </si>
  <si>
    <t>HP59M</t>
  </si>
  <si>
    <t xml:space="preserve"> CFZCA3587E</t>
  </si>
  <si>
    <t>merriam-webster.com</t>
  </si>
  <si>
    <t>FS92Q</t>
  </si>
  <si>
    <t xml:space="preserve"> DOIMT7462U</t>
  </si>
  <si>
    <t>GP76Y</t>
  </si>
  <si>
    <t xml:space="preserve"> XVRMT2814H</t>
  </si>
  <si>
    <t>thehulltruth.com</t>
  </si>
  <si>
    <t>YD50C</t>
  </si>
  <si>
    <t>nba.com</t>
  </si>
  <si>
    <t>BJ86Y</t>
  </si>
  <si>
    <t>DY73D</t>
  </si>
  <si>
    <t>YO99V</t>
  </si>
  <si>
    <t xml:space="preserve"> VTXNC8329K</t>
  </si>
  <si>
    <t>WF74S</t>
  </si>
  <si>
    <t>onechicagocenter.com</t>
  </si>
  <si>
    <t>Hattiesburg-Laurel, Mississippi</t>
  </si>
  <si>
    <t>QQ83V</t>
  </si>
  <si>
    <t xml:space="preserve"> VILUK8823M</t>
  </si>
  <si>
    <t>hindustantimes.com</t>
  </si>
  <si>
    <t>WB39L</t>
  </si>
  <si>
    <t xml:space="preserve"> QPNDD6389F</t>
  </si>
  <si>
    <t>OP98H</t>
  </si>
  <si>
    <t xml:space="preserve"> WWPFG2583F</t>
  </si>
  <si>
    <t>historyallday.com</t>
  </si>
  <si>
    <t>UN10W</t>
  </si>
  <si>
    <t xml:space="preserve"> TZSFS8968E</t>
  </si>
  <si>
    <t>DZ30Z</t>
  </si>
  <si>
    <t xml:space="preserve"> TXBMM6628P</t>
  </si>
  <si>
    <t>TG43F</t>
  </si>
  <si>
    <t xml:space="preserve"> HFQXV9674Y</t>
  </si>
  <si>
    <t>FV14E</t>
  </si>
  <si>
    <t>SV87D</t>
  </si>
  <si>
    <t xml:space="preserve"> WGZAC1449D</t>
  </si>
  <si>
    <t>Huntsville-Decatur (Florence), Alabama</t>
  </si>
  <si>
    <t>SG19N</t>
  </si>
  <si>
    <t xml:space="preserve"> KEIGT3829Y</t>
  </si>
  <si>
    <t>doodle.com</t>
  </si>
  <si>
    <t>MN52G</t>
  </si>
  <si>
    <t xml:space="preserve"> BCBBV1468I</t>
  </si>
  <si>
    <t>MT83U</t>
  </si>
  <si>
    <t>ZG59Q</t>
  </si>
  <si>
    <t>NO3O</t>
  </si>
  <si>
    <t xml:space="preserve"> XKKWT7454D</t>
  </si>
  <si>
    <t>streetinsider.com</t>
  </si>
  <si>
    <t>BT52H</t>
  </si>
  <si>
    <t xml:space="preserve"> AROWV6562F</t>
  </si>
  <si>
    <t>newsharper.com</t>
  </si>
  <si>
    <t>WK86W</t>
  </si>
  <si>
    <t>ZT54S</t>
  </si>
  <si>
    <t>DJ29R</t>
  </si>
  <si>
    <t>ZD52J</t>
  </si>
  <si>
    <t xml:space="preserve"> ISDJU1050N</t>
  </si>
  <si>
    <t>VQ33T</t>
  </si>
  <si>
    <t>ZV1K</t>
  </si>
  <si>
    <t xml:space="preserve"> JYDYN0938L</t>
  </si>
  <si>
    <t>womenshealthmag.com</t>
  </si>
  <si>
    <t>TG65Z</t>
  </si>
  <si>
    <t xml:space="preserve"> XWPWC1033V</t>
  </si>
  <si>
    <t>mobileposse.com</t>
  </si>
  <si>
    <t>LU52N</t>
  </si>
  <si>
    <t xml:space="preserve"> RJTVS1124X</t>
  </si>
  <si>
    <t>investmentguru.com</t>
  </si>
  <si>
    <t>XD33Z</t>
  </si>
  <si>
    <t>baseball.fantasysports.yahoo.com</t>
  </si>
  <si>
    <t>YS41T</t>
  </si>
  <si>
    <t xml:space="preserve"> NTGKR4815F</t>
  </si>
  <si>
    <t>SU92S</t>
  </si>
  <si>
    <t xml:space="preserve"> IFPCO8569Z</t>
  </si>
  <si>
    <t>AY42X</t>
  </si>
  <si>
    <t xml:space="preserve"> LOJCW7817F</t>
  </si>
  <si>
    <t>dailydot.com</t>
  </si>
  <si>
    <t>XY86D</t>
  </si>
  <si>
    <t>citationmachine.net</t>
  </si>
  <si>
    <t>SI66V</t>
  </si>
  <si>
    <t>LX71R</t>
  </si>
  <si>
    <t xml:space="preserve"> CRNNN5016T</t>
  </si>
  <si>
    <t>nbcsports.com</t>
  </si>
  <si>
    <t>FV7V</t>
  </si>
  <si>
    <t xml:space="preserve"> SAPYX0769P</t>
  </si>
  <si>
    <t>KP86R</t>
  </si>
  <si>
    <t xml:space="preserve"> MTDOM6894I</t>
  </si>
  <si>
    <t>JN42W</t>
  </si>
  <si>
    <t xml:space="preserve"> CJPNR0822A</t>
  </si>
  <si>
    <t>SX19D</t>
  </si>
  <si>
    <t xml:space="preserve"> SPQZY1149S</t>
  </si>
  <si>
    <t>boxrox.com</t>
  </si>
  <si>
    <t>XD48N</t>
  </si>
  <si>
    <t xml:space="preserve"> WFPNH3620P</t>
  </si>
  <si>
    <t>IR61A</t>
  </si>
  <si>
    <t>QX29U</t>
  </si>
  <si>
    <t>TF26J</t>
  </si>
  <si>
    <t xml:space="preserve"> CHFYQ2941E</t>
  </si>
  <si>
    <t>OZ96C</t>
  </si>
  <si>
    <t xml:space="preserve"> NJMXV2227T</t>
  </si>
  <si>
    <t>BB24S</t>
  </si>
  <si>
    <t xml:space="preserve"> BHJKL7319I</t>
  </si>
  <si>
    <t>YL18U</t>
  </si>
  <si>
    <t xml:space="preserve"> WSSZR4646I</t>
  </si>
  <si>
    <t>BP46K</t>
  </si>
  <si>
    <t>OnAudience</t>
  </si>
  <si>
    <t>clutchpoints.com</t>
  </si>
  <si>
    <t>ZZ50B</t>
  </si>
  <si>
    <t>GK13L</t>
  </si>
  <si>
    <t>YJ57D</t>
  </si>
  <si>
    <t>QH85S</t>
  </si>
  <si>
    <t>MK90F</t>
  </si>
  <si>
    <t>FM57Z</t>
  </si>
  <si>
    <t xml:space="preserve"> KWIBK2289A</t>
  </si>
  <si>
    <t>FS18I</t>
  </si>
  <si>
    <t xml:space="preserve"> FYGPX7454T</t>
  </si>
  <si>
    <t>NM94C</t>
  </si>
  <si>
    <t xml:space="preserve"> TDALE4719U</t>
  </si>
  <si>
    <t>ES12J</t>
  </si>
  <si>
    <t xml:space="preserve"> EJEIC6423I</t>
  </si>
  <si>
    <t>shareably.net</t>
  </si>
  <si>
    <t>JP65P</t>
  </si>
  <si>
    <t>VP28L</t>
  </si>
  <si>
    <t xml:space="preserve"> OCQZT2083G</t>
  </si>
  <si>
    <t>NR43L</t>
  </si>
  <si>
    <t>CC4W</t>
  </si>
  <si>
    <t xml:space="preserve"> QRBII8237O</t>
  </si>
  <si>
    <t>ZK42Z</t>
  </si>
  <si>
    <t xml:space="preserve"> GBJRG3726B</t>
  </si>
  <si>
    <t>EM61H</t>
  </si>
  <si>
    <t>OS13G</t>
  </si>
  <si>
    <t xml:space="preserve"> OWUAV4353D</t>
  </si>
  <si>
    <t>commercialappeal.com</t>
  </si>
  <si>
    <t>EJ29S</t>
  </si>
  <si>
    <t>DD97W</t>
  </si>
  <si>
    <t xml:space="preserve"> KWILC2964Y</t>
  </si>
  <si>
    <t>AL1W</t>
  </si>
  <si>
    <t xml:space="preserve"> CIWBB0883B</t>
  </si>
  <si>
    <t>gamingbible.com</t>
  </si>
  <si>
    <t>GO2Y</t>
  </si>
  <si>
    <t xml:space="preserve"> DVFAY1218D</t>
  </si>
  <si>
    <t>IF4B</t>
  </si>
  <si>
    <t xml:space="preserve"> TPWPV2299Y</t>
  </si>
  <si>
    <t>phys.org</t>
  </si>
  <si>
    <t>DW13Q</t>
  </si>
  <si>
    <t>LJ77T</t>
  </si>
  <si>
    <t>LH22D</t>
  </si>
  <si>
    <t xml:space="preserve"> EKGPP8018L</t>
  </si>
  <si>
    <t>sciencesensei.com</t>
  </si>
  <si>
    <t>ZH8N</t>
  </si>
  <si>
    <t xml:space="preserve"> LPXGR3479V</t>
  </si>
  <si>
    <t>baseball-reference.com</t>
  </si>
  <si>
    <t>FU62Z</t>
  </si>
  <si>
    <t>FL26O</t>
  </si>
  <si>
    <t xml:space="preserve"> DKKXN4557T</t>
  </si>
  <si>
    <t>WD24S</t>
  </si>
  <si>
    <t xml:space="preserve"> CPMZO0001Q</t>
  </si>
  <si>
    <t>GU77J</t>
  </si>
  <si>
    <t xml:space="preserve"> ZBLMC0428L</t>
  </si>
  <si>
    <t>LI82G</t>
  </si>
  <si>
    <t>newsmemory.com</t>
  </si>
  <si>
    <t>VT9W</t>
  </si>
  <si>
    <t xml:space="preserve"> VTVTF9406H</t>
  </si>
  <si>
    <t>cheapoair.com</t>
  </si>
  <si>
    <t>SZ60O</t>
  </si>
  <si>
    <t>thebigmansworld.com</t>
  </si>
  <si>
    <t>CV90M</t>
  </si>
  <si>
    <t>PJ39B</t>
  </si>
  <si>
    <t xml:space="preserve"> CTRRN0110B</t>
  </si>
  <si>
    <t>androidpolice.com</t>
  </si>
  <si>
    <t>JE60A</t>
  </si>
  <si>
    <t xml:space="preserve"> AVOBJ3014H</t>
  </si>
  <si>
    <t>TC57U</t>
  </si>
  <si>
    <t>WD8Q</t>
  </si>
  <si>
    <t>ZW58L</t>
  </si>
  <si>
    <t xml:space="preserve"> HHFPT9348I</t>
  </si>
  <si>
    <t>Louisville, Kentucky</t>
  </si>
  <si>
    <t>UA30C</t>
  </si>
  <si>
    <t xml:space="preserve"> ESMDL6650Q</t>
  </si>
  <si>
    <t>BS61I</t>
  </si>
  <si>
    <t>Retail</t>
  </si>
  <si>
    <t>VC13L</t>
  </si>
  <si>
    <t xml:space="preserve"> FYZMG3428M</t>
  </si>
  <si>
    <t>insidethemagic.net</t>
  </si>
  <si>
    <t>TO97R</t>
  </si>
  <si>
    <t xml:space="preserve"> FVMJC3951Q</t>
  </si>
  <si>
    <t>bestbuy.com</t>
  </si>
  <si>
    <t>KT38I</t>
  </si>
  <si>
    <t>geeksforgeeks.org</t>
  </si>
  <si>
    <t>IF1H</t>
  </si>
  <si>
    <t>Telecommunications (Telco)</t>
  </si>
  <si>
    <t xml:space="preserve"> GOLZO2212D</t>
  </si>
  <si>
    <t>FC52J</t>
  </si>
  <si>
    <t>BW84Z</t>
  </si>
  <si>
    <t xml:space="preserve"> IWALP7682D</t>
  </si>
  <si>
    <t>SR69I</t>
  </si>
  <si>
    <t xml:space="preserve"> IVOAN1509V</t>
  </si>
  <si>
    <t>homehacks.co</t>
  </si>
  <si>
    <t>IW60U</t>
  </si>
  <si>
    <t xml:space="preserve"> GRYMN2282K</t>
  </si>
  <si>
    <t>dafont.com</t>
  </si>
  <si>
    <t>YP5P</t>
  </si>
  <si>
    <t xml:space="preserve"> ZIOZM0154P</t>
  </si>
  <si>
    <t>LJ58I</t>
  </si>
  <si>
    <t xml:space="preserve"> LCTFQ9240X</t>
  </si>
  <si>
    <t>dinneratthezoo.com</t>
  </si>
  <si>
    <t>QT78D</t>
  </si>
  <si>
    <t xml:space="preserve"> NRVSZ4124D</t>
  </si>
  <si>
    <t>culinaryhill.com</t>
  </si>
  <si>
    <t>KQ48K</t>
  </si>
  <si>
    <t xml:space="preserve"> PKQLH1979H</t>
  </si>
  <si>
    <t>MN13Y</t>
  </si>
  <si>
    <t xml:space="preserve"> CQBKW6821H</t>
  </si>
  <si>
    <t>fandomwire.com</t>
  </si>
  <si>
    <t>EF31Z</t>
  </si>
  <si>
    <t xml:space="preserve"> KHHIL9517V</t>
  </si>
  <si>
    <t>OB44N</t>
  </si>
  <si>
    <t>Media and Entertainment</t>
  </si>
  <si>
    <t>VY58P</t>
  </si>
  <si>
    <t xml:space="preserve"> ZCLPW3120T</t>
  </si>
  <si>
    <t>espn.com</t>
  </si>
  <si>
    <t>YT67Y</t>
  </si>
  <si>
    <t>health.usnews.com</t>
  </si>
  <si>
    <t>WT24D</t>
  </si>
  <si>
    <t>FW95G</t>
  </si>
  <si>
    <t>FX63X</t>
  </si>
  <si>
    <t xml:space="preserve"> PEIRR1444H</t>
  </si>
  <si>
    <t>DF26V</t>
  </si>
  <si>
    <t xml:space="preserve"> YPPIQ5980X</t>
  </si>
  <si>
    <t>culturess.com</t>
  </si>
  <si>
    <t>AM10N</t>
  </si>
  <si>
    <t>findagrave.com</t>
  </si>
  <si>
    <t>XB1G</t>
  </si>
  <si>
    <t>HY59A</t>
  </si>
  <si>
    <t xml:space="preserve"> HRJJX3125R</t>
  </si>
  <si>
    <t>ZV94R</t>
  </si>
  <si>
    <t>OS78Q</t>
  </si>
  <si>
    <t>nsfas-applications.co.za</t>
  </si>
  <si>
    <t>EL59Q</t>
  </si>
  <si>
    <t>FW69C</t>
  </si>
  <si>
    <t>dailyhodl.com</t>
  </si>
  <si>
    <t>LJ91A</t>
  </si>
  <si>
    <t xml:space="preserve"> DRJAX5361M</t>
  </si>
  <si>
    <t>TE69B</t>
  </si>
  <si>
    <t>ranker.com</t>
  </si>
  <si>
    <t>RL56G</t>
  </si>
  <si>
    <t>yourdailysportfix.com</t>
  </si>
  <si>
    <t>FZ19F</t>
  </si>
  <si>
    <t>EU24A</t>
  </si>
  <si>
    <t>TS94E</t>
  </si>
  <si>
    <t xml:space="preserve"> COHFI9877A</t>
  </si>
  <si>
    <t>rollingstone.com</t>
  </si>
  <si>
    <t>BF99N</t>
  </si>
  <si>
    <t>RB41C</t>
  </si>
  <si>
    <t>NQ99Y</t>
  </si>
  <si>
    <t xml:space="preserve"> XTZRX8040O</t>
  </si>
  <si>
    <t>RR56C</t>
  </si>
  <si>
    <t xml:space="preserve"> OCAXR0957T</t>
  </si>
  <si>
    <t>AT73E</t>
  </si>
  <si>
    <t>dotesports.com</t>
  </si>
  <si>
    <t>GI8D</t>
  </si>
  <si>
    <t xml:space="preserve"> PUWPT2409P</t>
  </si>
  <si>
    <t>sneakertoast.com</t>
  </si>
  <si>
    <t>FM3E</t>
  </si>
  <si>
    <t xml:space="preserve"> XRXCI6979P</t>
  </si>
  <si>
    <t>ZZ48D</t>
  </si>
  <si>
    <t xml:space="preserve"> TNXKR4685Q</t>
  </si>
  <si>
    <t>BO73M</t>
  </si>
  <si>
    <t xml:space="preserve"> KWEJC2523I</t>
  </si>
  <si>
    <t>LL53R</t>
  </si>
  <si>
    <t xml:space="preserve"> FGVPW3544C</t>
  </si>
  <si>
    <t>TF39Y</t>
  </si>
  <si>
    <t xml:space="preserve"> VQBXY9624A</t>
  </si>
  <si>
    <t>QT27P</t>
  </si>
  <si>
    <t xml:space="preserve"> VZIST0152O</t>
  </si>
  <si>
    <t>FS74F</t>
  </si>
  <si>
    <t>tripadvisor.com</t>
  </si>
  <si>
    <t>TQ9R</t>
  </si>
  <si>
    <t>ZI4I</t>
  </si>
  <si>
    <t xml:space="preserve"> MDGOQ6855W</t>
  </si>
  <si>
    <t>CG21B</t>
  </si>
  <si>
    <t>QM5U</t>
  </si>
  <si>
    <t xml:space="preserve"> XEEJE6586B</t>
  </si>
  <si>
    <t>EV96P</t>
  </si>
  <si>
    <t xml:space="preserve"> BORJP1574K</t>
  </si>
  <si>
    <t>RM97D</t>
  </si>
  <si>
    <t xml:space="preserve"> SYKWZ2884G</t>
  </si>
  <si>
    <t>LB23B</t>
  </si>
  <si>
    <t xml:space="preserve"> VLMUA3410K</t>
  </si>
  <si>
    <t>Little Rock-Pine Bluff, Arkansas</t>
  </si>
  <si>
    <t>KT43H</t>
  </si>
  <si>
    <t xml:space="preserve"> ISJZP5116B</t>
  </si>
  <si>
    <t>WB83T</t>
  </si>
  <si>
    <t>IZ89R</t>
  </si>
  <si>
    <t xml:space="preserve"> AOEUZ3414F</t>
  </si>
  <si>
    <t>KE60M</t>
  </si>
  <si>
    <t xml:space="preserve"> IYCBT9201J</t>
  </si>
  <si>
    <t>QY47P</t>
  </si>
  <si>
    <t>PW56U</t>
  </si>
  <si>
    <t xml:space="preserve"> QWTWH2779Y</t>
  </si>
  <si>
    <t>JU9W</t>
  </si>
  <si>
    <t xml:space="preserve"> CLSHM6277W</t>
  </si>
  <si>
    <t>BM27N</t>
  </si>
  <si>
    <t xml:space="preserve"> UHRAL1341C</t>
  </si>
  <si>
    <t>WO90A</t>
  </si>
  <si>
    <t xml:space="preserve"> QSUJC6205Q</t>
  </si>
  <si>
    <t>nbcdfw.com</t>
  </si>
  <si>
    <t>OC37K</t>
  </si>
  <si>
    <t xml:space="preserve"> KLUIQ6556G</t>
  </si>
  <si>
    <t>marca.com</t>
  </si>
  <si>
    <t>OC57A</t>
  </si>
  <si>
    <t>EE65H</t>
  </si>
  <si>
    <t xml:space="preserve"> XPTNG7311M</t>
  </si>
  <si>
    <t>JT58U</t>
  </si>
  <si>
    <t>SC17A</t>
  </si>
  <si>
    <t xml:space="preserve"> AECWX9233R</t>
  </si>
  <si>
    <t>PL87H</t>
  </si>
  <si>
    <t>lotterypost.com</t>
  </si>
  <si>
    <t>FR91J</t>
  </si>
  <si>
    <t xml:space="preserve"> AWXVU6002T</t>
  </si>
  <si>
    <t>KT72I</t>
  </si>
  <si>
    <t xml:space="preserve"> ECZBH8950Q</t>
  </si>
  <si>
    <t>DV64V</t>
  </si>
  <si>
    <t xml:space="preserve"> ZUGUN2624B</t>
  </si>
  <si>
    <t>YC51G</t>
  </si>
  <si>
    <t>GA68F</t>
  </si>
  <si>
    <t>WE66Y</t>
  </si>
  <si>
    <t xml:space="preserve"> UASRM6168D</t>
  </si>
  <si>
    <t>TV57A</t>
  </si>
  <si>
    <t xml:space="preserve"> IJGYM6908K</t>
  </si>
  <si>
    <t>PG39M</t>
  </si>
  <si>
    <t xml:space="preserve"> LDJVF5710Z</t>
  </si>
  <si>
    <t>DF19R</t>
  </si>
  <si>
    <t>MY57E</t>
  </si>
  <si>
    <t>IS75Y</t>
  </si>
  <si>
    <t xml:space="preserve"> EYGKX4350Z</t>
  </si>
  <si>
    <t>PU15F</t>
  </si>
  <si>
    <t xml:space="preserve"> JUNLE2504O</t>
  </si>
  <si>
    <t>IR49Y</t>
  </si>
  <si>
    <t>EW9G</t>
  </si>
  <si>
    <t xml:space="preserve"> CJQMQ0226T</t>
  </si>
  <si>
    <t>YP7I</t>
  </si>
  <si>
    <t xml:space="preserve"> NSZTK1005Y</t>
  </si>
  <si>
    <t>CO92O</t>
  </si>
  <si>
    <t>funnyand.com</t>
  </si>
  <si>
    <t>AX2U</t>
  </si>
  <si>
    <t>VA15Z</t>
  </si>
  <si>
    <t>dailybee.com</t>
  </si>
  <si>
    <t>HX88Z</t>
  </si>
  <si>
    <t xml:space="preserve"> LIAGZ4586W</t>
  </si>
  <si>
    <t>tasteofhome.com</t>
  </si>
  <si>
    <t>RV68I</t>
  </si>
  <si>
    <t>fox59.com</t>
  </si>
  <si>
    <t>TL58E</t>
  </si>
  <si>
    <t>historycollection.com</t>
  </si>
  <si>
    <t>JV50T</t>
  </si>
  <si>
    <t>cnet.com</t>
  </si>
  <si>
    <t>RV65Z</t>
  </si>
  <si>
    <t>RJ15G</t>
  </si>
  <si>
    <t xml:space="preserve"> ANFNS6998F</t>
  </si>
  <si>
    <t>YS8H</t>
  </si>
  <si>
    <t>JT45O</t>
  </si>
  <si>
    <t>alotfinance.com</t>
  </si>
  <si>
    <t>MP63V</t>
  </si>
  <si>
    <t xml:space="preserve"> QGSPI6609K</t>
  </si>
  <si>
    <t>sportpirate.com</t>
  </si>
  <si>
    <t>KD90K</t>
  </si>
  <si>
    <t xml:space="preserve"> QEGTE9790O</t>
  </si>
  <si>
    <t>SM69F</t>
  </si>
  <si>
    <t>LZ60O</t>
  </si>
  <si>
    <t>UN23N</t>
  </si>
  <si>
    <t xml:space="preserve"> FHVXB0831I</t>
  </si>
  <si>
    <t>my.yahoo.com</t>
  </si>
  <si>
    <t>YY84B</t>
  </si>
  <si>
    <t>medical-news.org</t>
  </si>
  <si>
    <t>FG44A</t>
  </si>
  <si>
    <t xml:space="preserve"> LLTRU7723I</t>
  </si>
  <si>
    <t>WS44Y</t>
  </si>
  <si>
    <t xml:space="preserve"> UOMGJ9702W</t>
  </si>
  <si>
    <t>GU98E</t>
  </si>
  <si>
    <t xml:space="preserve"> JLWUY6039V</t>
  </si>
  <si>
    <t>GR55N</t>
  </si>
  <si>
    <t xml:space="preserve"> VIANS7053R</t>
  </si>
  <si>
    <t>OC3W</t>
  </si>
  <si>
    <t xml:space="preserve"> YPUXJ8978T</t>
  </si>
  <si>
    <t>mayoclinic.org</t>
  </si>
  <si>
    <t>EJ12F</t>
  </si>
  <si>
    <t>PO22U</t>
  </si>
  <si>
    <t xml:space="preserve"> NOSEL1497A</t>
  </si>
  <si>
    <t>WA77G</t>
  </si>
  <si>
    <t>GS8O</t>
  </si>
  <si>
    <t>UM67M</t>
  </si>
  <si>
    <t xml:space="preserve"> VMKOT9945C</t>
  </si>
  <si>
    <t>QB93I</t>
  </si>
  <si>
    <t>FW97S</t>
  </si>
  <si>
    <t xml:space="preserve"> OLOHZ1751M</t>
  </si>
  <si>
    <t>BM25C</t>
  </si>
  <si>
    <t>XC65E</t>
  </si>
  <si>
    <t>VB58T</t>
  </si>
  <si>
    <t xml:space="preserve"> ZDHAY8105G</t>
  </si>
  <si>
    <t>WL23J</t>
  </si>
  <si>
    <t>BR61E</t>
  </si>
  <si>
    <t>gameofglam.com</t>
  </si>
  <si>
    <t>KZ94D</t>
  </si>
  <si>
    <t>GB72T</t>
  </si>
  <si>
    <t>flightaware.com</t>
  </si>
  <si>
    <t>RP92A</t>
  </si>
  <si>
    <t>IC65N</t>
  </si>
  <si>
    <t>ZE56R</t>
  </si>
  <si>
    <t>GO86G</t>
  </si>
  <si>
    <t>RX74N</t>
  </si>
  <si>
    <t xml:space="preserve"> GEKPL6384E</t>
  </si>
  <si>
    <t>iflscience.com</t>
  </si>
  <si>
    <t>VG47S</t>
  </si>
  <si>
    <t xml:space="preserve"> LWGFB7339T</t>
  </si>
  <si>
    <t>AC72T</t>
  </si>
  <si>
    <t xml:space="preserve"> BLKON6199V</t>
  </si>
  <si>
    <t>DO76X</t>
  </si>
  <si>
    <t xml:space="preserve"> MDWSP5220O</t>
  </si>
  <si>
    <t>cheezburger.com</t>
  </si>
  <si>
    <t>IA41T</t>
  </si>
  <si>
    <t>CU47X</t>
  </si>
  <si>
    <t>NU54M</t>
  </si>
  <si>
    <t xml:space="preserve"> ZJAYC2987F</t>
  </si>
  <si>
    <t>SX30U</t>
  </si>
  <si>
    <t>HR18U</t>
  </si>
  <si>
    <t>JJ36T</t>
  </si>
  <si>
    <t>dailymail.co.uk/news</t>
  </si>
  <si>
    <t>VT4D</t>
  </si>
  <si>
    <t>MS13X</t>
  </si>
  <si>
    <t xml:space="preserve"> IKVKL3220N</t>
  </si>
  <si>
    <t>JJ71K</t>
  </si>
  <si>
    <t>LX93C</t>
  </si>
  <si>
    <t>CN71E</t>
  </si>
  <si>
    <t xml:space="preserve"> HPADF0180L</t>
  </si>
  <si>
    <t>seedsgames.com</t>
  </si>
  <si>
    <t>VC77G</t>
  </si>
  <si>
    <t>factinate.com</t>
  </si>
  <si>
    <t>BS84C</t>
  </si>
  <si>
    <t>KX29G</t>
  </si>
  <si>
    <t xml:space="preserve"> FTFVI5535W</t>
  </si>
  <si>
    <t>WC1W</t>
  </si>
  <si>
    <t>daily-choices.com</t>
  </si>
  <si>
    <t>SO78R</t>
  </si>
  <si>
    <t>finviz.com</t>
  </si>
  <si>
    <t>PW4W</t>
  </si>
  <si>
    <t xml:space="preserve"> SRWVA9406K</t>
  </si>
  <si>
    <t>SH44M</t>
  </si>
  <si>
    <t>YO5O</t>
  </si>
  <si>
    <t>sports.yahoo.com</t>
  </si>
  <si>
    <t>IW87Z</t>
  </si>
  <si>
    <t xml:space="preserve"> GYVSO4436P</t>
  </si>
  <si>
    <t>macrumors.com</t>
  </si>
  <si>
    <t>ZX69I</t>
  </si>
  <si>
    <t>eenadu.net</t>
  </si>
  <si>
    <t>ZI45Z</t>
  </si>
  <si>
    <t>QJ68R</t>
  </si>
  <si>
    <t xml:space="preserve"> IALWL3548O</t>
  </si>
  <si>
    <t>todaysnyc.com</t>
  </si>
  <si>
    <t>MM22N</t>
  </si>
  <si>
    <t>BR75Q</t>
  </si>
  <si>
    <t>KU42U</t>
  </si>
  <si>
    <t>Female</t>
  </si>
  <si>
    <t>yourroyals.com</t>
  </si>
  <si>
    <t>MS99B</t>
  </si>
  <si>
    <t>Male</t>
  </si>
  <si>
    <t xml:space="preserve"> UGBDH9396Q</t>
  </si>
  <si>
    <t>UT52W</t>
  </si>
  <si>
    <t>EW65I</t>
  </si>
  <si>
    <t xml:space="preserve"> UZADJ6699O</t>
  </si>
  <si>
    <t>livescience.com</t>
  </si>
  <si>
    <t>OT47T</t>
  </si>
  <si>
    <t xml:space="preserve"> ZRGPG5133W</t>
  </si>
  <si>
    <t>UE65D</t>
  </si>
  <si>
    <t>AS27N</t>
  </si>
  <si>
    <t xml:space="preserve"> ZDIZU7193X</t>
  </si>
  <si>
    <t>VT8O</t>
  </si>
  <si>
    <t xml:space="preserve"> KTGEH9338Z</t>
  </si>
  <si>
    <t>CU31G</t>
  </si>
  <si>
    <t xml:space="preserve"> BSXZP1860B</t>
  </si>
  <si>
    <t>NE97V</t>
  </si>
  <si>
    <t>UX95W</t>
  </si>
  <si>
    <t xml:space="preserve"> ZUCTB2527E</t>
  </si>
  <si>
    <t>TD18K</t>
  </si>
  <si>
    <t xml:space="preserve"> CGSWF3615P</t>
  </si>
  <si>
    <t>BN24N</t>
  </si>
  <si>
    <t>JK18T</t>
  </si>
  <si>
    <t xml:space="preserve"> YZCFL2986Y</t>
  </si>
  <si>
    <t>CY20G</t>
  </si>
  <si>
    <t xml:space="preserve"> AGZHL2761K</t>
  </si>
  <si>
    <t>EU49F</t>
  </si>
  <si>
    <t>wsmv.com</t>
  </si>
  <si>
    <t>DD49S</t>
  </si>
  <si>
    <t xml:space="preserve"> NNSZT1320N</t>
  </si>
  <si>
    <t>XG28T</t>
  </si>
  <si>
    <t>GU70X</t>
  </si>
  <si>
    <t>OZ77R</t>
  </si>
  <si>
    <t xml:space="preserve"> MKPKD5134L</t>
  </si>
  <si>
    <t>MX45F</t>
  </si>
  <si>
    <t xml:space="preserve"> GYOZX2851Q</t>
  </si>
  <si>
    <t>TE8N</t>
  </si>
  <si>
    <t>TM74N</t>
  </si>
  <si>
    <t xml:space="preserve"> SQCYI9528I</t>
  </si>
  <si>
    <t>NK59I</t>
  </si>
  <si>
    <t xml:space="preserve"> SXETB3323X</t>
  </si>
  <si>
    <t>ES5Z</t>
  </si>
  <si>
    <t xml:space="preserve"> HWQQZ9726H</t>
  </si>
  <si>
    <t>JM29G</t>
  </si>
  <si>
    <t>IQ66L</t>
  </si>
  <si>
    <t>YE71N</t>
  </si>
  <si>
    <t>CF31E</t>
  </si>
  <si>
    <t xml:space="preserve"> FMGTL4108A</t>
  </si>
  <si>
    <t>NA38G</t>
  </si>
  <si>
    <t>BE80I</t>
  </si>
  <si>
    <t>thefinancechatter.com</t>
  </si>
  <si>
    <t>XT10E</t>
  </si>
  <si>
    <t>MW66X</t>
  </si>
  <si>
    <t>MH97H</t>
  </si>
  <si>
    <t xml:space="preserve"> VYAJZ8128V</t>
  </si>
  <si>
    <t>VK76P</t>
  </si>
  <si>
    <t xml:space="preserve"> GXDEU2722C</t>
  </si>
  <si>
    <t>VJ53T</t>
  </si>
  <si>
    <t>britannica.com</t>
  </si>
  <si>
    <t>JI63H</t>
  </si>
  <si>
    <t>KT45W</t>
  </si>
  <si>
    <t>ET7P</t>
  </si>
  <si>
    <t>RV82Y</t>
  </si>
  <si>
    <t xml:space="preserve"> BNNND1001J</t>
  </si>
  <si>
    <t>MR80T</t>
  </si>
  <si>
    <t xml:space="preserve"> NMDNW0075G</t>
  </si>
  <si>
    <t>JW11B</t>
  </si>
  <si>
    <t xml:space="preserve"> VVMOR8767G</t>
  </si>
  <si>
    <t>ND9P</t>
  </si>
  <si>
    <t xml:space="preserve"> CVRLX9939M</t>
  </si>
  <si>
    <t>RH98P</t>
  </si>
  <si>
    <t xml:space="preserve"> QLKLM7985S</t>
  </si>
  <si>
    <t>JO63W</t>
  </si>
  <si>
    <t xml:space="preserve"> KWZXS7136Y</t>
  </si>
  <si>
    <t>GS87U</t>
  </si>
  <si>
    <t>ZK25C</t>
  </si>
  <si>
    <t>WH67W</t>
  </si>
  <si>
    <t>HM31M</t>
  </si>
  <si>
    <t>IY2Y</t>
  </si>
  <si>
    <t>NI67E</t>
  </si>
  <si>
    <t>abcnews.go.com</t>
  </si>
  <si>
    <t>VS66G</t>
  </si>
  <si>
    <t>LS14X</t>
  </si>
  <si>
    <t>chocolatecoveredkatie.com</t>
  </si>
  <si>
    <t>EF31W</t>
  </si>
  <si>
    <t xml:space="preserve"> QGNHX5788B</t>
  </si>
  <si>
    <t>DN86M</t>
  </si>
  <si>
    <t xml:space="preserve"> NVIPJ0384X</t>
  </si>
  <si>
    <t>NW71T</t>
  </si>
  <si>
    <t>BP95C</t>
  </si>
  <si>
    <t>homeaddict.io</t>
  </si>
  <si>
    <t>SK29K</t>
  </si>
  <si>
    <t>LR9O</t>
  </si>
  <si>
    <t xml:space="preserve"> DFQGI9997O</t>
  </si>
  <si>
    <t>al.com</t>
  </si>
  <si>
    <t>HV48I</t>
  </si>
  <si>
    <t>thekrazycouponlady.com</t>
  </si>
  <si>
    <t>IE77W</t>
  </si>
  <si>
    <t xml:space="preserve"> IIXRF0938N</t>
  </si>
  <si>
    <t>LD51I</t>
  </si>
  <si>
    <t xml:space="preserve"> XDALU8746W</t>
  </si>
  <si>
    <t>yachtworld.com</t>
  </si>
  <si>
    <t>XK65E</t>
  </si>
  <si>
    <t xml:space="preserve"> LYTFU0708J</t>
  </si>
  <si>
    <t>JZ35X</t>
  </si>
  <si>
    <t xml:space="preserve"> YVOKD6461D</t>
  </si>
  <si>
    <t>firstcoastnews.com</t>
  </si>
  <si>
    <t>OB42J</t>
  </si>
  <si>
    <t>ZA16T</t>
  </si>
  <si>
    <t>JQ21X</t>
  </si>
  <si>
    <t xml:space="preserve"> GNXJA8969M</t>
  </si>
  <si>
    <t>LQ9R</t>
  </si>
  <si>
    <t>FA51A</t>
  </si>
  <si>
    <t>ZZ61P</t>
  </si>
  <si>
    <t>XK84O</t>
  </si>
  <si>
    <t xml:space="preserve"> EBJQC0934G</t>
  </si>
  <si>
    <t>WI19H</t>
  </si>
  <si>
    <t xml:space="preserve"> XTSRY4576S</t>
  </si>
  <si>
    <t>MJ99C</t>
  </si>
  <si>
    <t>TQ57K</t>
  </si>
  <si>
    <t>AZ11F</t>
  </si>
  <si>
    <t xml:space="preserve"> MOLSZ6722X</t>
  </si>
  <si>
    <t>CX30O</t>
  </si>
  <si>
    <t>WA83V</t>
  </si>
  <si>
    <t>JK50Q</t>
  </si>
  <si>
    <t>PJ77L</t>
  </si>
  <si>
    <t xml:space="preserve"> VKCWD4290J</t>
  </si>
  <si>
    <t>AW40T</t>
  </si>
  <si>
    <t>PM53B</t>
  </si>
  <si>
    <t>BC71S</t>
  </si>
  <si>
    <t xml:space="preserve"> OYFOL0602Q</t>
  </si>
  <si>
    <t>ZU40E</t>
  </si>
  <si>
    <t xml:space="preserve"> NIOUL8511M</t>
  </si>
  <si>
    <t>XE78W</t>
  </si>
  <si>
    <t xml:space="preserve"> ZADUU1102L</t>
  </si>
  <si>
    <t>kiplinger.com</t>
  </si>
  <si>
    <t>LV90F</t>
  </si>
  <si>
    <t xml:space="preserve"> HFRGF7395P</t>
  </si>
  <si>
    <t>SZ28P</t>
  </si>
  <si>
    <t>NR48H</t>
  </si>
  <si>
    <t xml:space="preserve"> FVBBK0090Y</t>
  </si>
  <si>
    <t>KJ36W</t>
  </si>
  <si>
    <t>SG87U</t>
  </si>
  <si>
    <t>androidauthority.com</t>
  </si>
  <si>
    <t>BL51J</t>
  </si>
  <si>
    <t>tastesbetterfromscratch.com</t>
  </si>
  <si>
    <t>NO19J</t>
  </si>
  <si>
    <t>RF19B</t>
  </si>
  <si>
    <t>LM48B</t>
  </si>
  <si>
    <t xml:space="preserve"> PNNGV1723I</t>
  </si>
  <si>
    <t>BG59Q</t>
  </si>
  <si>
    <t xml:space="preserve"> EOTVC4808M</t>
  </si>
  <si>
    <t>doctoreport.com</t>
  </si>
  <si>
    <t>UN11G</t>
  </si>
  <si>
    <t xml:space="preserve"> VHFRU3982T</t>
  </si>
  <si>
    <t>milb.com</t>
  </si>
  <si>
    <t>TK59G</t>
  </si>
  <si>
    <t xml:space="preserve"> SCHMD8376D</t>
  </si>
  <si>
    <t>RE88L</t>
  </si>
  <si>
    <t>sallysbakingaddiction.com</t>
  </si>
  <si>
    <t>IK76M</t>
  </si>
  <si>
    <t>QE23Y</t>
  </si>
  <si>
    <t xml:space="preserve"> RIHZX9620T</t>
  </si>
  <si>
    <t>VA92G</t>
  </si>
  <si>
    <t>GV60P</t>
  </si>
  <si>
    <t xml:space="preserve"> VOXLX7287T</t>
  </si>
  <si>
    <t>JI66V</t>
  </si>
  <si>
    <t xml:space="preserve"> XVJVY6722N</t>
  </si>
  <si>
    <t>SD50Z</t>
  </si>
  <si>
    <t>US21I</t>
  </si>
  <si>
    <t>DE47I</t>
  </si>
  <si>
    <t>SN67I</t>
  </si>
  <si>
    <t>YZ94L</t>
  </si>
  <si>
    <t>UD90W</t>
  </si>
  <si>
    <t xml:space="preserve"> FZLFY7327B</t>
  </si>
  <si>
    <t>EX16A</t>
  </si>
  <si>
    <t>wordunscrambler.me</t>
  </si>
  <si>
    <t>TV2V</t>
  </si>
  <si>
    <t>HH42Z</t>
  </si>
  <si>
    <t xml:space="preserve"> ISBSI9065H</t>
  </si>
  <si>
    <t>GJ66U</t>
  </si>
  <si>
    <t>BG76D</t>
  </si>
  <si>
    <t>NQ58V</t>
  </si>
  <si>
    <t xml:space="preserve"> CUZXM7602U</t>
  </si>
  <si>
    <t>EE23O</t>
  </si>
  <si>
    <t xml:space="preserve"> YEFUW6275K</t>
  </si>
  <si>
    <t>HT41B</t>
  </si>
  <si>
    <t>MH59A</t>
  </si>
  <si>
    <t>QM25I</t>
  </si>
  <si>
    <t>PO18Y</t>
  </si>
  <si>
    <t>JP80I</t>
  </si>
  <si>
    <t xml:space="preserve"> XLJIK2076T</t>
  </si>
  <si>
    <t>QF24L</t>
  </si>
  <si>
    <t xml:space="preserve"> RODUO2145F</t>
  </si>
  <si>
    <t>YX54M</t>
  </si>
  <si>
    <t>mydailymagazine.com</t>
  </si>
  <si>
    <t>BH30K</t>
  </si>
  <si>
    <t xml:space="preserve"> OEHNZ3437I</t>
  </si>
  <si>
    <t>chicagotribune.com</t>
  </si>
  <si>
    <t>WT40O</t>
  </si>
  <si>
    <t>YX24H</t>
  </si>
  <si>
    <t>LA75B</t>
  </si>
  <si>
    <t>RZ84W</t>
  </si>
  <si>
    <t xml:space="preserve"> OVPZA4373F</t>
  </si>
  <si>
    <t>RB71Y</t>
  </si>
  <si>
    <t xml:space="preserve"> RKCRU2032O</t>
  </si>
  <si>
    <t>healthline.com</t>
  </si>
  <si>
    <t>GM61L</t>
  </si>
  <si>
    <t xml:space="preserve"> MXFZS7424B</t>
  </si>
  <si>
    <t>BX74G</t>
  </si>
  <si>
    <t>LL81E</t>
  </si>
  <si>
    <t>HB38R</t>
  </si>
  <si>
    <t>FE85D</t>
  </si>
  <si>
    <t xml:space="preserve"> EGZIN4465T</t>
  </si>
  <si>
    <t>reference.com</t>
  </si>
  <si>
    <t>FN42L</t>
  </si>
  <si>
    <t xml:space="preserve"> WEBYC7012O</t>
  </si>
  <si>
    <t>AW54Q</t>
  </si>
  <si>
    <t>MJ8S</t>
  </si>
  <si>
    <t xml:space="preserve"> NFIRA4322Q</t>
  </si>
  <si>
    <t>HI94Z</t>
  </si>
  <si>
    <t xml:space="preserve"> TXFJI8384J</t>
  </si>
  <si>
    <t>ES90K</t>
  </si>
  <si>
    <t xml:space="preserve"> SOLSQ9165J</t>
  </si>
  <si>
    <t>KB64W</t>
  </si>
  <si>
    <t xml:space="preserve"> YDCFZ9825B</t>
  </si>
  <si>
    <t>MQ23K</t>
  </si>
  <si>
    <t>MY98M</t>
  </si>
  <si>
    <t xml:space="preserve"> USYBQ0583Y</t>
  </si>
  <si>
    <t>NT47W</t>
  </si>
  <si>
    <t>ZB88A</t>
  </si>
  <si>
    <t>LK33Q</t>
  </si>
  <si>
    <t>TF4U</t>
  </si>
  <si>
    <t>YU3U</t>
  </si>
  <si>
    <t xml:space="preserve"> DZPSC2326G</t>
  </si>
  <si>
    <t>LE53S</t>
  </si>
  <si>
    <t>ZX54K</t>
  </si>
  <si>
    <t xml:space="preserve"> JDAPN8561D</t>
  </si>
  <si>
    <t>RQ5G</t>
  </si>
  <si>
    <t>LG72Q</t>
  </si>
  <si>
    <t xml:space="preserve"> PHNEW5291K</t>
  </si>
  <si>
    <t>washingtonpost.com</t>
  </si>
  <si>
    <t>XW61Q</t>
  </si>
  <si>
    <t xml:space="preserve"> LLVNA4149A</t>
  </si>
  <si>
    <t>LY33D</t>
  </si>
  <si>
    <t>ZG77X</t>
  </si>
  <si>
    <t xml:space="preserve"> KRTOI7551F</t>
  </si>
  <si>
    <t>US22I</t>
  </si>
  <si>
    <t>FG63C</t>
  </si>
  <si>
    <t>BY31B</t>
  </si>
  <si>
    <t xml:space="preserve"> ZNEJY5510H</t>
  </si>
  <si>
    <t>IA96N</t>
  </si>
  <si>
    <t>ZO78S</t>
  </si>
  <si>
    <t>QW19F</t>
  </si>
  <si>
    <t>TW13Y</t>
  </si>
  <si>
    <t>IX70S</t>
  </si>
  <si>
    <t>GX96G</t>
  </si>
  <si>
    <t>PN88X</t>
  </si>
  <si>
    <t>usssa.com</t>
  </si>
  <si>
    <t>KQ2L</t>
  </si>
  <si>
    <t>dexerto.com</t>
  </si>
  <si>
    <t>OH22Q</t>
  </si>
  <si>
    <t>BE54Z</t>
  </si>
  <si>
    <t xml:space="preserve"> YPSPS2140K</t>
  </si>
  <si>
    <t>FG20H</t>
  </si>
  <si>
    <t>JF45V</t>
  </si>
  <si>
    <t>thegamer.com</t>
  </si>
  <si>
    <t>KE49S</t>
  </si>
  <si>
    <t>RZ75Y</t>
  </si>
  <si>
    <t>KW71V</t>
  </si>
  <si>
    <t xml:space="preserve"> UKERS8216P</t>
  </si>
  <si>
    <t>RG87T</t>
  </si>
  <si>
    <t>myfitnesspal.com</t>
  </si>
  <si>
    <t>IO39I</t>
  </si>
  <si>
    <t xml:space="preserve"> XOFAZ2792C</t>
  </si>
  <si>
    <t>WU2K</t>
  </si>
  <si>
    <t xml:space="preserve"> FYPAV5868D</t>
  </si>
  <si>
    <t>XM16M</t>
  </si>
  <si>
    <t xml:space="preserve"> VSPXO5611Z</t>
  </si>
  <si>
    <t>TN56F</t>
  </si>
  <si>
    <t>WK8O</t>
  </si>
  <si>
    <t xml:space="preserve"> DSXGF8209L</t>
  </si>
  <si>
    <t>nbcmiami.com</t>
  </si>
  <si>
    <t>QA65D</t>
  </si>
  <si>
    <t xml:space="preserve"> KGLLH3730J</t>
  </si>
  <si>
    <t>AL69A</t>
  </si>
  <si>
    <t>LZ49Z</t>
  </si>
  <si>
    <t>YK77J</t>
  </si>
  <si>
    <t>techradar.com</t>
  </si>
  <si>
    <t>UD2G</t>
  </si>
  <si>
    <t xml:space="preserve"> SOQQW5795F</t>
  </si>
  <si>
    <t>NF16N</t>
  </si>
  <si>
    <t>LV48Y</t>
  </si>
  <si>
    <t>NL56V</t>
  </si>
  <si>
    <t xml:space="preserve"> KHZRL5052V</t>
  </si>
  <si>
    <t>HN53I</t>
  </si>
  <si>
    <t>TO16O</t>
  </si>
  <si>
    <t>UH52Z</t>
  </si>
  <si>
    <t xml:space="preserve"> YRTCW3194T</t>
  </si>
  <si>
    <t>TC4L</t>
  </si>
  <si>
    <t xml:space="preserve"> PBYSO0802Z</t>
  </si>
  <si>
    <t>IH73N</t>
  </si>
  <si>
    <t>QU14T</t>
  </si>
  <si>
    <t>GW85C</t>
  </si>
  <si>
    <t>KY37B</t>
  </si>
  <si>
    <t>OT46S</t>
  </si>
  <si>
    <t>LE77D</t>
  </si>
  <si>
    <t xml:space="preserve"> ACQXP6132Q</t>
  </si>
  <si>
    <t>LU98T</t>
  </si>
  <si>
    <t>XK93B</t>
  </si>
  <si>
    <t xml:space="preserve"> JNSGH4128A</t>
  </si>
  <si>
    <t>ZK68Y</t>
  </si>
  <si>
    <t>SZ67J</t>
  </si>
  <si>
    <t>OG24Y</t>
  </si>
  <si>
    <t>WI97W</t>
  </si>
  <si>
    <t>WZ23S</t>
  </si>
  <si>
    <t>UT9W</t>
  </si>
  <si>
    <t>MU42O</t>
  </si>
  <si>
    <t>YF50T</t>
  </si>
  <si>
    <t>VT80Y</t>
  </si>
  <si>
    <t>AV74Z</t>
  </si>
  <si>
    <t>VJ3D</t>
  </si>
  <si>
    <t>VH15Z</t>
  </si>
  <si>
    <t>KS45B</t>
  </si>
  <si>
    <t xml:space="preserve"> UHEJB8287K</t>
  </si>
  <si>
    <t>KJ87J</t>
  </si>
  <si>
    <t xml:space="preserve"> RQWWZ0422I</t>
  </si>
  <si>
    <t>IG18O</t>
  </si>
  <si>
    <t>PS24G</t>
  </si>
  <si>
    <t xml:space="preserve"> VTOPU6249A</t>
  </si>
  <si>
    <t>OF1H</t>
  </si>
  <si>
    <t>VC34U</t>
  </si>
  <si>
    <t>ZG65M</t>
  </si>
  <si>
    <t>City</t>
  </si>
  <si>
    <t>sex</t>
  </si>
  <si>
    <t>age</t>
  </si>
  <si>
    <t>state</t>
  </si>
  <si>
    <t>ad_view_date</t>
  </si>
  <si>
    <t>college_graduate</t>
  </si>
  <si>
    <t>parents</t>
  </si>
  <si>
    <t>children</t>
  </si>
  <si>
    <t>LXNJQ3311S</t>
  </si>
  <si>
    <t>Connecticut</t>
  </si>
  <si>
    <t>Non-college graduate</t>
  </si>
  <si>
    <t>Is a parent</t>
  </si>
  <si>
    <t>FNGJA1454X</t>
  </si>
  <si>
    <t>Massachusetts</t>
  </si>
  <si>
    <t>College graduate</t>
  </si>
  <si>
    <t>ZUCTB2527E</t>
  </si>
  <si>
    <t>Hawaii</t>
  </si>
  <si>
    <t>EVPXX3448Q</t>
  </si>
  <si>
    <t>California</t>
  </si>
  <si>
    <t>Not a parent</t>
  </si>
  <si>
    <t>ZMFKM9001I</t>
  </si>
  <si>
    <t>Virginia</t>
  </si>
  <si>
    <t>GRYMN2282K</t>
  </si>
  <si>
    <t>West Virginia</t>
  </si>
  <si>
    <t>KKHLI6526E</t>
  </si>
  <si>
    <t>YDCFZ9825B</t>
  </si>
  <si>
    <t>Missouri</t>
  </si>
  <si>
    <t>FKKDR3691J</t>
  </si>
  <si>
    <t>Montana</t>
  </si>
  <si>
    <t>SZHAE9366D</t>
  </si>
  <si>
    <t>Oregon</t>
  </si>
  <si>
    <t>IECYH3530S</t>
  </si>
  <si>
    <t>IRHJI8002Z</t>
  </si>
  <si>
    <t>SXETB3323X</t>
  </si>
  <si>
    <t>GYVSO4436P</t>
  </si>
  <si>
    <t>Delaware</t>
  </si>
  <si>
    <t>FYGPX7454T</t>
  </si>
  <si>
    <t>Idaho</t>
  </si>
  <si>
    <t>DYUYE0694D</t>
  </si>
  <si>
    <t>Utah</t>
  </si>
  <si>
    <t>HNVLH7748V</t>
  </si>
  <si>
    <t>ZWZNF0128K</t>
  </si>
  <si>
    <t>Oklahoma</t>
  </si>
  <si>
    <t>EWZBC8759S</t>
  </si>
  <si>
    <t>Rhode Island</t>
  </si>
  <si>
    <t>QWTWH2779Y</t>
  </si>
  <si>
    <t>South Carolina</t>
  </si>
  <si>
    <t>KLJWX8034F</t>
  </si>
  <si>
    <t>Alaska</t>
  </si>
  <si>
    <t>QPNDD6389F</t>
  </si>
  <si>
    <t>DFMZN5113X</t>
  </si>
  <si>
    <t>Illinois</t>
  </si>
  <si>
    <t>PGGIZ9216T</t>
  </si>
  <si>
    <t>JNAMM4456W</t>
  </si>
  <si>
    <t>Florida</t>
  </si>
  <si>
    <t>WGCMY8526N</t>
  </si>
  <si>
    <t>KEIGT3829Y</t>
  </si>
  <si>
    <t>North Dakota</t>
  </si>
  <si>
    <t>OSDRZ9148A</t>
  </si>
  <si>
    <t>ISJZP5116B</t>
  </si>
  <si>
    <t>EUDBU4665J</t>
  </si>
  <si>
    <t>ZIOZM0154P</t>
  </si>
  <si>
    <t>Nevada</t>
  </si>
  <si>
    <t>BUUFS2994E</t>
  </si>
  <si>
    <t>Tennessee</t>
  </si>
  <si>
    <t>KWIBK2289A</t>
  </si>
  <si>
    <t>Ohio</t>
  </si>
  <si>
    <t>DJPQQ9653E</t>
  </si>
  <si>
    <t>DOIMT7462U</t>
  </si>
  <si>
    <t>CFHGW5648C</t>
  </si>
  <si>
    <t>IKJYQ1906K</t>
  </si>
  <si>
    <t>IWALP7682D</t>
  </si>
  <si>
    <t>Kansas</t>
  </si>
  <si>
    <t>NMWUO1963V</t>
  </si>
  <si>
    <t>LTPBJ3051J</t>
  </si>
  <si>
    <t>Nebraska</t>
  </si>
  <si>
    <t>FUHUM4458F</t>
  </si>
  <si>
    <t>New Jersey</t>
  </si>
  <si>
    <t>GYOZX2851Q</t>
  </si>
  <si>
    <t>BIGEQ4643T</t>
  </si>
  <si>
    <t>South Dakota</t>
  </si>
  <si>
    <t>SCHMD8376D</t>
  </si>
  <si>
    <t>JYDYN0938L</t>
  </si>
  <si>
    <t>ISFIX4795J</t>
  </si>
  <si>
    <t>Louisiana</t>
  </si>
  <si>
    <t>UGBDH9396Q</t>
  </si>
  <si>
    <t>Texas</t>
  </si>
  <si>
    <t>WKRRI3211V</t>
  </si>
  <si>
    <t>VVMOR8767G</t>
  </si>
  <si>
    <t>QGSPI6609K</t>
  </si>
  <si>
    <t>Alabama</t>
  </si>
  <si>
    <t>REODI7132J</t>
  </si>
  <si>
    <t>VMKOT9945C</t>
  </si>
  <si>
    <t>Vermont</t>
  </si>
  <si>
    <t>CPAKW7957Q</t>
  </si>
  <si>
    <t>DDGYO2578G</t>
  </si>
  <si>
    <t>MWWQM0755O</t>
  </si>
  <si>
    <t>FVCXM7753B</t>
  </si>
  <si>
    <t>ECGQM3110I</t>
  </si>
  <si>
    <t>KWWTK9379S</t>
  </si>
  <si>
    <t>Washington</t>
  </si>
  <si>
    <t>FLZUQ8441J</t>
  </si>
  <si>
    <t>LLVNA4149A</t>
  </si>
  <si>
    <t>TDALE4719U</t>
  </si>
  <si>
    <t>DGNGV6008M</t>
  </si>
  <si>
    <t>YMMMQ8595M</t>
  </si>
  <si>
    <t>New Mexico</t>
  </si>
  <si>
    <t>ATXKH2464V</t>
  </si>
  <si>
    <t>RIQQC0345Y</t>
  </si>
  <si>
    <t>JPXBW4979F</t>
  </si>
  <si>
    <t>YUJAT6057A</t>
  </si>
  <si>
    <t>PLERR1529Y</t>
  </si>
  <si>
    <t>Georgia</t>
  </si>
  <si>
    <t>KEYHR5488T</t>
  </si>
  <si>
    <t>GPYUD3806Y</t>
  </si>
  <si>
    <t>Arizona</t>
  </si>
  <si>
    <t>EXDIM0176Q</t>
  </si>
  <si>
    <t>QBSOQ6151K</t>
  </si>
  <si>
    <t>ZNEJY5510H</t>
  </si>
  <si>
    <t>OYFOL0602Q</t>
  </si>
  <si>
    <t>Michigan</t>
  </si>
  <si>
    <t>BCBBV1468I</t>
  </si>
  <si>
    <t>GTIPJ7109E</t>
  </si>
  <si>
    <t>OQPUB6621D</t>
  </si>
  <si>
    <t>AJUUR1682M</t>
  </si>
  <si>
    <t>TIPEG6807U</t>
  </si>
  <si>
    <t>YPSPS2140K</t>
  </si>
  <si>
    <t>QLVXV3774K</t>
  </si>
  <si>
    <t>AQGKA8901Y</t>
  </si>
  <si>
    <t>XDQNT5923P</t>
  </si>
  <si>
    <t>Maryland</t>
  </si>
  <si>
    <t>JDAPN8561D</t>
  </si>
  <si>
    <t>EPSMD4818L</t>
  </si>
  <si>
    <t>AOEUZ3414F</t>
  </si>
  <si>
    <t>FMGTL4108A</t>
  </si>
  <si>
    <t>Indiana</t>
  </si>
  <si>
    <t>ZUGUN2624B</t>
  </si>
  <si>
    <t>BLKON6199V</t>
  </si>
  <si>
    <t>FHATQ2716C</t>
  </si>
  <si>
    <t>CHFYQ2941E</t>
  </si>
  <si>
    <t>LXLLA0491M</t>
  </si>
  <si>
    <t>Wisconsin</t>
  </si>
  <si>
    <t>IFPCO8569Z</t>
  </si>
  <si>
    <t>FWUEF0150N</t>
  </si>
  <si>
    <t>GUKYC5370J</t>
  </si>
  <si>
    <t>YGMIX8264U</t>
  </si>
  <si>
    <t>BYINL9871V</t>
  </si>
  <si>
    <t>MTDOM6894I</t>
  </si>
  <si>
    <t>EOTVC4808M</t>
  </si>
  <si>
    <t>SIKQT9522X</t>
  </si>
  <si>
    <t>CJQMQ0226T</t>
  </si>
  <si>
    <t>Kentucky</t>
  </si>
  <si>
    <t>CGPVR0991V</t>
  </si>
  <si>
    <t>NXPMZ8898X</t>
  </si>
  <si>
    <t>CPMZO0001Q</t>
  </si>
  <si>
    <t>IRMPR6262S</t>
  </si>
  <si>
    <t>CVRLX9939M</t>
  </si>
  <si>
    <t>HRJJX3125R</t>
  </si>
  <si>
    <t>DKFNA5776L</t>
  </si>
  <si>
    <t>KLUIQ6556G</t>
  </si>
  <si>
    <t>Pennsylvania</t>
  </si>
  <si>
    <t>QTUOD5324K</t>
  </si>
  <si>
    <t>MDWSP5220O</t>
  </si>
  <si>
    <t>TQWTA4586G</t>
  </si>
  <si>
    <t>HDFBI6875J</t>
  </si>
  <si>
    <t>IRQXZ4530V</t>
  </si>
  <si>
    <t>Iowa</t>
  </si>
  <si>
    <t>ZGKGP8289X</t>
  </si>
  <si>
    <t>Maine</t>
  </si>
  <si>
    <t>NMDNW0075G</t>
  </si>
  <si>
    <t>BDKPR0623B</t>
  </si>
  <si>
    <t>MFWIN6534A</t>
  </si>
  <si>
    <t>VHFRU3982T</t>
  </si>
  <si>
    <t>XWPWC1033V</t>
  </si>
  <si>
    <t>KGDGG2331X</t>
  </si>
  <si>
    <t>ANUYN8455C</t>
  </si>
  <si>
    <t>Minnesota</t>
  </si>
  <si>
    <t>VILUK8823M</t>
  </si>
  <si>
    <t>ISBSI9065H</t>
  </si>
  <si>
    <t>CDQVV9354G</t>
  </si>
  <si>
    <t>PNNGV1723I</t>
  </si>
  <si>
    <t>GQGKG5845V</t>
  </si>
  <si>
    <t>OESLH1898E</t>
  </si>
  <si>
    <t>Colorado</t>
  </si>
  <si>
    <t>SBFDD1822R</t>
  </si>
  <si>
    <t>New Hampshire</t>
  </si>
  <si>
    <t>XBPEX3568H</t>
  </si>
  <si>
    <t>New York</t>
  </si>
  <si>
    <t>CSFSM1628N</t>
  </si>
  <si>
    <t>GZYUI1052D</t>
  </si>
  <si>
    <t>QDTDE7454P</t>
  </si>
  <si>
    <t>HAKEC4651L</t>
  </si>
  <si>
    <t>QLBUQ5008H</t>
  </si>
  <si>
    <t>POYRQ6465K</t>
  </si>
  <si>
    <t>DLALL5294N</t>
  </si>
  <si>
    <t>Wyoming</t>
  </si>
  <si>
    <t>ISEGR9981S</t>
  </si>
  <si>
    <t>XPTNG7311M</t>
  </si>
  <si>
    <t>SOLSQ9165J</t>
  </si>
  <si>
    <t>AVOBJ3014H</t>
  </si>
  <si>
    <t>VJSZC2958L</t>
  </si>
  <si>
    <t>MXYXR8889K</t>
  </si>
  <si>
    <t>OLOHZ1751M</t>
  </si>
  <si>
    <t>JYYKN6843H</t>
  </si>
  <si>
    <t>SOQQW5795F</t>
  </si>
  <si>
    <t>LLTRU7723I</t>
  </si>
  <si>
    <t>KZYBM6074H</t>
  </si>
  <si>
    <t>EVJTZ1324D</t>
  </si>
  <si>
    <t>OEHNZ3437I</t>
  </si>
  <si>
    <t>DXHPK1380B</t>
  </si>
  <si>
    <t>YPUXJ8978T</t>
  </si>
  <si>
    <t>Mississippi</t>
  </si>
  <si>
    <t>SUXOV6040Z</t>
  </si>
  <si>
    <t>NNBNT1225J</t>
  </si>
  <si>
    <t>LCTFQ9240X</t>
  </si>
  <si>
    <t>WSSZR4646I</t>
  </si>
  <si>
    <t>RRHIG7939U</t>
  </si>
  <si>
    <t>VZIST0152O</t>
  </si>
  <si>
    <t>Arkansas</t>
  </si>
  <si>
    <t>TPWPV2299Y</t>
  </si>
  <si>
    <t>MRPBX8558V</t>
  </si>
  <si>
    <t>VJYCU1129H</t>
  </si>
  <si>
    <t>MHYEZ5216G</t>
  </si>
  <si>
    <t>SCEPV9076U</t>
  </si>
  <si>
    <t>ZTMJW6643X</t>
  </si>
  <si>
    <t>SGNYD9354K</t>
  </si>
  <si>
    <t>PCNIR6115S</t>
  </si>
  <si>
    <t>KGLLH3730J</t>
  </si>
  <si>
    <t>VTVTF9406H</t>
  </si>
  <si>
    <t>ZDEHN2914U</t>
  </si>
  <si>
    <t>UVAQN6012Z</t>
  </si>
  <si>
    <t>XMXMG2605H</t>
  </si>
  <si>
    <t>QSUJC6205Q</t>
  </si>
  <si>
    <t>RZJSD8597K</t>
  </si>
  <si>
    <t>OCBPC7502S</t>
  </si>
  <si>
    <t>KRTOI7551F</t>
  </si>
  <si>
    <t>VFZBB0282D</t>
  </si>
  <si>
    <t>BMWXW1770T</t>
  </si>
  <si>
    <t>JVAUR7344V</t>
  </si>
  <si>
    <t>GOLZO2212D</t>
  </si>
  <si>
    <t>LCAMF1104Y</t>
  </si>
  <si>
    <t>BKQLV2433W</t>
  </si>
  <si>
    <t>XHXBX5957R</t>
  </si>
  <si>
    <t>GQZEF8413K</t>
  </si>
  <si>
    <t>GCUME0297L</t>
  </si>
  <si>
    <t>KHCIB5849Z</t>
  </si>
  <si>
    <t>KWZXS7136Y</t>
  </si>
  <si>
    <t>IIACN8931W</t>
  </si>
  <si>
    <t>BZYUX5752U</t>
  </si>
  <si>
    <t>LPXGR3479V</t>
  </si>
  <si>
    <t>PHMEG3275U</t>
  </si>
  <si>
    <t>QAKGQ0599J</t>
  </si>
  <si>
    <t>ICXPH2664G</t>
  </si>
  <si>
    <t>SRWVA9406K</t>
  </si>
  <si>
    <t>AROWV6562F</t>
  </si>
  <si>
    <t>FFAMB4479M</t>
  </si>
  <si>
    <t>CCWDB5218E</t>
  </si>
  <si>
    <t>XRUNR2540U</t>
  </si>
  <si>
    <t>ETCKZ7878Z</t>
  </si>
  <si>
    <t>VQBXY9624A</t>
  </si>
  <si>
    <t>ESMDL6650Q</t>
  </si>
  <si>
    <t>SHXPR1905B</t>
  </si>
  <si>
    <t>UIPSP5950E</t>
  </si>
  <si>
    <t>CQALS5504B</t>
  </si>
  <si>
    <t>MIGAV1214A</t>
  </si>
  <si>
    <t>JCTLS5100D</t>
  </si>
  <si>
    <t>HWBLD1507A</t>
  </si>
  <si>
    <t>GJDLG5108M</t>
  </si>
  <si>
    <t>WLWWQ7312L</t>
  </si>
  <si>
    <t>KHZRL5052V</t>
  </si>
  <si>
    <t>NXEJF9205S</t>
  </si>
  <si>
    <t>DAEWA7720Z</t>
  </si>
  <si>
    <t>YEFUW6275K</t>
  </si>
  <si>
    <t>CVPKQ4333A</t>
  </si>
  <si>
    <t>JNMOC5445H</t>
  </si>
  <si>
    <t>BRRNE8969L</t>
  </si>
  <si>
    <t>INCRB7252U</t>
  </si>
  <si>
    <t>MILKP1814V</t>
  </si>
  <si>
    <t>PMBNU9714O</t>
  </si>
  <si>
    <t>FTLSP7247H</t>
  </si>
  <si>
    <t>UZADJ6699O</t>
  </si>
  <si>
    <t>RZOJV1467Y</t>
  </si>
  <si>
    <t>WFPNH3620P</t>
  </si>
  <si>
    <t>JTUEQ8071D</t>
  </si>
  <si>
    <t>XTZRX8040O</t>
  </si>
  <si>
    <t>ATNFX2489J</t>
  </si>
  <si>
    <t>North Carolina</t>
  </si>
  <si>
    <t>PUWPT2409P</t>
  </si>
  <si>
    <t>KFGSD8702H</t>
  </si>
  <si>
    <t>OAMGQ6208B</t>
  </si>
  <si>
    <t>PKQLH1979H</t>
  </si>
  <si>
    <t>NPHAZ8360D</t>
  </si>
  <si>
    <t>VHSUQ8262P</t>
  </si>
  <si>
    <t>DABFQ9218H</t>
  </si>
  <si>
    <t>QBITE8490L</t>
  </si>
  <si>
    <t>QLKLM7985S</t>
  </si>
  <si>
    <t>DNGFI5901X</t>
  </si>
  <si>
    <t>XSAFS2843D</t>
  </si>
  <si>
    <t>OQHLV3457P</t>
  </si>
  <si>
    <t>VPGMT8907Q</t>
  </si>
  <si>
    <t>GBPTC6423M</t>
  </si>
  <si>
    <t>CYHKY9487L</t>
  </si>
  <si>
    <t>POCRB4406V</t>
  </si>
  <si>
    <t>MKYNC9675E</t>
  </si>
  <si>
    <t>WEBYC7012O</t>
  </si>
  <si>
    <t>DOOPK8694D</t>
  </si>
  <si>
    <t>YRTCW3194T</t>
  </si>
  <si>
    <t>HUECU7307B</t>
  </si>
  <si>
    <t>BCNYA9822Z</t>
  </si>
  <si>
    <t>AJGGN6896H</t>
  </si>
  <si>
    <t>AJZTP3968S</t>
  </si>
  <si>
    <t>KWEJC2523I</t>
  </si>
  <si>
    <t>XLJIK2076T</t>
  </si>
  <si>
    <t>ZMPJI2294S</t>
  </si>
  <si>
    <t>YJMEQ9238S</t>
  </si>
  <si>
    <t>UCSWZ2109K</t>
  </si>
  <si>
    <t>SMRSE1860I</t>
  </si>
  <si>
    <t>ZRGPG5133W</t>
  </si>
  <si>
    <t>MZWYQ8095E</t>
  </si>
  <si>
    <t>QKBGN3534J</t>
  </si>
  <si>
    <t>AWXVU6002T</t>
  </si>
  <si>
    <t>PUVYA1779L</t>
  </si>
  <si>
    <t>ZFOAT8628W</t>
  </si>
  <si>
    <t>TPKQB8508V</t>
  </si>
  <si>
    <t>KROXS0842I</t>
  </si>
  <si>
    <t>HNQOJ3592J</t>
  </si>
  <si>
    <t>GBJRG3726B</t>
  </si>
  <si>
    <t>TZSFS8968E</t>
  </si>
  <si>
    <t>PDZIC0538H</t>
  </si>
  <si>
    <t>MEEUU1655O</t>
  </si>
  <si>
    <t>JUNLE2504O</t>
  </si>
  <si>
    <t>BORJP1574K</t>
  </si>
  <si>
    <t>FXGBS1831V</t>
  </si>
  <si>
    <t>JBDUZ0953Q</t>
  </si>
  <si>
    <t>RUZSZ6104V</t>
  </si>
  <si>
    <t>KUQES7066D</t>
  </si>
  <si>
    <t>TMGOP8000K</t>
  </si>
  <si>
    <t>PNDZA8403Y</t>
  </si>
  <si>
    <t>SEFWO1141R</t>
  </si>
  <si>
    <t>CCNKK2449X</t>
  </si>
  <si>
    <t>TGQGY4311P</t>
  </si>
  <si>
    <t>DZZSC6982P</t>
  </si>
  <si>
    <t>GRLRA8191Q</t>
  </si>
  <si>
    <t>JNSGH4128A</t>
  </si>
  <si>
    <t>DFIDC8361F</t>
  </si>
  <si>
    <t>VKCWD4290J</t>
  </si>
  <si>
    <t>NGMPD6104L</t>
  </si>
  <si>
    <t>VFEQO2766Q</t>
  </si>
  <si>
    <t>IKVKL3220N</t>
  </si>
  <si>
    <t>VMZQJ5017O</t>
  </si>
  <si>
    <t>NTISA3714O</t>
  </si>
  <si>
    <t>EYGKX4350Z</t>
  </si>
  <si>
    <t>UKERS8216P</t>
  </si>
  <si>
    <t>HPTJG5110P</t>
  </si>
  <si>
    <t>LWGFB7339T</t>
  </si>
  <si>
    <t>OCQZT2083G</t>
  </si>
  <si>
    <t>GRXUZ8753L</t>
  </si>
  <si>
    <t>HPNMM5625A</t>
  </si>
  <si>
    <t>SPQZY1149S</t>
  </si>
  <si>
    <t>MANZC3750L</t>
  </si>
  <si>
    <t>ZDIZU7193X</t>
  </si>
  <si>
    <t>QLFXM0266I</t>
  </si>
  <si>
    <t>VTXNC8329K</t>
  </si>
  <si>
    <t>YQWKR0204V</t>
  </si>
  <si>
    <t>SSCHK9492S</t>
  </si>
  <si>
    <t>SDTHI4584W</t>
  </si>
  <si>
    <t>WWPFG2583F</t>
  </si>
  <si>
    <t>ONCOK8833J</t>
  </si>
  <si>
    <t>LTFEA1428Y</t>
  </si>
  <si>
    <t>XEEJE6586B</t>
  </si>
  <si>
    <t>YHFYY1314Z</t>
  </si>
  <si>
    <t>IMIDE3483V</t>
  </si>
  <si>
    <t>HFRGF7395P</t>
  </si>
  <si>
    <t>DSSEC4939T</t>
  </si>
  <si>
    <t>VPUHN6326Z</t>
  </si>
  <si>
    <t>FTFVI5535W</t>
  </si>
  <si>
    <t>CNFXR5394I</t>
  </si>
  <si>
    <t>MKPKD5134L</t>
  </si>
  <si>
    <t>TWADZ8901H</t>
  </si>
  <si>
    <t>JRFMX8886W</t>
  </si>
  <si>
    <t>AJJCI3040E</t>
  </si>
  <si>
    <t>KWILC2964Y</t>
  </si>
  <si>
    <t>NNSZT1320N</t>
  </si>
  <si>
    <t>RMNQS0290M</t>
  </si>
  <si>
    <t>XVKEV1441G</t>
  </si>
  <si>
    <t>OYUEN2234N</t>
  </si>
  <si>
    <t>PNVNP9772E</t>
  </si>
  <si>
    <t>RHNBZ2763C</t>
  </si>
  <si>
    <t>UEOUL6191K</t>
  </si>
  <si>
    <t>DZPSC2326G</t>
  </si>
  <si>
    <t>JFYBZ3651Z</t>
  </si>
  <si>
    <t>LSGUE8366M</t>
  </si>
  <si>
    <t>YNSCO9633V</t>
  </si>
  <si>
    <t>EEIIB6951G</t>
  </si>
  <si>
    <t>ZJYWR9031U</t>
  </si>
  <si>
    <t>VGAWF9828F</t>
  </si>
  <si>
    <t>FGIVS1565C</t>
  </si>
  <si>
    <t>PBYSO0802Z</t>
  </si>
  <si>
    <t>FSDKX4167W</t>
  </si>
  <si>
    <t>YQHRE6327U</t>
  </si>
  <si>
    <t>GHGJW1602V</t>
  </si>
  <si>
    <t>FZUAS7137G</t>
  </si>
  <si>
    <t>XRGXQ5218A</t>
  </si>
  <si>
    <t>NVIPJ0384X</t>
  </si>
  <si>
    <t>RVFWH2399X</t>
  </si>
  <si>
    <t>GGPWZ7391Z</t>
  </si>
  <si>
    <t>WTKWQ3082S</t>
  </si>
  <si>
    <t>SQCYI9528I</t>
  </si>
  <si>
    <t>BEGSD1042Q</t>
  </si>
  <si>
    <t>XVRMT2814H</t>
  </si>
  <si>
    <t>NMROT2706Z</t>
  </si>
  <si>
    <t>NOSEL1497A</t>
  </si>
  <si>
    <t>VLMUA3410K</t>
  </si>
  <si>
    <t>ZJEED7375E</t>
  </si>
  <si>
    <t>ZXNGE3860E</t>
  </si>
  <si>
    <t>URUUN6862Y</t>
  </si>
  <si>
    <t>JLWUY6039V</t>
  </si>
  <si>
    <t>CSUHK6458X</t>
  </si>
  <si>
    <t>ISDJU1050N</t>
  </si>
  <si>
    <t>IQRYH0409J</t>
  </si>
  <si>
    <t>BJMIP6724O</t>
  </si>
  <si>
    <t>TXFJI8384J</t>
  </si>
  <si>
    <t>TTISO2928H</t>
  </si>
  <si>
    <t>EGTEN2670J</t>
  </si>
  <si>
    <t>JKRHK0759G</t>
  </si>
  <si>
    <t>CTRRN0110B</t>
  </si>
  <si>
    <t>SXGMR5828R</t>
  </si>
  <si>
    <t>CQPZW0684R</t>
  </si>
  <si>
    <t>FVCNG7764Y</t>
  </si>
  <si>
    <t>FWRTX6661Z</t>
  </si>
  <si>
    <t>WVOFQ9893P</t>
  </si>
  <si>
    <t>ZQYCY2662U</t>
  </si>
  <si>
    <t>BVVXJ9235U</t>
  </si>
  <si>
    <t>AGZHL2761K</t>
  </si>
  <si>
    <t>UHEJB8287K</t>
  </si>
  <si>
    <t>LBNHI4328W</t>
  </si>
  <si>
    <t>DRJAX5361M</t>
  </si>
  <si>
    <t>ZFRXU9393I</t>
  </si>
  <si>
    <t>IEBJO3934V</t>
  </si>
  <si>
    <t>WGDLB4933E</t>
  </si>
  <si>
    <t>HSPNA0331Z</t>
  </si>
  <si>
    <t>JVTFZ9150J</t>
  </si>
  <si>
    <t>ZXKQQ7005F</t>
  </si>
  <si>
    <t>CJPNR0822A</t>
  </si>
  <si>
    <t>YPPIQ5980X</t>
  </si>
  <si>
    <t>NEAPL8644K</t>
  </si>
  <si>
    <t>IBUUP5170O</t>
  </si>
  <si>
    <t>DUQDY1587I</t>
  </si>
  <si>
    <t>ONZOI4536S</t>
  </si>
  <si>
    <t>DRBTQ7923R</t>
  </si>
  <si>
    <t>XDALU8746W</t>
  </si>
  <si>
    <t>GKRMR1768T</t>
  </si>
  <si>
    <t>LMZTH4259C</t>
  </si>
  <si>
    <t>JAWNV5760T</t>
  </si>
  <si>
    <t>EYDEZ2877H</t>
  </si>
  <si>
    <t>FHVXB0831I</t>
  </si>
  <si>
    <t>CSRWZ4875C</t>
  </si>
  <si>
    <t>EBJQC0934G</t>
  </si>
  <si>
    <t>LTTNB2264R</t>
  </si>
  <si>
    <t>ECJRW6924Q</t>
  </si>
  <si>
    <t>OZFXF9369G</t>
  </si>
  <si>
    <t>HWUZQ8076O</t>
  </si>
  <si>
    <t>AUSLN9199Y</t>
  </si>
  <si>
    <t>VOYXC3799F</t>
  </si>
  <si>
    <t>TIBWX8177M</t>
  </si>
  <si>
    <t>NTGKR4815F</t>
  </si>
  <si>
    <t>DJRUD9702Z</t>
  </si>
  <si>
    <t>BXTWC4740X</t>
  </si>
  <si>
    <t>OUEEU0212Q</t>
  </si>
  <si>
    <t>QLQTQ7912S</t>
  </si>
  <si>
    <t>RSPQE1339C</t>
  </si>
  <si>
    <t>YHPOV5502K</t>
  </si>
  <si>
    <t>QNBHM4798S</t>
  </si>
  <si>
    <t>CUFMN7199M</t>
  </si>
  <si>
    <t>NAGZQ9768A</t>
  </si>
  <si>
    <t>WAJFL2694Y</t>
  </si>
  <si>
    <t>JYUMW9816F</t>
  </si>
  <si>
    <t>ZTFMT1623Z</t>
  </si>
  <si>
    <t>NRVSZ4124D</t>
  </si>
  <si>
    <t>TXHFP5147Y</t>
  </si>
  <si>
    <t>IALWL3548O</t>
  </si>
  <si>
    <t>RFDTQ3121R</t>
  </si>
  <si>
    <t>CQBKW6821H</t>
  </si>
  <si>
    <t>FOIGV0005P</t>
  </si>
  <si>
    <t>MSHHK2719Q</t>
  </si>
  <si>
    <t>IRQVP7195G</t>
  </si>
  <si>
    <t>CMKRJ1656V</t>
  </si>
  <si>
    <t>UNEMK5981B</t>
  </si>
  <si>
    <t>NAFZP6543K</t>
  </si>
  <si>
    <t>WVIEF2507J</t>
  </si>
  <si>
    <t>VUHLC2139A</t>
  </si>
  <si>
    <t>WBNSR4815R</t>
  </si>
  <si>
    <t>HMHZH1099F</t>
  </si>
  <si>
    <t>VOXLX7287T</t>
  </si>
  <si>
    <t>DGHBT9952X</t>
  </si>
  <si>
    <t>PDBGP0709Y</t>
  </si>
  <si>
    <t>FZXRW3885D</t>
  </si>
  <si>
    <t>MCKKQ3864W</t>
  </si>
  <si>
    <t>PDLYR8326U</t>
  </si>
  <si>
    <t>TCXBO2291R</t>
  </si>
  <si>
    <t>AOTHP3333L</t>
  </si>
  <si>
    <t>UKNKZ6377A</t>
  </si>
  <si>
    <t>IZALV9445C</t>
  </si>
  <si>
    <t>NFHGL5241D</t>
  </si>
  <si>
    <t>SIRKB8125E</t>
  </si>
  <si>
    <t>FVBBK0090Y</t>
  </si>
  <si>
    <t>AASJN6566V</t>
  </si>
  <si>
    <t>LRHMZ4698F</t>
  </si>
  <si>
    <t>JMGFV2364G</t>
  </si>
  <si>
    <t>TGZQQ2389F</t>
  </si>
  <si>
    <t>BDKMD3717K</t>
  </si>
  <si>
    <t>SIMDR7388N</t>
  </si>
  <si>
    <t>XRXCI6979P</t>
  </si>
  <si>
    <t>HMQJN4260K</t>
  </si>
  <si>
    <t>UGTLR0542Y</t>
  </si>
  <si>
    <t>EJEIC6423I</t>
  </si>
  <si>
    <t>PJSCG9646N</t>
  </si>
  <si>
    <t>XTSRY4576S</t>
  </si>
  <si>
    <t>QRBII8237O</t>
  </si>
  <si>
    <t>UMENU7825M</t>
  </si>
  <si>
    <t>FYPAV5868D</t>
  </si>
  <si>
    <t>HOIIS5050E</t>
  </si>
  <si>
    <t>SWUCS8052H</t>
  </si>
  <si>
    <t>BQEPA9536D</t>
  </si>
  <si>
    <t>BNNND1001J</t>
  </si>
  <si>
    <t>BSXZP1860B</t>
  </si>
  <si>
    <t>YVOKD6461D</t>
  </si>
  <si>
    <t>RMIJP6094N</t>
  </si>
  <si>
    <t>WGZAC1449D</t>
  </si>
  <si>
    <t>YGBWM3973P</t>
  </si>
  <si>
    <t>ROCGX0707T</t>
  </si>
  <si>
    <t>AECWX9233R</t>
  </si>
  <si>
    <t>MATKC4710M</t>
  </si>
  <si>
    <t>CLSHM6277W</t>
  </si>
  <si>
    <t>YZCFL2986Y</t>
  </si>
  <si>
    <t>MJKHJ4765R</t>
  </si>
  <si>
    <t>SVJNW3641W</t>
  </si>
  <si>
    <t>ZZGMU8537Y</t>
  </si>
  <si>
    <t>WAJHX1572H</t>
  </si>
  <si>
    <t>LYTFU0708J</t>
  </si>
  <si>
    <t>NFIRA4322Q</t>
  </si>
  <si>
    <t>RUAEU5343R</t>
  </si>
  <si>
    <t>GEKPL6384E</t>
  </si>
  <si>
    <t>GNJUX9255Y</t>
  </si>
  <si>
    <t>IYCBT9201J</t>
  </si>
  <si>
    <t>LJCTW1750W</t>
  </si>
  <si>
    <t>RTPIT9968S</t>
  </si>
  <si>
    <t>UGLWY1803V</t>
  </si>
  <si>
    <t>MTOTS2232O</t>
  </si>
  <si>
    <t>UASHA9495T</t>
  </si>
  <si>
    <t>ZCLPW3120T</t>
  </si>
  <si>
    <t>WUACZ9864Q</t>
  </si>
  <si>
    <t>FCNKB0011E</t>
  </si>
  <si>
    <t>DYLOH0478B</t>
  </si>
  <si>
    <t>PQIWN3479L</t>
  </si>
  <si>
    <t>NJMXV2227T</t>
  </si>
  <si>
    <t>RKCRU2032O</t>
  </si>
  <si>
    <t>GHEXC4271G</t>
  </si>
  <si>
    <t>UDZAH7743P</t>
  </si>
  <si>
    <t>DQUXJ6930O</t>
  </si>
  <si>
    <t>DFTZN2382H</t>
  </si>
  <si>
    <t>BYURP1445C</t>
  </si>
  <si>
    <t>AUDNG1717R</t>
  </si>
  <si>
    <t>ZJAYC2987F</t>
  </si>
  <si>
    <t>RIDYW0144Y</t>
  </si>
  <si>
    <t>LLMRO4391P</t>
  </si>
  <si>
    <t>AVVHZ3710E</t>
  </si>
  <si>
    <t>EKGPP8018L</t>
  </si>
  <si>
    <t>KOPFG9064M</t>
  </si>
  <si>
    <t>PGTDG9358C</t>
  </si>
  <si>
    <t>ZLWMH0969T</t>
  </si>
  <si>
    <t>YMDCM0428V</t>
  </si>
  <si>
    <t>HCVVZ6100Z</t>
  </si>
  <si>
    <t>NIOUL8511M</t>
  </si>
  <si>
    <t>UHRAL1341C</t>
  </si>
  <si>
    <t>GEEXJ2987K</t>
  </si>
  <si>
    <t>PTONM7936W</t>
  </si>
  <si>
    <t>HICAK5310C</t>
  </si>
  <si>
    <t>NJIBN1529V</t>
  </si>
  <si>
    <t>ODXZA9617Y</t>
  </si>
  <si>
    <t>GWRJB5730V</t>
  </si>
  <si>
    <t>DVFAY1218D</t>
  </si>
  <si>
    <t>LXFVN2078I</t>
  </si>
  <si>
    <t>IJGYM6908K</t>
  </si>
  <si>
    <t>VJCJB7235R</t>
  </si>
  <si>
    <t>XONOL3636P</t>
  </si>
  <si>
    <t>FMYIG2676Q</t>
  </si>
  <si>
    <t>SJFAC8793S</t>
  </si>
  <si>
    <t>JURIA1892I</t>
  </si>
  <si>
    <t>WVFMN4165A</t>
  </si>
  <si>
    <t>PEIRR1444H</t>
  </si>
  <si>
    <t>LDJVF5710Z</t>
  </si>
  <si>
    <t>RODUO2145F</t>
  </si>
  <si>
    <t>MBNDY3862Y</t>
  </si>
  <si>
    <t>EORJJ7236Y</t>
  </si>
  <si>
    <t>STBSP7187K</t>
  </si>
  <si>
    <t>QEGTE9790O</t>
  </si>
  <si>
    <t>AIUWS8476Y</t>
  </si>
  <si>
    <t>CVGLM0302N</t>
  </si>
  <si>
    <t>FRNPJ8734Z</t>
  </si>
  <si>
    <t>IBKNH6417J</t>
  </si>
  <si>
    <t>XKKWT7454D</t>
  </si>
  <si>
    <t>CGSWF3615P</t>
  </si>
  <si>
    <t>FYZMG3428M</t>
  </si>
  <si>
    <t>HHFPT9348I</t>
  </si>
  <si>
    <t>RKDTH1662X</t>
  </si>
  <si>
    <t>LLUHN5365Q</t>
  </si>
  <si>
    <t>DWVYJ0558N</t>
  </si>
  <si>
    <t>JBJHR4385F</t>
  </si>
  <si>
    <t>ZFVWD3229F</t>
  </si>
  <si>
    <t>OMVLC8350U</t>
  </si>
  <si>
    <t>OUAPW0127E</t>
  </si>
  <si>
    <t>GBZGA1951E</t>
  </si>
  <si>
    <t>FVMJC3951Q</t>
  </si>
  <si>
    <t>BKTFJ3090U</t>
  </si>
  <si>
    <t>KHCWH1344N</t>
  </si>
  <si>
    <t>PFTYF9099D</t>
  </si>
  <si>
    <t>SAXFV6520F</t>
  </si>
  <si>
    <t>PCVPC6144C</t>
  </si>
  <si>
    <t>IVOAN1509V</t>
  </si>
  <si>
    <t>CHKMG9396E</t>
  </si>
  <si>
    <t>MOLSZ6722X</t>
  </si>
  <si>
    <t>TQVEW9514Q</t>
  </si>
  <si>
    <t>SYMLU1611U</t>
  </si>
  <si>
    <t>NSQJI0107W</t>
  </si>
  <si>
    <t>VXRAZ5389H</t>
  </si>
  <si>
    <t>XJWVP7898Y</t>
  </si>
  <si>
    <t>YYWDS3366Z</t>
  </si>
  <si>
    <t>ZDHAY8105G</t>
  </si>
  <si>
    <t>FHVSF3091W</t>
  </si>
  <si>
    <t>FIHJW2587P</t>
  </si>
  <si>
    <t>ANFNS6998F</t>
  </si>
  <si>
    <t>OWUAV4353D</t>
  </si>
  <si>
    <t>FPTNH7101O</t>
  </si>
  <si>
    <t>ZBLMC0428L</t>
  </si>
  <si>
    <t>USYBQ0583Y</t>
  </si>
  <si>
    <t>CUNQX0567S</t>
  </si>
  <si>
    <t>LOJCW7817F</t>
  </si>
  <si>
    <t>AFMGV7103M</t>
  </si>
  <si>
    <t>TXBMM6628P</t>
  </si>
  <si>
    <t>VTOPU6249A</t>
  </si>
  <si>
    <t>PSNZO2329S</t>
  </si>
  <si>
    <t>BHJKL7319I</t>
  </si>
  <si>
    <t>ATODY7832T</t>
  </si>
  <si>
    <t>KCPLJ6183V</t>
  </si>
  <si>
    <t>AOESO1044W</t>
  </si>
  <si>
    <t>ACQXP6132Q</t>
  </si>
  <si>
    <t>RBSHZ4196U</t>
  </si>
  <si>
    <t>XBVPP5854I</t>
  </si>
  <si>
    <t>NIUDH7635W</t>
  </si>
  <si>
    <t>LIAGZ4586W</t>
  </si>
  <si>
    <t>QBNED4908M</t>
  </si>
  <si>
    <t>IHXVK5510X</t>
  </si>
  <si>
    <t>ZFEQW7935E</t>
  </si>
  <si>
    <t>BANVC6058Q</t>
  </si>
  <si>
    <t>RJTVS1124X</t>
  </si>
  <si>
    <t>VIKRS0659N</t>
  </si>
  <si>
    <t>SUPLY7207F</t>
  </si>
  <si>
    <t>KFRBM4147Z</t>
  </si>
  <si>
    <t>UALQR9872D</t>
  </si>
  <si>
    <t>FKOHG2058Q</t>
  </si>
  <si>
    <t>VIANS7053R</t>
  </si>
  <si>
    <t>PHNEW5291K</t>
  </si>
  <si>
    <t>KPEVN9143G</t>
  </si>
  <si>
    <t>RLSQY9807F</t>
  </si>
  <si>
    <t>QDPUV3825U</t>
  </si>
  <si>
    <t>JEPHO5456Q</t>
  </si>
  <si>
    <t>GNXJA8969M</t>
  </si>
  <si>
    <t>VUUTP4764A</t>
  </si>
  <si>
    <t>OVPZA4373F</t>
  </si>
  <si>
    <t>RWDFP5105T</t>
  </si>
  <si>
    <t>EVKKZ9427Z</t>
  </si>
  <si>
    <t>RIHZX9620T</t>
  </si>
  <si>
    <t>TNXKR4685Q</t>
  </si>
  <si>
    <t>HFQXV9674Y</t>
  </si>
  <si>
    <t>BOVNX0838R</t>
  </si>
  <si>
    <t>XVJVY6722N</t>
  </si>
  <si>
    <t>OOUWN2005U</t>
  </si>
  <si>
    <t>DKKXN4557T</t>
  </si>
  <si>
    <t>VAMYM3927E</t>
  </si>
  <si>
    <t>WBEHI2534S</t>
  </si>
  <si>
    <t>MXFZS7424B</t>
  </si>
  <si>
    <t>MEPDX7287C</t>
  </si>
  <si>
    <t>BGJPN3021R</t>
  </si>
  <si>
    <t>QGNHX5788B</t>
  </si>
  <si>
    <t>UASRM6168D</t>
  </si>
  <si>
    <t>KQWEC5265Q</t>
  </si>
  <si>
    <t>DSXGF8209L</t>
  </si>
  <si>
    <t>ATIOA1830W</t>
  </si>
  <si>
    <t>FZLFY7327B</t>
  </si>
  <si>
    <t>YOZJH0366D</t>
  </si>
  <si>
    <t>RQWWZ0422I</t>
  </si>
  <si>
    <t>OGZKN7969Q</t>
  </si>
  <si>
    <t>COHFI9877A</t>
  </si>
  <si>
    <t>KHYWK4353X</t>
  </si>
  <si>
    <t>VSPXO5611Z</t>
  </si>
  <si>
    <t>AFWXW7173V</t>
  </si>
  <si>
    <t>XIKAA9575E</t>
  </si>
  <si>
    <t>DNKCL6936S</t>
  </si>
  <si>
    <t>KSIMT4587A</t>
  </si>
  <si>
    <t>MALTD4943A</t>
  </si>
  <si>
    <t>BTTSH5960B</t>
  </si>
  <si>
    <t>LLHDI5345H</t>
  </si>
  <si>
    <t>VEHYG9749P</t>
  </si>
  <si>
    <t>NDBQG0920F</t>
  </si>
  <si>
    <t>IPXOU3818F</t>
  </si>
  <si>
    <t>SYKWZ2884G</t>
  </si>
  <si>
    <t>LZDFY9479R</t>
  </si>
  <si>
    <t>CIWBB0883B</t>
  </si>
  <si>
    <t>GBMNH2789F</t>
  </si>
  <si>
    <t>FASKQ5093E</t>
  </si>
  <si>
    <t>HQNHT5813M</t>
  </si>
  <si>
    <t>XBUQQ6173W</t>
  </si>
  <si>
    <t>CRNNN5016T</t>
  </si>
  <si>
    <t>MRTCD1508J</t>
  </si>
  <si>
    <t>GCUSR5033I</t>
  </si>
  <si>
    <t>VYAJZ8128V</t>
  </si>
  <si>
    <t>IIXRF0938N</t>
  </si>
  <si>
    <t>LPXCY6522G</t>
  </si>
  <si>
    <t>JPPMZ6483N</t>
  </si>
  <si>
    <t>KHHIL9517V</t>
  </si>
  <si>
    <t>KDYOC6715B</t>
  </si>
  <si>
    <t>ZQBHC8143K</t>
  </si>
  <si>
    <t>ZADUU1102L</t>
  </si>
  <si>
    <t>SSFFZ7639U</t>
  </si>
  <si>
    <t>DYUAE6304H</t>
  </si>
  <si>
    <t>REFWQ3296Q</t>
  </si>
  <si>
    <t>FTOFV9463Y</t>
  </si>
  <si>
    <t>OQAFM6683R</t>
  </si>
  <si>
    <t>KMWPD0837V</t>
  </si>
  <si>
    <t>SAPYX0769P</t>
  </si>
  <si>
    <t>GYXKT6323I</t>
  </si>
  <si>
    <t>DIUVV1402J</t>
  </si>
  <si>
    <t>VGSJY3745H</t>
  </si>
  <si>
    <t>WJBTS6776N</t>
  </si>
  <si>
    <t>OMNIL9227Y</t>
  </si>
  <si>
    <t>YIKSO8629F</t>
  </si>
  <si>
    <t>NSZTK1005Y</t>
  </si>
  <si>
    <t>NFINS9522P</t>
  </si>
  <si>
    <t>MDIZH0479C</t>
  </si>
  <si>
    <t>MXNZG3785U</t>
  </si>
  <si>
    <t>RLWUO8369C</t>
  </si>
  <si>
    <t>QGKGJ3795G</t>
  </si>
  <si>
    <t>ZZORT7715Y</t>
  </si>
  <si>
    <t>GXDEU2722C</t>
  </si>
  <si>
    <t>RLPLI8075L</t>
  </si>
  <si>
    <t>XAGNC8410N</t>
  </si>
  <si>
    <t>UTHQB7740D</t>
  </si>
  <si>
    <t>ILTLJ4877I</t>
  </si>
  <si>
    <t>HGNVQ8867D</t>
  </si>
  <si>
    <t>VJDNM3110F</t>
  </si>
  <si>
    <t>FAYJV6363S</t>
  </si>
  <si>
    <t>BWHWU4889E</t>
  </si>
  <si>
    <t>HPADF0180L</t>
  </si>
  <si>
    <t>VUKTI3799F</t>
  </si>
  <si>
    <t>JLZEQ0328H</t>
  </si>
  <si>
    <t>CLLBZ5214Q</t>
  </si>
  <si>
    <t>MDGOQ6855W</t>
  </si>
  <si>
    <t>VSBYO0776S</t>
  </si>
  <si>
    <t>HWQQZ9726H</t>
  </si>
  <si>
    <t>JYBOR4297F</t>
  </si>
  <si>
    <t>COBZW7547O</t>
  </si>
  <si>
    <t>GXSMG2690U</t>
  </si>
  <si>
    <t>FGVPW3544C</t>
  </si>
  <si>
    <t>ZWDNT1911S</t>
  </si>
  <si>
    <t>AOYKZ7575Z</t>
  </si>
  <si>
    <t>CUZXM7602U</t>
  </si>
  <si>
    <t>XOFAZ2792C</t>
  </si>
  <si>
    <t>CFZCA3587E</t>
  </si>
  <si>
    <t>MNYZK1114Z</t>
  </si>
  <si>
    <t>GZZIL6470C</t>
  </si>
  <si>
    <t>LVWON1040F</t>
  </si>
  <si>
    <t>ANIZM5002N</t>
  </si>
  <si>
    <t>KTGEH9338Z</t>
  </si>
  <si>
    <t>NDMPG4321L</t>
  </si>
  <si>
    <t>DFQGI9997O</t>
  </si>
  <si>
    <t>GZAPZ3977Z</t>
  </si>
  <si>
    <t>ZNYKU3011Q</t>
  </si>
  <si>
    <t>LKSDD3907S</t>
  </si>
  <si>
    <t>UOMGJ9702W</t>
  </si>
  <si>
    <t>OCAXR0957T</t>
  </si>
  <si>
    <t>QYEQM4399O</t>
  </si>
  <si>
    <t>YZRZD5125Z</t>
  </si>
  <si>
    <t>LSROC1464G</t>
  </si>
  <si>
    <t>TEXCP6975A</t>
  </si>
  <si>
    <t>HVQYH5891M</t>
  </si>
  <si>
    <t>EGZIN4465T</t>
  </si>
  <si>
    <t>ECZBH8950Q</t>
  </si>
  <si>
    <t>GEOMK7360B</t>
  </si>
  <si>
    <t>HRLWB3781J</t>
  </si>
  <si>
    <t>ZQXCO1346J</t>
  </si>
  <si>
    <t>audience_categorization</t>
  </si>
  <si>
    <t>Viewability</t>
  </si>
  <si>
    <t>CPvM
(Viewable CPM)</t>
  </si>
  <si>
    <t>Purchase Behaviors</t>
  </si>
  <si>
    <t>Q2 Environmentally Concerned Shoppers</t>
  </si>
  <si>
    <t>Online Behavior</t>
  </si>
  <si>
    <t>United States</t>
  </si>
  <si>
    <t>The Changing Consumer</t>
  </si>
  <si>
    <t>Home Entertaining</t>
  </si>
  <si>
    <t>US</t>
  </si>
  <si>
    <t>Interest Propensities</t>
  </si>
  <si>
    <t>Insurance</t>
  </si>
  <si>
    <t>Unitedhealth Group</t>
  </si>
  <si>
    <t>Aetna Group</t>
  </si>
  <si>
    <t>Brand Propensities</t>
  </si>
  <si>
    <t>Sony Network Entertainment International Buyer Propensity</t>
  </si>
  <si>
    <t>Response Performance</t>
  </si>
  <si>
    <t>Direct Marketing Purchasers</t>
  </si>
  <si>
    <t>Hotels and Accommodations</t>
  </si>
  <si>
    <t>Reach</t>
  </si>
  <si>
    <t>Propensity Models</t>
  </si>
  <si>
    <t>Lifestyle</t>
  </si>
  <si>
    <t>Loyalty Programs</t>
  </si>
  <si>
    <t>Loyalty Card User</t>
  </si>
  <si>
    <t>Tourist Destinations</t>
  </si>
  <si>
    <t>Mountain and Ski Resorts</t>
  </si>
  <si>
    <t>Beauty and Fitness</t>
  </si>
  <si>
    <t>Cosmetology and Beauty Professionals</t>
  </si>
  <si>
    <t>Life Event</t>
  </si>
  <si>
    <t>Bride</t>
  </si>
  <si>
    <t>Autos and Vehicles</t>
  </si>
  <si>
    <t>Hybrid and Alternative Vehicles</t>
  </si>
  <si>
    <t>Finance</t>
  </si>
  <si>
    <t>Travel Insurance</t>
  </si>
  <si>
    <t>Subscribers</t>
  </si>
  <si>
    <t>Engagement</t>
  </si>
  <si>
    <t>Interest</t>
  </si>
  <si>
    <t>News</t>
  </si>
  <si>
    <t>National News</t>
  </si>
  <si>
    <t>Sports and Recreational Activities</t>
  </si>
  <si>
    <t>Interest (Affinity)</t>
  </si>
  <si>
    <t>Team Sports</t>
  </si>
  <si>
    <t>Baseball</t>
  </si>
  <si>
    <t>Major League Baseball (MLB)</t>
  </si>
  <si>
    <t>Intent</t>
  </si>
  <si>
    <t>Auto Buyers</t>
  </si>
  <si>
    <t>Car Make</t>
  </si>
  <si>
    <t>Vauxhall</t>
  </si>
  <si>
    <t>Streaming Services</t>
  </si>
  <si>
    <t>Brands</t>
  </si>
  <si>
    <t>Nissan</t>
  </si>
  <si>
    <t>Music</t>
  </si>
  <si>
    <t>Hip Hop and Rap</t>
  </si>
  <si>
    <t>Hobbies and Interest</t>
  </si>
  <si>
    <t>Sports</t>
  </si>
  <si>
    <t>Avid Runners</t>
  </si>
  <si>
    <t>Cruises</t>
  </si>
  <si>
    <t>Sports League</t>
  </si>
  <si>
    <t>MLB</t>
  </si>
  <si>
    <t>Arts and Entertainment</t>
  </si>
  <si>
    <t>Music and Audio</t>
  </si>
  <si>
    <t>B2B</t>
  </si>
  <si>
    <t>B2B Decision Maker Responsibilities</t>
  </si>
  <si>
    <t>Real Estate Services</t>
  </si>
  <si>
    <t>TV and Movies</t>
  </si>
  <si>
    <t>Network TV</t>
  </si>
  <si>
    <t>Occupation</t>
  </si>
  <si>
    <t>Broker</t>
  </si>
  <si>
    <t>Validated Demographic</t>
  </si>
  <si>
    <t>Gender and Age Combined</t>
  </si>
  <si>
    <t>Females 55-64</t>
  </si>
  <si>
    <t>Peugeot</t>
  </si>
  <si>
    <t>Activities and Interests</t>
  </si>
  <si>
    <t>College Life</t>
  </si>
  <si>
    <t>Cruises and Charters</t>
  </si>
  <si>
    <t>Internet Connection</t>
  </si>
  <si>
    <t>Baby &amp; Toddler</t>
  </si>
  <si>
    <t>Baby Toys</t>
  </si>
  <si>
    <t>Type</t>
  </si>
  <si>
    <t>SUV</t>
  </si>
  <si>
    <t>Shopping</t>
  </si>
  <si>
    <t>Consumer Electronics</t>
  </si>
  <si>
    <t>Cameras and Photography Equip</t>
  </si>
  <si>
    <t>Student</t>
  </si>
  <si>
    <t>Events and Listings</t>
  </si>
  <si>
    <t>Expos and Conventions</t>
  </si>
  <si>
    <t>News and Current Events</t>
  </si>
  <si>
    <t>Online News Websites</t>
  </si>
  <si>
    <t>Photography</t>
  </si>
  <si>
    <t>Games</t>
  </si>
  <si>
    <t>Computer and Video Games</t>
  </si>
  <si>
    <t>Technology News</t>
  </si>
  <si>
    <t>Mobile - US</t>
  </si>
  <si>
    <t>Device Ownership</t>
  </si>
  <si>
    <t>Smartphones</t>
  </si>
  <si>
    <t>iOS (Apple)</t>
  </si>
  <si>
    <t>iPhone 11</t>
  </si>
  <si>
    <t>Luxurious Brands</t>
  </si>
  <si>
    <t>Financially in Charge</t>
  </si>
  <si>
    <t>Performance Score: Top 50%</t>
  </si>
  <si>
    <t>Arts &amp; Entertainment</t>
  </si>
  <si>
    <t>Celebrity Fan</t>
  </si>
  <si>
    <t>Gossip</t>
  </si>
  <si>
    <t>Shopping Mall Buyers</t>
  </si>
  <si>
    <t>Food and Drink</t>
  </si>
  <si>
    <t>Beverages</t>
  </si>
  <si>
    <t>Soft Drinks</t>
  </si>
  <si>
    <t>Sociodemographic</t>
  </si>
  <si>
    <t>Age</t>
  </si>
  <si>
    <t>45-49</t>
  </si>
  <si>
    <t>Financial Aid</t>
  </si>
  <si>
    <t>US Interest</t>
  </si>
  <si>
    <t>Computers</t>
  </si>
  <si>
    <t>Local News</t>
  </si>
  <si>
    <t>Transactional</t>
  </si>
  <si>
    <t>Q3 Casual Dining Restaurant Goers</t>
  </si>
  <si>
    <t>Real Estate</t>
  </si>
  <si>
    <t>Rent Amount</t>
  </si>
  <si>
    <t>Sensible  Rentals ($1000-$3000)</t>
  </si>
  <si>
    <t>Restaurants and Dining</t>
  </si>
  <si>
    <t>Seamless Buyer Propensity</t>
  </si>
  <si>
    <t>Luxury Travel</t>
  </si>
  <si>
    <t>Movies</t>
  </si>
  <si>
    <t>Performance Score: Top 25%</t>
  </si>
  <si>
    <t>Jeep</t>
  </si>
  <si>
    <t>Internet and Telecom</t>
  </si>
  <si>
    <t>Web Portals</t>
  </si>
  <si>
    <t>US Financial</t>
  </si>
  <si>
    <t>Likely Credit Card</t>
  </si>
  <si>
    <t>Card in Own Name</t>
  </si>
  <si>
    <t>Any major Credit/Debit Card (Financial)</t>
  </si>
  <si>
    <t>Apparel</t>
  </si>
  <si>
    <t>Lady Foot Locker Buyer Propensity</t>
  </si>
  <si>
    <t>Accounting and Auditing</t>
  </si>
  <si>
    <t>Bookkeeping</t>
  </si>
  <si>
    <t>Mortgage Amount</t>
  </si>
  <si>
    <t>$120,000-$159,999</t>
  </si>
  <si>
    <t>CPG</t>
  </si>
  <si>
    <t xml:space="preserve"> Home Care</t>
  </si>
  <si>
    <t>People and Society</t>
  </si>
  <si>
    <t>Millennials</t>
  </si>
  <si>
    <t>Acura</t>
  </si>
  <si>
    <t>Sporting Goods</t>
  </si>
  <si>
    <t>Health</t>
  </si>
  <si>
    <t>Beauty and Cosmetics</t>
  </si>
  <si>
    <t>ULTA Buyer Propensity</t>
  </si>
  <si>
    <t>Investing</t>
  </si>
  <si>
    <t>Derivatives</t>
  </si>
  <si>
    <t>B2B Job Search</t>
  </si>
  <si>
    <t>Cultural Arts</t>
  </si>
  <si>
    <t>Celebrities and Entertainment News</t>
  </si>
  <si>
    <t>Males 18-44</t>
  </si>
  <si>
    <t>Financial Planning and Management</t>
  </si>
  <si>
    <t>Asset and Portfolio Management</t>
  </si>
  <si>
    <t>Sandals Resorts Buyer Propensity</t>
  </si>
  <si>
    <t>Estimated Current Home Value</t>
  </si>
  <si>
    <t>$160,000-$199,999</t>
  </si>
  <si>
    <t>Basketball</t>
  </si>
  <si>
    <t>NCAA College Basketball</t>
  </si>
  <si>
    <t>Pets</t>
  </si>
  <si>
    <t>Individual Sports</t>
  </si>
  <si>
    <t>Tennis and Racquet Sports</t>
  </si>
  <si>
    <t>Televisions/TVs</t>
  </si>
  <si>
    <t>Direct to Consumer</t>
  </si>
  <si>
    <t>Method of Payment</t>
  </si>
  <si>
    <t>Other</t>
  </si>
  <si>
    <t>Services</t>
  </si>
  <si>
    <t>PGA Tour Enthusiast</t>
  </si>
  <si>
    <t>Television</t>
  </si>
  <si>
    <t>Cat Owners</t>
  </si>
  <si>
    <t>Lotame</t>
  </si>
  <si>
    <t>Social Media</t>
  </si>
  <si>
    <t>Shoebuy.com Buyer Propensity</t>
  </si>
  <si>
    <t>Demographic</t>
  </si>
  <si>
    <t>Family</t>
  </si>
  <si>
    <t>Female Head of Household</t>
  </si>
  <si>
    <t>US Buying Channel Preference</t>
  </si>
  <si>
    <t>Online</t>
  </si>
  <si>
    <t>Fashion</t>
  </si>
  <si>
    <t>Travel and Tourism</t>
  </si>
  <si>
    <t>Destinations</t>
  </si>
  <si>
    <t>North America</t>
  </si>
  <si>
    <t>Fantasy Sports</t>
  </si>
  <si>
    <t>Fitness</t>
  </si>
  <si>
    <t>Fitness Instruction and Personal Training</t>
  </si>
  <si>
    <t>Credit</t>
  </si>
  <si>
    <t>Debit Card</t>
  </si>
  <si>
    <t>Major Credit Card User</t>
  </si>
  <si>
    <t>Home</t>
  </si>
  <si>
    <t>Home Improvement</t>
  </si>
  <si>
    <t>Home Improvement Grouping</t>
  </si>
  <si>
    <t>Hobbies and Leisure</t>
  </si>
  <si>
    <t>Water Activities</t>
  </si>
  <si>
    <t>Audio and Video Streaming</t>
  </si>
  <si>
    <t>Streaming Video</t>
  </si>
  <si>
    <t>Latin America</t>
  </si>
  <si>
    <t>NBA Enthusiast</t>
  </si>
  <si>
    <t>Internet Services</t>
  </si>
  <si>
    <t>Social life</t>
  </si>
  <si>
    <t>Lincoln Heritage</t>
  </si>
  <si>
    <t>Big Box Dollar Tree Buyer Propensity</t>
  </si>
  <si>
    <t>Households with 3 Adults</t>
  </si>
  <si>
    <t>P$YCLE Premier Lifestage</t>
  </si>
  <si>
    <t>M2 Wealthy Achievers</t>
  </si>
  <si>
    <t>ConneXions Lifestage</t>
  </si>
  <si>
    <t>Y2 Emerging Techies</t>
  </si>
  <si>
    <t>Personal Finance</t>
  </si>
  <si>
    <t>Estate Planning</t>
  </si>
  <si>
    <t>Isuzu</t>
  </si>
  <si>
    <t>Car Rental and Taxi Services</t>
  </si>
  <si>
    <t>Females 18-64</t>
  </si>
  <si>
    <t>Likely In Market Timing</t>
  </si>
  <si>
    <t>Not At All Likely to Purchase</t>
  </si>
  <si>
    <t>Second House/Residence In The Next Year (Financial)</t>
  </si>
  <si>
    <t>Listens to Pop Music</t>
  </si>
  <si>
    <t>Vauxhall-Opel</t>
  </si>
  <si>
    <t>Cooking</t>
  </si>
  <si>
    <t>General</t>
  </si>
  <si>
    <t>Streaming Audio</t>
  </si>
  <si>
    <t>Water Sports</t>
  </si>
  <si>
    <t>Surfing</t>
  </si>
  <si>
    <t>Automotive</t>
  </si>
  <si>
    <t>Ford Credit Buyer Propensity</t>
  </si>
  <si>
    <t>Males 18-64</t>
  </si>
  <si>
    <t>Sedan</t>
  </si>
  <si>
    <t>Technology &amp; Computing</t>
  </si>
  <si>
    <t>Internet Technology</t>
  </si>
  <si>
    <t>Sale Activity</t>
  </si>
  <si>
    <t>Just Sold</t>
  </si>
  <si>
    <t>Online Retailers</t>
  </si>
  <si>
    <t>Household Income</t>
  </si>
  <si>
    <t>$50,000-$74,999</t>
  </si>
  <si>
    <t>18 or older</t>
  </si>
  <si>
    <t>Retirement and Pension</t>
  </si>
  <si>
    <t>Jobs and Education</t>
  </si>
  <si>
    <t>Education</t>
  </si>
  <si>
    <t>Online Communities</t>
  </si>
  <si>
    <t>Blogging Resources and Services</t>
  </si>
  <si>
    <t>Male Head of Household</t>
  </si>
  <si>
    <t>Events and Attractions</t>
  </si>
  <si>
    <t>NFL Enthusiast</t>
  </si>
  <si>
    <t>Food and Beverage Events</t>
  </si>
  <si>
    <t>Computer Hardware</t>
  </si>
  <si>
    <t xml:space="preserve">US </t>
  </si>
  <si>
    <t>Price-Driven Traditionalist Audience</t>
  </si>
  <si>
    <t>Fine Art</t>
  </si>
  <si>
    <t>Cooking and Recipes</t>
  </si>
  <si>
    <t>PRIZM Premier Social</t>
  </si>
  <si>
    <t>T2 Country Comfort</t>
  </si>
  <si>
    <t>Science</t>
  </si>
  <si>
    <t>Weather</t>
  </si>
  <si>
    <t>Email</t>
  </si>
  <si>
    <t>Advertising Services</t>
  </si>
  <si>
    <t>Tirerack.com Buyer Propensity</t>
  </si>
  <si>
    <t>International News</t>
  </si>
  <si>
    <t>55-64</t>
  </si>
  <si>
    <t>American Cuisine</t>
  </si>
  <si>
    <t>65 or older</t>
  </si>
  <si>
    <t>Monthly Mortgage Payment</t>
  </si>
  <si>
    <t>$800-$999</t>
  </si>
  <si>
    <t>Homeowner Status</t>
  </si>
  <si>
    <t>Renter</t>
  </si>
  <si>
    <t>F4 Working-Class USA</t>
  </si>
  <si>
    <t>ElectricalEngineer</t>
  </si>
  <si>
    <t>Banking</t>
  </si>
  <si>
    <t>ATMs and Branch Locations</t>
  </si>
  <si>
    <t>PropertyManager</t>
  </si>
  <si>
    <t>Business Travel</t>
  </si>
  <si>
    <t>Luxury Home Goods Store Shopper</t>
  </si>
  <si>
    <t>Auto</t>
  </si>
  <si>
    <t>Vehicle Parts &amp; Accessories</t>
  </si>
  <si>
    <t>Home Learning</t>
  </si>
  <si>
    <t>Food</t>
  </si>
  <si>
    <t>Restaurant</t>
  </si>
  <si>
    <t>Brand</t>
  </si>
  <si>
    <t>Krispy Kreme</t>
  </si>
  <si>
    <t>Home Cooking</t>
  </si>
  <si>
    <t>Photo and Video Sharing</t>
  </si>
  <si>
    <t>US Home</t>
  </si>
  <si>
    <t>Dwelling Type</t>
  </si>
  <si>
    <t>Single-Family</t>
  </si>
  <si>
    <t>Charities</t>
  </si>
  <si>
    <t>Contributes by Volunteering</t>
  </si>
  <si>
    <t>NBA</t>
  </si>
  <si>
    <t>Quick Service Restaurants</t>
  </si>
  <si>
    <t>Savings Accounts</t>
  </si>
  <si>
    <t>Connected TV and Over-the-Top (CTV and OTT)</t>
  </si>
  <si>
    <t>LandRover</t>
  </si>
  <si>
    <t>Society</t>
  </si>
  <si>
    <t>US Demographic</t>
  </si>
  <si>
    <t>Preferred Language</t>
  </si>
  <si>
    <t>Individual</t>
  </si>
  <si>
    <t>Non-Hispanic</t>
  </si>
  <si>
    <t>Spas and Beauty Services</t>
  </si>
  <si>
    <t>Massage Therapy</t>
  </si>
  <si>
    <t>Flights</t>
  </si>
  <si>
    <t>TOMS Buyer Propensity</t>
  </si>
  <si>
    <t>Females 25-64</t>
  </si>
  <si>
    <t>Electronics and Gadgets</t>
  </si>
  <si>
    <t>Food and Grocery Delivery</t>
  </si>
  <si>
    <t>Historical Sites and Buildings</t>
  </si>
  <si>
    <t>Weight Loss</t>
  </si>
  <si>
    <t>Mobile and Wireless</t>
  </si>
  <si>
    <t>Purchase DM</t>
  </si>
  <si>
    <t>Technology Services, Hardware and</t>
  </si>
  <si>
    <t>or Software</t>
  </si>
  <si>
    <t>I make the final decision with input from staff</t>
  </si>
  <si>
    <t>management</t>
  </si>
  <si>
    <t>Track and Field</t>
  </si>
  <si>
    <t>Food and Drinks</t>
  </si>
  <si>
    <t>Coffee Connoisseurs</t>
  </si>
  <si>
    <t>Household Consumer Expenditures</t>
  </si>
  <si>
    <t>Lawn and Garden</t>
  </si>
  <si>
    <t>SkinCareRx Buyer Propensity</t>
  </si>
  <si>
    <t>Office Supplies</t>
  </si>
  <si>
    <t>Style, Fashion &amp; Clothing</t>
  </si>
  <si>
    <t>Women's Clothing Shoppers</t>
  </si>
  <si>
    <t>MGM Resorts International Buyer Propensity</t>
  </si>
  <si>
    <t>Fashion and Style</t>
  </si>
  <si>
    <t>Fashion Modeling</t>
  </si>
  <si>
    <t>Auto Loyalists and Defectors</t>
  </si>
  <si>
    <t>Auto Make Defectors</t>
  </si>
  <si>
    <t>Olympics</t>
  </si>
  <si>
    <t>Summer Olympics</t>
  </si>
  <si>
    <t>Steam Community Buyer Propensity</t>
  </si>
  <si>
    <t>Honda</t>
  </si>
  <si>
    <t>Telecom and Service Providers</t>
  </si>
  <si>
    <t>Page Plus Cellular Buyer Propensity</t>
  </si>
  <si>
    <t>Five Guys</t>
  </si>
  <si>
    <t>Maserati</t>
  </si>
  <si>
    <t>Arcade and Coin-Op Games</t>
  </si>
  <si>
    <t>Vacation Rentals</t>
  </si>
  <si>
    <t>HomeAway</t>
  </si>
  <si>
    <t>Fiat</t>
  </si>
  <si>
    <t>Category</t>
  </si>
  <si>
    <t>Van</t>
  </si>
  <si>
    <t>Streaming</t>
  </si>
  <si>
    <t>Beachbody Buyer Propensity</t>
  </si>
  <si>
    <t>Web Services</t>
  </si>
  <si>
    <t>Volleyball</t>
  </si>
  <si>
    <t>Food and Grocery Retailers</t>
  </si>
  <si>
    <t>Home and Garden Interests</t>
  </si>
  <si>
    <t>House and Garden Merchandise Buyers</t>
  </si>
  <si>
    <t>Old Navy</t>
  </si>
  <si>
    <t>Motorcycle</t>
  </si>
  <si>
    <t>I am the sole decision maker</t>
  </si>
  <si>
    <t>Estimated Discretionary Spending (Financial)</t>
  </si>
  <si>
    <t>Greater than $2,499</t>
  </si>
  <si>
    <t>University Graduation</t>
  </si>
  <si>
    <t>Animals &amp; Pet</t>
  </si>
  <si>
    <t>Beer</t>
  </si>
  <si>
    <t>Health and Wellbeing</t>
  </si>
  <si>
    <t>New Parent</t>
  </si>
  <si>
    <t>Entertainment</t>
  </si>
  <si>
    <t>Kia</t>
  </si>
  <si>
    <t>Winter Sports</t>
  </si>
  <si>
    <t>Ice Skating</t>
  </si>
  <si>
    <t>Listens to Country Music</t>
  </si>
  <si>
    <t>Store Credit Card User</t>
  </si>
  <si>
    <t>Winter Olympics</t>
  </si>
  <si>
    <t>Males 25-54</t>
  </si>
  <si>
    <t>American Airlines Buyer Propensity</t>
  </si>
  <si>
    <t>OfficeManager</t>
  </si>
  <si>
    <t>18-54</t>
  </si>
  <si>
    <t>Home and Garden</t>
  </si>
  <si>
    <t>Juice</t>
  </si>
  <si>
    <t>Future Travel</t>
  </si>
  <si>
    <t>Europe</t>
  </si>
  <si>
    <t>NHL Enthusiast</t>
  </si>
  <si>
    <t>Debit and Checking Services</t>
  </si>
  <si>
    <t>Music Lovers</t>
  </si>
  <si>
    <t>JCPenney Buyer Propensity</t>
  </si>
  <si>
    <t>Cycling</t>
  </si>
  <si>
    <t>Software</t>
  </si>
  <si>
    <t>Video Game Software</t>
  </si>
  <si>
    <t>Homemaking and Interior Decor</t>
  </si>
  <si>
    <t>Carpooling and Vehicle Sharing</t>
  </si>
  <si>
    <t>Moes Southwest Grill</t>
  </si>
  <si>
    <t>Apartments and Residential Rentals</t>
  </si>
  <si>
    <t>Accommodation</t>
  </si>
  <si>
    <t>Hotels</t>
  </si>
  <si>
    <t>Homeowner</t>
  </si>
  <si>
    <t>Careers</t>
  </si>
  <si>
    <t>Classic Rock</t>
  </si>
  <si>
    <t>Movers</t>
  </si>
  <si>
    <t>Print, Copy or Photo Services</t>
  </si>
  <si>
    <t>Y3 Fiscal Fledglings</t>
  </si>
  <si>
    <t>Financial Intent</t>
  </si>
  <si>
    <t>Loans and Credit</t>
  </si>
  <si>
    <t>Truck</t>
  </si>
  <si>
    <t>NFL</t>
  </si>
  <si>
    <t>Virtual Events</t>
  </si>
  <si>
    <t>Technology</t>
  </si>
  <si>
    <t>Males 25-44</t>
  </si>
  <si>
    <t>Gaming Equipment</t>
  </si>
  <si>
    <t>Hyundai</t>
  </si>
  <si>
    <t>Specialty Age Range</t>
  </si>
  <si>
    <t>21+</t>
  </si>
  <si>
    <t>BMW</t>
  </si>
  <si>
    <t>Fast Food</t>
  </si>
  <si>
    <t>Style</t>
  </si>
  <si>
    <t>Desserts</t>
  </si>
  <si>
    <t>Pet Food</t>
  </si>
  <si>
    <t>Dog</t>
  </si>
  <si>
    <t>Face and Body Care</t>
  </si>
  <si>
    <t>Skin and Nail Care</t>
  </si>
  <si>
    <t>Dwelling Size</t>
  </si>
  <si>
    <t>1 Unit</t>
  </si>
  <si>
    <t>Volkswagen</t>
  </si>
  <si>
    <t>Credit and Lending</t>
  </si>
  <si>
    <t>Motorsports</t>
  </si>
  <si>
    <t>Demographics</t>
  </si>
  <si>
    <t>High Education Achievement</t>
  </si>
  <si>
    <t>Consumer Entertainment Technology</t>
  </si>
  <si>
    <t>Email and Messaging</t>
  </si>
  <si>
    <t>First Home/Residence In The Next Year (Financial)</t>
  </si>
  <si>
    <t>Healthy Living</t>
  </si>
  <si>
    <t>Thanksgiving Travel</t>
  </si>
  <si>
    <t>Loans</t>
  </si>
  <si>
    <t>M3 Offline Seniors</t>
  </si>
  <si>
    <t>Sports News</t>
  </si>
  <si>
    <t>Crossover</t>
  </si>
  <si>
    <t>Gender</t>
  </si>
  <si>
    <t>Make-Up and Cosmetics</t>
  </si>
  <si>
    <t>Buick</t>
  </si>
  <si>
    <t>Drug Stores</t>
  </si>
  <si>
    <t>CVS</t>
  </si>
  <si>
    <t>Life Stage</t>
  </si>
  <si>
    <t>Brokerages and Day Trading</t>
  </si>
  <si>
    <t>Citroen</t>
  </si>
  <si>
    <t>Budget Travel</t>
  </si>
  <si>
    <t>Card Games</t>
  </si>
  <si>
    <t>Fashion Designers and Collections</t>
  </si>
  <si>
    <t>Booking.com Buyer Propensity</t>
  </si>
  <si>
    <t>Law and Government</t>
  </si>
  <si>
    <t>Legal</t>
  </si>
  <si>
    <t>Young Adult Clothing Shoppers</t>
  </si>
  <si>
    <t>Households with 2 Adults</t>
  </si>
  <si>
    <t>Q3 Gardening Shoppers</t>
  </si>
  <si>
    <t>Q2 Graduation Gift Shoppers</t>
  </si>
  <si>
    <t>Luxury Store Shoppers</t>
  </si>
  <si>
    <t>AUTO</t>
  </si>
  <si>
    <t>Primary Vehicle</t>
  </si>
  <si>
    <t>New or Used</t>
  </si>
  <si>
    <t>New</t>
  </si>
  <si>
    <t>Decision Maker for Auto Purchase</t>
  </si>
  <si>
    <t>I was the sole decision-maker</t>
  </si>
  <si>
    <t>Northwestern Mutual</t>
  </si>
  <si>
    <t>Teacher</t>
  </si>
  <si>
    <t>Tax Preparation and Planning</t>
  </si>
  <si>
    <t>Estimated Discretionary Spending</t>
  </si>
  <si>
    <t>Greater than $2,500</t>
  </si>
  <si>
    <t>Offline CPG Purchasers</t>
  </si>
  <si>
    <t>Product Segment</t>
  </si>
  <si>
    <t>Home Supplies</t>
  </si>
  <si>
    <t>Aston Martin</t>
  </si>
  <si>
    <t>Newspapers</t>
  </si>
  <si>
    <t>Bus and Rail</t>
  </si>
  <si>
    <t>wwe.com Buyer Propensity</t>
  </si>
  <si>
    <t>Winter Holiday Travel</t>
  </si>
  <si>
    <t>Specialty Travel</t>
  </si>
  <si>
    <t>Luxury</t>
  </si>
  <si>
    <t>Volvo</t>
  </si>
  <si>
    <t>Home and Household Goods</t>
  </si>
  <si>
    <t>Pottery Barn Kids Buyer Propensity</t>
  </si>
  <si>
    <t>Beaches and Islands</t>
  </si>
  <si>
    <t>Computers, Laptops</t>
  </si>
  <si>
    <t>Reality</t>
  </si>
  <si>
    <t>Game Shows</t>
  </si>
  <si>
    <t>Telehealth</t>
  </si>
  <si>
    <t>Military</t>
  </si>
  <si>
    <t>Office Services or Moving</t>
  </si>
  <si>
    <t>Air Travel</t>
  </si>
  <si>
    <t>Bottled Water</t>
  </si>
  <si>
    <t>Mary Kay Buyer Propensity</t>
  </si>
  <si>
    <t>Family and Relationships</t>
  </si>
  <si>
    <t>Moms</t>
  </si>
  <si>
    <t>SEAT</t>
  </si>
  <si>
    <t>Business News</t>
  </si>
  <si>
    <t>Quality-First Shopper Audience</t>
  </si>
  <si>
    <t>Buying and Selling Homes</t>
  </si>
  <si>
    <t>Fitness Enthusiasts</t>
  </si>
  <si>
    <t>Online Shoppers</t>
  </si>
  <si>
    <t>I shared equally in the decision</t>
  </si>
  <si>
    <t>Lexus</t>
  </si>
  <si>
    <t>International Travel</t>
  </si>
  <si>
    <t>Mazda</t>
  </si>
  <si>
    <t>Saab</t>
  </si>
  <si>
    <t>Purchasing Utilities</t>
  </si>
  <si>
    <t>Credit Cards</t>
  </si>
  <si>
    <t>ZTE</t>
  </si>
  <si>
    <t>yes</t>
  </si>
  <si>
    <t>Males 25 or older</t>
  </si>
  <si>
    <t>Vivo</t>
  </si>
  <si>
    <t>Bodybuilding</t>
  </si>
  <si>
    <t>Toyota</t>
  </si>
  <si>
    <t>Pre-owned</t>
  </si>
  <si>
    <t>Electric and Plug-In Vehicles</t>
  </si>
  <si>
    <t>Mini</t>
  </si>
  <si>
    <t>Bare Necessities Buyer Propensity</t>
  </si>
  <si>
    <t>Gaming</t>
  </si>
  <si>
    <t>In-Market</t>
  </si>
  <si>
    <t>Clubs and Organizations</t>
  </si>
  <si>
    <t>Children's Clothing Shoppers</t>
  </si>
  <si>
    <t>Repair &amp; Oil Change</t>
  </si>
  <si>
    <t>Intend</t>
  </si>
  <si>
    <t>Home Insurance</t>
  </si>
  <si>
    <t>SupplyChainManager</t>
  </si>
  <si>
    <t>Females 25 or older</t>
  </si>
  <si>
    <t>Hobbies &amp; Interests</t>
  </si>
  <si>
    <t>Art</t>
  </si>
  <si>
    <t>Dodge</t>
  </si>
  <si>
    <t>Home Buying</t>
  </si>
  <si>
    <t>NASCAR Enthusiast</t>
  </si>
  <si>
    <t>Auto Parts Stores</t>
  </si>
  <si>
    <t>Television providers</t>
  </si>
  <si>
    <t>services</t>
  </si>
  <si>
    <t>Zoos-Aquariums-Preserves</t>
  </si>
  <si>
    <t>Females 35-44</t>
  </si>
  <si>
    <t>M4 Elderly Traditionalists</t>
  </si>
  <si>
    <t>Opel</t>
  </si>
  <si>
    <t>Crafts</t>
  </si>
  <si>
    <t>File Sharing and Hosting</t>
  </si>
  <si>
    <t>Caravan</t>
  </si>
  <si>
    <t>Special Occasions</t>
  </si>
  <si>
    <t>Party Planning</t>
  </si>
  <si>
    <t>Sports and Outdoors</t>
  </si>
  <si>
    <t>Rent Value</t>
  </si>
  <si>
    <t>Highest Rent Value</t>
  </si>
  <si>
    <t>Weather Forecast</t>
  </si>
  <si>
    <t>Happy at Home</t>
  </si>
  <si>
    <t>Online Goodies</t>
  </si>
  <si>
    <t>Destination</t>
  </si>
  <si>
    <t>International Travelers</t>
  </si>
  <si>
    <t>Frequent Travelers</t>
  </si>
  <si>
    <t>Football (American)</t>
  </si>
  <si>
    <t>Soccer (Football)</t>
  </si>
  <si>
    <t>M3 Upscale Empty Nests</t>
  </si>
  <si>
    <t>Lowest Rent Value</t>
  </si>
  <si>
    <t>New York Life</t>
  </si>
  <si>
    <t>Contributes to Charities</t>
  </si>
  <si>
    <t>Africa</t>
  </si>
  <si>
    <t>High Frequency Travel</t>
  </si>
  <si>
    <t>Foreign Vacationer</t>
  </si>
  <si>
    <t>Hygiene and Toiletries</t>
  </si>
  <si>
    <t>Wedding Planning</t>
  </si>
  <si>
    <t>Social</t>
  </si>
  <si>
    <t>Premium User Generated Content</t>
  </si>
  <si>
    <t>Financial Services</t>
  </si>
  <si>
    <t>Digital Payments</t>
  </si>
  <si>
    <t>Chase Pay</t>
  </si>
  <si>
    <t>Television (TV)</t>
  </si>
  <si>
    <t>F2 Suburban Spenders</t>
  </si>
  <si>
    <t>Security Services</t>
  </si>
  <si>
    <t>Video Games</t>
  </si>
  <si>
    <t>Business</t>
  </si>
  <si>
    <t>Economy</t>
  </si>
  <si>
    <t>TV and Video</t>
  </si>
  <si>
    <t>Composite Segment</t>
  </si>
  <si>
    <t>Women Born to Shop</t>
  </si>
  <si>
    <t>18-64</t>
  </si>
  <si>
    <t>25-34</t>
  </si>
  <si>
    <t>Dating and Personals</t>
  </si>
  <si>
    <t>Concerts and Music Festivals</t>
  </si>
  <si>
    <t>Home Furnishings</t>
  </si>
  <si>
    <t>Credit Card Type</t>
  </si>
  <si>
    <t>Credit Card Holder - Unknown Type</t>
  </si>
  <si>
    <t>Mobile Audience</t>
  </si>
  <si>
    <t>Arts Enthusiasts</t>
  </si>
  <si>
    <t>Family-Oriented Games and Activities</t>
  </si>
  <si>
    <t>F1 Early Adopting Elite</t>
  </si>
  <si>
    <t>Yoga and Pilates</t>
  </si>
  <si>
    <t>Females 25-34</t>
  </si>
  <si>
    <t>Made In America Audience</t>
  </si>
  <si>
    <t>College Applications</t>
  </si>
  <si>
    <t>Males 18-54</t>
  </si>
  <si>
    <t>Electronics &amp; Gadgets</t>
  </si>
  <si>
    <t>Boating</t>
  </si>
  <si>
    <t>Occupancy</t>
  </si>
  <si>
    <t>Owner Occupied</t>
  </si>
  <si>
    <t>Event Ticket Sales</t>
  </si>
  <si>
    <t>Estimated Disposable Income</t>
  </si>
  <si>
    <t>$0 - $99,999</t>
  </si>
  <si>
    <t>MechanicalEngineer</t>
  </si>
  <si>
    <t>Chilis</t>
  </si>
  <si>
    <t>Bowling</t>
  </si>
  <si>
    <t>Mobile Phones</t>
  </si>
  <si>
    <t xml:space="preserve"> Cosmetics</t>
  </si>
  <si>
    <t>Tablets</t>
  </si>
  <si>
    <t>Activity</t>
  </si>
  <si>
    <t>Ski Travelers</t>
  </si>
  <si>
    <t>Grants, Scholarships and Financial Aid</t>
  </si>
  <si>
    <t>Study Grants and Scholarships</t>
  </si>
  <si>
    <t>Kitchen</t>
  </si>
  <si>
    <t>College Sports</t>
  </si>
  <si>
    <t>Yard and Patio</t>
  </si>
  <si>
    <t>Clothing Shoppers</t>
  </si>
  <si>
    <t>Lowest Education Achievement</t>
  </si>
  <si>
    <t>Contests, Awards and Prizes</t>
  </si>
  <si>
    <t>Kids Products</t>
  </si>
  <si>
    <t>Disney Buyer Propensity</t>
  </si>
  <si>
    <t>Travel Guides and Travelogues</t>
  </si>
  <si>
    <t>Seniors and Retirement</t>
  </si>
  <si>
    <t>Household Income $50k+</t>
  </si>
  <si>
    <t>Graduation Trip</t>
  </si>
  <si>
    <t>Regal Cinemas Buyer Propensity</t>
  </si>
  <si>
    <t>Health Insurance</t>
  </si>
  <si>
    <t>Premier League</t>
  </si>
  <si>
    <t>Viewership</t>
  </si>
  <si>
    <t>TV Genres</t>
  </si>
  <si>
    <t>Drama</t>
  </si>
  <si>
    <t>Males 55-64</t>
  </si>
  <si>
    <t>Vehicle Ownership</t>
  </si>
  <si>
    <t>Gamers</t>
  </si>
  <si>
    <t>Users</t>
  </si>
  <si>
    <t>Architect</t>
  </si>
  <si>
    <t>Sales</t>
  </si>
  <si>
    <t>B2B Work from Home</t>
  </si>
  <si>
    <t>Females 18-44</t>
  </si>
  <si>
    <t>Jobs</t>
  </si>
  <si>
    <t>ComputerProgrammer</t>
  </si>
  <si>
    <t>Green Consumer Audience</t>
  </si>
  <si>
    <t>Inheritance and Estate Planning</t>
  </si>
  <si>
    <t>Comics and Animation</t>
  </si>
  <si>
    <t>Bare Escentuals Buyer Propensity</t>
  </si>
  <si>
    <t>Premium Gender</t>
  </si>
  <si>
    <t>Males</t>
  </si>
  <si>
    <t>Bars, Clubs and Nightlife</t>
  </si>
  <si>
    <t>Vehicle Shopping</t>
  </si>
  <si>
    <t>Fuel Economy and Gas Prices</t>
  </si>
  <si>
    <t>Buffalo Wild Wings</t>
  </si>
  <si>
    <t>25-44</t>
  </si>
  <si>
    <t>Transamerica</t>
  </si>
  <si>
    <t>Outdoors</t>
  </si>
  <si>
    <t>Equestrian</t>
  </si>
  <si>
    <t>Combat Sports</t>
  </si>
  <si>
    <t>Food Enthusiasts</t>
  </si>
  <si>
    <t>Accounting or Tax Services</t>
  </si>
  <si>
    <t>Males 25-64</t>
  </si>
  <si>
    <t>Employee Benefits</t>
  </si>
  <si>
    <t>US Technology</t>
  </si>
  <si>
    <t>Likely Behavior</t>
  </si>
  <si>
    <t>Heavy Facebook User</t>
  </si>
  <si>
    <t>Fine Dining</t>
  </si>
  <si>
    <t>Extreme Sports</t>
  </si>
  <si>
    <t>Red Lobster</t>
  </si>
  <si>
    <t>Rural Improvement Fanatic</t>
  </si>
  <si>
    <t>Job Search</t>
  </si>
  <si>
    <t>Food &amp; Drink</t>
  </si>
  <si>
    <t>35-44</t>
  </si>
  <si>
    <t>Country</t>
  </si>
  <si>
    <t>Oil &amp; Gas</t>
  </si>
  <si>
    <t>QuickTrip</t>
  </si>
  <si>
    <t>Products</t>
  </si>
  <si>
    <t>Connected Impulse-Shopper Audience</t>
  </si>
  <si>
    <t>Search Engines</t>
  </si>
  <si>
    <t>Toys &amp; Games</t>
  </si>
  <si>
    <t>Sport Cars</t>
  </si>
  <si>
    <t>Canoeing</t>
  </si>
  <si>
    <t>Kayaking</t>
  </si>
  <si>
    <t>Stocks and Bonds</t>
  </si>
  <si>
    <t>Outback Steakhouse</t>
  </si>
  <si>
    <t>LBDigital</t>
  </si>
  <si>
    <t>Open For Business B2B</t>
  </si>
  <si>
    <t>Entrepreneur</t>
  </si>
  <si>
    <t>Big Box Dollar General Buyer Propensity</t>
  </si>
  <si>
    <t>Porsche</t>
  </si>
  <si>
    <t>Hunting Enthusiasts</t>
  </si>
  <si>
    <t>Film Festivals</t>
  </si>
  <si>
    <t>HR or Personnel Services</t>
  </si>
  <si>
    <t>iPhone X</t>
  </si>
  <si>
    <t>GM-Daewoo</t>
  </si>
  <si>
    <t>Hiking and Camping</t>
  </si>
  <si>
    <t>Office Supplies or Equipment</t>
  </si>
  <si>
    <t>Bugatti</t>
  </si>
  <si>
    <t>25-64</t>
  </si>
  <si>
    <t>Airport Parking and Transportation</t>
  </si>
  <si>
    <t>Trending TV Shows</t>
  </si>
  <si>
    <t>Eats at Fast Food Restaurants</t>
  </si>
  <si>
    <t>Travel Agencies and Services</t>
  </si>
  <si>
    <t>Tourist Boards and Visitor Centers</t>
  </si>
  <si>
    <t>Mitsubishi</t>
  </si>
  <si>
    <t>Q2 Spring Cleaners</t>
  </si>
  <si>
    <t>Plays Tennis</t>
  </si>
  <si>
    <t>Life Insurance</t>
  </si>
  <si>
    <t>Dining Guides</t>
  </si>
  <si>
    <t>Web Apps and Online Tools</t>
  </si>
  <si>
    <t>Enthusiasts</t>
  </si>
  <si>
    <t>Demo</t>
  </si>
  <si>
    <t>65+</t>
  </si>
  <si>
    <t>Q3 Fashion Shoppers</t>
  </si>
  <si>
    <t>Natural Disasters</t>
  </si>
  <si>
    <t>Rolls-Royce</t>
  </si>
  <si>
    <t>Streaming Television and Film Viewership</t>
  </si>
  <si>
    <t>OTT Movie Viewers</t>
  </si>
  <si>
    <t>Genre</t>
  </si>
  <si>
    <t>Crime Movie Streamers</t>
  </si>
  <si>
    <t>American Football</t>
  </si>
  <si>
    <t>Men's Clothing Shoppers</t>
  </si>
  <si>
    <t>Home Appliances</t>
  </si>
  <si>
    <t>Wireless Providers</t>
  </si>
  <si>
    <t>Live Sporting Events</t>
  </si>
  <si>
    <t>Likely Attitude and Behavior</t>
  </si>
  <si>
    <t>Completely Disagree</t>
  </si>
  <si>
    <t>When I Find A Financial Product/Service I Like I Typically Recommend It To People I Know (Financial)</t>
  </si>
  <si>
    <t>Food and Drug</t>
  </si>
  <si>
    <t>Postmates Buyer Propensity</t>
  </si>
  <si>
    <t>Boats and Watercraft</t>
  </si>
  <si>
    <t>Bed and Bath</t>
  </si>
  <si>
    <t>Mercedes-Benz</t>
  </si>
  <si>
    <t>Theme Parks</t>
  </si>
  <si>
    <t>Marketing or Market Research</t>
  </si>
  <si>
    <t>Motor Sports</t>
  </si>
  <si>
    <t>NASCAR</t>
  </si>
  <si>
    <t>Electronics</t>
  </si>
  <si>
    <t>RadioShack Buyer Propensity</t>
  </si>
  <si>
    <t>Gyms and Health Clubs</t>
  </si>
  <si>
    <t>Likely Bank Account and Services</t>
  </si>
  <si>
    <t>Saving Account</t>
  </si>
  <si>
    <t>Personal or Join (Financial)</t>
  </si>
  <si>
    <t xml:space="preserve"> Grocery</t>
  </si>
  <si>
    <t>Educational Games</t>
  </si>
  <si>
    <t>Government</t>
  </si>
  <si>
    <t>Maybach</t>
  </si>
  <si>
    <t>Video Game Consoles</t>
  </si>
  <si>
    <t>Home Renovation</t>
  </si>
  <si>
    <t>Home Renovators</t>
  </si>
  <si>
    <t>Car Rentals</t>
  </si>
  <si>
    <t>Hertz</t>
  </si>
  <si>
    <t>Categories</t>
  </si>
  <si>
    <t>Office Supplies Buyers</t>
  </si>
  <si>
    <t>Delivery Services and Quick Service Restaurants</t>
  </si>
  <si>
    <t>Politics</t>
  </si>
  <si>
    <t>US Travel</t>
  </si>
  <si>
    <t>Likely Business Travel</t>
  </si>
  <si>
    <t>Number of Nights Stayed</t>
  </si>
  <si>
    <t>0 Nights</t>
  </si>
  <si>
    <t>pokerstars.net Buyer Propensity</t>
  </si>
  <si>
    <t>Money Transfer and Wire Services</t>
  </si>
  <si>
    <t>Pet Enthusiast</t>
  </si>
  <si>
    <t>Skiing and Snowboarding</t>
  </si>
  <si>
    <t>Auto Car Purchase Next Year</t>
  </si>
  <si>
    <t>Yes</t>
  </si>
  <si>
    <t>Purchasing Vehicles or Automobile Services</t>
  </si>
  <si>
    <t>Multibuyer Behaviors</t>
  </si>
  <si>
    <t>Pastimes Multibuyer</t>
  </si>
  <si>
    <t>UFC Fans</t>
  </si>
  <si>
    <t>MassMutual</t>
  </si>
  <si>
    <t>Hotels and Lodging</t>
  </si>
  <si>
    <t>Females 65 or older</t>
  </si>
  <si>
    <t>The Men's Wearhouse Buyer Propensity</t>
  </si>
  <si>
    <t>Jaguar</t>
  </si>
  <si>
    <t>SystemsAnalyst</t>
  </si>
  <si>
    <t>Crutchfield Buyer Propensity</t>
  </si>
  <si>
    <t>Behavior</t>
  </si>
  <si>
    <t>Used for Personal Purposes</t>
  </si>
  <si>
    <t>Property Type</t>
  </si>
  <si>
    <t>Single</t>
  </si>
  <si>
    <t>Holidays and Seasonal Events</t>
  </si>
  <si>
    <t>Walgreens</t>
  </si>
  <si>
    <t>Premium Entertainment and Pastimes</t>
  </si>
  <si>
    <t>Premium Magazine Enthusiasts</t>
  </si>
  <si>
    <t>Sports TV</t>
  </si>
  <si>
    <t>Fitness Equipment and Accessories</t>
  </si>
  <si>
    <t>Females 18-54</t>
  </si>
  <si>
    <t>Eats at Family Restaurants</t>
  </si>
  <si>
    <t>Musician</t>
  </si>
  <si>
    <t>Owned or Leased</t>
  </si>
  <si>
    <t>Company Car</t>
  </si>
  <si>
    <t>Q3 Home Entertainers</t>
  </si>
  <si>
    <t>Government Grants</t>
  </si>
  <si>
    <t>C2 City Centers</t>
  </si>
  <si>
    <t>Mercedes</t>
  </si>
  <si>
    <t>College Graduation</t>
  </si>
  <si>
    <t>Bank Selection</t>
  </si>
  <si>
    <t>Customer Service Very Important (Financial)</t>
  </si>
  <si>
    <t>Commodities and Futures Trading</t>
  </si>
  <si>
    <t>Public Safety</t>
  </si>
  <si>
    <t>Summer Travel</t>
  </si>
  <si>
    <t>Males 18-34</t>
  </si>
  <si>
    <t>NHL</t>
  </si>
  <si>
    <t>Home Office</t>
  </si>
  <si>
    <t>Regional Parks and Gardens</t>
  </si>
  <si>
    <t>Video</t>
  </si>
  <si>
    <t>Televisions</t>
  </si>
  <si>
    <t>Lakes and Rivers</t>
  </si>
  <si>
    <t>Books</t>
  </si>
  <si>
    <t>E-Book Reader</t>
  </si>
  <si>
    <t>25-54</t>
  </si>
  <si>
    <t>Paid with Credit Card</t>
  </si>
  <si>
    <t>25 or older</t>
  </si>
  <si>
    <t>Active Facebook Users</t>
  </si>
  <si>
    <t>Hotel Tonight Buyer Propensity</t>
  </si>
  <si>
    <t>Audi Q</t>
  </si>
  <si>
    <t>Golf</t>
  </si>
  <si>
    <t>Rugby</t>
  </si>
  <si>
    <t>Residential</t>
  </si>
  <si>
    <t>Club</t>
  </si>
  <si>
    <t>Continuity Buyers</t>
  </si>
  <si>
    <t>Body Art</t>
  </si>
  <si>
    <t>Lot Size</t>
  </si>
  <si>
    <t>Cozy Outdoor Living Space (Less than  an Acre)</t>
  </si>
  <si>
    <t>PRIZM Premier Lifestage</t>
  </si>
  <si>
    <t>F2 Young Accumulators</t>
  </si>
  <si>
    <t>Fishing</t>
  </si>
  <si>
    <t>Celebrities</t>
  </si>
  <si>
    <t>Celebrity Fan Gossip</t>
  </si>
  <si>
    <t>Huawei</t>
  </si>
  <si>
    <t>Company Liability or Insurance</t>
  </si>
  <si>
    <t>Females 25-44</t>
  </si>
  <si>
    <t>Agritourism</t>
  </si>
  <si>
    <t>Hair Care</t>
  </si>
  <si>
    <t>Stocks</t>
  </si>
  <si>
    <t>I have no input into the final decision</t>
  </si>
  <si>
    <t>DIY</t>
  </si>
  <si>
    <t>Entertainment and Pastimes</t>
  </si>
  <si>
    <t>Pontiac</t>
  </si>
  <si>
    <t>Computer Software</t>
  </si>
  <si>
    <t>High-end Spirit Drinkers</t>
  </si>
  <si>
    <t>Personal Budgeting</t>
  </si>
  <si>
    <t>Wine Lovers</t>
  </si>
  <si>
    <t>Ferrari</t>
  </si>
  <si>
    <t>Plays Soccer</t>
  </si>
  <si>
    <t>Running and Walking</t>
  </si>
  <si>
    <t>Multi-family Dwelling Unit</t>
  </si>
  <si>
    <t>Parents</t>
  </si>
  <si>
    <t>Skate Sports</t>
  </si>
  <si>
    <t>Unwanted Body and Facial Hair Removal</t>
  </si>
  <si>
    <t>Subaru</t>
  </si>
  <si>
    <t>Kitchen and Dining</t>
  </si>
  <si>
    <t>Ecommerce</t>
  </si>
  <si>
    <t>News &amp; Magazines</t>
  </si>
  <si>
    <t>Vehicle Parts and Accessories</t>
  </si>
  <si>
    <t>Choice Hotels Buyer Propensity</t>
  </si>
  <si>
    <t>Adventure Travel</t>
  </si>
  <si>
    <t>Direct Marketing Responders</t>
  </si>
  <si>
    <t>Home Exercise</t>
  </si>
  <si>
    <t>Beauty Pageants</t>
  </si>
  <si>
    <t>Ford</t>
  </si>
  <si>
    <t>Data For Good</t>
  </si>
  <si>
    <t>Current Affairs - Social Justice</t>
  </si>
  <si>
    <t>US Health and Fitness</t>
  </si>
  <si>
    <t>Exercise</t>
  </si>
  <si>
    <t>Social Networks</t>
  </si>
  <si>
    <t>Humana</t>
  </si>
  <si>
    <t>Pet Adoption</t>
  </si>
  <si>
    <t>Furniture</t>
  </si>
  <si>
    <t>Coffee and Tea</t>
  </si>
  <si>
    <t>Cadillac</t>
  </si>
  <si>
    <t>Females 45-54</t>
  </si>
  <si>
    <t>Big Box Retail</t>
  </si>
  <si>
    <t>Telecommunications and Mobile Tech</t>
  </si>
  <si>
    <t>Mobile Devices and Connected Technology</t>
  </si>
  <si>
    <t>audience_segment1</t>
  </si>
  <si>
    <t>audience_segment2</t>
  </si>
  <si>
    <t>audience_segment3</t>
  </si>
  <si>
    <t>audience_segment4</t>
  </si>
  <si>
    <t>audience_segment5</t>
  </si>
  <si>
    <t>audience_segment6</t>
  </si>
  <si>
    <t>audience_segment7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</si>
</sst>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1"/>
      <color rgb="FF3F3F76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5" fillId="4" borderId="8" applyNumberFormat="0" applyFont="0" applyAlignment="0" applyProtection="0"/>
  </cellStyleXfs>
  <cellXfs count="11">
    <xf numFmtId="0" fontId="0" fillId="0" borderId="0" xfId="0"/>
    <xf numFmtId="3" fontId="0" fillId="0" borderId="0" xfId="0" applyNumberFormat="1"/>
    <xf numFmtId="0" fontId="3" fillId="2" borderId="2" xfId="1" applyFont="1" applyBorder="1"/>
    <xf numFmtId="0" fontId="3" fillId="2" borderId="3" xfId="1" applyFont="1" applyBorder="1"/>
    <xf numFmtId="0" fontId="3" fillId="2" borderId="4" xfId="1" applyFont="1" applyBorder="1"/>
    <xf numFmtId="0" fontId="2" fillId="3" borderId="5" xfId="2" applyBorder="1" applyAlignment="1">
      <alignment horizontal="center" wrapText="1"/>
    </xf>
    <xf numFmtId="0" fontId="2" fillId="3" borderId="6" xfId="2" applyBorder="1" applyAlignment="1">
      <alignment horizontal="center" wrapText="1"/>
    </xf>
    <xf numFmtId="0" fontId="2" fillId="3" borderId="7" xfId="2" applyBorder="1" applyAlignment="1">
      <alignment horizontal="center" wrapText="1"/>
    </xf>
    <xf numFmtId="14" fontId="0" fillId="0" borderId="0" xfId="0" applyNumberFormat="1"/>
    <xf numFmtId="0" fontId="4" fillId="3" borderId="1" xfId="2" applyFont="1"/>
    <xf numFmtId="0" fontId="3" fillId="4" borderId="8" xfId="3" applyFont="1"/>
  </cellXfs>
  <cellStyles count="4">
    <cellStyle name="Good" xfId="1" builtinId="26"/>
    <cellStyle name="Input" xfId="2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F3A9-4C82-493F-B004-8A199461A602}">
  <dimension ref="A1:AC728"/>
  <sheetViews>
    <sheetView tabSelected="1" zoomScaleNormal="100" workbookViewId="0">
      <selection activeCell="F7" sqref="F7"/>
    </sheetView>
  </sheetViews>
  <sheetFormatPr defaultRowHeight="15" x14ac:dyDescent="0.25"/>
  <cols>
    <col min="1" max="1" width="14.42578125" bestFit="1" customWidth="1"/>
    <col min="2" max="8" width="20.7109375" customWidth="1"/>
    <col min="9" max="9" width="25.5703125" bestFit="1" customWidth="1"/>
    <col min="10" max="11" width="15" bestFit="1" customWidth="1"/>
    <col min="12" max="12" width="29.42578125" bestFit="1" customWidth="1"/>
    <col min="13" max="13" width="32.42578125" bestFit="1" customWidth="1"/>
    <col min="14" max="14" width="30.7109375" bestFit="1" customWidth="1"/>
    <col min="15" max="15" width="15" bestFit="1" customWidth="1"/>
    <col min="16" max="16" width="14.42578125" bestFit="1" customWidth="1"/>
    <col min="17" max="17" width="8.42578125" bestFit="1" customWidth="1"/>
    <col min="18" max="18" width="23.7109375" bestFit="1" customWidth="1"/>
    <col min="19" max="19" width="26.28515625" bestFit="1" customWidth="1"/>
    <col min="20" max="20" width="19.5703125" bestFit="1" customWidth="1"/>
    <col min="21" max="21" width="12.85546875" bestFit="1" customWidth="1"/>
    <col min="22" max="22" width="39.28515625" bestFit="1" customWidth="1"/>
    <col min="23" max="23" width="20.28515625" bestFit="1" customWidth="1"/>
    <col min="24" max="24" width="23.5703125" bestFit="1" customWidth="1"/>
    <col min="25" max="25" width="15.140625" bestFit="1" customWidth="1"/>
    <col min="26" max="26" width="19.42578125" bestFit="1" customWidth="1"/>
    <col min="27" max="27" width="21.28515625" bestFit="1" customWidth="1"/>
    <col min="28" max="28" width="23.7109375" bestFit="1" customWidth="1"/>
    <col min="29" max="29" width="23.5703125" bestFit="1" customWidth="1"/>
  </cols>
  <sheetData>
    <row r="1" spans="1:29" ht="30.75" thickBot="1" x14ac:dyDescent="0.3">
      <c r="A1" s="2" t="s">
        <v>0</v>
      </c>
      <c r="B1" s="10" t="s">
        <v>3154</v>
      </c>
      <c r="C1" s="10" t="s">
        <v>3155</v>
      </c>
      <c r="D1" s="10" t="s">
        <v>3156</v>
      </c>
      <c r="E1" s="10" t="s">
        <v>3157</v>
      </c>
      <c r="F1" s="10" t="s">
        <v>3158</v>
      </c>
      <c r="G1" s="10" t="s">
        <v>3159</v>
      </c>
      <c r="H1" s="10" t="s">
        <v>3160</v>
      </c>
      <c r="I1" s="9" t="s">
        <v>2301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4" t="s">
        <v>1510</v>
      </c>
      <c r="W1" s="5" t="s">
        <v>13</v>
      </c>
      <c r="X1" s="6" t="s">
        <v>14</v>
      </c>
      <c r="Y1" s="6" t="s">
        <v>2302</v>
      </c>
      <c r="Z1" s="6" t="s">
        <v>2303</v>
      </c>
      <c r="AA1" s="6" t="s">
        <v>15</v>
      </c>
      <c r="AB1" s="6" t="s">
        <v>16</v>
      </c>
      <c r="AC1" s="7" t="s">
        <v>17</v>
      </c>
    </row>
    <row r="2" spans="1:29" x14ac:dyDescent="0.25">
      <c r="A2" t="s">
        <v>688</v>
      </c>
      <c r="B2" t="s">
        <v>2304</v>
      </c>
      <c r="C2" t="s">
        <v>2305</v>
      </c>
      <c r="I2" t="str">
        <f ca="1">IFERROR(__xludf.DUMMYFUNCTION("IFS(
  REGEXMATCH(LOWER(B257), ""sports|ufc|nba|nfl|mlb|soccer|sports fans""), ""Sports"",
  REGEXMATCH(LOWER(B257), ""music|spotify|concert|band|rock|pop|hip hop|jazz|r&amp;b|music lovers""), ""Music"",
  REGEXMATCH(LOWER(B257), ""food|cooking|recipe|restaur"&amp;"ant|snack|grocery|foodies""), ""Food"",
  REGEXMATCH(LOWER(B257), ""travel|vacation|airline|hotel|trip|flights|travelers""), ""Travel"",
  REGEXMATCH(LOWER(B257), ""fashion|style|clothing|apparel|shoes|accessories|beauty|cosmetics|fashionistas""), ""Fashi"&amp;"on &amp; Beauty"",
  REGEXMATCH(LOWER(B257), ""fitness|workout|gym|exercise|yoga|wellness|fitness enthusiasts""), ""Fitness"",
  REGEXMATCH(LOWER(B257), ""health|medical|pharmacy|mental health|doctor|health-conscious""), ""Health"",
  REGEXMATCH(LOWER(B257), "&amp;"""pets|dogs|cats|animals|pet care|pet lovers""), ""Pets"",
  REGEXMATCH(LOWER(B257), ""games|gaming|video games|xbox|playstation|nintendo|gamers""), ""Gaming"",
  REGEXMATCH(LOWER(B257), ""entertainment|movies|tv|netflix|streaming|celebrity|movie lovers|t"&amp;"v fans""), ""Entertainment"",
  REGEXMATCH(LOWER(B257), ""lifestyle|home|interior|decor|living|lifestyle enthusiasts""), ""Lifestyle"",
  REGEXMATCH(LOWER(B257), ""financial|finance|investing|stocks|retirement|banking|credit|debt|loans|savings|personal fi"&amp;"nance""), ""Finance"",
  REGEXMATCH(LOWER(B257), ""auto|automotive""), ""Auto"",
  REGEXMATCH(LOWER(B257), ""parenting|moms|dads|kids|toddlers|baby|new parents|children""), ""Parenting"",
  REGEXMATCH(LOWER(B257), ""technology|tech|gadgets|smartphone|apps"&amp;"|devices|computing|ai|robots""), ""Technology"",
  REGEXMATCH(LOWER(B257), ""education|students|learning|school|teachers|college|university|academics""), ""Education"",
  TRUE, ""Other""
)"),"Other")</f>
        <v>Other</v>
      </c>
      <c r="J2" t="s">
        <v>19</v>
      </c>
      <c r="K2" t="s">
        <v>645</v>
      </c>
      <c r="L2" t="s">
        <v>29</v>
      </c>
      <c r="M2" t="s">
        <v>245</v>
      </c>
      <c r="N2" t="s">
        <v>297</v>
      </c>
      <c r="O2" t="s">
        <v>24</v>
      </c>
      <c r="P2">
        <v>66554</v>
      </c>
      <c r="Q2">
        <v>169</v>
      </c>
      <c r="R2">
        <v>39206</v>
      </c>
      <c r="S2">
        <v>62109</v>
      </c>
      <c r="T2">
        <v>6</v>
      </c>
      <c r="U2">
        <v>1890.885935</v>
      </c>
      <c r="V2" t="s">
        <v>119</v>
      </c>
      <c r="W2">
        <f>IFERROR(U2/T2, "N/A")</f>
        <v>315.14765583333332</v>
      </c>
      <c r="X2">
        <f>IFERROR(Q2/P2*100, "N/A")</f>
        <v>0.25392914024701746</v>
      </c>
      <c r="Y2">
        <f>IFERROR(R2/P2*100, "N/A")</f>
        <v>58.908555458725246</v>
      </c>
      <c r="Z2">
        <f>IFERROR((U2/R2)*1000, "N/A")</f>
        <v>48.229504029995411</v>
      </c>
      <c r="AA2">
        <f>IFERROR(T2/Q2*100, "N/A")</f>
        <v>3.5502958579881656</v>
      </c>
      <c r="AB2">
        <f>IFERROR(U2/P2*1000, "N/A")</f>
        <v>28.411304128977971</v>
      </c>
      <c r="AC2">
        <f>IFERROR(U2/Q2, "N/A")</f>
        <v>11.188674171597633</v>
      </c>
    </row>
    <row r="3" spans="1:29" x14ac:dyDescent="0.25">
      <c r="A3" t="s">
        <v>1128</v>
      </c>
      <c r="B3" t="s">
        <v>2306</v>
      </c>
      <c r="C3" t="s">
        <v>2307</v>
      </c>
      <c r="D3" t="s">
        <v>2308</v>
      </c>
      <c r="E3" t="s">
        <v>2309</v>
      </c>
      <c r="I3" t="str">
        <f ca="1">IFERROR(__xludf.DUMMYFUNCTION("IFS(
  REGEXMATCH(LOWER(B486), ""sports|ufc|nba|nfl|mlb|soccer|sports fans""), ""Sports"",
  REGEXMATCH(LOWER(B486), ""music|spotify|concert|band|rock|pop|hip hop|jazz|r&amp;b|music lovers""), ""Music"",
  REGEXMATCH(LOWER(B486), ""food|cooking|recipe|restaur"&amp;"ant|snack|grocery|foodies""), ""Food"",
  REGEXMATCH(LOWER(B486), ""travel|vacation|airline|hotel|trip|flights|travelers""), ""Travel"",
  REGEXMATCH(LOWER(B486), ""fashion|style|clothing|apparel|shoes|accessories|beauty|cosmetics|fashionistas""), ""Fashi"&amp;"on &amp; Beauty"",
  REGEXMATCH(LOWER(B486), ""fitness|workout|gym|exercise|yoga|wellness|fitness enthusiasts""), ""Fitness"",
  REGEXMATCH(LOWER(B486), ""health|medical|pharmacy|mental health|doctor|health-conscious""), ""Health"",
  REGEXMATCH(LOWER(B486), "&amp;"""pets|dogs|cats|animals|pet care|pet lovers""), ""Pets"",
  REGEXMATCH(LOWER(B486), ""games|gaming|video games|xbox|playstation|nintendo|gamers""), ""Gaming"",
  REGEXMATCH(LOWER(B486), ""entertainment|movies|tv|netflix|streaming|celebrity|movie lovers|t"&amp;"v fans""), ""Entertainment"",
  REGEXMATCH(LOWER(B486), ""lifestyle|home|interior|decor|living|lifestyle enthusiasts""), ""Lifestyle"",
  REGEXMATCH(LOWER(B486), ""financial|finance|investing|stocks|retirement|banking|credit|debt|loans|savings|personal fi"&amp;"nance""), ""Finance"",
  REGEXMATCH(LOWER(B486), ""auto|automotive""), ""Auto"",
  REGEXMATCH(LOWER(B486), ""parenting|moms|dads|kids|toddlers|baby|new parents|children""), ""Parenting"",
  REGEXMATCH(LOWER(B486), ""technology|tech|gadgets|smartphone|apps"&amp;"|devices|computing|ai|robots""), ""Technology"",
  REGEXMATCH(LOWER(B486), ""education|students|learning|school|teachers|college|university|academics""), ""Education"",
  TRUE, ""Other""
)"),"Lifestyle")</f>
        <v>Lifestyle</v>
      </c>
      <c r="J3" t="s">
        <v>27</v>
      </c>
      <c r="K3" t="s">
        <v>1129</v>
      </c>
      <c r="L3" t="s">
        <v>40</v>
      </c>
      <c r="M3" t="s">
        <v>115</v>
      </c>
      <c r="N3" t="s">
        <v>23</v>
      </c>
      <c r="O3" t="s">
        <v>24</v>
      </c>
      <c r="P3">
        <v>14730</v>
      </c>
      <c r="Q3">
        <v>86</v>
      </c>
      <c r="R3">
        <v>6410</v>
      </c>
      <c r="S3">
        <v>10860</v>
      </c>
      <c r="T3">
        <v>6</v>
      </c>
      <c r="U3">
        <v>5287.5675279999996</v>
      </c>
      <c r="V3" t="s">
        <v>200</v>
      </c>
      <c r="W3">
        <f t="shared" ref="W3:W66" si="0">IFERROR(U3/T3, "N/A")</f>
        <v>881.26125466666656</v>
      </c>
      <c r="X3">
        <f t="shared" ref="X3:X66" si="1">IFERROR(Q3/P3*100, "N/A")</f>
        <v>0.58384249830278345</v>
      </c>
      <c r="Y3">
        <f t="shared" ref="Y3:Y66" si="2">IFERROR(R3/P3*100, "N/A")</f>
        <v>43.516632722335366</v>
      </c>
      <c r="Z3">
        <f t="shared" ref="Z3:Z66" si="3">IFERROR((U3/R3)*1000, "N/A")</f>
        <v>824.89353010920433</v>
      </c>
      <c r="AA3">
        <f t="shared" ref="AA3:AA66" si="4">IFERROR(T3/Q3*100, "N/A")</f>
        <v>6.9767441860465116</v>
      </c>
      <c r="AB3">
        <f t="shared" ref="AB3:AB66" si="5">IFERROR(U3/P3*1000, "N/A")</f>
        <v>358.96588784792937</v>
      </c>
      <c r="AC3">
        <f t="shared" ref="AC3:AC66" si="6">IFERROR(U3/Q3, "N/A")</f>
        <v>61.483343348837202</v>
      </c>
    </row>
    <row r="4" spans="1:29" x14ac:dyDescent="0.25">
      <c r="A4" t="s">
        <v>334</v>
      </c>
      <c r="B4" t="s">
        <v>2310</v>
      </c>
      <c r="C4" t="s">
        <v>2311</v>
      </c>
      <c r="D4" t="s">
        <v>2312</v>
      </c>
      <c r="E4" t="s">
        <v>2313</v>
      </c>
      <c r="I4" t="str">
        <f ca="1">IFERROR(__xludf.DUMMYFUNCTION("IFS(
  REGEXMATCH(LOWER(B102), ""sports|ufc|nba|nfl|mlb|soccer|sports fans""), ""Sports"",
  REGEXMATCH(LOWER(B102), ""music|spotify|concert|band|rock|pop|hip hop|jazz|r&amp;b|music lovers""), ""Music"",
  REGEXMATCH(LOWER(B102), ""food|cooking|recipe|restaur"&amp;"ant|snack|grocery|foodies""), ""Food"",
  REGEXMATCH(LOWER(B102), ""travel|vacation|airline|hotel|trip|flights|travelers""), ""Travel"",
  REGEXMATCH(LOWER(B102), ""fashion|style|clothing|apparel|shoes|accessories|beauty|cosmetics|fashionistas""), ""Fashi"&amp;"on &amp; Beauty"",
  REGEXMATCH(LOWER(B102), ""fitness|workout|gym|exercise|yoga|wellness|fitness enthusiasts""), ""Fitness"",
  REGEXMATCH(LOWER(B102), ""health|medical|pharmacy|mental health|doctor|health-conscious""), ""Health"",
  REGEXMATCH(LOWER(B102), "&amp;"""pets|dogs|cats|animals|pet care|pet lovers""), ""Pets"",
  REGEXMATCH(LOWER(B102), ""games|gaming|video games|xbox|playstation|nintendo|gamers""), ""Gaming"",
  REGEXMATCH(LOWER(B102), ""entertainment|movies|tv|netflix|streaming|celebrity|movie lovers|t"&amp;"v fans""), ""Entertainment"",
  REGEXMATCH(LOWER(B102), ""lifestyle|home|interior|decor|living|lifestyle enthusiasts""), ""Lifestyle"",
  REGEXMATCH(LOWER(B102), ""financial|finance|investing|stocks|retirement|banking|credit|debt|loans|savings|personal fi"&amp;"nance""), ""Finance"",
  REGEXMATCH(LOWER(B102), ""auto|automotive""), ""Auto"",
  REGEXMATCH(LOWER(B102), ""parenting|moms|dads|kids|toddlers|baby|new parents|children""), ""Parenting"",
  REGEXMATCH(LOWER(B102), ""technology|tech|gadgets|smartphone|apps"&amp;"|devices|computing|ai|robots""), ""Technology"",
  REGEXMATCH(LOWER(B102), ""education|students|learning|school|teachers|college|university|academics""), ""Education"",
  TRUE, ""Other""
)"),"Health")</f>
        <v>Health</v>
      </c>
      <c r="J4" t="s">
        <v>19</v>
      </c>
      <c r="K4" t="s">
        <v>319</v>
      </c>
      <c r="L4" t="s">
        <v>40</v>
      </c>
      <c r="M4" t="s">
        <v>335</v>
      </c>
      <c r="N4" t="s">
        <v>23</v>
      </c>
      <c r="O4" t="s">
        <v>24</v>
      </c>
      <c r="P4">
        <v>33069</v>
      </c>
      <c r="Q4">
        <v>140</v>
      </c>
      <c r="R4">
        <v>17744</v>
      </c>
      <c r="S4">
        <v>31192</v>
      </c>
      <c r="T4">
        <v>14</v>
      </c>
      <c r="U4">
        <v>1543.3106110000001</v>
      </c>
      <c r="V4" t="s">
        <v>31</v>
      </c>
      <c r="W4">
        <f t="shared" si="0"/>
        <v>110.23647221428573</v>
      </c>
      <c r="X4">
        <f t="shared" si="1"/>
        <v>0.42335722277661858</v>
      </c>
      <c r="Y4">
        <f t="shared" si="2"/>
        <v>53.657504006773713</v>
      </c>
      <c r="Z4">
        <f t="shared" si="3"/>
        <v>86.976477175383238</v>
      </c>
      <c r="AA4">
        <f t="shared" si="4"/>
        <v>10</v>
      </c>
      <c r="AB4">
        <f t="shared" si="5"/>
        <v>46.669406725331889</v>
      </c>
      <c r="AC4">
        <f t="shared" si="6"/>
        <v>11.023647221428572</v>
      </c>
    </row>
    <row r="5" spans="1:29" x14ac:dyDescent="0.25">
      <c r="A5" t="s">
        <v>573</v>
      </c>
      <c r="B5" t="s">
        <v>2310</v>
      </c>
      <c r="C5" t="s">
        <v>2311</v>
      </c>
      <c r="D5" t="s">
        <v>2312</v>
      </c>
      <c r="E5" t="s">
        <v>2314</v>
      </c>
      <c r="I5" t="str">
        <f ca="1">IFERROR(__xludf.DUMMYFUNCTION("IFS(
  REGEXMATCH(LOWER(B206), ""sports|ufc|nba|nfl|mlb|soccer|sports fans""), ""Sports"",
  REGEXMATCH(LOWER(B206), ""music|spotify|concert|band|rock|pop|hip hop|jazz|r&amp;b|music lovers""), ""Music"",
  REGEXMATCH(LOWER(B206), ""food|cooking|recipe|restaur"&amp;"ant|snack|grocery|foodies""), ""Food"",
  REGEXMATCH(LOWER(B206), ""travel|vacation|airline|hotel|trip|flights|travelers""), ""Travel"",
  REGEXMATCH(LOWER(B206), ""fashion|style|clothing|apparel|shoes|accessories|beauty|cosmetics|fashionistas""), ""Fashi"&amp;"on &amp; Beauty"",
  REGEXMATCH(LOWER(B206), ""fitness|workout|gym|exercise|yoga|wellness|fitness enthusiasts""), ""Fitness"",
  REGEXMATCH(LOWER(B206), ""health|medical|pharmacy|mental health|doctor|health-conscious""), ""Health"",
  REGEXMATCH(LOWER(B206), "&amp;"""pets|dogs|cats|animals|pet care|pet lovers""), ""Pets"",
  REGEXMATCH(LOWER(B206), ""games|gaming|video games|xbox|playstation|nintendo|gamers""), ""Gaming"",
  REGEXMATCH(LOWER(B206), ""entertainment|movies|tv|netflix|streaming|celebrity|movie lovers|t"&amp;"v fans""), ""Entertainment"",
  REGEXMATCH(LOWER(B206), ""lifestyle|home|interior|decor|living|lifestyle enthusiasts""), ""Lifestyle"",
  REGEXMATCH(LOWER(B206), ""financial|finance|investing|stocks|retirement|banking|credit|debt|loans|savings|personal fi"&amp;"nance""), ""Finance"",
  REGEXMATCH(LOWER(B206), ""auto|automotive""), ""Auto"",
  REGEXMATCH(LOWER(B206), ""parenting|moms|dads|kids|toddlers|baby|new parents|children""), ""Parenting"",
  REGEXMATCH(LOWER(B206), ""technology|tech|gadgets|smartphone|apps"&amp;"|devices|computing|ai|robots""), ""Technology"",
  REGEXMATCH(LOWER(B206), ""education|students|learning|school|teachers|college|university|academics""), ""Education"",
  TRUE, ""Other""
)"),"Other")</f>
        <v>Other</v>
      </c>
      <c r="J5" t="s">
        <v>27</v>
      </c>
      <c r="K5" t="s">
        <v>574</v>
      </c>
      <c r="L5" t="s">
        <v>34</v>
      </c>
      <c r="M5" t="s">
        <v>575</v>
      </c>
      <c r="N5" t="s">
        <v>23</v>
      </c>
      <c r="O5" t="s">
        <v>92</v>
      </c>
      <c r="P5">
        <v>12436</v>
      </c>
      <c r="Q5">
        <v>84</v>
      </c>
      <c r="R5">
        <v>7055</v>
      </c>
      <c r="S5">
        <v>11497</v>
      </c>
      <c r="T5">
        <v>9</v>
      </c>
      <c r="U5">
        <v>1720.870126</v>
      </c>
      <c r="V5" t="s">
        <v>119</v>
      </c>
      <c r="W5">
        <f t="shared" si="0"/>
        <v>191.20779177777777</v>
      </c>
      <c r="X5">
        <f t="shared" si="1"/>
        <v>0.6754583467352846</v>
      </c>
      <c r="Y5">
        <f t="shared" si="2"/>
        <v>56.730459954969447</v>
      </c>
      <c r="Z5">
        <f t="shared" si="3"/>
        <v>243.92205896527287</v>
      </c>
      <c r="AA5">
        <f t="shared" si="4"/>
        <v>10.714285714285714</v>
      </c>
      <c r="AB5">
        <f t="shared" si="5"/>
        <v>138.37810598263107</v>
      </c>
      <c r="AC5">
        <f t="shared" si="6"/>
        <v>20.48654911904762</v>
      </c>
    </row>
    <row r="6" spans="1:29" x14ac:dyDescent="0.25">
      <c r="A6" t="s">
        <v>183</v>
      </c>
      <c r="B6" t="s">
        <v>2310</v>
      </c>
      <c r="C6" t="s">
        <v>2315</v>
      </c>
      <c r="D6" t="s">
        <v>930</v>
      </c>
      <c r="E6" t="s">
        <v>2316</v>
      </c>
      <c r="I6" t="str">
        <f ca="1">IFERROR(__xludf.DUMMYFUNCTION("IFS(
  REGEXMATCH(LOWER(B48), ""sports|ufc|nba|nfl|mlb|soccer|sports fans""), ""Sports"",
  REGEXMATCH(LOWER(B48), ""music|spotify|concert|band|rock|pop|hip hop|jazz|r&amp;b|music lovers""), ""Music"",
  REGEXMATCH(LOWER(B48), ""food|cooking|recipe|restaurant"&amp;"|snack|grocery|foodies""), ""Food"",
  REGEXMATCH(LOWER(B48), ""travel|vacation|airline|hotel|trip|flights|travelers""), ""Travel"",
  REGEXMATCH(LOWER(B48), ""fashion|style|clothing|apparel|shoes|accessories|beauty|cosmetics|fashionistas""), ""Fashion &amp; "&amp;"Beauty"",
  REGEXMATCH(LOWER(B48), ""fitness|workout|gym|exercise|yoga|wellness|fitness enthusiasts""), ""Fitness"",
  REGEXMATCH(LOWER(B48), ""health|medical|pharmacy|mental health|doctor|health-conscious""), ""Health"",
  REGEXMATCH(LOWER(B48), ""pets|d"&amp;"ogs|cats|animals|pet care|pet lovers""), ""Pets"",
  REGEXMATCH(LOWER(B48), ""games|gaming|video games|xbox|playstation|nintendo|gamers""), ""Gaming"",
  REGEXMATCH(LOWER(B48), ""entertainment|movies|tv|netflix|streaming|celebrity|movie lovers|tv fans""),"&amp;" ""Entertainment"",
  REGEXMATCH(LOWER(B48), ""lifestyle|home|interior|decor|living|lifestyle enthusiasts""), ""Lifestyle"",
  REGEXMATCH(LOWER(B48), ""financial|finance|investing|stocks|retirement|banking|credit|debt|loans|savings|personal finance""), """&amp;"Finance"",
  REGEXMATCH(LOWER(B48), ""auto|automotive""), ""Auto"",
  REGEXMATCH(LOWER(B48), ""parenting|moms|dads|kids|toddlers|baby|new parents|children""), ""Parenting"",
  REGEXMATCH(LOWER(B48), ""technology|tech|gadgets|smartphone|apps|devices|comput"&amp;"ing|ai|robots""), ""Technology"",
  REGEXMATCH(LOWER(B48), ""education|students|learning|school|teachers|college|university|academics""), ""Education"",
  TRUE, ""Other""
)"),"Entertainment")</f>
        <v>Entertainment</v>
      </c>
      <c r="J6" t="s">
        <v>27</v>
      </c>
      <c r="K6" t="s">
        <v>184</v>
      </c>
      <c r="L6" t="s">
        <v>34</v>
      </c>
      <c r="M6" t="s">
        <v>50</v>
      </c>
      <c r="N6" t="s">
        <v>46</v>
      </c>
      <c r="O6" t="s">
        <v>116</v>
      </c>
      <c r="P6">
        <v>32173</v>
      </c>
      <c r="Q6">
        <v>104</v>
      </c>
      <c r="R6">
        <v>24427</v>
      </c>
      <c r="S6">
        <v>30084</v>
      </c>
      <c r="T6">
        <v>11</v>
      </c>
      <c r="U6">
        <v>1498.2915399999999</v>
      </c>
      <c r="V6" t="s">
        <v>69</v>
      </c>
      <c r="W6">
        <f t="shared" si="0"/>
        <v>136.20832181818182</v>
      </c>
      <c r="X6">
        <f t="shared" si="1"/>
        <v>0.32325241662263388</v>
      </c>
      <c r="Y6">
        <f t="shared" si="2"/>
        <v>75.923911354241142</v>
      </c>
      <c r="Z6">
        <f t="shared" si="3"/>
        <v>61.337517501125802</v>
      </c>
      <c r="AA6">
        <f t="shared" si="4"/>
        <v>10.576923076923077</v>
      </c>
      <c r="AB6">
        <f t="shared" si="5"/>
        <v>46.569842414446896</v>
      </c>
      <c r="AC6">
        <f t="shared" si="6"/>
        <v>14.406649423076923</v>
      </c>
    </row>
    <row r="7" spans="1:29" x14ac:dyDescent="0.25">
      <c r="A7" t="s">
        <v>849</v>
      </c>
      <c r="B7" t="s">
        <v>2310</v>
      </c>
      <c r="C7" t="s">
        <v>2317</v>
      </c>
      <c r="D7" t="s">
        <v>2318</v>
      </c>
      <c r="I7" t="str">
        <f ca="1">IFERROR(__xludf.DUMMYFUNCTION("IFS(
  REGEXMATCH(LOWER(B338), ""sports|ufc|nba|nfl|mlb|soccer|sports fans""), ""Sports"",
  REGEXMATCH(LOWER(B338), ""music|spotify|concert|band|rock|pop|hip hop|jazz|r&amp;b|music lovers""), ""Music"",
  REGEXMATCH(LOWER(B338), ""food|cooking|recipe|restaur"&amp;"ant|snack|grocery|foodies""), ""Food"",
  REGEXMATCH(LOWER(B338), ""travel|vacation|airline|hotel|trip|flights|travelers""), ""Travel"",
  REGEXMATCH(LOWER(B338), ""fashion|style|clothing|apparel|shoes|accessories|beauty|cosmetics|fashionistas""), ""Fashi"&amp;"on &amp; Beauty"",
  REGEXMATCH(LOWER(B338), ""fitness|workout|gym|exercise|yoga|wellness|fitness enthusiasts""), ""Fitness"",
  REGEXMATCH(LOWER(B338), ""health|medical|pharmacy|mental health|doctor|health-conscious""), ""Health"",
  REGEXMATCH(LOWER(B338), "&amp;"""pets|dogs|cats|animals|pet care|pet lovers""), ""Pets"",
  REGEXMATCH(LOWER(B338), ""games|gaming|video games|xbox|playstation|nintendo|gamers""), ""Gaming"",
  REGEXMATCH(LOWER(B338), ""entertainment|movies|tv|netflix|streaming|celebrity|movie lovers|t"&amp;"v fans""), ""Entertainment"",
  REGEXMATCH(LOWER(B338), ""lifestyle|home|interior|decor|living|lifestyle enthusiasts""), ""Lifestyle"",
  REGEXMATCH(LOWER(B338), ""financial|finance|investing|stocks|retirement|banking|credit|debt|loans|savings|personal fi"&amp;"nance""), ""Finance"",
  REGEXMATCH(LOWER(B338), ""auto|automotive""), ""Auto"",
  REGEXMATCH(LOWER(B338), ""parenting|moms|dads|kids|toddlers|baby|new parents|children""), ""Parenting"",
  REGEXMATCH(LOWER(B338), ""technology|tech|gadgets|smartphone|apps"&amp;"|devices|computing|ai|robots""), ""Technology"",
  REGEXMATCH(LOWER(B338), ""education|students|learning|school|teachers|college|university|academics""), ""Education"",
  TRUE, ""Other""
)"),"Other")</f>
        <v>Other</v>
      </c>
      <c r="J7" t="s">
        <v>27</v>
      </c>
      <c r="K7" t="s">
        <v>850</v>
      </c>
      <c r="L7" t="s">
        <v>21</v>
      </c>
      <c r="M7" t="s">
        <v>851</v>
      </c>
      <c r="N7" t="s">
        <v>23</v>
      </c>
      <c r="O7" t="s">
        <v>24</v>
      </c>
      <c r="P7">
        <v>13183</v>
      </c>
      <c r="Q7">
        <v>100</v>
      </c>
      <c r="R7">
        <v>4337</v>
      </c>
      <c r="S7">
        <v>10596</v>
      </c>
      <c r="T7">
        <v>1</v>
      </c>
      <c r="U7">
        <v>2430.2436640000001</v>
      </c>
      <c r="V7" t="s">
        <v>139</v>
      </c>
      <c r="W7">
        <f t="shared" si="0"/>
        <v>2430.2436640000001</v>
      </c>
      <c r="X7">
        <f t="shared" si="1"/>
        <v>0.75855268148372901</v>
      </c>
      <c r="Y7">
        <f t="shared" si="2"/>
        <v>32.898429795949333</v>
      </c>
      <c r="Z7">
        <f t="shared" si="3"/>
        <v>560.35131750057644</v>
      </c>
      <c r="AA7">
        <f t="shared" si="4"/>
        <v>1</v>
      </c>
      <c r="AB7">
        <f t="shared" si="5"/>
        <v>184.34678479860429</v>
      </c>
      <c r="AC7">
        <f t="shared" si="6"/>
        <v>24.30243664</v>
      </c>
    </row>
    <row r="8" spans="1:29" x14ac:dyDescent="0.25">
      <c r="A8" t="s">
        <v>1462</v>
      </c>
      <c r="B8" t="s">
        <v>2306</v>
      </c>
      <c r="C8" t="s">
        <v>2307</v>
      </c>
      <c r="D8" t="s">
        <v>242</v>
      </c>
      <c r="E8" t="s">
        <v>2319</v>
      </c>
      <c r="I8" t="str">
        <f ca="1">IFERROR(__xludf.DUMMYFUNCTION("IFS(
  REGEXMATCH(LOWER(B691), ""sports|ufc|nba|nfl|mlb|soccer|sports fans""), ""Sports"",
  REGEXMATCH(LOWER(B691), ""music|spotify|concert|band|rock|pop|hip hop|jazz|r&amp;b|music lovers""), ""Music"",
  REGEXMATCH(LOWER(B691), ""food|cooking|recipe|restaur"&amp;"ant|snack|grocery|foodies""), ""Food"",
  REGEXMATCH(LOWER(B691), ""travel|vacation|airline|hotel|trip|flights|travelers""), ""Travel"",
  REGEXMATCH(LOWER(B691), ""fashion|style|clothing|apparel|shoes|accessories|beauty|cosmetics|fashionistas""), ""Fashi"&amp;"on &amp; Beauty"",
  REGEXMATCH(LOWER(B691), ""fitness|workout|gym|exercise|yoga|wellness|fitness enthusiasts""), ""Fitness"",
  REGEXMATCH(LOWER(B691), ""health|medical|pharmacy|mental health|doctor|health-conscious""), ""Health"",
  REGEXMATCH(LOWER(B691), "&amp;"""pets|dogs|cats|animals|pet care|pet lovers""), ""Pets"",
  REGEXMATCH(LOWER(B691), ""games|gaming|video games|xbox|playstation|nintendo|gamers""), ""Gaming"",
  REGEXMATCH(LOWER(B691), ""entertainment|movies|tv|netflix|streaming|celebrity|movie lovers|t"&amp;"v fans""), ""Entertainment"",
  REGEXMATCH(LOWER(B691), ""lifestyle|home|interior|decor|living|lifestyle enthusiasts""), ""Lifestyle"",
  REGEXMATCH(LOWER(B691), ""financial|finance|investing|stocks|retirement|banking|credit|debt|loans|savings|personal fi"&amp;"nance""), ""Finance"",
  REGEXMATCH(LOWER(B691), ""auto|automotive""), ""Auto"",
  REGEXMATCH(LOWER(B691), ""parenting|moms|dads|kids|toddlers|baby|new parents|children""), ""Parenting"",
  REGEXMATCH(LOWER(B691), ""technology|tech|gadgets|smartphone|apps"&amp;"|devices|computing|ai|robots""), ""Technology"",
  REGEXMATCH(LOWER(B691), ""education|students|learning|school|teachers|college|university|academics""), ""Education"",
  TRUE, ""Other""
)"),"Travel")</f>
        <v>Travel</v>
      </c>
      <c r="J8" t="s">
        <v>27</v>
      </c>
      <c r="K8" t="s">
        <v>895</v>
      </c>
      <c r="L8" t="s">
        <v>29</v>
      </c>
      <c r="M8" t="s">
        <v>203</v>
      </c>
      <c r="N8" t="s">
        <v>23</v>
      </c>
      <c r="O8" t="s">
        <v>24</v>
      </c>
      <c r="P8">
        <v>75531</v>
      </c>
      <c r="Q8">
        <v>200</v>
      </c>
      <c r="R8">
        <v>63816</v>
      </c>
      <c r="S8">
        <v>70011</v>
      </c>
      <c r="T8">
        <v>9</v>
      </c>
      <c r="U8">
        <v>7261.8650399999997</v>
      </c>
      <c r="V8" t="s">
        <v>64</v>
      </c>
      <c r="W8">
        <f t="shared" si="0"/>
        <v>806.87389333333329</v>
      </c>
      <c r="X8">
        <f t="shared" si="1"/>
        <v>0.26479193973335452</v>
      </c>
      <c r="Y8">
        <f t="shared" si="2"/>
        <v>84.489812130118764</v>
      </c>
      <c r="Z8">
        <f t="shared" si="3"/>
        <v>113.79379842045881</v>
      </c>
      <c r="AA8">
        <f t="shared" si="4"/>
        <v>4.5</v>
      </c>
      <c r="AB8">
        <f t="shared" si="5"/>
        <v>96.144166501171711</v>
      </c>
      <c r="AC8">
        <f t="shared" si="6"/>
        <v>36.309325199999996</v>
      </c>
    </row>
    <row r="9" spans="1:29" x14ac:dyDescent="0.25">
      <c r="A9" t="s">
        <v>943</v>
      </c>
      <c r="B9" t="s">
        <v>2310</v>
      </c>
      <c r="C9" t="s">
        <v>2320</v>
      </c>
      <c r="D9" t="s">
        <v>2321</v>
      </c>
      <c r="E9" t="s">
        <v>2322</v>
      </c>
      <c r="F9" t="s">
        <v>2323</v>
      </c>
      <c r="G9" t="s">
        <v>2324</v>
      </c>
      <c r="I9" t="str">
        <f ca="1">IFERROR(__xludf.DUMMYFUNCTION("IFS(
  REGEXMATCH(LOWER(B381), ""sports|ufc|nba|nfl|mlb|soccer|sports fans""), ""Sports"",
  REGEXMATCH(LOWER(B381), ""music|spotify|concert|band|rock|pop|hip hop|jazz|r&amp;b|music lovers""), ""Music"",
  REGEXMATCH(LOWER(B381), ""food|cooking|recipe|restaur"&amp;"ant|snack|grocery|foodies""), ""Food"",
  REGEXMATCH(LOWER(B381), ""travel|vacation|airline|hotel|trip|flights|travelers""), ""Travel"",
  REGEXMATCH(LOWER(B381), ""fashion|style|clothing|apparel|shoes|accessories|beauty|cosmetics|fashionistas""), ""Fashi"&amp;"on &amp; Beauty"",
  REGEXMATCH(LOWER(B381), ""fitness|workout|gym|exercise|yoga|wellness|fitness enthusiasts""), ""Fitness"",
  REGEXMATCH(LOWER(B381), ""health|medical|pharmacy|mental health|doctor|health-conscious""), ""Health"",
  REGEXMATCH(LOWER(B381), "&amp;"""pets|dogs|cats|animals|pet care|pet lovers""), ""Pets"",
  REGEXMATCH(LOWER(B381), ""games|gaming|video games|xbox|playstation|nintendo|gamers""), ""Gaming"",
  REGEXMATCH(LOWER(B381), ""entertainment|movies|tv|netflix|streaming|celebrity|movie lovers|t"&amp;"v fans""), ""Entertainment"",
  REGEXMATCH(LOWER(B381), ""lifestyle|home|interior|decor|living|lifestyle enthusiasts""), ""Lifestyle"",
  REGEXMATCH(LOWER(B381), ""financial|finance|investing|stocks|retirement|banking|credit|debt|loans|savings|personal fi"&amp;"nance""), ""Finance"",
  REGEXMATCH(LOWER(B381), ""auto|automotive""), ""Auto"",
  REGEXMATCH(LOWER(B381), ""parenting|moms|dads|kids|toddlers|baby|new parents|children""), ""Parenting"",
  REGEXMATCH(LOWER(B381), ""technology|tech|gadgets|smartphone|apps"&amp;"|devices|computing|ai|robots""), ""Technology"",
  REGEXMATCH(LOWER(B381), ""education|students|learning|school|teachers|college|university|academics""), ""Education"",
  TRUE, ""Other""
)"),"Fashion &amp; Beauty")</f>
        <v>Fashion &amp; Beauty</v>
      </c>
      <c r="J9" t="s">
        <v>27</v>
      </c>
      <c r="K9" t="s">
        <v>390</v>
      </c>
      <c r="L9" t="s">
        <v>40</v>
      </c>
      <c r="M9" t="s">
        <v>944</v>
      </c>
      <c r="N9" t="s">
        <v>46</v>
      </c>
      <c r="O9" t="s">
        <v>24</v>
      </c>
      <c r="P9">
        <v>13100</v>
      </c>
      <c r="Q9">
        <v>80</v>
      </c>
      <c r="R9">
        <v>6507</v>
      </c>
      <c r="S9">
        <v>10895</v>
      </c>
      <c r="T9">
        <v>5</v>
      </c>
      <c r="U9">
        <v>3411.590029</v>
      </c>
      <c r="V9" t="s">
        <v>31</v>
      </c>
      <c r="W9">
        <f t="shared" si="0"/>
        <v>682.31800580000004</v>
      </c>
      <c r="X9">
        <f t="shared" si="1"/>
        <v>0.61068702290076338</v>
      </c>
      <c r="Y9">
        <f t="shared" si="2"/>
        <v>49.671755725190842</v>
      </c>
      <c r="Z9">
        <f t="shared" si="3"/>
        <v>524.29537866912551</v>
      </c>
      <c r="AA9">
        <f t="shared" si="4"/>
        <v>6.25</v>
      </c>
      <c r="AB9">
        <f t="shared" si="5"/>
        <v>260.42671977099235</v>
      </c>
      <c r="AC9">
        <f t="shared" si="6"/>
        <v>42.644875362500002</v>
      </c>
    </row>
    <row r="10" spans="1:29" x14ac:dyDescent="0.25">
      <c r="A10" t="s">
        <v>1187</v>
      </c>
      <c r="B10" t="s">
        <v>2306</v>
      </c>
      <c r="C10" t="s">
        <v>2307</v>
      </c>
      <c r="D10" t="s">
        <v>242</v>
      </c>
      <c r="E10" t="s">
        <v>2325</v>
      </c>
      <c r="F10" t="s">
        <v>2326</v>
      </c>
      <c r="I10" t="str">
        <f ca="1">IFERROR(__xludf.DUMMYFUNCTION("IFS(
  REGEXMATCH(LOWER(B519), ""sports|ufc|nba|nfl|mlb|soccer|sports fans""), ""Sports"",
  REGEXMATCH(LOWER(B519), ""music|spotify|concert|band|rock|pop|hip hop|jazz|r&amp;b|music lovers""), ""Music"",
  REGEXMATCH(LOWER(B519), ""food|cooking|recipe|restaur"&amp;"ant|snack|grocery|foodies""), ""Food"",
  REGEXMATCH(LOWER(B519), ""travel|vacation|airline|hotel|trip|flights|travelers""), ""Travel"",
  REGEXMATCH(LOWER(B519), ""fashion|style|clothing|apparel|shoes|accessories|beauty|cosmetics|fashionistas""), ""Fashi"&amp;"on &amp; Beauty"",
  REGEXMATCH(LOWER(B519), ""fitness|workout|gym|exercise|yoga|wellness|fitness enthusiasts""), ""Fitness"",
  REGEXMATCH(LOWER(B519), ""health|medical|pharmacy|mental health|doctor|health-conscious""), ""Health"",
  REGEXMATCH(LOWER(B519), "&amp;"""pets|dogs|cats|animals|pet care|pet lovers""), ""Pets"",
  REGEXMATCH(LOWER(B519), ""games|gaming|video games|xbox|playstation|nintendo|gamers""), ""Gaming"",
  REGEXMATCH(LOWER(B519), ""entertainment|movies|tv|netflix|streaming|celebrity|movie lovers|t"&amp;"v fans""), ""Entertainment"",
  REGEXMATCH(LOWER(B519), ""lifestyle|home|interior|decor|living|lifestyle enthusiasts""), ""Lifestyle"",
  REGEXMATCH(LOWER(B519), ""financial|finance|investing|stocks|retirement|banking|credit|debt|loans|savings|personal fi"&amp;"nance""), ""Finance"",
  REGEXMATCH(LOWER(B519), ""auto|automotive""), ""Auto"",
  REGEXMATCH(LOWER(B519), ""parenting|moms|dads|kids|toddlers|baby|new parents|children""), ""Parenting"",
  REGEXMATCH(LOWER(B519), ""technology|tech|gadgets|smartphone|apps"&amp;"|devices|computing|ai|robots""), ""Technology"",
  REGEXMATCH(LOWER(B519), ""education|students|learning|school|teachers|college|university|academics""), ""Education"",
  TRUE, ""Other""
)"),"Travel")</f>
        <v>Travel</v>
      </c>
      <c r="J10" t="s">
        <v>19</v>
      </c>
      <c r="K10" t="s">
        <v>1188</v>
      </c>
      <c r="L10" t="s">
        <v>21</v>
      </c>
      <c r="M10" t="s">
        <v>328</v>
      </c>
      <c r="N10" t="s">
        <v>36</v>
      </c>
      <c r="O10" t="s">
        <v>24</v>
      </c>
      <c r="P10">
        <v>35178</v>
      </c>
      <c r="Q10">
        <v>155</v>
      </c>
      <c r="R10">
        <v>23374</v>
      </c>
      <c r="S10">
        <v>33779</v>
      </c>
      <c r="T10">
        <v>8</v>
      </c>
      <c r="U10">
        <v>5738.8090890000003</v>
      </c>
      <c r="V10" t="s">
        <v>69</v>
      </c>
      <c r="W10">
        <f t="shared" si="0"/>
        <v>717.35113612500004</v>
      </c>
      <c r="X10">
        <f t="shared" si="1"/>
        <v>0.4406162942748309</v>
      </c>
      <c r="Y10">
        <f t="shared" si="2"/>
        <v>66.444937176644487</v>
      </c>
      <c r="Z10">
        <f t="shared" si="3"/>
        <v>245.52105283648501</v>
      </c>
      <c r="AA10">
        <f t="shared" si="4"/>
        <v>5.161290322580645</v>
      </c>
      <c r="AB10">
        <f t="shared" si="5"/>
        <v>163.13630931263859</v>
      </c>
      <c r="AC10">
        <f t="shared" si="6"/>
        <v>37.024574767741939</v>
      </c>
    </row>
    <row r="11" spans="1:29" x14ac:dyDescent="0.25">
      <c r="A11" t="s">
        <v>971</v>
      </c>
      <c r="B11" t="s">
        <v>2306</v>
      </c>
      <c r="C11" t="s">
        <v>2307</v>
      </c>
      <c r="D11" t="s">
        <v>2327</v>
      </c>
      <c r="E11" t="s">
        <v>2328</v>
      </c>
      <c r="I11" t="str">
        <f ca="1">IFERROR(__xludf.DUMMYFUNCTION("IFS(
  REGEXMATCH(LOWER(B398), ""sports|ufc|nba|nfl|mlb|soccer|sports fans""), ""Sports"",
  REGEXMATCH(LOWER(B398), ""music|spotify|concert|band|rock|pop|hip hop|jazz|r&amp;b|music lovers""), ""Music"",
  REGEXMATCH(LOWER(B398), ""food|cooking|recipe|restaur"&amp;"ant|snack|grocery|foodies""), ""Food"",
  REGEXMATCH(LOWER(B398), ""travel|vacation|airline|hotel|trip|flights|travelers""), ""Travel"",
  REGEXMATCH(LOWER(B398), ""fashion|style|clothing|apparel|shoes|accessories|beauty|cosmetics|fashionistas""), ""Fashi"&amp;"on &amp; Beauty"",
  REGEXMATCH(LOWER(B398), ""fitness|workout|gym|exercise|yoga|wellness|fitness enthusiasts""), ""Fitness"",
  REGEXMATCH(LOWER(B398), ""health|medical|pharmacy|mental health|doctor|health-conscious""), ""Health"",
  REGEXMATCH(LOWER(B398), "&amp;"""pets|dogs|cats|animals|pet care|pet lovers""), ""Pets"",
  REGEXMATCH(LOWER(B398), ""games|gaming|video games|xbox|playstation|nintendo|gamers""), ""Gaming"",
  REGEXMATCH(LOWER(B398), ""entertainment|movies|tv|netflix|streaming|celebrity|movie lovers|t"&amp;"v fans""), ""Entertainment"",
  REGEXMATCH(LOWER(B398), ""lifestyle|home|interior|decor|living|lifestyle enthusiasts""), ""Lifestyle"",
  REGEXMATCH(LOWER(B398), ""financial|finance|investing|stocks|retirement|banking|credit|debt|loans|savings|personal fi"&amp;"nance""), ""Finance"",
  REGEXMATCH(LOWER(B398), ""auto|automotive""), ""Auto"",
  REGEXMATCH(LOWER(B398), ""parenting|moms|dads|kids|toddlers|baby|new parents|children""), ""Parenting"",
  REGEXMATCH(LOWER(B398), ""technology|tech|gadgets|smartphone|apps"&amp;"|devices|computing|ai|robots""), ""Technology"",
  REGEXMATCH(LOWER(B398), ""education|students|learning|school|teachers|college|university|academics""), ""Education"",
  TRUE, ""Other""
)"),"Fashion &amp; Beauty")</f>
        <v>Fashion &amp; Beauty</v>
      </c>
      <c r="J11" t="s">
        <v>19</v>
      </c>
      <c r="K11" t="s">
        <v>860</v>
      </c>
      <c r="L11" t="s">
        <v>21</v>
      </c>
      <c r="M11" t="s">
        <v>972</v>
      </c>
      <c r="N11" t="s">
        <v>84</v>
      </c>
      <c r="O11" t="s">
        <v>24</v>
      </c>
      <c r="P11">
        <v>18022</v>
      </c>
      <c r="Q11">
        <v>30</v>
      </c>
      <c r="R11">
        <v>10618</v>
      </c>
      <c r="S11">
        <v>16643</v>
      </c>
      <c r="T11">
        <v>15</v>
      </c>
      <c r="U11">
        <v>4051.1587490000002</v>
      </c>
      <c r="V11" t="s">
        <v>31</v>
      </c>
      <c r="W11">
        <f t="shared" si="0"/>
        <v>270.07724993333335</v>
      </c>
      <c r="X11">
        <f t="shared" si="1"/>
        <v>0.1664632116302297</v>
      </c>
      <c r="Y11">
        <f t="shared" si="2"/>
        <v>58.916879369659306</v>
      </c>
      <c r="Z11">
        <f t="shared" si="3"/>
        <v>381.53689480128082</v>
      </c>
      <c r="AA11">
        <f t="shared" si="4"/>
        <v>50</v>
      </c>
      <c r="AB11">
        <f t="shared" si="5"/>
        <v>224.78963206081457</v>
      </c>
      <c r="AC11">
        <f t="shared" si="6"/>
        <v>135.03862496666667</v>
      </c>
    </row>
    <row r="12" spans="1:29" x14ac:dyDescent="0.25">
      <c r="A12" t="s">
        <v>1497</v>
      </c>
      <c r="B12" t="s">
        <v>2306</v>
      </c>
      <c r="C12" t="s">
        <v>2307</v>
      </c>
      <c r="D12" t="s">
        <v>242</v>
      </c>
      <c r="E12" t="s">
        <v>2325</v>
      </c>
      <c r="I12" t="str">
        <f ca="1">IFERROR(__xludf.DUMMYFUNCTION("IFS(
  REGEXMATCH(LOWER(B719), ""sports|ufc|nba|nfl|mlb|soccer|sports fans""), ""Sports"",
  REGEXMATCH(LOWER(B719), ""music|spotify|concert|band|rock|pop|hip hop|jazz|r&amp;b|music lovers""), ""Music"",
  REGEXMATCH(LOWER(B719), ""food|cooking|recipe|restaur"&amp;"ant|snack|grocery|foodies""), ""Food"",
  REGEXMATCH(LOWER(B719), ""travel|vacation|airline|hotel|trip|flights|travelers""), ""Travel"",
  REGEXMATCH(LOWER(B719), ""fashion|style|clothing|apparel|shoes|accessories|beauty|cosmetics|fashionistas""), ""Fashi"&amp;"on &amp; Beauty"",
  REGEXMATCH(LOWER(B719), ""fitness|workout|gym|exercise|yoga|wellness|fitness enthusiasts""), ""Fitness"",
  REGEXMATCH(LOWER(B719), ""health|medical|pharmacy|mental health|doctor|health-conscious""), ""Health"",
  REGEXMATCH(LOWER(B719), "&amp;"""pets|dogs|cats|animals|pet care|pet lovers""), ""Pets"",
  REGEXMATCH(LOWER(B719), ""games|gaming|video games|xbox|playstation|nintendo|gamers""), ""Gaming"",
  REGEXMATCH(LOWER(B719), ""entertainment|movies|tv|netflix|streaming|celebrity|movie lovers|t"&amp;"v fans""), ""Entertainment"",
  REGEXMATCH(LOWER(B719), ""lifestyle|home|interior|decor|living|lifestyle enthusiasts""), ""Lifestyle"",
  REGEXMATCH(LOWER(B719), ""financial|finance|investing|stocks|retirement|banking|credit|debt|loans|savings|personal fi"&amp;"nance""), ""Finance"",
  REGEXMATCH(LOWER(B719), ""auto|automotive""), ""Auto"",
  REGEXMATCH(LOWER(B719), ""parenting|moms|dads|kids|toddlers|baby|new parents|children""), ""Parenting"",
  REGEXMATCH(LOWER(B719), ""technology|tech|gadgets|smartphone|apps"&amp;"|devices|computing|ai|robots""), ""Technology"",
  REGEXMATCH(LOWER(B719), ""education|students|learning|school|teachers|college|university|academics""), ""Education"",
  TRUE, ""Other""
)"),"Travel")</f>
        <v>Travel</v>
      </c>
      <c r="J12" t="s">
        <v>27</v>
      </c>
      <c r="K12" t="s">
        <v>327</v>
      </c>
      <c r="L12" t="s">
        <v>29</v>
      </c>
      <c r="M12" t="s">
        <v>45</v>
      </c>
      <c r="N12" t="s">
        <v>23</v>
      </c>
      <c r="O12" t="s">
        <v>24</v>
      </c>
      <c r="P12">
        <v>325152</v>
      </c>
      <c r="Q12">
        <v>854</v>
      </c>
      <c r="R12">
        <v>138319</v>
      </c>
      <c r="S12">
        <v>300133</v>
      </c>
      <c r="T12">
        <v>55</v>
      </c>
      <c r="U12">
        <v>7887.6126619999995</v>
      </c>
      <c r="V12" t="s">
        <v>31</v>
      </c>
      <c r="W12">
        <f t="shared" si="0"/>
        <v>143.41113930909091</v>
      </c>
      <c r="X12">
        <f t="shared" si="1"/>
        <v>0.26264639307154808</v>
      </c>
      <c r="Y12">
        <f t="shared" si="2"/>
        <v>42.539796771971261</v>
      </c>
      <c r="Z12">
        <f t="shared" si="3"/>
        <v>57.02479530650163</v>
      </c>
      <c r="AA12">
        <f t="shared" si="4"/>
        <v>6.4402810304449654</v>
      </c>
      <c r="AB12">
        <f>IFERROR(U12/P12*1000, "N/A")</f>
        <v>24.258232033018402</v>
      </c>
      <c r="AC12">
        <f t="shared" si="6"/>
        <v>9.2360804004683832</v>
      </c>
    </row>
    <row r="13" spans="1:29" x14ac:dyDescent="0.25">
      <c r="A13" t="s">
        <v>1304</v>
      </c>
      <c r="B13" t="s">
        <v>2306</v>
      </c>
      <c r="C13" t="s">
        <v>2307</v>
      </c>
      <c r="D13" t="s">
        <v>2329</v>
      </c>
      <c r="E13" t="s">
        <v>2330</v>
      </c>
      <c r="I13" t="str">
        <f ca="1">IFERROR(__xludf.DUMMYFUNCTION("IFS(
  REGEXMATCH(LOWER(B592), ""sports|ufc|nba|nfl|mlb|soccer|sports fans""), ""Sports"",
  REGEXMATCH(LOWER(B592), ""music|spotify|concert|band|rock|pop|hip hop|jazz|r&amp;b|music lovers""), ""Music"",
  REGEXMATCH(LOWER(B592), ""food|cooking|recipe|restaur"&amp;"ant|snack|grocery|foodies""), ""Food"",
  REGEXMATCH(LOWER(B592), ""travel|vacation|airline|hotel|trip|flights|travelers""), ""Travel"",
  REGEXMATCH(LOWER(B592), ""fashion|style|clothing|apparel|shoes|accessories|beauty|cosmetics|fashionistas""), ""Fashi"&amp;"on &amp; Beauty"",
  REGEXMATCH(LOWER(B592), ""fitness|workout|gym|exercise|yoga|wellness|fitness enthusiasts""), ""Fitness"",
  REGEXMATCH(LOWER(B592), ""health|medical|pharmacy|mental health|doctor|health-conscious""), ""Health"",
  REGEXMATCH(LOWER(B592), "&amp;"""pets|dogs|cats|animals|pet care|pet lovers""), ""Pets"",
  REGEXMATCH(LOWER(B592), ""games|gaming|video games|xbox|playstation|nintendo|gamers""), ""Gaming"",
  REGEXMATCH(LOWER(B592), ""entertainment|movies|tv|netflix|streaming|celebrity|movie lovers|t"&amp;"v fans""), ""Entertainment"",
  REGEXMATCH(LOWER(B592), ""lifestyle|home|interior|decor|living|lifestyle enthusiasts""), ""Lifestyle"",
  REGEXMATCH(LOWER(B592), ""financial|finance|investing|stocks|retirement|banking|credit|debt|loans|savings|personal fi"&amp;"nance""), ""Finance"",
  REGEXMATCH(LOWER(B592), ""auto|automotive""), ""Auto"",
  REGEXMATCH(LOWER(B592), ""parenting|moms|dads|kids|toddlers|baby|new parents|children""), ""Parenting"",
  REGEXMATCH(LOWER(B592), ""technology|tech|gadgets|smartphone|apps"&amp;"|devices|computing|ai|robots""), ""Technology"",
  REGEXMATCH(LOWER(B592), ""education|students|learning|school|teachers|college|university|academics""), ""Education"",
  TRUE, ""Other""
)"),"Other")</f>
        <v>Other</v>
      </c>
      <c r="J13" t="s">
        <v>19</v>
      </c>
      <c r="K13" t="s">
        <v>340</v>
      </c>
      <c r="L13" t="s">
        <v>21</v>
      </c>
      <c r="M13" t="s">
        <v>87</v>
      </c>
      <c r="N13" t="s">
        <v>68</v>
      </c>
      <c r="O13" t="s">
        <v>24</v>
      </c>
      <c r="P13">
        <v>11919</v>
      </c>
      <c r="Q13">
        <v>69</v>
      </c>
      <c r="R13">
        <v>8100</v>
      </c>
      <c r="S13">
        <v>11524</v>
      </c>
      <c r="T13">
        <v>2</v>
      </c>
      <c r="U13">
        <v>6350.916905</v>
      </c>
      <c r="V13" t="s">
        <v>119</v>
      </c>
      <c r="W13">
        <f t="shared" si="0"/>
        <v>3175.4584525</v>
      </c>
      <c r="X13">
        <f t="shared" si="1"/>
        <v>0.5789076264787314</v>
      </c>
      <c r="Y13">
        <f t="shared" si="2"/>
        <v>67.958721369242383</v>
      </c>
      <c r="Z13">
        <f t="shared" si="3"/>
        <v>784.06381543209875</v>
      </c>
      <c r="AA13">
        <f t="shared" si="4"/>
        <v>2.8985507246376812</v>
      </c>
      <c r="AB13">
        <f t="shared" si="5"/>
        <v>532.83974368655083</v>
      </c>
      <c r="AC13">
        <f t="shared" si="6"/>
        <v>92.042273985507251</v>
      </c>
    </row>
    <row r="14" spans="1:29" x14ac:dyDescent="0.25">
      <c r="A14" t="s">
        <v>1394</v>
      </c>
      <c r="B14" t="s">
        <v>2306</v>
      </c>
      <c r="C14" t="s">
        <v>2307</v>
      </c>
      <c r="D14" t="s">
        <v>2331</v>
      </c>
      <c r="E14" t="s">
        <v>2332</v>
      </c>
      <c r="I14" t="str">
        <f ca="1">IFERROR(__xludf.DUMMYFUNCTION("IFS(
  REGEXMATCH(LOWER(B647), ""sports|ufc|nba|nfl|mlb|soccer|sports fans""), ""Sports"",
  REGEXMATCH(LOWER(B647), ""music|spotify|concert|band|rock|pop|hip hop|jazz|r&amp;b|music lovers""), ""Music"",
  REGEXMATCH(LOWER(B647), ""food|cooking|recipe|restaur"&amp;"ant|snack|grocery|foodies""), ""Food"",
  REGEXMATCH(LOWER(B647), ""travel|vacation|airline|hotel|trip|flights|travelers""), ""Travel"",
  REGEXMATCH(LOWER(B647), ""fashion|style|clothing|apparel|shoes|accessories|beauty|cosmetics|fashionistas""), ""Fashi"&amp;"on &amp; Beauty"",
  REGEXMATCH(LOWER(B647), ""fitness|workout|gym|exercise|yoga|wellness|fitness enthusiasts""), ""Fitness"",
  REGEXMATCH(LOWER(B647), ""health|medical|pharmacy|mental health|doctor|health-conscious""), ""Health"",
  REGEXMATCH(LOWER(B647), "&amp;"""pets|dogs|cats|animals|pet care|pet lovers""), ""Pets"",
  REGEXMATCH(LOWER(B647), ""games|gaming|video games|xbox|playstation|nintendo|gamers""), ""Gaming"",
  REGEXMATCH(LOWER(B647), ""entertainment|movies|tv|netflix|streaming|celebrity|movie lovers|t"&amp;"v fans""), ""Entertainment"",
  REGEXMATCH(LOWER(B647), ""lifestyle|home|interior|decor|living|lifestyle enthusiasts""), ""Lifestyle"",
  REGEXMATCH(LOWER(B647), ""financial|finance|investing|stocks|retirement|banking|credit|debt|loans|savings|personal fi"&amp;"nance""), ""Finance"",
  REGEXMATCH(LOWER(B647), ""auto|automotive""), ""Auto"",
  REGEXMATCH(LOWER(B647), ""parenting|moms|dads|kids|toddlers|baby|new parents|children""), ""Parenting"",
  REGEXMATCH(LOWER(B647), ""technology|tech|gadgets|smartphone|apps"&amp;"|devices|computing|ai|robots""), ""Technology"",
  REGEXMATCH(LOWER(B647), ""education|students|learning|school|teachers|college|university|academics""), ""Education"",
  TRUE, ""Other""
)"),"Auto")</f>
        <v>Auto</v>
      </c>
      <c r="J14" t="s">
        <v>152</v>
      </c>
      <c r="K14" t="s">
        <v>686</v>
      </c>
      <c r="L14" t="s">
        <v>29</v>
      </c>
      <c r="M14" t="s">
        <v>737</v>
      </c>
      <c r="N14" t="s">
        <v>23</v>
      </c>
      <c r="O14" t="s">
        <v>24</v>
      </c>
      <c r="P14">
        <v>17518</v>
      </c>
      <c r="Q14">
        <v>60</v>
      </c>
      <c r="R14">
        <v>11513</v>
      </c>
      <c r="S14">
        <v>16192</v>
      </c>
      <c r="T14">
        <v>12</v>
      </c>
      <c r="U14">
        <v>6765.0003999999999</v>
      </c>
      <c r="V14" t="s">
        <v>31</v>
      </c>
      <c r="W14">
        <f t="shared" si="0"/>
        <v>563.75003333333336</v>
      </c>
      <c r="X14">
        <f t="shared" si="1"/>
        <v>0.34250485215207216</v>
      </c>
      <c r="Y14">
        <f t="shared" si="2"/>
        <v>65.720972713780114</v>
      </c>
      <c r="Z14">
        <f t="shared" si="3"/>
        <v>587.59666463997223</v>
      </c>
      <c r="AA14">
        <f t="shared" si="4"/>
        <v>20</v>
      </c>
      <c r="AB14">
        <f t="shared" si="5"/>
        <v>386.17424363511816</v>
      </c>
      <c r="AC14">
        <f t="shared" si="6"/>
        <v>112.75000666666666</v>
      </c>
    </row>
    <row r="15" spans="1:29" x14ac:dyDescent="0.25">
      <c r="A15" t="s">
        <v>1058</v>
      </c>
      <c r="B15" t="s">
        <v>2306</v>
      </c>
      <c r="C15" t="s">
        <v>2307</v>
      </c>
      <c r="D15" t="s">
        <v>2333</v>
      </c>
      <c r="E15" t="s">
        <v>2312</v>
      </c>
      <c r="F15" t="s">
        <v>2334</v>
      </c>
      <c r="I15" t="str">
        <f ca="1">IFERROR(__xludf.DUMMYFUNCTION("IFS(
  REGEXMATCH(LOWER(B445), ""sports|ufc|nba|nfl|mlb|soccer|sports fans""), ""Sports"",
  REGEXMATCH(LOWER(B445), ""music|spotify|concert|band|rock|pop|hip hop|jazz|r&amp;b|music lovers""), ""Music"",
  REGEXMATCH(LOWER(B445), ""food|cooking|recipe|restaur"&amp;"ant|snack|grocery|foodies""), ""Food"",
  REGEXMATCH(LOWER(B445), ""travel|vacation|airline|hotel|trip|flights|travelers""), ""Travel"",
  REGEXMATCH(LOWER(B445), ""fashion|style|clothing|apparel|shoes|accessories|beauty|cosmetics|fashionistas""), ""Fashi"&amp;"on &amp; Beauty"",
  REGEXMATCH(LOWER(B445), ""fitness|workout|gym|exercise|yoga|wellness|fitness enthusiasts""), ""Fitness"",
  REGEXMATCH(LOWER(B445), ""health|medical|pharmacy|mental health|doctor|health-conscious""), ""Health"",
  REGEXMATCH(LOWER(B445), "&amp;"""pets|dogs|cats|animals|pet care|pet lovers""), ""Pets"",
  REGEXMATCH(LOWER(B445), ""games|gaming|video games|xbox|playstation|nintendo|gamers""), ""Gaming"",
  REGEXMATCH(LOWER(B445), ""entertainment|movies|tv|netflix|streaming|celebrity|movie lovers|t"&amp;"v fans""), ""Entertainment"",
  REGEXMATCH(LOWER(B445), ""lifestyle|home|interior|decor|living|lifestyle enthusiasts""), ""Lifestyle"",
  REGEXMATCH(LOWER(B445), ""financial|finance|investing|stocks|retirement|banking|credit|debt|loans|savings|personal fi"&amp;"nance""), ""Finance"",
  REGEXMATCH(LOWER(B445), ""auto|automotive""), ""Auto"",
  REGEXMATCH(LOWER(B445), ""parenting|moms|dads|kids|toddlers|baby|new parents|children""), ""Parenting"",
  REGEXMATCH(LOWER(B445), ""technology|tech|gadgets|smartphone|apps"&amp;"|devices|computing|ai|robots""), ""Technology"",
  REGEXMATCH(LOWER(B445), ""education|students|learning|school|teachers|college|university|academics""), ""Education"",
  TRUE, ""Other""
)"),"Travel")</f>
        <v>Travel</v>
      </c>
      <c r="J15" t="s">
        <v>27</v>
      </c>
      <c r="K15" t="s">
        <v>744</v>
      </c>
      <c r="L15" t="s">
        <v>34</v>
      </c>
      <c r="M15" t="s">
        <v>72</v>
      </c>
      <c r="N15" t="s">
        <v>51</v>
      </c>
      <c r="O15" t="s">
        <v>24</v>
      </c>
      <c r="P15">
        <v>61574</v>
      </c>
      <c r="Q15">
        <v>280</v>
      </c>
      <c r="R15">
        <v>18717</v>
      </c>
      <c r="S15">
        <v>46367</v>
      </c>
      <c r="T15">
        <v>8</v>
      </c>
      <c r="U15">
        <v>4999.6652050000002</v>
      </c>
      <c r="V15" t="s">
        <v>119</v>
      </c>
      <c r="W15">
        <f t="shared" si="0"/>
        <v>624.95815062500003</v>
      </c>
      <c r="X15">
        <f t="shared" si="1"/>
        <v>0.45473738915776141</v>
      </c>
      <c r="Y15">
        <f t="shared" si="2"/>
        <v>30.397570403092217</v>
      </c>
      <c r="Z15">
        <f t="shared" si="3"/>
        <v>267.11894026820539</v>
      </c>
      <c r="AA15">
        <f t="shared" si="4"/>
        <v>2.8571428571428572</v>
      </c>
      <c r="AB15">
        <f t="shared" si="5"/>
        <v>81.197667928021573</v>
      </c>
      <c r="AC15">
        <f t="shared" si="6"/>
        <v>17.855947160714287</v>
      </c>
    </row>
    <row r="16" spans="1:29" x14ac:dyDescent="0.25">
      <c r="A16" t="s">
        <v>787</v>
      </c>
      <c r="B16" t="s">
        <v>903</v>
      </c>
      <c r="C16" t="s">
        <v>2335</v>
      </c>
      <c r="I16" t="str">
        <f ca="1">IFERROR(__xludf.DUMMYFUNCTION("IFS(
  REGEXMATCH(LOWER(B304), ""sports|ufc|nba|nfl|mlb|soccer|sports fans""), ""Sports"",
  REGEXMATCH(LOWER(B304), ""music|spotify|concert|band|rock|pop|hip hop|jazz|r&amp;b|music lovers""), ""Music"",
  REGEXMATCH(LOWER(B304), ""food|cooking|recipe|restaur"&amp;"ant|snack|grocery|foodies""), ""Food"",
  REGEXMATCH(LOWER(B304), ""travel|vacation|airline|hotel|trip|flights|travelers""), ""Travel"",
  REGEXMATCH(LOWER(B304), ""fashion|style|clothing|apparel|shoes|accessories|beauty|cosmetics|fashionistas""), ""Fashi"&amp;"on &amp; Beauty"",
  REGEXMATCH(LOWER(B304), ""fitness|workout|gym|exercise|yoga|wellness|fitness enthusiasts""), ""Fitness"",
  REGEXMATCH(LOWER(B304), ""health|medical|pharmacy|mental health|doctor|health-conscious""), ""Health"",
  REGEXMATCH(LOWER(B304), "&amp;"""pets|dogs|cats|animals|pet care|pet lovers""), ""Pets"",
  REGEXMATCH(LOWER(B304), ""games|gaming|video games|xbox|playstation|nintendo|gamers""), ""Gaming"",
  REGEXMATCH(LOWER(B304), ""entertainment|movies|tv|netflix|streaming|celebrity|movie lovers|t"&amp;"v fans""), ""Entertainment"",
  REGEXMATCH(LOWER(B304), ""lifestyle|home|interior|decor|living|lifestyle enthusiasts""), ""Lifestyle"",
  REGEXMATCH(LOWER(B304), ""financial|finance|investing|stocks|retirement|banking|credit|debt|loans|savings|personal fi"&amp;"nance""), ""Finance"",
  REGEXMATCH(LOWER(B304), ""auto|automotive""), ""Auto"",
  REGEXMATCH(LOWER(B304), ""parenting|moms|dads|kids|toddlers|baby|new parents|children""), ""Parenting"",
  REGEXMATCH(LOWER(B304), ""technology|tech|gadgets|smartphone|apps"&amp;"|devices|computing|ai|robots""), ""Technology"",
  REGEXMATCH(LOWER(B304), ""education|students|learning|school|teachers|college|university|academics""), ""Education"",
  TRUE, ""Other""
)"),"Other")</f>
        <v>Other</v>
      </c>
      <c r="J16" t="s">
        <v>19</v>
      </c>
      <c r="K16" t="s">
        <v>788</v>
      </c>
      <c r="L16" t="s">
        <v>40</v>
      </c>
      <c r="M16" t="s">
        <v>789</v>
      </c>
      <c r="N16" t="s">
        <v>23</v>
      </c>
      <c r="O16" t="s">
        <v>24</v>
      </c>
      <c r="P16">
        <v>29393</v>
      </c>
      <c r="Q16">
        <v>70</v>
      </c>
      <c r="R16">
        <v>3277</v>
      </c>
      <c r="S16">
        <v>25959</v>
      </c>
      <c r="T16">
        <v>19</v>
      </c>
      <c r="U16">
        <v>2120.7576979999999</v>
      </c>
      <c r="V16" t="s">
        <v>166</v>
      </c>
      <c r="W16">
        <f t="shared" si="0"/>
        <v>111.61882621052631</v>
      </c>
      <c r="X16">
        <f t="shared" si="1"/>
        <v>0.23815194093831865</v>
      </c>
      <c r="Y16">
        <f t="shared" si="2"/>
        <v>11.148913006498146</v>
      </c>
      <c r="Z16">
        <f t="shared" si="3"/>
        <v>647.16438754958801</v>
      </c>
      <c r="AA16">
        <f t="shared" si="4"/>
        <v>27.142857142857142</v>
      </c>
      <c r="AB16">
        <f t="shared" si="5"/>
        <v>72.151794576940091</v>
      </c>
      <c r="AC16">
        <f t="shared" si="6"/>
        <v>30.296538542857142</v>
      </c>
    </row>
    <row r="17" spans="1:29" x14ac:dyDescent="0.25">
      <c r="A17" t="s">
        <v>1297</v>
      </c>
      <c r="B17" t="s">
        <v>2306</v>
      </c>
      <c r="C17" t="s">
        <v>2307</v>
      </c>
      <c r="D17" t="s">
        <v>2329</v>
      </c>
      <c r="E17" t="s">
        <v>2336</v>
      </c>
      <c r="I17" t="str">
        <f ca="1">IFERROR(__xludf.DUMMYFUNCTION("IFS(
  REGEXMATCH(LOWER(B587), ""sports|ufc|nba|nfl|mlb|soccer|sports fans""), ""Sports"",
  REGEXMATCH(LOWER(B587), ""music|spotify|concert|band|rock|pop|hip hop|jazz|r&amp;b|music lovers""), ""Music"",
  REGEXMATCH(LOWER(B587), ""food|cooking|recipe|restaur"&amp;"ant|snack|grocery|foodies""), ""Food"",
  REGEXMATCH(LOWER(B587), ""travel|vacation|airline|hotel|trip|flights|travelers""), ""Travel"",
  REGEXMATCH(LOWER(B587), ""fashion|style|clothing|apparel|shoes|accessories|beauty|cosmetics|fashionistas""), ""Fashi"&amp;"on &amp; Beauty"",
  REGEXMATCH(LOWER(B587), ""fitness|workout|gym|exercise|yoga|wellness|fitness enthusiasts""), ""Fitness"",
  REGEXMATCH(LOWER(B587), ""health|medical|pharmacy|mental health|doctor|health-conscious""), ""Health"",
  REGEXMATCH(LOWER(B587), "&amp;"""pets|dogs|cats|animals|pet care|pet lovers""), ""Pets"",
  REGEXMATCH(LOWER(B587), ""games|gaming|video games|xbox|playstation|nintendo|gamers""), ""Gaming"",
  REGEXMATCH(LOWER(B587), ""entertainment|movies|tv|netflix|streaming|celebrity|movie lovers|t"&amp;"v fans""), ""Entertainment"",
  REGEXMATCH(LOWER(B587), ""lifestyle|home|interior|decor|living|lifestyle enthusiasts""), ""Lifestyle"",
  REGEXMATCH(LOWER(B587), ""financial|finance|investing|stocks|retirement|banking|credit|debt|loans|savings|personal fi"&amp;"nance""), ""Finance"",
  REGEXMATCH(LOWER(B587), ""auto|automotive""), ""Auto"",
  REGEXMATCH(LOWER(B587), ""parenting|moms|dads|kids|toddlers|baby|new parents|children""), ""Parenting"",
  REGEXMATCH(LOWER(B587), ""technology|tech|gadgets|smartphone|apps"&amp;"|devices|computing|ai|robots""), ""Technology"",
  REGEXMATCH(LOWER(B587), ""education|students|learning|school|teachers|college|university|academics""), ""Education"",
  TRUE, ""Other""
)"),"Other")</f>
        <v>Other</v>
      </c>
      <c r="J17" t="s">
        <v>19</v>
      </c>
      <c r="K17" t="s">
        <v>1298</v>
      </c>
      <c r="L17" t="s">
        <v>40</v>
      </c>
      <c r="M17" t="s">
        <v>87</v>
      </c>
      <c r="N17" t="s">
        <v>23</v>
      </c>
      <c r="O17" t="s">
        <v>24</v>
      </c>
      <c r="P17">
        <v>35163</v>
      </c>
      <c r="Q17">
        <v>250</v>
      </c>
      <c r="R17">
        <v>21222</v>
      </c>
      <c r="S17">
        <v>33671</v>
      </c>
      <c r="T17">
        <v>15</v>
      </c>
      <c r="U17">
        <v>6336.7181</v>
      </c>
      <c r="V17" t="s">
        <v>106</v>
      </c>
      <c r="W17">
        <f t="shared" si="0"/>
        <v>422.44787333333335</v>
      </c>
      <c r="X17">
        <f t="shared" si="1"/>
        <v>0.71097460398714563</v>
      </c>
      <c r="Y17">
        <f t="shared" si="2"/>
        <v>60.353212183260815</v>
      </c>
      <c r="Z17">
        <f t="shared" si="3"/>
        <v>298.59193761191216</v>
      </c>
      <c r="AA17">
        <f t="shared" si="4"/>
        <v>6</v>
      </c>
      <c r="AB17">
        <f t="shared" si="5"/>
        <v>180.20982566902711</v>
      </c>
      <c r="AC17">
        <f t="shared" si="6"/>
        <v>25.346872399999999</v>
      </c>
    </row>
    <row r="18" spans="1:29" x14ac:dyDescent="0.25">
      <c r="A18" t="s">
        <v>454</v>
      </c>
      <c r="B18" t="s">
        <v>818</v>
      </c>
      <c r="C18" t="s">
        <v>2337</v>
      </c>
      <c r="D18" t="s">
        <v>2338</v>
      </c>
      <c r="E18" t="s">
        <v>2339</v>
      </c>
      <c r="I18" t="str">
        <f ca="1">IFERROR(__xludf.DUMMYFUNCTION("IFS(
  REGEXMATCH(LOWER(B155), ""sports|ufc|nba|nfl|mlb|soccer|sports fans""), ""Sports"",
  REGEXMATCH(LOWER(B155), ""music|spotify|concert|band|rock|pop|hip hop|jazz|r&amp;b|music lovers""), ""Music"",
  REGEXMATCH(LOWER(B155), ""food|cooking|recipe|restaur"&amp;"ant|snack|grocery|foodies""), ""Food"",
  REGEXMATCH(LOWER(B155), ""travel|vacation|airline|hotel|trip|flights|travelers""), ""Travel"",
  REGEXMATCH(LOWER(B155), ""fashion|style|clothing|apparel|shoes|accessories|beauty|cosmetics|fashionistas""), ""Fashi"&amp;"on &amp; Beauty"",
  REGEXMATCH(LOWER(B155), ""fitness|workout|gym|exercise|yoga|wellness|fitness enthusiasts""), ""Fitness"",
  REGEXMATCH(LOWER(B155), ""health|medical|pharmacy|mental health|doctor|health-conscious""), ""Health"",
  REGEXMATCH(LOWER(B155), "&amp;"""pets|dogs|cats|animals|pet care|pet lovers""), ""Pets"",
  REGEXMATCH(LOWER(B155), ""games|gaming|video games|xbox|playstation|nintendo|gamers""), ""Gaming"",
  REGEXMATCH(LOWER(B155), ""entertainment|movies|tv|netflix|streaming|celebrity|movie lovers|t"&amp;"v fans""), ""Entertainment"",
  REGEXMATCH(LOWER(B155), ""lifestyle|home|interior|decor|living|lifestyle enthusiasts""), ""Lifestyle"",
  REGEXMATCH(LOWER(B155), ""financial|finance|investing|stocks|retirement|banking|credit|debt|loans|savings|personal fi"&amp;"nance""), ""Finance"",
  REGEXMATCH(LOWER(B155), ""auto|automotive""), ""Auto"",
  REGEXMATCH(LOWER(B155), ""parenting|moms|dads|kids|toddlers|baby|new parents|children""), ""Parenting"",
  REGEXMATCH(LOWER(B155), ""technology|tech|gadgets|smartphone|apps"&amp;"|devices|computing|ai|robots""), ""Technology"",
  REGEXMATCH(LOWER(B155), ""education|students|learning|school|teachers|college|university|academics""), ""Education"",
  TRUE, ""Other""
)"),"Other")</f>
        <v>Other</v>
      </c>
      <c r="J18" t="s">
        <v>152</v>
      </c>
      <c r="K18" t="s">
        <v>455</v>
      </c>
      <c r="L18" t="s">
        <v>29</v>
      </c>
      <c r="M18" t="s">
        <v>456</v>
      </c>
      <c r="N18" t="s">
        <v>23</v>
      </c>
      <c r="O18" t="s">
        <v>24</v>
      </c>
      <c r="P18">
        <v>20537</v>
      </c>
      <c r="Q18">
        <v>84</v>
      </c>
      <c r="R18">
        <v>15587</v>
      </c>
      <c r="S18">
        <v>19288</v>
      </c>
      <c r="T18">
        <v>10</v>
      </c>
      <c r="U18">
        <v>1609.880674</v>
      </c>
      <c r="V18" t="s">
        <v>47</v>
      </c>
      <c r="W18">
        <f t="shared" si="0"/>
        <v>160.98806740000001</v>
      </c>
      <c r="X18">
        <f t="shared" si="1"/>
        <v>0.40901787018551883</v>
      </c>
      <c r="Y18">
        <f t="shared" si="2"/>
        <v>75.897161221210496</v>
      </c>
      <c r="Z18">
        <f t="shared" si="3"/>
        <v>103.28354872650286</v>
      </c>
      <c r="AA18">
        <f t="shared" si="4"/>
        <v>11.904761904761903</v>
      </c>
      <c r="AB18">
        <f t="shared" si="5"/>
        <v>78.389281491941361</v>
      </c>
      <c r="AC18">
        <f t="shared" si="6"/>
        <v>19.16524611904762</v>
      </c>
    </row>
    <row r="19" spans="1:29" x14ac:dyDescent="0.25">
      <c r="A19" t="s">
        <v>191</v>
      </c>
      <c r="B19" t="s">
        <v>930</v>
      </c>
      <c r="C19" t="s">
        <v>2340</v>
      </c>
      <c r="D19" t="s">
        <v>2341</v>
      </c>
      <c r="E19" t="s">
        <v>2342</v>
      </c>
      <c r="F19" t="s">
        <v>2343</v>
      </c>
      <c r="G19" t="s">
        <v>2344</v>
      </c>
      <c r="I19" t="str">
        <f ca="1">IFERROR(__xludf.DUMMYFUNCTION("IFS(
  REGEXMATCH(LOWER(B51), ""sports|ufc|nba|nfl|mlb|soccer|sports fans""), ""Sports"",
  REGEXMATCH(LOWER(B51), ""music|spotify|concert|band|rock|pop|hip hop|jazz|r&amp;b|music lovers""), ""Music"",
  REGEXMATCH(LOWER(B51), ""food|cooking|recipe|restaurant"&amp;"|snack|grocery|foodies""), ""Food"",
  REGEXMATCH(LOWER(B51), ""travel|vacation|airline|hotel|trip|flights|travelers""), ""Travel"",
  REGEXMATCH(LOWER(B51), ""fashion|style|clothing|apparel|shoes|accessories|beauty|cosmetics|fashionistas""), ""Fashion &amp; "&amp;"Beauty"",
  REGEXMATCH(LOWER(B51), ""fitness|workout|gym|exercise|yoga|wellness|fitness enthusiasts""), ""Fitness"",
  REGEXMATCH(LOWER(B51), ""health|medical|pharmacy|mental health|doctor|health-conscious""), ""Health"",
  REGEXMATCH(LOWER(B51), ""pets|d"&amp;"ogs|cats|animals|pet care|pet lovers""), ""Pets"",
  REGEXMATCH(LOWER(B51), ""games|gaming|video games|xbox|playstation|nintendo|gamers""), ""Gaming"",
  REGEXMATCH(LOWER(B51), ""entertainment|movies|tv|netflix|streaming|celebrity|movie lovers|tv fans""),"&amp;" ""Entertainment"",
  REGEXMATCH(LOWER(B51), ""lifestyle|home|interior|decor|living|lifestyle enthusiasts""), ""Lifestyle"",
  REGEXMATCH(LOWER(B51), ""financial|finance|investing|stocks|retirement|banking|credit|debt|loans|savings|personal finance""), """&amp;"Finance"",
  REGEXMATCH(LOWER(B51), ""auto|automotive""), ""Auto"",
  REGEXMATCH(LOWER(B51), ""parenting|moms|dads|kids|toddlers|baby|new parents|children""), ""Parenting"",
  REGEXMATCH(LOWER(B51), ""technology|tech|gadgets|smartphone|apps|devices|comput"&amp;"ing|ai|robots""), ""Technology"",
  REGEXMATCH(LOWER(B51), ""education|students|learning|school|teachers|college|university|academics""), ""Education"",
  TRUE, ""Other""
)"),"Sports")</f>
        <v>Sports</v>
      </c>
      <c r="J19" t="s">
        <v>27</v>
      </c>
      <c r="K19" t="s">
        <v>192</v>
      </c>
      <c r="L19" t="s">
        <v>21</v>
      </c>
      <c r="M19" t="s">
        <v>193</v>
      </c>
      <c r="N19" t="s">
        <v>55</v>
      </c>
      <c r="O19" t="s">
        <v>24</v>
      </c>
      <c r="P19">
        <v>11062</v>
      </c>
      <c r="Q19">
        <v>78</v>
      </c>
      <c r="R19">
        <v>6539</v>
      </c>
      <c r="S19">
        <v>9391</v>
      </c>
      <c r="T19">
        <v>2</v>
      </c>
      <c r="U19">
        <v>1500.09932</v>
      </c>
      <c r="V19" t="s">
        <v>139</v>
      </c>
      <c r="W19">
        <f t="shared" si="0"/>
        <v>750.04966000000002</v>
      </c>
      <c r="X19">
        <f t="shared" si="1"/>
        <v>0.70511661544024584</v>
      </c>
      <c r="Y19">
        <f t="shared" si="2"/>
        <v>59.112276261073951</v>
      </c>
      <c r="Z19">
        <f t="shared" si="3"/>
        <v>229.40806239486162</v>
      </c>
      <c r="AA19">
        <f t="shared" si="4"/>
        <v>2.5641025641025639</v>
      </c>
      <c r="AB19">
        <f t="shared" si="5"/>
        <v>135.60832760802748</v>
      </c>
      <c r="AC19">
        <f t="shared" si="6"/>
        <v>19.232042564102564</v>
      </c>
    </row>
    <row r="20" spans="1:29" x14ac:dyDescent="0.25">
      <c r="A20" t="s">
        <v>813</v>
      </c>
      <c r="B20" t="s">
        <v>818</v>
      </c>
      <c r="C20" t="s">
        <v>2337</v>
      </c>
      <c r="I20" t="str">
        <f ca="1">IFERROR(__xludf.DUMMYFUNCTION("IFS(
  REGEXMATCH(LOWER(B317), ""sports|ufc|nba|nfl|mlb|soccer|sports fans""), ""Sports"",
  REGEXMATCH(LOWER(B317), ""music|spotify|concert|band|rock|pop|hip hop|jazz|r&amp;b|music lovers""), ""Music"",
  REGEXMATCH(LOWER(B317), ""food|cooking|recipe|restaur"&amp;"ant|snack|grocery|foodies""), ""Food"",
  REGEXMATCH(LOWER(B317), ""travel|vacation|airline|hotel|trip|flights|travelers""), ""Travel"",
  REGEXMATCH(LOWER(B317), ""fashion|style|clothing|apparel|shoes|accessories|beauty|cosmetics|fashionistas""), ""Fashi"&amp;"on &amp; Beauty"",
  REGEXMATCH(LOWER(B317), ""fitness|workout|gym|exercise|yoga|wellness|fitness enthusiasts""), ""Fitness"",
  REGEXMATCH(LOWER(B317), ""health|medical|pharmacy|mental health|doctor|health-conscious""), ""Health"",
  REGEXMATCH(LOWER(B317), "&amp;"""pets|dogs|cats|animals|pet care|pet lovers""), ""Pets"",
  REGEXMATCH(LOWER(B317), ""games|gaming|video games|xbox|playstation|nintendo|gamers""), ""Gaming"",
  REGEXMATCH(LOWER(B317), ""entertainment|movies|tv|netflix|streaming|celebrity|movie lovers|t"&amp;"v fans""), ""Entertainment"",
  REGEXMATCH(LOWER(B317), ""lifestyle|home|interior|decor|living|lifestyle enthusiasts""), ""Lifestyle"",
  REGEXMATCH(LOWER(B317), ""financial|finance|investing|stocks|retirement|banking|credit|debt|loans|savings|personal fi"&amp;"nance""), ""Finance"",
  REGEXMATCH(LOWER(B317), ""auto|automotive""), ""Auto"",
  REGEXMATCH(LOWER(B317), ""parenting|moms|dads|kids|toddlers|baby|new parents|children""), ""Parenting"",
  REGEXMATCH(LOWER(B317), ""technology|tech|gadgets|smartphone|apps"&amp;"|devices|computing|ai|robots""), ""Technology"",
  REGEXMATCH(LOWER(B317), ""education|students|learning|school|teachers|college|university|academics""), ""Education"",
  TRUE, ""Other""
)"),"Other")</f>
        <v>Other</v>
      </c>
      <c r="J20" t="s">
        <v>27</v>
      </c>
      <c r="K20" t="s">
        <v>814</v>
      </c>
      <c r="L20" t="s">
        <v>40</v>
      </c>
      <c r="M20" t="s">
        <v>265</v>
      </c>
      <c r="N20" t="s">
        <v>51</v>
      </c>
      <c r="O20" t="s">
        <v>24</v>
      </c>
      <c r="P20">
        <v>11343</v>
      </c>
      <c r="Q20">
        <v>69</v>
      </c>
      <c r="R20">
        <v>5900</v>
      </c>
      <c r="S20">
        <v>10175</v>
      </c>
      <c r="T20">
        <v>3</v>
      </c>
      <c r="U20">
        <v>2178.1537750000002</v>
      </c>
      <c r="V20" t="s">
        <v>31</v>
      </c>
      <c r="W20">
        <f t="shared" si="0"/>
        <v>726.05125833333341</v>
      </c>
      <c r="X20">
        <f t="shared" si="1"/>
        <v>0.60830468130124304</v>
      </c>
      <c r="Y20">
        <f t="shared" si="2"/>
        <v>52.014458256193251</v>
      </c>
      <c r="Z20">
        <f t="shared" si="3"/>
        <v>369.17860593220342</v>
      </c>
      <c r="AA20">
        <f t="shared" si="4"/>
        <v>4.3478260869565215</v>
      </c>
      <c r="AB20">
        <f t="shared" si="5"/>
        <v>192.02625187340212</v>
      </c>
      <c r="AC20">
        <f t="shared" si="6"/>
        <v>31.567446014492756</v>
      </c>
    </row>
    <row r="21" spans="1:29" x14ac:dyDescent="0.25">
      <c r="A21" t="s">
        <v>1306</v>
      </c>
      <c r="B21" t="s">
        <v>2306</v>
      </c>
      <c r="C21" t="s">
        <v>2307</v>
      </c>
      <c r="D21" t="s">
        <v>2345</v>
      </c>
      <c r="E21" t="s">
        <v>2346</v>
      </c>
      <c r="F21" t="s">
        <v>2347</v>
      </c>
      <c r="G21" t="s">
        <v>2348</v>
      </c>
      <c r="I21" t="str">
        <f ca="1">IFERROR(__xludf.DUMMYFUNCTION("IFS(
  REGEXMATCH(LOWER(B594), ""sports|ufc|nba|nfl|mlb|soccer|sports fans""), ""Sports"",
  REGEXMATCH(LOWER(B594), ""music|spotify|concert|band|rock|pop|hip hop|jazz|r&amp;b|music lovers""), ""Music"",
  REGEXMATCH(LOWER(B594), ""food|cooking|recipe|restaur"&amp;"ant|snack|grocery|foodies""), ""Food"",
  REGEXMATCH(LOWER(B594), ""travel|vacation|airline|hotel|trip|flights|travelers""), ""Travel"",
  REGEXMATCH(LOWER(B594), ""fashion|style|clothing|apparel|shoes|accessories|beauty|cosmetics|fashionistas""), ""Fashi"&amp;"on &amp; Beauty"",
  REGEXMATCH(LOWER(B594), ""fitness|workout|gym|exercise|yoga|wellness|fitness enthusiasts""), ""Fitness"",
  REGEXMATCH(LOWER(B594), ""health|medical|pharmacy|mental health|doctor|health-conscious""), ""Health"",
  REGEXMATCH(LOWER(B594), "&amp;"""pets|dogs|cats|animals|pet care|pet lovers""), ""Pets"",
  REGEXMATCH(LOWER(B594), ""games|gaming|video games|xbox|playstation|nintendo|gamers""), ""Gaming"",
  REGEXMATCH(LOWER(B594), ""entertainment|movies|tv|netflix|streaming|celebrity|movie lovers|t"&amp;"v fans""), ""Entertainment"",
  REGEXMATCH(LOWER(B594), ""lifestyle|home|interior|decor|living|lifestyle enthusiasts""), ""Lifestyle"",
  REGEXMATCH(LOWER(B594), ""financial|finance|investing|stocks|retirement|banking|credit|debt|loans|savings|personal fi"&amp;"nance""), ""Finance"",
  REGEXMATCH(LOWER(B594), ""auto|automotive""), ""Auto"",
  REGEXMATCH(LOWER(B594), ""parenting|moms|dads|kids|toddlers|baby|new parents|children""), ""Parenting"",
  REGEXMATCH(LOWER(B594), ""technology|tech|gadgets|smartphone|apps"&amp;"|devices|computing|ai|robots""), ""Technology"",
  REGEXMATCH(LOWER(B594), ""education|students|learning|school|teachers|college|university|academics""), ""Education"",
  TRUE, ""Other""
)"),"Auto")</f>
        <v>Auto</v>
      </c>
      <c r="J21" t="s">
        <v>19</v>
      </c>
      <c r="K21" t="s">
        <v>1307</v>
      </c>
      <c r="L21" t="s">
        <v>29</v>
      </c>
      <c r="M21" t="s">
        <v>182</v>
      </c>
      <c r="N21" t="s">
        <v>23</v>
      </c>
      <c r="O21" t="s">
        <v>24</v>
      </c>
      <c r="P21">
        <v>14038</v>
      </c>
      <c r="Q21">
        <v>63</v>
      </c>
      <c r="R21">
        <v>1600</v>
      </c>
      <c r="S21">
        <v>11345</v>
      </c>
      <c r="T21">
        <v>8</v>
      </c>
      <c r="U21">
        <v>6368.8629129999999</v>
      </c>
      <c r="V21" t="s">
        <v>64</v>
      </c>
      <c r="W21">
        <f t="shared" si="0"/>
        <v>796.10786412499999</v>
      </c>
      <c r="X21">
        <f t="shared" si="1"/>
        <v>0.44878187776036477</v>
      </c>
      <c r="Y21">
        <f t="shared" si="2"/>
        <v>11.397634990739421</v>
      </c>
      <c r="Z21">
        <f t="shared" si="3"/>
        <v>3980.5393206250001</v>
      </c>
      <c r="AA21">
        <f t="shared" si="4"/>
        <v>12.698412698412698</v>
      </c>
      <c r="AB21">
        <f t="shared" si="5"/>
        <v>453.68734242769625</v>
      </c>
      <c r="AC21">
        <f t="shared" si="6"/>
        <v>101.09306211111111</v>
      </c>
    </row>
    <row r="22" spans="1:29" x14ac:dyDescent="0.25">
      <c r="A22" t="s">
        <v>1439</v>
      </c>
      <c r="B22" t="s">
        <v>2306</v>
      </c>
      <c r="C22" t="s">
        <v>2307</v>
      </c>
      <c r="D22" t="s">
        <v>2308</v>
      </c>
      <c r="E22" t="s">
        <v>2349</v>
      </c>
      <c r="I22" t="str">
        <f ca="1">IFERROR(__xludf.DUMMYFUNCTION("IFS(
  REGEXMATCH(LOWER(B678), ""sports|ufc|nba|nfl|mlb|soccer|sports fans""), ""Sports"",
  REGEXMATCH(LOWER(B678), ""music|spotify|concert|band|rock|pop|hip hop|jazz|r&amp;b|music lovers""), ""Music"",
  REGEXMATCH(LOWER(B678), ""food|cooking|recipe|restaur"&amp;"ant|snack|grocery|foodies""), ""Food"",
  REGEXMATCH(LOWER(B678), ""travel|vacation|airline|hotel|trip|flights|travelers""), ""Travel"",
  REGEXMATCH(LOWER(B678), ""fashion|style|clothing|apparel|shoes|accessories|beauty|cosmetics|fashionistas""), ""Fashi"&amp;"on &amp; Beauty"",
  REGEXMATCH(LOWER(B678), ""fitness|workout|gym|exercise|yoga|wellness|fitness enthusiasts""), ""Fitness"",
  REGEXMATCH(LOWER(B678), ""health|medical|pharmacy|mental health|doctor|health-conscious""), ""Health"",
  REGEXMATCH(LOWER(B678), "&amp;"""pets|dogs|cats|animals|pet care|pet lovers""), ""Pets"",
  REGEXMATCH(LOWER(B678), ""games|gaming|video games|xbox|playstation|nintendo|gamers""), ""Gaming"",
  REGEXMATCH(LOWER(B678), ""entertainment|movies|tv|netflix|streaming|celebrity|movie lovers|t"&amp;"v fans""), ""Entertainment"",
  REGEXMATCH(LOWER(B678), ""lifestyle|home|interior|decor|living|lifestyle enthusiasts""), ""Lifestyle"",
  REGEXMATCH(LOWER(B678), ""financial|finance|investing|stocks|retirement|banking|credit|debt|loans|savings|personal fi"&amp;"nance""), ""Finance"",
  REGEXMATCH(LOWER(B678), ""auto|automotive""), ""Auto"",
  REGEXMATCH(LOWER(B678), ""parenting|moms|dads|kids|toddlers|baby|new parents|children""), ""Parenting"",
  REGEXMATCH(LOWER(B678), ""technology|tech|gadgets|smartphone|apps"&amp;"|devices|computing|ai|robots""), ""Technology"",
  REGEXMATCH(LOWER(B678), ""education|students|learning|school|teachers|college|university|academics""), ""Education"",
  TRUE, ""Other""
)"),"Entertainment")</f>
        <v>Entertainment</v>
      </c>
      <c r="J22" t="s">
        <v>19</v>
      </c>
      <c r="K22" t="s">
        <v>1440</v>
      </c>
      <c r="L22" t="s">
        <v>40</v>
      </c>
      <c r="M22" t="s">
        <v>1162</v>
      </c>
      <c r="N22" t="s">
        <v>23</v>
      </c>
      <c r="O22" t="s">
        <v>24</v>
      </c>
      <c r="P22">
        <v>9709</v>
      </c>
      <c r="Q22">
        <v>58</v>
      </c>
      <c r="R22">
        <v>3339</v>
      </c>
      <c r="S22">
        <v>7891</v>
      </c>
      <c r="T22">
        <v>3</v>
      </c>
      <c r="U22">
        <v>6994.0853530000004</v>
      </c>
      <c r="V22" t="s">
        <v>207</v>
      </c>
      <c r="W22">
        <f t="shared" si="0"/>
        <v>2331.3617843333336</v>
      </c>
      <c r="X22">
        <f t="shared" si="1"/>
        <v>0.59738387063549281</v>
      </c>
      <c r="Y22">
        <f t="shared" si="2"/>
        <v>34.39077144917087</v>
      </c>
      <c r="Z22">
        <f t="shared" si="3"/>
        <v>2094.6646759508835</v>
      </c>
      <c r="AA22">
        <f t="shared" si="4"/>
        <v>5.1724137931034484</v>
      </c>
      <c r="AB22">
        <f t="shared" si="5"/>
        <v>720.37134133278403</v>
      </c>
      <c r="AC22">
        <f t="shared" si="6"/>
        <v>120.58767850000001</v>
      </c>
    </row>
    <row r="23" spans="1:29" x14ac:dyDescent="0.25">
      <c r="A23" t="s">
        <v>1226</v>
      </c>
      <c r="B23" t="s">
        <v>2306</v>
      </c>
      <c r="C23" t="s">
        <v>2307</v>
      </c>
      <c r="D23" t="s">
        <v>2331</v>
      </c>
      <c r="E23" t="s">
        <v>2350</v>
      </c>
      <c r="F23" t="s">
        <v>2351</v>
      </c>
      <c r="I23" t="str">
        <f ca="1">IFERROR(__xludf.DUMMYFUNCTION("IFS(
  REGEXMATCH(LOWER(B543), ""sports|ufc|nba|nfl|mlb|soccer|sports fans""), ""Sports"",
  REGEXMATCH(LOWER(B543), ""music|spotify|concert|band|rock|pop|hip hop|jazz|r&amp;b|music lovers""), ""Music"",
  REGEXMATCH(LOWER(B543), ""food|cooking|recipe|restaur"&amp;"ant|snack|grocery|foodies""), ""Food"",
  REGEXMATCH(LOWER(B543), ""travel|vacation|airline|hotel|trip|flights|travelers""), ""Travel"",
  REGEXMATCH(LOWER(B543), ""fashion|style|clothing|apparel|shoes|accessories|beauty|cosmetics|fashionistas""), ""Fashi"&amp;"on &amp; Beauty"",
  REGEXMATCH(LOWER(B543), ""fitness|workout|gym|exercise|yoga|wellness|fitness enthusiasts""), ""Fitness"",
  REGEXMATCH(LOWER(B543), ""health|medical|pharmacy|mental health|doctor|health-conscious""), ""Health"",
  REGEXMATCH(LOWER(B543), "&amp;"""pets|dogs|cats|animals|pet care|pet lovers""), ""Pets"",
  REGEXMATCH(LOWER(B543), ""games|gaming|video games|xbox|playstation|nintendo|gamers""), ""Gaming"",
  REGEXMATCH(LOWER(B543), ""entertainment|movies|tv|netflix|streaming|celebrity|movie lovers|t"&amp;"v fans""), ""Entertainment"",
  REGEXMATCH(LOWER(B543), ""lifestyle|home|interior|decor|living|lifestyle enthusiasts""), ""Lifestyle"",
  REGEXMATCH(LOWER(B543), ""financial|finance|investing|stocks|retirement|banking|credit|debt|loans|savings|personal fi"&amp;"nance""), ""Finance"",
  REGEXMATCH(LOWER(B543), ""auto|automotive""), ""Auto"",
  REGEXMATCH(LOWER(B543), ""parenting|moms|dads|kids|toddlers|baby|new parents|children""), ""Parenting"",
  REGEXMATCH(LOWER(B543), ""technology|tech|gadgets|smartphone|apps"&amp;"|devices|computing|ai|robots""), ""Technology"",
  REGEXMATCH(LOWER(B543), ""education|students|learning|school|teachers|college|university|academics""), ""Education"",
  TRUE, ""Other""
)"),"Auto")</f>
        <v>Auto</v>
      </c>
      <c r="J23" t="s">
        <v>27</v>
      </c>
      <c r="K23" t="s">
        <v>806</v>
      </c>
      <c r="L23" t="s">
        <v>40</v>
      </c>
      <c r="M23" t="s">
        <v>1227</v>
      </c>
      <c r="N23" t="s">
        <v>36</v>
      </c>
      <c r="O23" t="s">
        <v>24</v>
      </c>
      <c r="P23">
        <v>7691</v>
      </c>
      <c r="Q23">
        <v>0</v>
      </c>
      <c r="R23">
        <v>3890</v>
      </c>
      <c r="S23">
        <v>5905</v>
      </c>
      <c r="T23">
        <v>1</v>
      </c>
      <c r="U23">
        <v>5927.8067879999999</v>
      </c>
      <c r="V23" t="s">
        <v>74</v>
      </c>
      <c r="W23">
        <f t="shared" si="0"/>
        <v>5927.8067879999999</v>
      </c>
      <c r="X23">
        <f t="shared" si="1"/>
        <v>0</v>
      </c>
      <c r="Y23">
        <f t="shared" si="2"/>
        <v>50.578598361721497</v>
      </c>
      <c r="Z23">
        <f t="shared" si="3"/>
        <v>1523.8577861182519</v>
      </c>
      <c r="AA23" t="str">
        <f t="shared" si="4"/>
        <v>N/A</v>
      </c>
      <c r="AB23">
        <f t="shared" si="5"/>
        <v>770.74590924457152</v>
      </c>
      <c r="AC23" t="str">
        <f t="shared" si="6"/>
        <v>N/A</v>
      </c>
    </row>
    <row r="24" spans="1:29" x14ac:dyDescent="0.25">
      <c r="A24" t="s">
        <v>368</v>
      </c>
      <c r="B24" t="s">
        <v>2310</v>
      </c>
      <c r="C24" t="s">
        <v>2311</v>
      </c>
      <c r="D24" t="s">
        <v>2352</v>
      </c>
      <c r="E24" t="s">
        <v>2353</v>
      </c>
      <c r="I24" t="str">
        <f ca="1">IFERROR(__xludf.DUMMYFUNCTION("IFS(
  REGEXMATCH(LOWER(B116), ""sports|ufc|nba|nfl|mlb|soccer|sports fans""), ""Sports"",
  REGEXMATCH(LOWER(B116), ""music|spotify|concert|band|rock|pop|hip hop|jazz|r&amp;b|music lovers""), ""Music"",
  REGEXMATCH(LOWER(B116), ""food|cooking|recipe|restaur"&amp;"ant|snack|grocery|foodies""), ""Food"",
  REGEXMATCH(LOWER(B116), ""travel|vacation|airline|hotel|trip|flights|travelers""), ""Travel"",
  REGEXMATCH(LOWER(B116), ""fashion|style|clothing|apparel|shoes|accessories|beauty|cosmetics|fashionistas""), ""Fashi"&amp;"on &amp; Beauty"",
  REGEXMATCH(LOWER(B116), ""fitness|workout|gym|exercise|yoga|wellness|fitness enthusiasts""), ""Fitness"",
  REGEXMATCH(LOWER(B116), ""health|medical|pharmacy|mental health|doctor|health-conscious""), ""Health"",
  REGEXMATCH(LOWER(B116), "&amp;"""pets|dogs|cats|animals|pet care|pet lovers""), ""Pets"",
  REGEXMATCH(LOWER(B116), ""games|gaming|video games|xbox|playstation|nintendo|gamers""), ""Gaming"",
  REGEXMATCH(LOWER(B116), ""entertainment|movies|tv|netflix|streaming|celebrity|movie lovers|t"&amp;"v fans""), ""Entertainment"",
  REGEXMATCH(LOWER(B116), ""lifestyle|home|interior|decor|living|lifestyle enthusiasts""), ""Lifestyle"",
  REGEXMATCH(LOWER(B116), ""financial|finance|investing|stocks|retirement|banking|credit|debt|loans|savings|personal fi"&amp;"nance""), ""Finance"",
  REGEXMATCH(LOWER(B116), ""auto|automotive""), ""Auto"",
  REGEXMATCH(LOWER(B116), ""parenting|moms|dads|kids|toddlers|baby|new parents|children""), ""Parenting"",
  REGEXMATCH(LOWER(B116), ""technology|tech|gadgets|smartphone|apps"&amp;"|devices|computing|ai|robots""), ""Technology"",
  REGEXMATCH(LOWER(B116), ""education|students|learning|school|teachers|college|university|academics""), ""Education"",
  TRUE, ""Other""
)"),"Music")</f>
        <v>Music</v>
      </c>
      <c r="J24" t="s">
        <v>19</v>
      </c>
      <c r="K24" t="s">
        <v>369</v>
      </c>
      <c r="L24" t="s">
        <v>40</v>
      </c>
      <c r="M24" t="s">
        <v>72</v>
      </c>
      <c r="N24" t="s">
        <v>23</v>
      </c>
      <c r="O24" t="s">
        <v>24</v>
      </c>
      <c r="P24">
        <v>254780</v>
      </c>
      <c r="Q24">
        <v>699</v>
      </c>
      <c r="R24">
        <v>19169</v>
      </c>
      <c r="S24">
        <v>182583</v>
      </c>
      <c r="T24">
        <v>4</v>
      </c>
      <c r="U24">
        <v>1561.021915</v>
      </c>
      <c r="V24" t="s">
        <v>298</v>
      </c>
      <c r="W24">
        <f t="shared" si="0"/>
        <v>390.25547875000001</v>
      </c>
      <c r="X24">
        <f t="shared" si="1"/>
        <v>0.27435434492503336</v>
      </c>
      <c r="Y24">
        <f t="shared" si="2"/>
        <v>7.5237459769212656</v>
      </c>
      <c r="Z24">
        <f t="shared" si="3"/>
        <v>81.434707861651617</v>
      </c>
      <c r="AA24">
        <f t="shared" si="4"/>
        <v>0.57224606580829751</v>
      </c>
      <c r="AB24">
        <f t="shared" si="5"/>
        <v>6.1269405565585995</v>
      </c>
      <c r="AC24">
        <f t="shared" si="6"/>
        <v>2.2332216237482116</v>
      </c>
    </row>
    <row r="25" spans="1:29" x14ac:dyDescent="0.25">
      <c r="A25" t="s">
        <v>965</v>
      </c>
      <c r="B25" t="s">
        <v>2310</v>
      </c>
      <c r="C25" t="s">
        <v>2320</v>
      </c>
      <c r="D25" t="s">
        <v>2321</v>
      </c>
      <c r="E25" t="s">
        <v>2354</v>
      </c>
      <c r="F25" t="s">
        <v>2355</v>
      </c>
      <c r="G25" t="s">
        <v>2356</v>
      </c>
      <c r="I25" t="str">
        <f ca="1">IFERROR(__xludf.DUMMYFUNCTION("IFS(
  REGEXMATCH(LOWER(B394), ""sports|ufc|nba|nfl|mlb|soccer|sports fans""), ""Sports"",
  REGEXMATCH(LOWER(B394), ""music|spotify|concert|band|rock|pop|hip hop|jazz|r&amp;b|music lovers""), ""Music"",
  REGEXMATCH(LOWER(B394), ""food|cooking|recipe|restaur"&amp;"ant|snack|grocery|foodies""), ""Food"",
  REGEXMATCH(LOWER(B394), ""travel|vacation|airline|hotel|trip|flights|travelers""), ""Travel"",
  REGEXMATCH(LOWER(B394), ""fashion|style|clothing|apparel|shoes|accessories|beauty|cosmetics|fashionistas""), ""Fashi"&amp;"on &amp; Beauty"",
  REGEXMATCH(LOWER(B394), ""fitness|workout|gym|exercise|yoga|wellness|fitness enthusiasts""), ""Fitness"",
  REGEXMATCH(LOWER(B394), ""health|medical|pharmacy|mental health|doctor|health-conscious""), ""Health"",
  REGEXMATCH(LOWER(B394), "&amp;"""pets|dogs|cats|animals|pet care|pet lovers""), ""Pets"",
  REGEXMATCH(LOWER(B394), ""games|gaming|video games|xbox|playstation|nintendo|gamers""), ""Gaming"",
  REGEXMATCH(LOWER(B394), ""entertainment|movies|tv|netflix|streaming|celebrity|movie lovers|t"&amp;"v fans""), ""Entertainment"",
  REGEXMATCH(LOWER(B394), ""lifestyle|home|interior|decor|living|lifestyle enthusiasts""), ""Lifestyle"",
  REGEXMATCH(LOWER(B394), ""financial|finance|investing|stocks|retirement|banking|credit|debt|loans|savings|personal fi"&amp;"nance""), ""Finance"",
  REGEXMATCH(LOWER(B394), ""auto|automotive""), ""Auto"",
  REGEXMATCH(LOWER(B394), ""parenting|moms|dads|kids|toddlers|baby|new parents|children""), ""Parenting"",
  REGEXMATCH(LOWER(B394), ""technology|tech|gadgets|smartphone|apps"&amp;"|devices|computing|ai|robots""), ""Technology"",
  REGEXMATCH(LOWER(B394), ""education|students|learning|school|teachers|college|university|academics""), ""Education"",
  TRUE, ""Other""
)"),"Sports")</f>
        <v>Sports</v>
      </c>
      <c r="J25" t="s">
        <v>27</v>
      </c>
      <c r="K25" t="s">
        <v>700</v>
      </c>
      <c r="L25" t="s">
        <v>34</v>
      </c>
      <c r="M25" t="s">
        <v>328</v>
      </c>
      <c r="N25" t="s">
        <v>36</v>
      </c>
      <c r="O25" t="s">
        <v>24</v>
      </c>
      <c r="P25">
        <v>510778</v>
      </c>
      <c r="Q25">
        <v>1290</v>
      </c>
      <c r="R25">
        <v>70777</v>
      </c>
      <c r="S25">
        <v>436133</v>
      </c>
      <c r="T25">
        <v>6</v>
      </c>
      <c r="U25">
        <v>3870.2538669999999</v>
      </c>
      <c r="V25" t="s">
        <v>544</v>
      </c>
      <c r="W25">
        <f t="shared" si="0"/>
        <v>645.04231116666665</v>
      </c>
      <c r="X25">
        <f t="shared" si="1"/>
        <v>0.25255590491368074</v>
      </c>
      <c r="Y25">
        <f t="shared" si="2"/>
        <v>13.85670486982603</v>
      </c>
      <c r="Z25">
        <f t="shared" si="3"/>
        <v>54.682366686918066</v>
      </c>
      <c r="AA25">
        <f t="shared" si="4"/>
        <v>0.46511627906976744</v>
      </c>
      <c r="AB25">
        <f t="shared" si="5"/>
        <v>7.577174167642303</v>
      </c>
      <c r="AC25">
        <f t="shared" si="6"/>
        <v>3.000196796124031</v>
      </c>
    </row>
    <row r="26" spans="1:29" x14ac:dyDescent="0.25">
      <c r="A26" t="s">
        <v>1327</v>
      </c>
      <c r="B26" t="s">
        <v>2306</v>
      </c>
      <c r="C26" t="s">
        <v>2307</v>
      </c>
      <c r="D26" t="s">
        <v>2345</v>
      </c>
      <c r="E26" t="s">
        <v>242</v>
      </c>
      <c r="F26" t="s">
        <v>2357</v>
      </c>
      <c r="I26" t="str">
        <f ca="1">IFERROR(__xludf.DUMMYFUNCTION("IFS(
  REGEXMATCH(LOWER(B606), ""sports|ufc|nba|nfl|mlb|soccer|sports fans""), ""Sports"",
  REGEXMATCH(LOWER(B606), ""music|spotify|concert|band|rock|pop|hip hop|jazz|r&amp;b|music lovers""), ""Music"",
  REGEXMATCH(LOWER(B606), ""food|cooking|recipe|restaur"&amp;"ant|snack|grocery|foodies""), ""Food"",
  REGEXMATCH(LOWER(B606), ""travel|vacation|airline|hotel|trip|flights|travelers""), ""Travel"",
  REGEXMATCH(LOWER(B606), ""fashion|style|clothing|apparel|shoes|accessories|beauty|cosmetics|fashionistas""), ""Fashi"&amp;"on &amp; Beauty"",
  REGEXMATCH(LOWER(B606), ""fitness|workout|gym|exercise|yoga|wellness|fitness enthusiasts""), ""Fitness"",
  REGEXMATCH(LOWER(B606), ""health|medical|pharmacy|mental health|doctor|health-conscious""), ""Health"",
  REGEXMATCH(LOWER(B606), "&amp;"""pets|dogs|cats|animals|pet care|pet lovers""), ""Pets"",
  REGEXMATCH(LOWER(B606), ""games|gaming|video games|xbox|playstation|nintendo|gamers""), ""Gaming"",
  REGEXMATCH(LOWER(B606), ""entertainment|movies|tv|netflix|streaming|celebrity|movie lovers|t"&amp;"v fans""), ""Entertainment"",
  REGEXMATCH(LOWER(B606), ""lifestyle|home|interior|decor|living|lifestyle enthusiasts""), ""Lifestyle"",
  REGEXMATCH(LOWER(B606), ""financial|finance|investing|stocks|retirement|banking|credit|debt|loans|savings|personal fi"&amp;"nance""), ""Finance"",
  REGEXMATCH(LOWER(B606), ""auto|automotive""), ""Auto"",
  REGEXMATCH(LOWER(B606), ""parenting|moms|dads|kids|toddlers|baby|new parents|children""), ""Parenting"",
  REGEXMATCH(LOWER(B606), ""technology|tech|gadgets|smartphone|apps"&amp;"|devices|computing|ai|robots""), ""Technology"",
  REGEXMATCH(LOWER(B606), ""education|students|learning|school|teachers|college|university|academics""), ""Education"",
  TRUE, ""Other""
)"),"Travel")</f>
        <v>Travel</v>
      </c>
      <c r="J26" t="s">
        <v>152</v>
      </c>
      <c r="K26" t="s">
        <v>1328</v>
      </c>
      <c r="L26" t="s">
        <v>21</v>
      </c>
      <c r="M26" t="s">
        <v>1329</v>
      </c>
      <c r="N26" t="s">
        <v>63</v>
      </c>
      <c r="O26" t="s">
        <v>24</v>
      </c>
      <c r="P26">
        <v>9560</v>
      </c>
      <c r="Q26">
        <v>98</v>
      </c>
      <c r="R26">
        <v>3076</v>
      </c>
      <c r="S26">
        <v>6252</v>
      </c>
      <c r="T26">
        <v>17</v>
      </c>
      <c r="U26">
        <v>6420.2181229999997</v>
      </c>
      <c r="V26" t="s">
        <v>64</v>
      </c>
      <c r="W26">
        <f t="shared" si="0"/>
        <v>377.65988958823527</v>
      </c>
      <c r="X26">
        <f t="shared" si="1"/>
        <v>1.0251046025104602</v>
      </c>
      <c r="Y26">
        <f t="shared" si="2"/>
        <v>32.17573221757322</v>
      </c>
      <c r="Z26">
        <f t="shared" si="3"/>
        <v>2087.1970490897265</v>
      </c>
      <c r="AA26">
        <f t="shared" si="4"/>
        <v>17.346938775510203</v>
      </c>
      <c r="AB26">
        <f t="shared" si="5"/>
        <v>671.57093336820083</v>
      </c>
      <c r="AC26">
        <f t="shared" si="6"/>
        <v>65.512429826530607</v>
      </c>
    </row>
    <row r="27" spans="1:29" x14ac:dyDescent="0.25">
      <c r="A27" t="s">
        <v>1358</v>
      </c>
      <c r="B27" t="s">
        <v>2306</v>
      </c>
      <c r="C27" t="s">
        <v>2307</v>
      </c>
      <c r="D27" t="s">
        <v>2355</v>
      </c>
      <c r="E27" t="s">
        <v>2358</v>
      </c>
      <c r="F27" t="s">
        <v>2359</v>
      </c>
      <c r="I27" t="str">
        <f ca="1">IFERROR(__xludf.DUMMYFUNCTION("IFS(
  REGEXMATCH(LOWER(B625), ""sports|ufc|nba|nfl|mlb|soccer|sports fans""), ""Sports"",
  REGEXMATCH(LOWER(B625), ""music|spotify|concert|band|rock|pop|hip hop|jazz|r&amp;b|music lovers""), ""Music"",
  REGEXMATCH(LOWER(B625), ""food|cooking|recipe|restaur"&amp;"ant|snack|grocery|foodies""), ""Food"",
  REGEXMATCH(LOWER(B625), ""travel|vacation|airline|hotel|trip|flights|travelers""), ""Travel"",
  REGEXMATCH(LOWER(B625), ""fashion|style|clothing|apparel|shoes|accessories|beauty|cosmetics|fashionistas""), ""Fashi"&amp;"on &amp; Beauty"",
  REGEXMATCH(LOWER(B625), ""fitness|workout|gym|exercise|yoga|wellness|fitness enthusiasts""), ""Fitness"",
  REGEXMATCH(LOWER(B625), ""health|medical|pharmacy|mental health|doctor|health-conscious""), ""Health"",
  REGEXMATCH(LOWER(B625), "&amp;"""pets|dogs|cats|animals|pet care|pet lovers""), ""Pets"",
  REGEXMATCH(LOWER(B625), ""games|gaming|video games|xbox|playstation|nintendo|gamers""), ""Gaming"",
  REGEXMATCH(LOWER(B625), ""entertainment|movies|tv|netflix|streaming|celebrity|movie lovers|t"&amp;"v fans""), ""Entertainment"",
  REGEXMATCH(LOWER(B625), ""lifestyle|home|interior|decor|living|lifestyle enthusiasts""), ""Lifestyle"",
  REGEXMATCH(LOWER(B625), ""financial|finance|investing|stocks|retirement|banking|credit|debt|loans|savings|personal fi"&amp;"nance""), ""Finance"",
  REGEXMATCH(LOWER(B625), ""auto|automotive""), ""Auto"",
  REGEXMATCH(LOWER(B625), ""parenting|moms|dads|kids|toddlers|baby|new parents|children""), ""Parenting"",
  REGEXMATCH(LOWER(B625), ""technology|tech|gadgets|smartphone|apps"&amp;"|devices|computing|ai|robots""), ""Technology"",
  REGEXMATCH(LOWER(B625), ""education|students|learning|school|teachers|college|university|academics""), ""Education"",
  TRUE, ""Other""
)"),"Sports")</f>
        <v>Sports</v>
      </c>
      <c r="J27" t="s">
        <v>19</v>
      </c>
      <c r="K27" t="s">
        <v>508</v>
      </c>
      <c r="L27" t="s">
        <v>34</v>
      </c>
      <c r="M27" t="s">
        <v>360</v>
      </c>
      <c r="N27" t="s">
        <v>23</v>
      </c>
      <c r="O27" t="s">
        <v>24</v>
      </c>
      <c r="P27">
        <v>19093</v>
      </c>
      <c r="Q27">
        <v>50</v>
      </c>
      <c r="R27">
        <v>9626</v>
      </c>
      <c r="S27">
        <v>17815</v>
      </c>
      <c r="T27">
        <v>10</v>
      </c>
      <c r="U27">
        <v>6612.1456900000003</v>
      </c>
      <c r="V27" t="s">
        <v>31</v>
      </c>
      <c r="W27">
        <f t="shared" si="0"/>
        <v>661.21456899999998</v>
      </c>
      <c r="X27">
        <f t="shared" si="1"/>
        <v>0.26187608023883097</v>
      </c>
      <c r="Y27">
        <f t="shared" si="2"/>
        <v>50.416382967579743</v>
      </c>
      <c r="Z27">
        <f t="shared" si="3"/>
        <v>686.90480885102841</v>
      </c>
      <c r="AA27">
        <f t="shared" si="4"/>
        <v>20</v>
      </c>
      <c r="AB27">
        <f t="shared" si="5"/>
        <v>346.31255905305613</v>
      </c>
      <c r="AC27">
        <f t="shared" si="6"/>
        <v>132.2429138</v>
      </c>
    </row>
    <row r="28" spans="1:29" x14ac:dyDescent="0.25">
      <c r="A28" t="s">
        <v>1373</v>
      </c>
      <c r="B28" t="s">
        <v>2306</v>
      </c>
      <c r="C28" t="s">
        <v>2307</v>
      </c>
      <c r="D28" t="s">
        <v>2360</v>
      </c>
      <c r="E28" t="s">
        <v>2361</v>
      </c>
      <c r="I28" t="str">
        <f ca="1">IFERROR(__xludf.DUMMYFUNCTION("IFS(
  REGEXMATCH(LOWER(B635), ""sports|ufc|nba|nfl|mlb|soccer|sports fans""), ""Sports"",
  REGEXMATCH(LOWER(B635), ""music|spotify|concert|band|rock|pop|hip hop|jazz|r&amp;b|music lovers""), ""Music"",
  REGEXMATCH(LOWER(B635), ""food|cooking|recipe|restaur"&amp;"ant|snack|grocery|foodies""), ""Food"",
  REGEXMATCH(LOWER(B635), ""travel|vacation|airline|hotel|trip|flights|travelers""), ""Travel"",
  REGEXMATCH(LOWER(B635), ""fashion|style|clothing|apparel|shoes|accessories|beauty|cosmetics|fashionistas""), ""Fashi"&amp;"on &amp; Beauty"",
  REGEXMATCH(LOWER(B635), ""fitness|workout|gym|exercise|yoga|wellness|fitness enthusiasts""), ""Fitness"",
  REGEXMATCH(LOWER(B635), ""health|medical|pharmacy|mental health|doctor|health-conscious""), ""Health"",
  REGEXMATCH(LOWER(B635), "&amp;"""pets|dogs|cats|animals|pet care|pet lovers""), ""Pets"",
  REGEXMATCH(LOWER(B635), ""games|gaming|video games|xbox|playstation|nintendo|gamers""), ""Gaming"",
  REGEXMATCH(LOWER(B635), ""entertainment|movies|tv|netflix|streaming|celebrity|movie lovers|t"&amp;"v fans""), ""Entertainment"",
  REGEXMATCH(LOWER(B635), ""lifestyle|home|interior|decor|living|lifestyle enthusiasts""), ""Lifestyle"",
  REGEXMATCH(LOWER(B635), ""financial|finance|investing|stocks|retirement|banking|credit|debt|loans|savings|personal fi"&amp;"nance""), ""Finance"",
  REGEXMATCH(LOWER(B635), ""auto|automotive""), ""Auto"",
  REGEXMATCH(LOWER(B635), ""parenting|moms|dads|kids|toddlers|baby|new parents|children""), ""Parenting"",
  REGEXMATCH(LOWER(B635), ""technology|tech|gadgets|smartphone|apps"&amp;"|devices|computing|ai|robots""), ""Technology"",
  REGEXMATCH(LOWER(B635), ""education|students|learning|school|teachers|college|university|academics""), ""Education"",
  TRUE, ""Other""
)"),"Music")</f>
        <v>Music</v>
      </c>
      <c r="J28" t="s">
        <v>27</v>
      </c>
      <c r="K28" t="s">
        <v>1374</v>
      </c>
      <c r="L28" t="s">
        <v>40</v>
      </c>
      <c r="M28" t="s">
        <v>1375</v>
      </c>
      <c r="N28" t="s">
        <v>23</v>
      </c>
      <c r="O28" t="s">
        <v>24</v>
      </c>
      <c r="P28">
        <v>7628</v>
      </c>
      <c r="Q28">
        <v>19</v>
      </c>
      <c r="R28">
        <v>5048</v>
      </c>
      <c r="S28">
        <v>7154</v>
      </c>
      <c r="T28">
        <v>5</v>
      </c>
      <c r="U28">
        <v>6684.0628040000001</v>
      </c>
      <c r="V28" t="s">
        <v>207</v>
      </c>
      <c r="W28">
        <f t="shared" si="0"/>
        <v>1336.8125608</v>
      </c>
      <c r="X28">
        <f t="shared" si="1"/>
        <v>0.24908232826428944</v>
      </c>
      <c r="Y28">
        <f t="shared" si="2"/>
        <v>66.177241740954372</v>
      </c>
      <c r="Z28">
        <f t="shared" si="3"/>
        <v>1324.1011893819334</v>
      </c>
      <c r="AA28">
        <f t="shared" si="4"/>
        <v>26.315789473684209</v>
      </c>
      <c r="AB28">
        <f t="shared" si="5"/>
        <v>876.25364499213424</v>
      </c>
      <c r="AC28">
        <f t="shared" si="6"/>
        <v>351.79277915789476</v>
      </c>
    </row>
    <row r="29" spans="1:29" x14ac:dyDescent="0.25">
      <c r="A29" t="s">
        <v>310</v>
      </c>
      <c r="B29" t="s">
        <v>2310</v>
      </c>
      <c r="C29" t="s">
        <v>2362</v>
      </c>
      <c r="D29" t="s">
        <v>2363</v>
      </c>
      <c r="E29" t="s">
        <v>2364</v>
      </c>
      <c r="I29" t="str">
        <f ca="1">IFERROR(__xludf.DUMMYFUNCTION("IFS(
  REGEXMATCH(LOWER(B92), ""sports|ufc|nba|nfl|mlb|soccer|sports fans""), ""Sports"",
  REGEXMATCH(LOWER(B92), ""music|spotify|concert|band|rock|pop|hip hop|jazz|r&amp;b|music lovers""), ""Music"",
  REGEXMATCH(LOWER(B92), ""food|cooking|recipe|restaurant"&amp;"|snack|grocery|foodies""), ""Food"",
  REGEXMATCH(LOWER(B92), ""travel|vacation|airline|hotel|trip|flights|travelers""), ""Travel"",
  REGEXMATCH(LOWER(B92), ""fashion|style|clothing|apparel|shoes|accessories|beauty|cosmetics|fashionistas""), ""Fashion &amp; "&amp;"Beauty"",
  REGEXMATCH(LOWER(B92), ""fitness|workout|gym|exercise|yoga|wellness|fitness enthusiasts""), ""Fitness"",
  REGEXMATCH(LOWER(B92), ""health|medical|pharmacy|mental health|doctor|health-conscious""), ""Health"",
  REGEXMATCH(LOWER(B92), ""pets|d"&amp;"ogs|cats|animals|pet care|pet lovers""), ""Pets"",
  REGEXMATCH(LOWER(B92), ""games|gaming|video games|xbox|playstation|nintendo|gamers""), ""Gaming"",
  REGEXMATCH(LOWER(B92), ""entertainment|movies|tv|netflix|streaming|celebrity|movie lovers|tv fans""),"&amp;" ""Entertainment"",
  REGEXMATCH(LOWER(B92), ""lifestyle|home|interior|decor|living|lifestyle enthusiasts""), ""Lifestyle"",
  REGEXMATCH(LOWER(B92), ""financial|finance|investing|stocks|retirement|banking|credit|debt|loans|savings|personal finance""), """&amp;"Finance"",
  REGEXMATCH(LOWER(B92), ""auto|automotive""), ""Auto"",
  REGEXMATCH(LOWER(B92), ""parenting|moms|dads|kids|toddlers|baby|new parents|children""), ""Parenting"",
  REGEXMATCH(LOWER(B92), ""technology|tech|gadgets|smartphone|apps|devices|comput"&amp;"ing|ai|robots""), ""Technology"",
  REGEXMATCH(LOWER(B92), ""education|students|learning|school|teachers|college|university|academics""), ""Education"",
  TRUE, ""Other""
)"),"Other")</f>
        <v>Other</v>
      </c>
      <c r="J29" t="s">
        <v>27</v>
      </c>
      <c r="K29" t="s">
        <v>311</v>
      </c>
      <c r="L29" t="s">
        <v>34</v>
      </c>
      <c r="M29" t="s">
        <v>237</v>
      </c>
      <c r="N29" t="s">
        <v>36</v>
      </c>
      <c r="O29" t="s">
        <v>24</v>
      </c>
      <c r="P29">
        <v>9790</v>
      </c>
      <c r="Q29">
        <v>24</v>
      </c>
      <c r="R29">
        <v>1295</v>
      </c>
      <c r="S29">
        <v>9196</v>
      </c>
      <c r="T29">
        <v>2</v>
      </c>
      <c r="U29">
        <v>1532.1488810000001</v>
      </c>
      <c r="V29" t="s">
        <v>207</v>
      </c>
      <c r="W29">
        <f t="shared" si="0"/>
        <v>766.07444050000004</v>
      </c>
      <c r="X29">
        <f t="shared" si="1"/>
        <v>0.24514811031664963</v>
      </c>
      <c r="Y29">
        <f t="shared" si="2"/>
        <v>13.227783452502553</v>
      </c>
      <c r="Z29">
        <f t="shared" si="3"/>
        <v>1183.1265490347491</v>
      </c>
      <c r="AA29">
        <f t="shared" si="4"/>
        <v>8.3333333333333321</v>
      </c>
      <c r="AB29">
        <f t="shared" si="5"/>
        <v>156.50141787538305</v>
      </c>
      <c r="AC29">
        <f t="shared" si="6"/>
        <v>63.839536708333334</v>
      </c>
    </row>
    <row r="30" spans="1:29" x14ac:dyDescent="0.25">
      <c r="A30" t="s">
        <v>728</v>
      </c>
      <c r="B30" t="s">
        <v>2310</v>
      </c>
      <c r="C30" t="s">
        <v>2311</v>
      </c>
      <c r="D30" t="s">
        <v>2365</v>
      </c>
      <c r="E30" t="s">
        <v>2366</v>
      </c>
      <c r="I30" t="str">
        <f ca="1">IFERROR(__xludf.DUMMYFUNCTION("IFS(
  REGEXMATCH(LOWER(B275), ""sports|ufc|nba|nfl|mlb|soccer|sports fans""), ""Sports"",
  REGEXMATCH(LOWER(B275), ""music|spotify|concert|band|rock|pop|hip hop|jazz|r&amp;b|music lovers""), ""Music"",
  REGEXMATCH(LOWER(B275), ""food|cooking|recipe|restaur"&amp;"ant|snack|grocery|foodies""), ""Food"",
  REGEXMATCH(LOWER(B275), ""travel|vacation|airline|hotel|trip|flights|travelers""), ""Travel"",
  REGEXMATCH(LOWER(B275), ""fashion|style|clothing|apparel|shoes|accessories|beauty|cosmetics|fashionistas""), ""Fashi"&amp;"on &amp; Beauty"",
  REGEXMATCH(LOWER(B275), ""fitness|workout|gym|exercise|yoga|wellness|fitness enthusiasts""), ""Fitness"",
  REGEXMATCH(LOWER(B275), ""health|medical|pharmacy|mental health|doctor|health-conscious""), ""Health"",
  REGEXMATCH(LOWER(B275), "&amp;"""pets|dogs|cats|animals|pet care|pet lovers""), ""Pets"",
  REGEXMATCH(LOWER(B275), ""games|gaming|video games|xbox|playstation|nintendo|gamers""), ""Gaming"",
  REGEXMATCH(LOWER(B275), ""entertainment|movies|tv|netflix|streaming|celebrity|movie lovers|t"&amp;"v fans""), ""Entertainment"",
  REGEXMATCH(LOWER(B275), ""lifestyle|home|interior|decor|living|lifestyle enthusiasts""), ""Lifestyle"",
  REGEXMATCH(LOWER(B275), ""financial|finance|investing|stocks|retirement|banking|credit|debt|loans|savings|personal fi"&amp;"nance""), ""Finance"",
  REGEXMATCH(LOWER(B275), ""auto|automotive""), ""Auto"",
  REGEXMATCH(LOWER(B275), ""parenting|moms|dads|kids|toddlers|baby|new parents|children""), ""Parenting"",
  REGEXMATCH(LOWER(B275), ""technology|tech|gadgets|smartphone|apps"&amp;"|devices|computing|ai|robots""), ""Technology"",
  REGEXMATCH(LOWER(B275), ""education|students|learning|school|teachers|college|university|academics""), ""Education"",
  TRUE, ""Other""
)"),"Entertainment")</f>
        <v>Entertainment</v>
      </c>
      <c r="J30" t="s">
        <v>19</v>
      </c>
      <c r="K30" t="s">
        <v>516</v>
      </c>
      <c r="L30" t="s">
        <v>21</v>
      </c>
      <c r="M30" t="s">
        <v>215</v>
      </c>
      <c r="N30" t="s">
        <v>23</v>
      </c>
      <c r="O30" t="s">
        <v>24</v>
      </c>
      <c r="P30">
        <v>104814</v>
      </c>
      <c r="Q30">
        <v>369</v>
      </c>
      <c r="R30">
        <v>55984</v>
      </c>
      <c r="S30">
        <v>99432</v>
      </c>
      <c r="T30">
        <v>5</v>
      </c>
      <c r="U30">
        <v>1942.8475129999999</v>
      </c>
      <c r="V30" t="s">
        <v>106</v>
      </c>
      <c r="W30">
        <f t="shared" si="0"/>
        <v>388.56950259999996</v>
      </c>
      <c r="X30">
        <f t="shared" si="1"/>
        <v>0.35205220676627169</v>
      </c>
      <c r="Y30">
        <f t="shared" si="2"/>
        <v>53.412712042284426</v>
      </c>
      <c r="Z30">
        <f t="shared" si="3"/>
        <v>34.703620909545585</v>
      </c>
      <c r="AA30">
        <f t="shared" si="4"/>
        <v>1.3550135501355014</v>
      </c>
      <c r="AB30">
        <f t="shared" si="5"/>
        <v>18.536145104661589</v>
      </c>
      <c r="AC30">
        <f t="shared" si="6"/>
        <v>5.265169411924119</v>
      </c>
    </row>
    <row r="31" spans="1:29" x14ac:dyDescent="0.25">
      <c r="A31" t="s">
        <v>1321</v>
      </c>
      <c r="B31" t="s">
        <v>2306</v>
      </c>
      <c r="C31" t="s">
        <v>2307</v>
      </c>
      <c r="D31" t="s">
        <v>2362</v>
      </c>
      <c r="E31" t="s">
        <v>2367</v>
      </c>
      <c r="F31" t="s">
        <v>2368</v>
      </c>
      <c r="I31" t="str">
        <f ca="1">IFERROR(__xludf.DUMMYFUNCTION("IFS(
  REGEXMATCH(LOWER(B602), ""sports|ufc|nba|nfl|mlb|soccer|sports fans""), ""Sports"",
  REGEXMATCH(LOWER(B602), ""music|spotify|concert|band|rock|pop|hip hop|jazz|r&amp;b|music lovers""), ""Music"",
  REGEXMATCH(LOWER(B602), ""food|cooking|recipe|restaur"&amp;"ant|snack|grocery|foodies""), ""Food"",
  REGEXMATCH(LOWER(B602), ""travel|vacation|airline|hotel|trip|flights|travelers""), ""Travel"",
  REGEXMATCH(LOWER(B602), ""fashion|style|clothing|apparel|shoes|accessories|beauty|cosmetics|fashionistas""), ""Fashi"&amp;"on &amp; Beauty"",
  REGEXMATCH(LOWER(B602), ""fitness|workout|gym|exercise|yoga|wellness|fitness enthusiasts""), ""Fitness"",
  REGEXMATCH(LOWER(B602), ""health|medical|pharmacy|mental health|doctor|health-conscious""), ""Health"",
  REGEXMATCH(LOWER(B602), "&amp;"""pets|dogs|cats|animals|pet care|pet lovers""), ""Pets"",
  REGEXMATCH(LOWER(B602), ""games|gaming|video games|xbox|playstation|nintendo|gamers""), ""Gaming"",
  REGEXMATCH(LOWER(B602), ""entertainment|movies|tv|netflix|streaming|celebrity|movie lovers|t"&amp;"v fans""), ""Entertainment"",
  REGEXMATCH(LOWER(B602), ""lifestyle|home|interior|decor|living|lifestyle enthusiasts""), ""Lifestyle"",
  REGEXMATCH(LOWER(B602), ""financial|finance|investing|stocks|retirement|banking|credit|debt|loans|savings|personal fi"&amp;"nance""), ""Finance"",
  REGEXMATCH(LOWER(B602), ""auto|automotive""), ""Auto"",
  REGEXMATCH(LOWER(B602), ""parenting|moms|dads|kids|toddlers|baby|new parents|children""), ""Parenting"",
  REGEXMATCH(LOWER(B602), ""technology|tech|gadgets|smartphone|apps"&amp;"|devices|computing|ai|robots""), ""Technology"",
  REGEXMATCH(LOWER(B602), ""education|students|learning|school|teachers|college|university|academics""), ""Education"",
  TRUE, ""Other""
)"),"Other")</f>
        <v>Other</v>
      </c>
      <c r="J31" t="s">
        <v>19</v>
      </c>
      <c r="K31" t="s">
        <v>1004</v>
      </c>
      <c r="L31" t="s">
        <v>29</v>
      </c>
      <c r="M31" t="s">
        <v>1322</v>
      </c>
      <c r="N31" t="s">
        <v>36</v>
      </c>
      <c r="O31" t="s">
        <v>24</v>
      </c>
      <c r="P31">
        <v>21962</v>
      </c>
      <c r="Q31">
        <v>120</v>
      </c>
      <c r="R31">
        <v>10702</v>
      </c>
      <c r="S31">
        <v>21034</v>
      </c>
      <c r="T31">
        <v>11</v>
      </c>
      <c r="U31">
        <v>6404.0031280000003</v>
      </c>
      <c r="V31" t="s">
        <v>139</v>
      </c>
      <c r="W31">
        <f t="shared" si="0"/>
        <v>582.18210254545454</v>
      </c>
      <c r="X31">
        <f t="shared" si="1"/>
        <v>0.54639832437847191</v>
      </c>
      <c r="Y31">
        <f t="shared" si="2"/>
        <v>48.729623895820055</v>
      </c>
      <c r="Z31">
        <f t="shared" si="3"/>
        <v>598.39311605307421</v>
      </c>
      <c r="AA31">
        <f t="shared" si="4"/>
        <v>9.1666666666666661</v>
      </c>
      <c r="AB31">
        <f t="shared" si="5"/>
        <v>291.59471487114109</v>
      </c>
      <c r="AC31">
        <f t="shared" si="6"/>
        <v>53.366692733333338</v>
      </c>
    </row>
    <row r="32" spans="1:29" x14ac:dyDescent="0.25">
      <c r="A32" t="s">
        <v>1109</v>
      </c>
      <c r="B32" t="s">
        <v>2306</v>
      </c>
      <c r="C32" t="s">
        <v>2307</v>
      </c>
      <c r="D32" t="s">
        <v>2369</v>
      </c>
      <c r="E32" t="s">
        <v>2370</v>
      </c>
      <c r="F32" t="s">
        <v>2371</v>
      </c>
      <c r="I32" t="str">
        <f ca="1">IFERROR(__xludf.DUMMYFUNCTION("IFS(
  REGEXMATCH(LOWER(B473), ""sports|ufc|nba|nfl|mlb|soccer|sports fans""), ""Sports"",
  REGEXMATCH(LOWER(B473), ""music|spotify|concert|band|rock|pop|hip hop|jazz|r&amp;b|music lovers""), ""Music"",
  REGEXMATCH(LOWER(B473), ""food|cooking|recipe|restaur"&amp;"ant|snack|grocery|foodies""), ""Food"",
  REGEXMATCH(LOWER(B473), ""travel|vacation|airline|hotel|trip|flights|travelers""), ""Travel"",
  REGEXMATCH(LOWER(B473), ""fashion|style|clothing|apparel|shoes|accessories|beauty|cosmetics|fashionistas""), ""Fashi"&amp;"on &amp; Beauty"",
  REGEXMATCH(LOWER(B473), ""fitness|workout|gym|exercise|yoga|wellness|fitness enthusiasts""), ""Fitness"",
  REGEXMATCH(LOWER(B473), ""health|medical|pharmacy|mental health|doctor|health-conscious""), ""Health"",
  REGEXMATCH(LOWER(B473), "&amp;"""pets|dogs|cats|animals|pet care|pet lovers""), ""Pets"",
  REGEXMATCH(LOWER(B473), ""games|gaming|video games|xbox|playstation|nintendo|gamers""), ""Gaming"",
  REGEXMATCH(LOWER(B473), ""entertainment|movies|tv|netflix|streaming|celebrity|movie lovers|t"&amp;"v fans""), ""Entertainment"",
  REGEXMATCH(LOWER(B473), ""lifestyle|home|interior|decor|living|lifestyle enthusiasts""), ""Lifestyle"",
  REGEXMATCH(LOWER(B473), ""financial|finance|investing|stocks|retirement|banking|credit|debt|loans|savings|personal fi"&amp;"nance""), ""Finance"",
  REGEXMATCH(LOWER(B473), ""auto|automotive""), ""Auto"",
  REGEXMATCH(LOWER(B473), ""parenting|moms|dads|kids|toddlers|baby|new parents|children""), ""Parenting"",
  REGEXMATCH(LOWER(B473), ""technology|tech|gadgets|smartphone|apps"&amp;"|devices|computing|ai|robots""), ""Technology"",
  REGEXMATCH(LOWER(B473), ""education|students|learning|school|teachers|college|university|academics""), ""Education"",
  TRUE, ""Other""
)"),"Other")</f>
        <v>Other</v>
      </c>
      <c r="J32" t="s">
        <v>27</v>
      </c>
      <c r="K32" t="s">
        <v>662</v>
      </c>
      <c r="L32" t="s">
        <v>21</v>
      </c>
      <c r="M32" t="s">
        <v>109</v>
      </c>
      <c r="N32" t="s">
        <v>23</v>
      </c>
      <c r="O32" t="s">
        <v>24</v>
      </c>
      <c r="P32">
        <v>52006</v>
      </c>
      <c r="Q32">
        <v>160</v>
      </c>
      <c r="R32">
        <v>24711</v>
      </c>
      <c r="S32">
        <v>48019</v>
      </c>
      <c r="T32">
        <v>12</v>
      </c>
      <c r="U32">
        <v>5200.0101180000001</v>
      </c>
      <c r="V32" t="s">
        <v>47</v>
      </c>
      <c r="W32">
        <f t="shared" si="0"/>
        <v>433.33417650000001</v>
      </c>
      <c r="X32">
        <f t="shared" si="1"/>
        <v>0.30765680882975044</v>
      </c>
      <c r="Y32">
        <f t="shared" si="2"/>
        <v>47.515671268699769</v>
      </c>
      <c r="Z32">
        <f t="shared" si="3"/>
        <v>210.43301031929101</v>
      </c>
      <c r="AA32">
        <f t="shared" si="4"/>
        <v>7.5</v>
      </c>
      <c r="AB32">
        <f t="shared" si="5"/>
        <v>99.988657424143369</v>
      </c>
      <c r="AC32">
        <f t="shared" si="6"/>
        <v>32.500063237500001</v>
      </c>
    </row>
    <row r="33" spans="1:29" x14ac:dyDescent="0.25">
      <c r="A33" t="s">
        <v>1015</v>
      </c>
      <c r="B33" t="s">
        <v>2306</v>
      </c>
      <c r="C33" t="s">
        <v>2307</v>
      </c>
      <c r="D33" t="s">
        <v>2345</v>
      </c>
      <c r="E33" t="s">
        <v>2346</v>
      </c>
      <c r="F33" t="s">
        <v>2347</v>
      </c>
      <c r="G33" t="s">
        <v>2372</v>
      </c>
      <c r="I33" t="str">
        <f ca="1">IFERROR(__xludf.DUMMYFUNCTION("IFS(
  REGEXMATCH(LOWER(B421), ""sports|ufc|nba|nfl|mlb|soccer|sports fans""), ""Sports"",
  REGEXMATCH(LOWER(B421), ""music|spotify|concert|band|rock|pop|hip hop|jazz|r&amp;b|music lovers""), ""Music"",
  REGEXMATCH(LOWER(B421), ""food|cooking|recipe|restaur"&amp;"ant|snack|grocery|foodies""), ""Food"",
  REGEXMATCH(LOWER(B421), ""travel|vacation|airline|hotel|trip|flights|travelers""), ""Travel"",
  REGEXMATCH(LOWER(B421), ""fashion|style|clothing|apparel|shoes|accessories|beauty|cosmetics|fashionistas""), ""Fashi"&amp;"on &amp; Beauty"",
  REGEXMATCH(LOWER(B421), ""fitness|workout|gym|exercise|yoga|wellness|fitness enthusiasts""), ""Fitness"",
  REGEXMATCH(LOWER(B421), ""health|medical|pharmacy|mental health|doctor|health-conscious""), ""Health"",
  REGEXMATCH(LOWER(B421), "&amp;"""pets|dogs|cats|animals|pet care|pet lovers""), ""Pets"",
  REGEXMATCH(LOWER(B421), ""games|gaming|video games|xbox|playstation|nintendo|gamers""), ""Gaming"",
  REGEXMATCH(LOWER(B421), ""entertainment|movies|tv|netflix|streaming|celebrity|movie lovers|t"&amp;"v fans""), ""Entertainment"",
  REGEXMATCH(LOWER(B421), ""lifestyle|home|interior|decor|living|lifestyle enthusiasts""), ""Lifestyle"",
  REGEXMATCH(LOWER(B421), ""financial|finance|investing|stocks|retirement|banking|credit|debt|loans|savings|personal fi"&amp;"nance""), ""Finance"",
  REGEXMATCH(LOWER(B421), ""auto|automotive""), ""Auto"",
  REGEXMATCH(LOWER(B421), ""parenting|moms|dads|kids|toddlers|baby|new parents|children""), ""Parenting"",
  REGEXMATCH(LOWER(B421), ""technology|tech|gadgets|smartphone|apps"&amp;"|devices|computing|ai|robots""), ""Technology"",
  REGEXMATCH(LOWER(B421), ""education|students|learning|school|teachers|college|university|academics""), ""Education"",
  TRUE, ""Other""
)"),"Auto")</f>
        <v>Auto</v>
      </c>
      <c r="J33" t="s">
        <v>27</v>
      </c>
      <c r="K33" t="s">
        <v>1016</v>
      </c>
      <c r="L33" t="s">
        <v>40</v>
      </c>
      <c r="M33" t="s">
        <v>677</v>
      </c>
      <c r="N33" t="s">
        <v>23</v>
      </c>
      <c r="O33" t="s">
        <v>24</v>
      </c>
      <c r="P33">
        <v>186404</v>
      </c>
      <c r="Q33">
        <v>940</v>
      </c>
      <c r="R33">
        <v>30885</v>
      </c>
      <c r="S33">
        <v>151358</v>
      </c>
      <c r="T33">
        <v>3</v>
      </c>
      <c r="U33">
        <v>4702.027505</v>
      </c>
      <c r="V33" t="s">
        <v>31</v>
      </c>
      <c r="W33">
        <f t="shared" si="0"/>
        <v>1567.3425016666667</v>
      </c>
      <c r="X33">
        <f t="shared" si="1"/>
        <v>0.50428102401236019</v>
      </c>
      <c r="Y33">
        <f t="shared" si="2"/>
        <v>16.568850453852921</v>
      </c>
      <c r="Z33">
        <f t="shared" si="3"/>
        <v>152.24307932653392</v>
      </c>
      <c r="AA33">
        <f t="shared" si="4"/>
        <v>0.31914893617021273</v>
      </c>
      <c r="AB33">
        <f t="shared" si="5"/>
        <v>25.224928139954077</v>
      </c>
      <c r="AC33">
        <f t="shared" si="6"/>
        <v>5.0021569202127658</v>
      </c>
    </row>
    <row r="34" spans="1:29" x14ac:dyDescent="0.25">
      <c r="A34" t="s">
        <v>511</v>
      </c>
      <c r="B34" t="s">
        <v>2310</v>
      </c>
      <c r="C34" t="s">
        <v>2311</v>
      </c>
      <c r="D34" t="s">
        <v>2373</v>
      </c>
      <c r="E34" t="s">
        <v>2374</v>
      </c>
      <c r="I34" t="str">
        <f ca="1">IFERROR(__xludf.DUMMYFUNCTION("IFS(
  REGEXMATCH(LOWER(B180), ""sports|ufc|nba|nfl|mlb|soccer|sports fans""), ""Sports"",
  REGEXMATCH(LOWER(B180), ""music|spotify|concert|band|rock|pop|hip hop|jazz|r&amp;b|music lovers""), ""Music"",
  REGEXMATCH(LOWER(B180), ""food|cooking|recipe|restaur"&amp;"ant|snack|grocery|foodies""), ""Food"",
  REGEXMATCH(LOWER(B180), ""travel|vacation|airline|hotel|trip|flights|travelers""), ""Travel"",
  REGEXMATCH(LOWER(B180), ""fashion|style|clothing|apparel|shoes|accessories|beauty|cosmetics|fashionistas""), ""Fashi"&amp;"on &amp; Beauty"",
  REGEXMATCH(LOWER(B180), ""fitness|workout|gym|exercise|yoga|wellness|fitness enthusiasts""), ""Fitness"",
  REGEXMATCH(LOWER(B180), ""health|medical|pharmacy|mental health|doctor|health-conscious""), ""Health"",
  REGEXMATCH(LOWER(B180), "&amp;"""pets|dogs|cats|animals|pet care|pet lovers""), ""Pets"",
  REGEXMATCH(LOWER(B180), ""games|gaming|video games|xbox|playstation|nintendo|gamers""), ""Gaming"",
  REGEXMATCH(LOWER(B180), ""entertainment|movies|tv|netflix|streaming|celebrity|movie lovers|t"&amp;"v fans""), ""Entertainment"",
  REGEXMATCH(LOWER(B180), ""lifestyle|home|interior|decor|living|lifestyle enthusiasts""), ""Lifestyle"",
  REGEXMATCH(LOWER(B180), ""financial|finance|investing|stocks|retirement|banking|credit|debt|loans|savings|personal fi"&amp;"nance""), ""Finance"",
  REGEXMATCH(LOWER(B180), ""auto|automotive""), ""Auto"",
  REGEXMATCH(LOWER(B180), ""parenting|moms|dads|kids|toddlers|baby|new parents|children""), ""Parenting"",
  REGEXMATCH(LOWER(B180), ""technology|tech|gadgets|smartphone|apps"&amp;"|devices|computing|ai|robots""), ""Technology"",
  REGEXMATCH(LOWER(B180), ""education|students|learning|school|teachers|college|university|academics""), ""Education"",
  TRUE, ""Other""
)"),"Education")</f>
        <v>Education</v>
      </c>
      <c r="J34" t="s">
        <v>19</v>
      </c>
      <c r="K34" t="s">
        <v>512</v>
      </c>
      <c r="L34" t="s">
        <v>21</v>
      </c>
      <c r="M34" t="s">
        <v>157</v>
      </c>
      <c r="N34" t="s">
        <v>84</v>
      </c>
      <c r="O34" t="s">
        <v>24</v>
      </c>
      <c r="P34">
        <v>171575</v>
      </c>
      <c r="Q34">
        <v>499</v>
      </c>
      <c r="R34">
        <v>101487</v>
      </c>
      <c r="S34">
        <v>136036</v>
      </c>
      <c r="T34">
        <v>8</v>
      </c>
      <c r="U34">
        <v>1658.3324259999999</v>
      </c>
      <c r="V34" t="s">
        <v>513</v>
      </c>
      <c r="W34">
        <f t="shared" si="0"/>
        <v>207.29155324999999</v>
      </c>
      <c r="X34">
        <f t="shared" si="1"/>
        <v>0.29083491184613142</v>
      </c>
      <c r="Y34">
        <f t="shared" si="2"/>
        <v>59.150225848754189</v>
      </c>
      <c r="Z34">
        <f t="shared" si="3"/>
        <v>16.340343354321242</v>
      </c>
      <c r="AA34">
        <f t="shared" si="4"/>
        <v>1.6032064128256511</v>
      </c>
      <c r="AB34">
        <f t="shared" si="5"/>
        <v>9.6653499985429114</v>
      </c>
      <c r="AC34">
        <f t="shared" si="6"/>
        <v>3.3233114749498998</v>
      </c>
    </row>
    <row r="35" spans="1:29" x14ac:dyDescent="0.25">
      <c r="A35" t="s">
        <v>1198</v>
      </c>
      <c r="B35" t="s">
        <v>2306</v>
      </c>
      <c r="C35" t="s">
        <v>2307</v>
      </c>
      <c r="D35" t="s">
        <v>242</v>
      </c>
      <c r="E35" t="s">
        <v>2375</v>
      </c>
      <c r="I35" t="str">
        <f ca="1">IFERROR(__xludf.DUMMYFUNCTION("IFS(
  REGEXMATCH(LOWER(B525), ""sports|ufc|nba|nfl|mlb|soccer|sports fans""), ""Sports"",
  REGEXMATCH(LOWER(B525), ""music|spotify|concert|band|rock|pop|hip hop|jazz|r&amp;b|music lovers""), ""Music"",
  REGEXMATCH(LOWER(B525), ""food|cooking|recipe|restaur"&amp;"ant|snack|grocery|foodies""), ""Food"",
  REGEXMATCH(LOWER(B525), ""travel|vacation|airline|hotel|trip|flights|travelers""), ""Travel"",
  REGEXMATCH(LOWER(B525), ""fashion|style|clothing|apparel|shoes|accessories|beauty|cosmetics|fashionistas""), ""Fashi"&amp;"on &amp; Beauty"",
  REGEXMATCH(LOWER(B525), ""fitness|workout|gym|exercise|yoga|wellness|fitness enthusiasts""), ""Fitness"",
  REGEXMATCH(LOWER(B525), ""health|medical|pharmacy|mental health|doctor|health-conscious""), ""Health"",
  REGEXMATCH(LOWER(B525), "&amp;"""pets|dogs|cats|animals|pet care|pet lovers""), ""Pets"",
  REGEXMATCH(LOWER(B525), ""games|gaming|video games|xbox|playstation|nintendo|gamers""), ""Gaming"",
  REGEXMATCH(LOWER(B525), ""entertainment|movies|tv|netflix|streaming|celebrity|movie lovers|t"&amp;"v fans""), ""Entertainment"",
  REGEXMATCH(LOWER(B525), ""lifestyle|home|interior|decor|living|lifestyle enthusiasts""), ""Lifestyle"",
  REGEXMATCH(LOWER(B525), ""financial|finance|investing|stocks|retirement|banking|credit|debt|loans|savings|personal fi"&amp;"nance""), ""Finance"",
  REGEXMATCH(LOWER(B525), ""auto|automotive""), ""Auto"",
  REGEXMATCH(LOWER(B525), ""parenting|moms|dads|kids|toddlers|baby|new parents|children""), ""Parenting"",
  REGEXMATCH(LOWER(B525), ""technology|tech|gadgets|smartphone|apps"&amp;"|devices|computing|ai|robots""), ""Technology"",
  REGEXMATCH(LOWER(B525), ""education|students|learning|school|teachers|college|university|academics""), ""Education"",
  TRUE, ""Other""
)"),"Travel")</f>
        <v>Travel</v>
      </c>
      <c r="J35" t="s">
        <v>27</v>
      </c>
      <c r="K35" t="s">
        <v>160</v>
      </c>
      <c r="L35" t="s">
        <v>29</v>
      </c>
      <c r="M35" t="s">
        <v>45</v>
      </c>
      <c r="N35" t="s">
        <v>51</v>
      </c>
      <c r="O35" t="s">
        <v>92</v>
      </c>
      <c r="P35">
        <v>161222</v>
      </c>
      <c r="Q35">
        <v>500</v>
      </c>
      <c r="R35">
        <v>66740</v>
      </c>
      <c r="S35">
        <v>149743</v>
      </c>
      <c r="T35">
        <v>19</v>
      </c>
      <c r="U35">
        <v>5767.7973810000003</v>
      </c>
      <c r="V35" t="s">
        <v>47</v>
      </c>
      <c r="W35">
        <f t="shared" si="0"/>
        <v>303.56828321052632</v>
      </c>
      <c r="X35">
        <f t="shared" si="1"/>
        <v>0.31013137164903049</v>
      </c>
      <c r="Y35">
        <f t="shared" si="2"/>
        <v>41.396335487712591</v>
      </c>
      <c r="Z35">
        <f t="shared" si="3"/>
        <v>86.421896628708424</v>
      </c>
      <c r="AA35">
        <f t="shared" si="4"/>
        <v>3.8</v>
      </c>
      <c r="AB35">
        <f t="shared" si="5"/>
        <v>35.775498263264325</v>
      </c>
      <c r="AC35">
        <f t="shared" si="6"/>
        <v>11.535594762000001</v>
      </c>
    </row>
    <row r="36" spans="1:29" x14ac:dyDescent="0.25">
      <c r="A36" t="s">
        <v>980</v>
      </c>
      <c r="B36" t="s">
        <v>2306</v>
      </c>
      <c r="C36" t="s">
        <v>2307</v>
      </c>
      <c r="D36" t="s">
        <v>2308</v>
      </c>
      <c r="E36" t="s">
        <v>2376</v>
      </c>
      <c r="I36" t="str">
        <f ca="1">IFERROR(__xludf.DUMMYFUNCTION("IFS(
  REGEXMATCH(LOWER(B402), ""sports|ufc|nba|nfl|mlb|soccer|sports fans""), ""Sports"",
  REGEXMATCH(LOWER(B402), ""music|spotify|concert|band|rock|pop|hip hop|jazz|r&amp;b|music lovers""), ""Music"",
  REGEXMATCH(LOWER(B402), ""food|cooking|recipe|restaur"&amp;"ant|snack|grocery|foodies""), ""Food"",
  REGEXMATCH(LOWER(B402), ""travel|vacation|airline|hotel|trip|flights|travelers""), ""Travel"",
  REGEXMATCH(LOWER(B402), ""fashion|style|clothing|apparel|shoes|accessories|beauty|cosmetics|fashionistas""), ""Fashi"&amp;"on &amp; Beauty"",
  REGEXMATCH(LOWER(B402), ""fitness|workout|gym|exercise|yoga|wellness|fitness enthusiasts""), ""Fitness"",
  REGEXMATCH(LOWER(B402), ""health|medical|pharmacy|mental health|doctor|health-conscious""), ""Health"",
  REGEXMATCH(LOWER(B402), "&amp;"""pets|dogs|cats|animals|pet care|pet lovers""), ""Pets"",
  REGEXMATCH(LOWER(B402), ""games|gaming|video games|xbox|playstation|nintendo|gamers""), ""Gaming"",
  REGEXMATCH(LOWER(B402), ""entertainment|movies|tv|netflix|streaming|celebrity|movie lovers|t"&amp;"v fans""), ""Entertainment"",
  REGEXMATCH(LOWER(B402), ""lifestyle|home|interior|decor|living|lifestyle enthusiasts""), ""Lifestyle"",
  REGEXMATCH(LOWER(B402), ""financial|finance|investing|stocks|retirement|banking|credit|debt|loans|savings|personal fi"&amp;"nance""), ""Finance"",
  REGEXMATCH(LOWER(B402), ""auto|automotive""), ""Auto"",
  REGEXMATCH(LOWER(B402), ""parenting|moms|dads|kids|toddlers|baby|new parents|children""), ""Parenting"",
  REGEXMATCH(LOWER(B402), ""technology|tech|gadgets|smartphone|apps"&amp;"|devices|computing|ai|robots""), ""Technology"",
  REGEXMATCH(LOWER(B402), ""education|students|learning|school|teachers|college|university|academics""), ""Education"",
  TRUE, ""Other""
)"),"Other")</f>
        <v>Other</v>
      </c>
      <c r="J36" t="s">
        <v>27</v>
      </c>
      <c r="K36" t="s">
        <v>981</v>
      </c>
      <c r="L36" t="s">
        <v>34</v>
      </c>
      <c r="M36" t="s">
        <v>87</v>
      </c>
      <c r="N36" t="s">
        <v>23</v>
      </c>
      <c r="O36" t="s">
        <v>116</v>
      </c>
      <c r="P36">
        <v>27202</v>
      </c>
      <c r="Q36">
        <v>70</v>
      </c>
      <c r="R36">
        <v>5202</v>
      </c>
      <c r="S36">
        <v>23474</v>
      </c>
      <c r="T36">
        <v>11</v>
      </c>
      <c r="U36">
        <v>4253.9791160000004</v>
      </c>
      <c r="V36" t="s">
        <v>74</v>
      </c>
      <c r="W36">
        <f t="shared" si="0"/>
        <v>386.72537418181821</v>
      </c>
      <c r="X36">
        <f t="shared" si="1"/>
        <v>0.2573340195573855</v>
      </c>
      <c r="Y36">
        <f t="shared" si="2"/>
        <v>19.123593853393135</v>
      </c>
      <c r="Z36">
        <f t="shared" si="3"/>
        <v>817.75838446751254</v>
      </c>
      <c r="AA36">
        <f t="shared" si="4"/>
        <v>15.714285714285714</v>
      </c>
      <c r="AB36">
        <f t="shared" si="5"/>
        <v>156.38479214763623</v>
      </c>
      <c r="AC36">
        <f t="shared" si="6"/>
        <v>60.771130228571437</v>
      </c>
    </row>
    <row r="37" spans="1:29" x14ac:dyDescent="0.25">
      <c r="A37" t="s">
        <v>514</v>
      </c>
      <c r="B37" t="s">
        <v>818</v>
      </c>
      <c r="C37" t="s">
        <v>2345</v>
      </c>
      <c r="D37" t="s">
        <v>2377</v>
      </c>
      <c r="E37" t="s">
        <v>2378</v>
      </c>
      <c r="I37" t="str">
        <f ca="1">IFERROR(__xludf.DUMMYFUNCTION("IFS(
  REGEXMATCH(LOWER(B181), ""sports|ufc|nba|nfl|mlb|soccer|sports fans""), ""Sports"",
  REGEXMATCH(LOWER(B181), ""music|spotify|concert|band|rock|pop|hip hop|jazz|r&amp;b|music lovers""), ""Music"",
  REGEXMATCH(LOWER(B181), ""food|cooking|recipe|restaur"&amp;"ant|snack|grocery|foodies""), ""Food"",
  REGEXMATCH(LOWER(B181), ""travel|vacation|airline|hotel|trip|flights|travelers""), ""Travel"",
  REGEXMATCH(LOWER(B181), ""fashion|style|clothing|apparel|shoes|accessories|beauty|cosmetics|fashionistas""), ""Fashi"&amp;"on &amp; Beauty"",
  REGEXMATCH(LOWER(B181), ""fitness|workout|gym|exercise|yoga|wellness|fitness enthusiasts""), ""Fitness"",
  REGEXMATCH(LOWER(B181), ""health|medical|pharmacy|mental health|doctor|health-conscious""), ""Health"",
  REGEXMATCH(LOWER(B181), "&amp;"""pets|dogs|cats|animals|pet care|pet lovers""), ""Pets"",
  REGEXMATCH(LOWER(B181), ""games|gaming|video games|xbox|playstation|nintendo|gamers""), ""Gaming"",
  REGEXMATCH(LOWER(B181), ""entertainment|movies|tv|netflix|streaming|celebrity|movie lovers|t"&amp;"v fans""), ""Entertainment"",
  REGEXMATCH(LOWER(B181), ""lifestyle|home|interior|decor|living|lifestyle enthusiasts""), ""Lifestyle"",
  REGEXMATCH(LOWER(B181), ""financial|finance|investing|stocks|retirement|banking|credit|debt|loans|savings|personal fi"&amp;"nance""), ""Finance"",
  REGEXMATCH(LOWER(B181), ""auto|automotive""), ""Auto"",
  REGEXMATCH(LOWER(B181), ""parenting|moms|dads|kids|toddlers|baby|new parents|children""), ""Parenting"",
  REGEXMATCH(LOWER(B181), ""technology|tech|gadgets|smartphone|apps"&amp;"|devices|computing|ai|robots""), ""Technology"",
  REGEXMATCH(LOWER(B181), ""education|students|learning|school|teachers|college|university|academics""), ""Education"",
  TRUE, ""Other""
)"),"Parenting")</f>
        <v>Parenting</v>
      </c>
      <c r="J37" t="s">
        <v>27</v>
      </c>
      <c r="K37" t="s">
        <v>450</v>
      </c>
      <c r="L37" t="s">
        <v>34</v>
      </c>
      <c r="M37" t="s">
        <v>506</v>
      </c>
      <c r="N37" t="s">
        <v>51</v>
      </c>
      <c r="O37" t="s">
        <v>116</v>
      </c>
      <c r="P37">
        <v>16669</v>
      </c>
      <c r="Q37">
        <v>26</v>
      </c>
      <c r="R37">
        <v>10961</v>
      </c>
      <c r="S37">
        <v>15451</v>
      </c>
      <c r="T37">
        <v>5</v>
      </c>
      <c r="U37">
        <v>1658.358536</v>
      </c>
      <c r="V37" t="s">
        <v>471</v>
      </c>
      <c r="W37">
        <f t="shared" si="0"/>
        <v>331.67170720000001</v>
      </c>
      <c r="X37">
        <f t="shared" si="1"/>
        <v>0.15597816305717199</v>
      </c>
      <c r="Y37">
        <f t="shared" si="2"/>
        <v>65.756794048833171</v>
      </c>
      <c r="Z37">
        <f t="shared" si="3"/>
        <v>151.29628099625947</v>
      </c>
      <c r="AA37">
        <f t="shared" si="4"/>
        <v>19.230769230769234</v>
      </c>
      <c r="AB37">
        <f t="shared" si="5"/>
        <v>99.487583898254243</v>
      </c>
      <c r="AC37">
        <f t="shared" si="6"/>
        <v>63.783020615384615</v>
      </c>
    </row>
    <row r="38" spans="1:29" x14ac:dyDescent="0.25">
      <c r="A38" t="s">
        <v>817</v>
      </c>
      <c r="B38" t="s">
        <v>818</v>
      </c>
      <c r="I38" t="str">
        <f ca="1">IFERROR(__xludf.DUMMYFUNCTION("IFS(
  REGEXMATCH(LOWER(B319), ""sports|ufc|nba|nfl|mlb|soccer|sports fans""), ""Sports"",
  REGEXMATCH(LOWER(B319), ""music|spotify|concert|band|rock|pop|hip hop|jazz|r&amp;b|music lovers""), ""Music"",
  REGEXMATCH(LOWER(B319), ""food|cooking|recipe|restaur"&amp;"ant|snack|grocery|foodies""), ""Food"",
  REGEXMATCH(LOWER(B319), ""travel|vacation|airline|hotel|trip|flights|travelers""), ""Travel"",
  REGEXMATCH(LOWER(B319), ""fashion|style|clothing|apparel|shoes|accessories|beauty|cosmetics|fashionistas""), ""Fashi"&amp;"on &amp; Beauty"",
  REGEXMATCH(LOWER(B319), ""fitness|workout|gym|exercise|yoga|wellness|fitness enthusiasts""), ""Fitness"",
  REGEXMATCH(LOWER(B319), ""health|medical|pharmacy|mental health|doctor|health-conscious""), ""Health"",
  REGEXMATCH(LOWER(B319), "&amp;"""pets|dogs|cats|animals|pet care|pet lovers""), ""Pets"",
  REGEXMATCH(LOWER(B319), ""games|gaming|video games|xbox|playstation|nintendo|gamers""), ""Gaming"",
  REGEXMATCH(LOWER(B319), ""entertainment|movies|tv|netflix|streaming|celebrity|movie lovers|t"&amp;"v fans""), ""Entertainment"",
  REGEXMATCH(LOWER(B319), ""lifestyle|home|interior|decor|living|lifestyle enthusiasts""), ""Lifestyle"",
  REGEXMATCH(LOWER(B319), ""financial|finance|investing|stocks|retirement|banking|credit|debt|loans|savings|personal fi"&amp;"nance""), ""Finance"",
  REGEXMATCH(LOWER(B319), ""auto|automotive""), ""Auto"",
  REGEXMATCH(LOWER(B319), ""parenting|moms|dads|kids|toddlers|baby|new parents|children""), ""Parenting"",
  REGEXMATCH(LOWER(B319), ""technology|tech|gadgets|smartphone|apps"&amp;"|devices|computing|ai|robots""), ""Technology"",
  REGEXMATCH(LOWER(B319), ""education|students|learning|school|teachers|college|university|academics""), ""Education"",
  TRUE, ""Other""
)"),"Other")</f>
        <v>Other</v>
      </c>
      <c r="J38" t="s">
        <v>27</v>
      </c>
      <c r="K38" t="s">
        <v>114</v>
      </c>
      <c r="L38" t="s">
        <v>40</v>
      </c>
      <c r="M38" t="s">
        <v>819</v>
      </c>
      <c r="N38" t="s">
        <v>23</v>
      </c>
      <c r="O38" t="s">
        <v>24</v>
      </c>
      <c r="P38">
        <v>7472</v>
      </c>
      <c r="Q38">
        <v>10</v>
      </c>
      <c r="R38">
        <v>1191</v>
      </c>
      <c r="S38">
        <v>5883</v>
      </c>
      <c r="T38">
        <v>1</v>
      </c>
      <c r="U38">
        <v>2183.952037</v>
      </c>
      <c r="V38" t="s">
        <v>64</v>
      </c>
      <c r="W38">
        <f t="shared" si="0"/>
        <v>2183.952037</v>
      </c>
      <c r="X38">
        <f t="shared" si="1"/>
        <v>0.13383297644539613</v>
      </c>
      <c r="Y38">
        <f t="shared" si="2"/>
        <v>15.939507494646682</v>
      </c>
      <c r="Z38">
        <f t="shared" si="3"/>
        <v>1833.712877413938</v>
      </c>
      <c r="AA38">
        <f t="shared" si="4"/>
        <v>10</v>
      </c>
      <c r="AB38">
        <f t="shared" si="5"/>
        <v>292.28480152569591</v>
      </c>
      <c r="AC38">
        <f t="shared" si="6"/>
        <v>218.3952037</v>
      </c>
    </row>
    <row r="39" spans="1:29" x14ac:dyDescent="0.25">
      <c r="A39" t="s">
        <v>1266</v>
      </c>
      <c r="B39" t="s">
        <v>2306</v>
      </c>
      <c r="C39" t="s">
        <v>2307</v>
      </c>
      <c r="D39" t="s">
        <v>2345</v>
      </c>
      <c r="E39" t="s">
        <v>2346</v>
      </c>
      <c r="F39" t="s">
        <v>2379</v>
      </c>
      <c r="G39" t="s">
        <v>2380</v>
      </c>
      <c r="I39" t="str">
        <f ca="1">IFERROR(__xludf.DUMMYFUNCTION("IFS(
  REGEXMATCH(LOWER(B569), ""sports|ufc|nba|nfl|mlb|soccer|sports fans""), ""Sports"",
  REGEXMATCH(LOWER(B569), ""music|spotify|concert|band|rock|pop|hip hop|jazz|r&amp;b|music lovers""), ""Music"",
  REGEXMATCH(LOWER(B569), ""food|cooking|recipe|restaur"&amp;"ant|snack|grocery|foodies""), ""Food"",
  REGEXMATCH(LOWER(B569), ""travel|vacation|airline|hotel|trip|flights|travelers""), ""Travel"",
  REGEXMATCH(LOWER(B569), ""fashion|style|clothing|apparel|shoes|accessories|beauty|cosmetics|fashionistas""), ""Fashi"&amp;"on &amp; Beauty"",
  REGEXMATCH(LOWER(B569), ""fitness|workout|gym|exercise|yoga|wellness|fitness enthusiasts""), ""Fitness"",
  REGEXMATCH(LOWER(B569), ""health|medical|pharmacy|mental health|doctor|health-conscious""), ""Health"",
  REGEXMATCH(LOWER(B569), "&amp;"""pets|dogs|cats|animals|pet care|pet lovers""), ""Pets"",
  REGEXMATCH(LOWER(B569), ""games|gaming|video games|xbox|playstation|nintendo|gamers""), ""Gaming"",
  REGEXMATCH(LOWER(B569), ""entertainment|movies|tv|netflix|streaming|celebrity|movie lovers|t"&amp;"v fans""), ""Entertainment"",
  REGEXMATCH(LOWER(B569), ""lifestyle|home|interior|decor|living|lifestyle enthusiasts""), ""Lifestyle"",
  REGEXMATCH(LOWER(B569), ""financial|finance|investing|stocks|retirement|banking|credit|debt|loans|savings|personal fi"&amp;"nance""), ""Finance"",
  REGEXMATCH(LOWER(B569), ""auto|automotive""), ""Auto"",
  REGEXMATCH(LOWER(B569), ""parenting|moms|dads|kids|toddlers|baby|new parents|children""), ""Parenting"",
  REGEXMATCH(LOWER(B569), ""technology|tech|gadgets|smartphone|apps"&amp;"|devices|computing|ai|robots""), ""Technology"",
  REGEXMATCH(LOWER(B569), ""education|students|learning|school|teachers|college|university|academics""), ""Education"",
  TRUE, ""Other""
)"),"Auto")</f>
        <v>Auto</v>
      </c>
      <c r="J39" t="s">
        <v>27</v>
      </c>
      <c r="K39" t="s">
        <v>548</v>
      </c>
      <c r="L39" t="s">
        <v>40</v>
      </c>
      <c r="M39" t="s">
        <v>1267</v>
      </c>
      <c r="N39" t="s">
        <v>36</v>
      </c>
      <c r="O39" t="s">
        <v>116</v>
      </c>
      <c r="P39">
        <v>99205</v>
      </c>
      <c r="Q39">
        <v>230</v>
      </c>
      <c r="R39">
        <v>49240</v>
      </c>
      <c r="S39">
        <v>72687</v>
      </c>
      <c r="T39">
        <v>21</v>
      </c>
      <c r="U39">
        <v>6185.0024860000003</v>
      </c>
      <c r="V39" t="s">
        <v>31</v>
      </c>
      <c r="W39">
        <f t="shared" si="0"/>
        <v>294.52392790476193</v>
      </c>
      <c r="X39">
        <f t="shared" si="1"/>
        <v>0.23184315306688172</v>
      </c>
      <c r="Y39">
        <f t="shared" si="2"/>
        <v>49.634595030492413</v>
      </c>
      <c r="Z39">
        <f t="shared" si="3"/>
        <v>125.60931125101543</v>
      </c>
      <c r="AA39">
        <f t="shared" si="4"/>
        <v>9.1304347826086953</v>
      </c>
      <c r="AB39">
        <f t="shared" si="5"/>
        <v>62.34567296003226</v>
      </c>
      <c r="AC39">
        <f t="shared" si="6"/>
        <v>26.891315156521742</v>
      </c>
    </row>
    <row r="40" spans="1:29" x14ac:dyDescent="0.25">
      <c r="A40" t="s">
        <v>1114</v>
      </c>
      <c r="B40" t="s">
        <v>2306</v>
      </c>
      <c r="C40" t="s">
        <v>2307</v>
      </c>
      <c r="D40" t="s">
        <v>2345</v>
      </c>
      <c r="E40" t="s">
        <v>2381</v>
      </c>
      <c r="F40" t="s">
        <v>2382</v>
      </c>
      <c r="G40" t="s">
        <v>2383</v>
      </c>
      <c r="I40" t="str">
        <f ca="1">IFERROR(__xludf.DUMMYFUNCTION("IFS(
  REGEXMATCH(LOWER(B477), ""sports|ufc|nba|nfl|mlb|soccer|sports fans""), ""Sports"",
  REGEXMATCH(LOWER(B477), ""music|spotify|concert|band|rock|pop|hip hop|jazz|r&amp;b|music lovers""), ""Music"",
  REGEXMATCH(LOWER(B477), ""food|cooking|recipe|restaur"&amp;"ant|snack|grocery|foodies""), ""Food"",
  REGEXMATCH(LOWER(B477), ""travel|vacation|airline|hotel|trip|flights|travelers""), ""Travel"",
  REGEXMATCH(LOWER(B477), ""fashion|style|clothing|apparel|shoes|accessories|beauty|cosmetics|fashionistas""), ""Fashi"&amp;"on &amp; Beauty"",
  REGEXMATCH(LOWER(B477), ""fitness|workout|gym|exercise|yoga|wellness|fitness enthusiasts""), ""Fitness"",
  REGEXMATCH(LOWER(B477), ""health|medical|pharmacy|mental health|doctor|health-conscious""), ""Health"",
  REGEXMATCH(LOWER(B477), "&amp;"""pets|dogs|cats|animals|pet care|pet lovers""), ""Pets"",
  REGEXMATCH(LOWER(B477), ""games|gaming|video games|xbox|playstation|nintendo|gamers""), ""Gaming"",
  REGEXMATCH(LOWER(B477), ""entertainment|movies|tv|netflix|streaming|celebrity|movie lovers|t"&amp;"v fans""), ""Entertainment"",
  REGEXMATCH(LOWER(B477), ""lifestyle|home|interior|decor|living|lifestyle enthusiasts""), ""Lifestyle"",
  REGEXMATCH(LOWER(B477), ""financial|finance|investing|stocks|retirement|banking|credit|debt|loans|savings|personal fi"&amp;"nance""), ""Finance"",
  REGEXMATCH(LOWER(B477), ""auto|automotive""), ""Auto"",
  REGEXMATCH(LOWER(B477), ""parenting|moms|dads|kids|toddlers|baby|new parents|children""), ""Parenting"",
  REGEXMATCH(LOWER(B477), ""technology|tech|gadgets|smartphone|apps"&amp;"|devices|computing|ai|robots""), ""Technology"",
  REGEXMATCH(LOWER(B477), ""education|students|learning|school|teachers|college|university|academics""), ""Education"",
  TRUE, ""Other""
)"),"Other")</f>
        <v>Other</v>
      </c>
      <c r="J40" t="s">
        <v>27</v>
      </c>
      <c r="K40" t="s">
        <v>289</v>
      </c>
      <c r="L40" t="s">
        <v>40</v>
      </c>
      <c r="M40" t="s">
        <v>1115</v>
      </c>
      <c r="N40" t="s">
        <v>36</v>
      </c>
      <c r="O40" t="s">
        <v>24</v>
      </c>
      <c r="P40">
        <v>11681</v>
      </c>
      <c r="Q40">
        <v>88</v>
      </c>
      <c r="R40">
        <v>4713</v>
      </c>
      <c r="S40">
        <v>8230</v>
      </c>
      <c r="T40">
        <v>4</v>
      </c>
      <c r="U40">
        <v>5216.6488790000003</v>
      </c>
      <c r="V40" t="s">
        <v>74</v>
      </c>
      <c r="W40">
        <f t="shared" si="0"/>
        <v>1304.1622197500001</v>
      </c>
      <c r="X40">
        <f t="shared" si="1"/>
        <v>0.75336015752076024</v>
      </c>
      <c r="Y40">
        <f t="shared" si="2"/>
        <v>40.347572981765261</v>
      </c>
      <c r="Z40">
        <f t="shared" si="3"/>
        <v>1106.8637553575218</v>
      </c>
      <c r="AA40">
        <f t="shared" si="4"/>
        <v>4.5454545454545459</v>
      </c>
      <c r="AB40">
        <f t="shared" si="5"/>
        <v>446.59266150158379</v>
      </c>
      <c r="AC40">
        <f t="shared" si="6"/>
        <v>59.280100897727273</v>
      </c>
    </row>
    <row r="41" spans="1:29" x14ac:dyDescent="0.25">
      <c r="A41" t="s">
        <v>1173</v>
      </c>
      <c r="B41" t="s">
        <v>2306</v>
      </c>
      <c r="C41" t="s">
        <v>2307</v>
      </c>
      <c r="D41" t="s">
        <v>2362</v>
      </c>
      <c r="E41" t="s">
        <v>2367</v>
      </c>
      <c r="F41" t="s">
        <v>2384</v>
      </c>
      <c r="I41" t="str">
        <f ca="1">IFERROR(__xludf.DUMMYFUNCTION("IFS(
  REGEXMATCH(LOWER(B512), ""sports|ufc|nba|nfl|mlb|soccer|sports fans""), ""Sports"",
  REGEXMATCH(LOWER(B512), ""music|spotify|concert|band|rock|pop|hip hop|jazz|r&amp;b|music lovers""), ""Music"",
  REGEXMATCH(LOWER(B512), ""food|cooking|recipe|restaur"&amp;"ant|snack|grocery|foodies""), ""Food"",
  REGEXMATCH(LOWER(B512), ""travel|vacation|airline|hotel|trip|flights|travelers""), ""Travel"",
  REGEXMATCH(LOWER(B512), ""fashion|style|clothing|apparel|shoes|accessories|beauty|cosmetics|fashionistas""), ""Fashi"&amp;"on &amp; Beauty"",
  REGEXMATCH(LOWER(B512), ""fitness|workout|gym|exercise|yoga|wellness|fitness enthusiasts""), ""Fitness"",
  REGEXMATCH(LOWER(B512), ""health|medical|pharmacy|mental health|doctor|health-conscious""), ""Health"",
  REGEXMATCH(LOWER(B512), "&amp;"""pets|dogs|cats|animals|pet care|pet lovers""), ""Pets"",
  REGEXMATCH(LOWER(B512), ""games|gaming|video games|xbox|playstation|nintendo|gamers""), ""Gaming"",
  REGEXMATCH(LOWER(B512), ""entertainment|movies|tv|netflix|streaming|celebrity|movie lovers|t"&amp;"v fans""), ""Entertainment"",
  REGEXMATCH(LOWER(B512), ""lifestyle|home|interior|decor|living|lifestyle enthusiasts""), ""Lifestyle"",
  REGEXMATCH(LOWER(B512), ""financial|finance|investing|stocks|retirement|banking|credit|debt|loans|savings|personal fi"&amp;"nance""), ""Finance"",
  REGEXMATCH(LOWER(B512), ""auto|automotive""), ""Auto"",
  REGEXMATCH(LOWER(B512), ""parenting|moms|dads|kids|toddlers|baby|new parents|children""), ""Parenting"",
  REGEXMATCH(LOWER(B512), ""technology|tech|gadgets|smartphone|apps"&amp;"|devices|computing|ai|robots""), ""Technology"",
  REGEXMATCH(LOWER(B512), ""education|students|learning|school|teachers|college|university|academics""), ""Education"",
  TRUE, ""Other""
)"),"Other")</f>
        <v>Other</v>
      </c>
      <c r="J41" t="s">
        <v>27</v>
      </c>
      <c r="K41" t="s">
        <v>295</v>
      </c>
      <c r="L41" t="s">
        <v>34</v>
      </c>
      <c r="M41" t="s">
        <v>45</v>
      </c>
      <c r="N41" t="s">
        <v>23</v>
      </c>
      <c r="O41" t="s">
        <v>116</v>
      </c>
      <c r="P41">
        <v>39163</v>
      </c>
      <c r="Q41">
        <v>113</v>
      </c>
      <c r="R41">
        <v>16254</v>
      </c>
      <c r="S41">
        <v>36526</v>
      </c>
      <c r="T41">
        <v>15</v>
      </c>
      <c r="U41">
        <v>5692.765813</v>
      </c>
      <c r="V41" t="s">
        <v>64</v>
      </c>
      <c r="W41">
        <f t="shared" si="0"/>
        <v>379.51772086666665</v>
      </c>
      <c r="X41">
        <f t="shared" si="1"/>
        <v>0.28853765033322271</v>
      </c>
      <c r="Y41">
        <f t="shared" si="2"/>
        <v>41.503459898373464</v>
      </c>
      <c r="Z41">
        <f t="shared" si="3"/>
        <v>350.23783763996551</v>
      </c>
      <c r="AA41">
        <f t="shared" si="4"/>
        <v>13.274336283185843</v>
      </c>
      <c r="AB41">
        <f t="shared" si="5"/>
        <v>145.36082049383347</v>
      </c>
      <c r="AC41">
        <f t="shared" si="6"/>
        <v>50.378458522123893</v>
      </c>
    </row>
    <row r="42" spans="1:29" x14ac:dyDescent="0.25">
      <c r="A42" t="s">
        <v>892</v>
      </c>
      <c r="B42" t="s">
        <v>893</v>
      </c>
      <c r="I42" t="str">
        <f ca="1">IFERROR(__xludf.DUMMYFUNCTION("IFS(
  REGEXMATCH(LOWER(B359), ""sports|ufc|nba|nfl|mlb|soccer|sports fans""), ""Sports"",
  REGEXMATCH(LOWER(B359), ""music|spotify|concert|band|rock|pop|hip hop|jazz|r&amp;b|music lovers""), ""Music"",
  REGEXMATCH(LOWER(B359), ""food|cooking|recipe|restaur"&amp;"ant|snack|grocery|foodies""), ""Food"",
  REGEXMATCH(LOWER(B359), ""travel|vacation|airline|hotel|trip|flights|travelers""), ""Travel"",
  REGEXMATCH(LOWER(B359), ""fashion|style|clothing|apparel|shoes|accessories|beauty|cosmetics|fashionistas""), ""Fashi"&amp;"on &amp; Beauty"",
  REGEXMATCH(LOWER(B359), ""fitness|workout|gym|exercise|yoga|wellness|fitness enthusiasts""), ""Fitness"",
  REGEXMATCH(LOWER(B359), ""health|medical|pharmacy|mental health|doctor|health-conscious""), ""Health"",
  REGEXMATCH(LOWER(B359), "&amp;"""pets|dogs|cats|animals|pet care|pet lovers""), ""Pets"",
  REGEXMATCH(LOWER(B359), ""games|gaming|video games|xbox|playstation|nintendo|gamers""), ""Gaming"",
  REGEXMATCH(LOWER(B359), ""entertainment|movies|tv|netflix|streaming|celebrity|movie lovers|t"&amp;"v fans""), ""Entertainment"",
  REGEXMATCH(LOWER(B359), ""lifestyle|home|interior|decor|living|lifestyle enthusiasts""), ""Lifestyle"",
  REGEXMATCH(LOWER(B359), ""financial|finance|investing|stocks|retirement|banking|credit|debt|loans|savings|personal fi"&amp;"nance""), ""Finance"",
  REGEXMATCH(LOWER(B359), ""auto|automotive""), ""Auto"",
  REGEXMATCH(LOWER(B359), ""parenting|moms|dads|kids|toddlers|baby|new parents|children""), ""Parenting"",
  REGEXMATCH(LOWER(B359), ""technology|tech|gadgets|smartphone|apps"&amp;"|devices|computing|ai|robots""), ""Technology"",
  REGEXMATCH(LOWER(B359), ""education|students|learning|school|teachers|college|university|academics""), ""Education"",
  TRUE, ""Other""
)"),"Technology")</f>
        <v>Technology</v>
      </c>
      <c r="J42" t="s">
        <v>19</v>
      </c>
      <c r="K42" t="s">
        <v>137</v>
      </c>
      <c r="L42" t="s">
        <v>40</v>
      </c>
      <c r="M42" t="s">
        <v>72</v>
      </c>
      <c r="N42" t="s">
        <v>46</v>
      </c>
      <c r="O42" t="s">
        <v>24</v>
      </c>
      <c r="P42">
        <v>239164</v>
      </c>
      <c r="Q42">
        <v>699</v>
      </c>
      <c r="R42">
        <v>86250</v>
      </c>
      <c r="S42">
        <v>198209</v>
      </c>
      <c r="T42">
        <v>41</v>
      </c>
      <c r="U42">
        <v>2819.935266</v>
      </c>
      <c r="V42" t="s">
        <v>188</v>
      </c>
      <c r="W42">
        <f t="shared" si="0"/>
        <v>68.778908926829274</v>
      </c>
      <c r="X42">
        <f t="shared" si="1"/>
        <v>0.29226806710039971</v>
      </c>
      <c r="Y42">
        <f t="shared" si="2"/>
        <v>36.063119867538589</v>
      </c>
      <c r="Z42">
        <f t="shared" si="3"/>
        <v>32.69490163478261</v>
      </c>
      <c r="AA42">
        <f t="shared" si="4"/>
        <v>5.8655221745350508</v>
      </c>
      <c r="AB42">
        <f t="shared" si="5"/>
        <v>11.790801567125488</v>
      </c>
      <c r="AC42">
        <f t="shared" si="6"/>
        <v>4.0342421545064377</v>
      </c>
    </row>
    <row r="43" spans="1:29" x14ac:dyDescent="0.25">
      <c r="A43" t="s">
        <v>1151</v>
      </c>
      <c r="B43" t="s">
        <v>2306</v>
      </c>
      <c r="C43" t="s">
        <v>2307</v>
      </c>
      <c r="D43" t="s">
        <v>2360</v>
      </c>
      <c r="E43" t="s">
        <v>2385</v>
      </c>
      <c r="F43" t="s">
        <v>2386</v>
      </c>
      <c r="I43" t="str">
        <f ca="1">IFERROR(__xludf.DUMMYFUNCTION("IFS(
  REGEXMATCH(LOWER(B500), ""sports|ufc|nba|nfl|mlb|soccer|sports fans""), ""Sports"",
  REGEXMATCH(LOWER(B500), ""music|spotify|concert|band|rock|pop|hip hop|jazz|r&amp;b|music lovers""), ""Music"",
  REGEXMATCH(LOWER(B500), ""food|cooking|recipe|restaur"&amp;"ant|snack|grocery|foodies""), ""Food"",
  REGEXMATCH(LOWER(B500), ""travel|vacation|airline|hotel|trip|flights|travelers""), ""Travel"",
  REGEXMATCH(LOWER(B500), ""fashion|style|clothing|apparel|shoes|accessories|beauty|cosmetics|fashionistas""), ""Fashi"&amp;"on &amp; Beauty"",
  REGEXMATCH(LOWER(B500), ""fitness|workout|gym|exercise|yoga|wellness|fitness enthusiasts""), ""Fitness"",
  REGEXMATCH(LOWER(B500), ""health|medical|pharmacy|mental health|doctor|health-conscious""), ""Health"",
  REGEXMATCH(LOWER(B500), "&amp;"""pets|dogs|cats|animals|pet care|pet lovers""), ""Pets"",
  REGEXMATCH(LOWER(B500), ""games|gaming|video games|xbox|playstation|nintendo|gamers""), ""Gaming"",
  REGEXMATCH(LOWER(B500), ""entertainment|movies|tv|netflix|streaming|celebrity|movie lovers|t"&amp;"v fans""), ""Entertainment"",
  REGEXMATCH(LOWER(B500), ""lifestyle|home|interior|decor|living|lifestyle enthusiasts""), ""Lifestyle"",
  REGEXMATCH(LOWER(B500), ""financial|finance|investing|stocks|retirement|banking|credit|debt|loans|savings|personal fi"&amp;"nance""), ""Finance"",
  REGEXMATCH(LOWER(B500), ""auto|automotive""), ""Auto"",
  REGEXMATCH(LOWER(B500), ""parenting|moms|dads|kids|toddlers|baby|new parents|children""), ""Parenting"",
  REGEXMATCH(LOWER(B500), ""technology|tech|gadgets|smartphone|apps"&amp;"|devices|computing|ai|robots""), ""Technology"",
  REGEXMATCH(LOWER(B500), ""education|students|learning|school|teachers|college|university|academics""), ""Education"",
  TRUE, ""Other""
)"),"Entertainment")</f>
        <v>Entertainment</v>
      </c>
      <c r="J43" t="s">
        <v>27</v>
      </c>
      <c r="K43" t="s">
        <v>703</v>
      </c>
      <c r="L43" t="s">
        <v>21</v>
      </c>
      <c r="M43" t="s">
        <v>237</v>
      </c>
      <c r="N43" t="s">
        <v>23</v>
      </c>
      <c r="O43" t="s">
        <v>92</v>
      </c>
      <c r="P43">
        <v>20833</v>
      </c>
      <c r="Q43">
        <v>87</v>
      </c>
      <c r="R43">
        <v>1777</v>
      </c>
      <c r="S43">
        <v>17211</v>
      </c>
      <c r="T43">
        <v>9</v>
      </c>
      <c r="U43">
        <v>5542.5121810000001</v>
      </c>
      <c r="V43" t="s">
        <v>47</v>
      </c>
      <c r="W43">
        <f t="shared" si="0"/>
        <v>615.83468677777773</v>
      </c>
      <c r="X43">
        <f t="shared" si="1"/>
        <v>0.41760668170690729</v>
      </c>
      <c r="Y43">
        <f t="shared" si="2"/>
        <v>8.5297364757836132</v>
      </c>
      <c r="Z43">
        <f t="shared" si="3"/>
        <v>3119.0276764209343</v>
      </c>
      <c r="AA43">
        <f t="shared" si="4"/>
        <v>10.344827586206897</v>
      </c>
      <c r="AB43">
        <f t="shared" si="5"/>
        <v>266.04484140546248</v>
      </c>
      <c r="AC43">
        <f t="shared" si="6"/>
        <v>63.707036563218388</v>
      </c>
    </row>
    <row r="44" spans="1:29" x14ac:dyDescent="0.25">
      <c r="A44" t="s">
        <v>763</v>
      </c>
      <c r="B44" t="s">
        <v>930</v>
      </c>
      <c r="C44" t="s">
        <v>2387</v>
      </c>
      <c r="D44" t="s">
        <v>2388</v>
      </c>
      <c r="I44" t="str">
        <f ca="1">IFERROR(__xludf.DUMMYFUNCTION("IFS(
  REGEXMATCH(LOWER(B292), ""sports|ufc|nba|nfl|mlb|soccer|sports fans""), ""Sports"",
  REGEXMATCH(LOWER(B292), ""music|spotify|concert|band|rock|pop|hip hop|jazz|r&amp;b|music lovers""), ""Music"",
  REGEXMATCH(LOWER(B292), ""food|cooking|recipe|restaur"&amp;"ant|snack|grocery|foodies""), ""Food"",
  REGEXMATCH(LOWER(B292), ""travel|vacation|airline|hotel|trip|flights|travelers""), ""Travel"",
  REGEXMATCH(LOWER(B292), ""fashion|style|clothing|apparel|shoes|accessories|beauty|cosmetics|fashionistas""), ""Fashi"&amp;"on &amp; Beauty"",
  REGEXMATCH(LOWER(B292), ""fitness|workout|gym|exercise|yoga|wellness|fitness enthusiasts""), ""Fitness"",
  REGEXMATCH(LOWER(B292), ""health|medical|pharmacy|mental health|doctor|health-conscious""), ""Health"",
  REGEXMATCH(LOWER(B292), "&amp;"""pets|dogs|cats|animals|pet care|pet lovers""), ""Pets"",
  REGEXMATCH(LOWER(B292), ""games|gaming|video games|xbox|playstation|nintendo|gamers""), ""Gaming"",
  REGEXMATCH(LOWER(B292), ""entertainment|movies|tv|netflix|streaming|celebrity|movie lovers|t"&amp;"v fans""), ""Entertainment"",
  REGEXMATCH(LOWER(B292), ""lifestyle|home|interior|decor|living|lifestyle enthusiasts""), ""Lifestyle"",
  REGEXMATCH(LOWER(B292), ""financial|finance|investing|stocks|retirement|banking|credit|debt|loans|savings|personal fi"&amp;"nance""), ""Finance"",
  REGEXMATCH(LOWER(B292), ""auto|automotive""), ""Auto"",
  REGEXMATCH(LOWER(B292), ""parenting|moms|dads|kids|toddlers|baby|new parents|children""), ""Parenting"",
  REGEXMATCH(LOWER(B292), ""technology|tech|gadgets|smartphone|apps"&amp;"|devices|computing|ai|robots""), ""Technology"",
  REGEXMATCH(LOWER(B292), ""education|students|learning|school|teachers|college|university|academics""), ""Education"",
  TRUE, ""Other""
)"),"Entertainment")</f>
        <v>Entertainment</v>
      </c>
      <c r="J44" t="s">
        <v>19</v>
      </c>
      <c r="K44" t="s">
        <v>764</v>
      </c>
      <c r="L44" t="s">
        <v>29</v>
      </c>
      <c r="M44" t="s">
        <v>765</v>
      </c>
      <c r="N44" t="s">
        <v>68</v>
      </c>
      <c r="O44" t="s">
        <v>24</v>
      </c>
      <c r="P44">
        <v>16288</v>
      </c>
      <c r="Q44">
        <v>56</v>
      </c>
      <c r="R44">
        <v>5304</v>
      </c>
      <c r="S44">
        <v>10731</v>
      </c>
      <c r="T44">
        <v>3</v>
      </c>
      <c r="U44">
        <v>2030.142709</v>
      </c>
      <c r="V44" t="s">
        <v>80</v>
      </c>
      <c r="W44">
        <f t="shared" si="0"/>
        <v>676.71423633333336</v>
      </c>
      <c r="X44">
        <f t="shared" si="1"/>
        <v>0.34381139489194501</v>
      </c>
      <c r="Y44">
        <f t="shared" si="2"/>
        <v>32.563850687622789</v>
      </c>
      <c r="Z44">
        <f t="shared" si="3"/>
        <v>382.75692100301654</v>
      </c>
      <c r="AA44">
        <f t="shared" si="4"/>
        <v>5.3571428571428568</v>
      </c>
      <c r="AB44">
        <f t="shared" si="5"/>
        <v>124.64039225196463</v>
      </c>
      <c r="AC44">
        <f t="shared" si="6"/>
        <v>36.252548374999996</v>
      </c>
    </row>
    <row r="45" spans="1:29" x14ac:dyDescent="0.25">
      <c r="A45" t="s">
        <v>906</v>
      </c>
      <c r="B45" t="s">
        <v>2310</v>
      </c>
      <c r="C45" t="s">
        <v>2320</v>
      </c>
      <c r="D45" t="s">
        <v>2321</v>
      </c>
      <c r="E45" t="s">
        <v>2354</v>
      </c>
      <c r="F45" t="s">
        <v>2389</v>
      </c>
      <c r="I45" t="str">
        <f ca="1">IFERROR(__xludf.DUMMYFUNCTION("IFS(
  REGEXMATCH(LOWER(B365), ""sports|ufc|nba|nfl|mlb|soccer|sports fans""), ""Sports"",
  REGEXMATCH(LOWER(B365), ""music|spotify|concert|band|rock|pop|hip hop|jazz|r&amp;b|music lovers""), ""Music"",
  REGEXMATCH(LOWER(B365), ""food|cooking|recipe|restaur"&amp;"ant|snack|grocery|foodies""), ""Food"",
  REGEXMATCH(LOWER(B365), ""travel|vacation|airline|hotel|trip|flights|travelers""), ""Travel"",
  REGEXMATCH(LOWER(B365), ""fashion|style|clothing|apparel|shoes|accessories|beauty|cosmetics|fashionistas""), ""Fashi"&amp;"on &amp; Beauty"",
  REGEXMATCH(LOWER(B365), ""fitness|workout|gym|exercise|yoga|wellness|fitness enthusiasts""), ""Fitness"",
  REGEXMATCH(LOWER(B365), ""health|medical|pharmacy|mental health|doctor|health-conscious""), ""Health"",
  REGEXMATCH(LOWER(B365), "&amp;"""pets|dogs|cats|animals|pet care|pet lovers""), ""Pets"",
  REGEXMATCH(LOWER(B365), ""games|gaming|video games|xbox|playstation|nintendo|gamers""), ""Gaming"",
  REGEXMATCH(LOWER(B365), ""entertainment|movies|tv|netflix|streaming|celebrity|movie lovers|t"&amp;"v fans""), ""Entertainment"",
  REGEXMATCH(LOWER(B365), ""lifestyle|home|interior|decor|living|lifestyle enthusiasts""), ""Lifestyle"",
  REGEXMATCH(LOWER(B365), ""financial|finance|investing|stocks|retirement|banking|credit|debt|loans|savings|personal fi"&amp;"nance""), ""Finance"",
  REGEXMATCH(LOWER(B365), ""auto|automotive""), ""Auto"",
  REGEXMATCH(LOWER(B365), ""parenting|moms|dads|kids|toddlers|baby|new parents|children""), ""Parenting"",
  REGEXMATCH(LOWER(B365), ""technology|tech|gadgets|smartphone|apps"&amp;"|devices|computing|ai|robots""), ""Technology"",
  REGEXMATCH(LOWER(B365), ""education|students|learning|school|teachers|college|university|academics""), ""Education"",
  TRUE, ""Other""
)"),"Other")</f>
        <v>Other</v>
      </c>
      <c r="J45" t="s">
        <v>27</v>
      </c>
      <c r="K45" t="s">
        <v>907</v>
      </c>
      <c r="L45" t="s">
        <v>29</v>
      </c>
      <c r="M45" t="s">
        <v>649</v>
      </c>
      <c r="N45" t="s">
        <v>36</v>
      </c>
      <c r="O45" t="s">
        <v>24</v>
      </c>
      <c r="P45">
        <v>20278</v>
      </c>
      <c r="Q45">
        <v>74</v>
      </c>
      <c r="R45">
        <v>14227</v>
      </c>
      <c r="S45">
        <v>19480</v>
      </c>
      <c r="T45">
        <v>3</v>
      </c>
      <c r="U45">
        <v>2921.1102070000002</v>
      </c>
      <c r="V45" t="s">
        <v>47</v>
      </c>
      <c r="W45">
        <f t="shared" si="0"/>
        <v>973.70340233333343</v>
      </c>
      <c r="X45">
        <f t="shared" si="1"/>
        <v>0.36492750764375187</v>
      </c>
      <c r="Y45">
        <f t="shared" si="2"/>
        <v>70.159779070914297</v>
      </c>
      <c r="Z45">
        <f t="shared" si="3"/>
        <v>205.32158620932032</v>
      </c>
      <c r="AA45">
        <f t="shared" si="4"/>
        <v>4.0540540540540544</v>
      </c>
      <c r="AB45">
        <f t="shared" si="5"/>
        <v>144.05317126935597</v>
      </c>
      <c r="AC45">
        <f t="shared" si="6"/>
        <v>39.474462256756759</v>
      </c>
    </row>
    <row r="46" spans="1:29" x14ac:dyDescent="0.25">
      <c r="A46" t="s">
        <v>1386</v>
      </c>
      <c r="B46" t="s">
        <v>2306</v>
      </c>
      <c r="C46" t="s">
        <v>2307</v>
      </c>
      <c r="D46" t="s">
        <v>2390</v>
      </c>
      <c r="E46" t="s">
        <v>2391</v>
      </c>
      <c r="I46" t="str">
        <f ca="1">IFERROR(__xludf.DUMMYFUNCTION("IFS(
  REGEXMATCH(LOWER(B642), ""sports|ufc|nba|nfl|mlb|soccer|sports fans""), ""Sports"",
  REGEXMATCH(LOWER(B642), ""music|spotify|concert|band|rock|pop|hip hop|jazz|r&amp;b|music lovers""), ""Music"",
  REGEXMATCH(LOWER(B642), ""food|cooking|recipe|restaur"&amp;"ant|snack|grocery|foodies""), ""Food"",
  REGEXMATCH(LOWER(B642), ""travel|vacation|airline|hotel|trip|flights|travelers""), ""Travel"",
  REGEXMATCH(LOWER(B642), ""fashion|style|clothing|apparel|shoes|accessories|beauty|cosmetics|fashionistas""), ""Fashi"&amp;"on &amp; Beauty"",
  REGEXMATCH(LOWER(B642), ""fitness|workout|gym|exercise|yoga|wellness|fitness enthusiasts""), ""Fitness"",
  REGEXMATCH(LOWER(B642), ""health|medical|pharmacy|mental health|doctor|health-conscious""), ""Health"",
  REGEXMATCH(LOWER(B642), "&amp;"""pets|dogs|cats|animals|pet care|pet lovers""), ""Pets"",
  REGEXMATCH(LOWER(B642), ""games|gaming|video games|xbox|playstation|nintendo|gamers""), ""Gaming"",
  REGEXMATCH(LOWER(B642), ""entertainment|movies|tv|netflix|streaming|celebrity|movie lovers|t"&amp;"v fans""), ""Entertainment"",
  REGEXMATCH(LOWER(B642), ""lifestyle|home|interior|decor|living|lifestyle enthusiasts""), ""Lifestyle"",
  REGEXMATCH(LOWER(B642), ""financial|finance|investing|stocks|retirement|banking|credit|debt|loans|savings|personal fi"&amp;"nance""), ""Finance"",
  REGEXMATCH(LOWER(B642), ""auto|automotive""), ""Auto"",
  REGEXMATCH(LOWER(B642), ""parenting|moms|dads|kids|toddlers|baby|new parents|children""), ""Parenting"",
  REGEXMATCH(LOWER(B642), ""technology|tech|gadgets|smartphone|apps"&amp;"|devices|computing|ai|robots""), ""Technology"",
  REGEXMATCH(LOWER(B642), ""education|students|learning|school|teachers|college|university|academics""), ""Education"",
  TRUE, ""Other""
)"),"Gaming")</f>
        <v>Gaming</v>
      </c>
      <c r="J46" t="s">
        <v>27</v>
      </c>
      <c r="K46" t="s">
        <v>977</v>
      </c>
      <c r="L46" t="s">
        <v>21</v>
      </c>
      <c r="M46" t="s">
        <v>704</v>
      </c>
      <c r="N46" t="s">
        <v>46</v>
      </c>
      <c r="O46" t="s">
        <v>92</v>
      </c>
      <c r="P46">
        <v>26558</v>
      </c>
      <c r="Q46">
        <v>111</v>
      </c>
      <c r="R46">
        <v>15761</v>
      </c>
      <c r="S46">
        <v>23532</v>
      </c>
      <c r="T46">
        <v>14</v>
      </c>
      <c r="U46">
        <v>6751.5589810000001</v>
      </c>
      <c r="V46" t="s">
        <v>74</v>
      </c>
      <c r="W46">
        <f t="shared" si="0"/>
        <v>482.25421292857146</v>
      </c>
      <c r="X46">
        <f t="shared" si="1"/>
        <v>0.41795315912342795</v>
      </c>
      <c r="Y46">
        <f t="shared" si="2"/>
        <v>59.345583251750888</v>
      </c>
      <c r="Z46">
        <f t="shared" si="3"/>
        <v>428.37123158429034</v>
      </c>
      <c r="AA46">
        <f t="shared" si="4"/>
        <v>12.612612612612612</v>
      </c>
      <c r="AB46">
        <f t="shared" si="5"/>
        <v>254.21940586640562</v>
      </c>
      <c r="AC46">
        <f t="shared" si="6"/>
        <v>60.824855684684685</v>
      </c>
    </row>
    <row r="47" spans="1:29" x14ac:dyDescent="0.25">
      <c r="A47" t="s">
        <v>1426</v>
      </c>
      <c r="B47" t="s">
        <v>2306</v>
      </c>
      <c r="C47" t="s">
        <v>2307</v>
      </c>
      <c r="D47" t="s">
        <v>2338</v>
      </c>
      <c r="E47" t="s">
        <v>2392</v>
      </c>
      <c r="I47" t="str">
        <f ca="1">IFERROR(__xludf.DUMMYFUNCTION("IFS(
  REGEXMATCH(LOWER(B668), ""sports|ufc|nba|nfl|mlb|soccer|sports fans""), ""Sports"",
  REGEXMATCH(LOWER(B668), ""music|spotify|concert|band|rock|pop|hip hop|jazz|r&amp;b|music lovers""), ""Music"",
  REGEXMATCH(LOWER(B668), ""food|cooking|recipe|restaur"&amp;"ant|snack|grocery|foodies""), ""Food"",
  REGEXMATCH(LOWER(B668), ""travel|vacation|airline|hotel|trip|flights|travelers""), ""Travel"",
  REGEXMATCH(LOWER(B668), ""fashion|style|clothing|apparel|shoes|accessories|beauty|cosmetics|fashionistas""), ""Fashi"&amp;"on &amp; Beauty"",
  REGEXMATCH(LOWER(B668), ""fitness|workout|gym|exercise|yoga|wellness|fitness enthusiasts""), ""Fitness"",
  REGEXMATCH(LOWER(B668), ""health|medical|pharmacy|mental health|doctor|health-conscious""), ""Health"",
  REGEXMATCH(LOWER(B668), "&amp;"""pets|dogs|cats|animals|pet care|pet lovers""), ""Pets"",
  REGEXMATCH(LOWER(B668), ""games|gaming|video games|xbox|playstation|nintendo|gamers""), ""Gaming"",
  REGEXMATCH(LOWER(B668), ""entertainment|movies|tv|netflix|streaming|celebrity|movie lovers|t"&amp;"v fans""), ""Entertainment"",
  REGEXMATCH(LOWER(B668), ""lifestyle|home|interior|decor|living|lifestyle enthusiasts""), ""Lifestyle"",
  REGEXMATCH(LOWER(B668), ""financial|finance|investing|stocks|retirement|banking|credit|debt|loans|savings|personal fi"&amp;"nance""), ""Finance"",
  REGEXMATCH(LOWER(B668), ""auto|automotive""), ""Auto"",
  REGEXMATCH(LOWER(B668), ""parenting|moms|dads|kids|toddlers|baby|new parents|children""), ""Parenting"",
  REGEXMATCH(LOWER(B668), ""technology|tech|gadgets|smartphone|apps"&amp;"|devices|computing|ai|robots""), ""Technology"",
  REGEXMATCH(LOWER(B668), ""education|students|learning|school|teachers|college|university|academics""), ""Education"",
  TRUE, ""Other""
)"),"Technology")</f>
        <v>Technology</v>
      </c>
      <c r="J47" t="s">
        <v>152</v>
      </c>
      <c r="K47" t="s">
        <v>1427</v>
      </c>
      <c r="L47" t="s">
        <v>34</v>
      </c>
      <c r="M47" t="s">
        <v>620</v>
      </c>
      <c r="N47" t="s">
        <v>36</v>
      </c>
      <c r="O47" t="s">
        <v>24</v>
      </c>
      <c r="P47">
        <v>115412</v>
      </c>
      <c r="Q47">
        <v>490</v>
      </c>
      <c r="R47">
        <v>71564</v>
      </c>
      <c r="S47">
        <v>81785</v>
      </c>
      <c r="T47">
        <v>21</v>
      </c>
      <c r="U47">
        <v>6861.5363799999996</v>
      </c>
      <c r="V47" t="s">
        <v>106</v>
      </c>
      <c r="W47">
        <f t="shared" si="0"/>
        <v>326.73982761904762</v>
      </c>
      <c r="X47">
        <f t="shared" si="1"/>
        <v>0.42456590302568192</v>
      </c>
      <c r="Y47">
        <f t="shared" si="2"/>
        <v>62.007416906387547</v>
      </c>
      <c r="Z47">
        <f t="shared" si="3"/>
        <v>95.879721368285729</v>
      </c>
      <c r="AA47">
        <f t="shared" si="4"/>
        <v>4.2857142857142856</v>
      </c>
      <c r="AB47">
        <f t="shared" si="5"/>
        <v>59.45253855751568</v>
      </c>
      <c r="AC47">
        <f t="shared" si="6"/>
        <v>14.003135469387754</v>
      </c>
    </row>
    <row r="48" spans="1:29" x14ac:dyDescent="0.25">
      <c r="A48" t="s">
        <v>177</v>
      </c>
      <c r="B48" t="s">
        <v>2393</v>
      </c>
      <c r="C48" t="s">
        <v>2394</v>
      </c>
      <c r="D48" t="s">
        <v>2395</v>
      </c>
      <c r="E48" t="s">
        <v>2396</v>
      </c>
      <c r="F48" t="s">
        <v>2397</v>
      </c>
      <c r="I48" t="str">
        <f ca="1">IFERROR(__xludf.DUMMYFUNCTION("IFS(
  REGEXMATCH(LOWER(B46), ""sports|ufc|nba|nfl|mlb|soccer|sports fans""), ""Sports"",
  REGEXMATCH(LOWER(B46), ""music|spotify|concert|band|rock|pop|hip hop|jazz|r&amp;b|music lovers""), ""Music"",
  REGEXMATCH(LOWER(B46), ""food|cooking|recipe|restaurant"&amp;"|snack|grocery|foodies""), ""Food"",
  REGEXMATCH(LOWER(B46), ""travel|vacation|airline|hotel|trip|flights|travelers""), ""Travel"",
  REGEXMATCH(LOWER(B46), ""fashion|style|clothing|apparel|shoes|accessories|beauty|cosmetics|fashionistas""), ""Fashion &amp; "&amp;"Beauty"",
  REGEXMATCH(LOWER(B46), ""fitness|workout|gym|exercise|yoga|wellness|fitness enthusiasts""), ""Fitness"",
  REGEXMATCH(LOWER(B46), ""health|medical|pharmacy|mental health|doctor|health-conscious""), ""Health"",
  REGEXMATCH(LOWER(B46), ""pets|d"&amp;"ogs|cats|animals|pet care|pet lovers""), ""Pets"",
  REGEXMATCH(LOWER(B46), ""games|gaming|video games|xbox|playstation|nintendo|gamers""), ""Gaming"",
  REGEXMATCH(LOWER(B46), ""entertainment|movies|tv|netflix|streaming|celebrity|movie lovers|tv fans""),"&amp;" ""Entertainment"",
  REGEXMATCH(LOWER(B46), ""lifestyle|home|interior|decor|living|lifestyle enthusiasts""), ""Lifestyle"",
  REGEXMATCH(LOWER(B46), ""financial|finance|investing|stocks|retirement|banking|credit|debt|loans|savings|personal finance""), """&amp;"Finance"",
  REGEXMATCH(LOWER(B46), ""auto|automotive""), ""Auto"",
  REGEXMATCH(LOWER(B46), ""parenting|moms|dads|kids|toddlers|baby|new parents|children""), ""Parenting"",
  REGEXMATCH(LOWER(B46), ""technology|tech|gadgets|smartphone|apps|devices|comput"&amp;"ing|ai|robots""), ""Technology"",
  REGEXMATCH(LOWER(B46), ""education|students|learning|school|teachers|college|university|academics""), ""Education"",
  TRUE, ""Other""
)"),"Technology")</f>
        <v>Technology</v>
      </c>
      <c r="J48" t="s">
        <v>19</v>
      </c>
      <c r="K48" t="s">
        <v>178</v>
      </c>
      <c r="L48" t="s">
        <v>34</v>
      </c>
      <c r="M48" t="s">
        <v>179</v>
      </c>
      <c r="N48" t="s">
        <v>23</v>
      </c>
      <c r="O48" t="s">
        <v>24</v>
      </c>
      <c r="P48">
        <v>22163</v>
      </c>
      <c r="Q48">
        <v>55</v>
      </c>
      <c r="R48">
        <v>2368</v>
      </c>
      <c r="S48">
        <v>8130</v>
      </c>
      <c r="T48">
        <v>3</v>
      </c>
      <c r="U48">
        <v>1493.7793280000001</v>
      </c>
      <c r="V48" t="s">
        <v>31</v>
      </c>
      <c r="W48">
        <f t="shared" si="0"/>
        <v>497.92644266666667</v>
      </c>
      <c r="X48">
        <f t="shared" si="1"/>
        <v>0.24816134999774397</v>
      </c>
      <c r="Y48">
        <f t="shared" si="2"/>
        <v>10.684474123539232</v>
      </c>
      <c r="Z48">
        <f t="shared" si="3"/>
        <v>630.81897297297292</v>
      </c>
      <c r="AA48">
        <f t="shared" si="4"/>
        <v>5.4545454545454541</v>
      </c>
      <c r="AB48">
        <f t="shared" si="5"/>
        <v>67.399689933673244</v>
      </c>
      <c r="AC48">
        <f t="shared" si="6"/>
        <v>27.159624145454547</v>
      </c>
    </row>
    <row r="49" spans="1:29" x14ac:dyDescent="0.25">
      <c r="A49" t="s">
        <v>509</v>
      </c>
      <c r="B49" t="s">
        <v>818</v>
      </c>
      <c r="C49" t="s">
        <v>2337</v>
      </c>
      <c r="D49" t="s">
        <v>2381</v>
      </c>
      <c r="E49" t="s">
        <v>2398</v>
      </c>
      <c r="I49" t="str">
        <f ca="1">IFERROR(__xludf.DUMMYFUNCTION("IFS(
  REGEXMATCH(LOWER(B179), ""sports|ufc|nba|nfl|mlb|soccer|sports fans""), ""Sports"",
  REGEXMATCH(LOWER(B179), ""music|spotify|concert|band|rock|pop|hip hop|jazz|r&amp;b|music lovers""), ""Music"",
  REGEXMATCH(LOWER(B179), ""food|cooking|recipe|restaur"&amp;"ant|snack|grocery|foodies""), ""Food"",
  REGEXMATCH(LOWER(B179), ""travel|vacation|airline|hotel|trip|flights|travelers""), ""Travel"",
  REGEXMATCH(LOWER(B179), ""fashion|style|clothing|apparel|shoes|accessories|beauty|cosmetics|fashionistas""), ""Fashi"&amp;"on &amp; Beauty"",
  REGEXMATCH(LOWER(B179), ""fitness|workout|gym|exercise|yoga|wellness|fitness enthusiasts""), ""Fitness"",
  REGEXMATCH(LOWER(B179), ""health|medical|pharmacy|mental health|doctor|health-conscious""), ""Health"",
  REGEXMATCH(LOWER(B179), "&amp;"""pets|dogs|cats|animals|pet care|pet lovers""), ""Pets"",
  REGEXMATCH(LOWER(B179), ""games|gaming|video games|xbox|playstation|nintendo|gamers""), ""Gaming"",
  REGEXMATCH(LOWER(B179), ""entertainment|movies|tv|netflix|streaming|celebrity|movie lovers|t"&amp;"v fans""), ""Entertainment"",
  REGEXMATCH(LOWER(B179), ""lifestyle|home|interior|decor|living|lifestyle enthusiasts""), ""Lifestyle"",
  REGEXMATCH(LOWER(B179), ""financial|finance|investing|stocks|retirement|banking|credit|debt|loans|savings|personal fi"&amp;"nance""), ""Finance"",
  REGEXMATCH(LOWER(B179), ""auto|automotive""), ""Auto"",
  REGEXMATCH(LOWER(B179), ""parenting|moms|dads|kids|toddlers|baby|new parents|children""), ""Parenting"",
  REGEXMATCH(LOWER(B179), ""technology|tech|gadgets|smartphone|apps"&amp;"|devices|computing|ai|robots""), ""Technology"",
  REGEXMATCH(LOWER(B179), ""education|students|learning|school|teachers|college|university|academics""), ""Education"",
  TRUE, ""Other""
)"),"Other")</f>
        <v>Other</v>
      </c>
      <c r="J49" t="s">
        <v>19</v>
      </c>
      <c r="K49" t="s">
        <v>219</v>
      </c>
      <c r="L49" t="s">
        <v>34</v>
      </c>
      <c r="M49" t="s">
        <v>510</v>
      </c>
      <c r="N49" t="s">
        <v>23</v>
      </c>
      <c r="O49" t="s">
        <v>24</v>
      </c>
      <c r="P49">
        <v>97346</v>
      </c>
      <c r="Q49">
        <v>790</v>
      </c>
      <c r="R49">
        <v>44118</v>
      </c>
      <c r="S49">
        <v>91080</v>
      </c>
      <c r="T49">
        <v>19</v>
      </c>
      <c r="U49">
        <v>1657.5648699999999</v>
      </c>
      <c r="V49" t="s">
        <v>260</v>
      </c>
      <c r="W49">
        <f t="shared" si="0"/>
        <v>87.240256315789466</v>
      </c>
      <c r="X49">
        <f t="shared" si="1"/>
        <v>0.81153822447763646</v>
      </c>
      <c r="Y49">
        <f t="shared" si="2"/>
        <v>45.320814414562491</v>
      </c>
      <c r="Z49">
        <f t="shared" si="3"/>
        <v>37.571169817308125</v>
      </c>
      <c r="AA49">
        <f t="shared" si="4"/>
        <v>2.4050632911392404</v>
      </c>
      <c r="AB49">
        <f t="shared" si="5"/>
        <v>17.027560146282333</v>
      </c>
      <c r="AC49">
        <f t="shared" si="6"/>
        <v>2.0981833797468354</v>
      </c>
    </row>
    <row r="50" spans="1:29" x14ac:dyDescent="0.25">
      <c r="A50" t="s">
        <v>302</v>
      </c>
      <c r="B50" t="s">
        <v>818</v>
      </c>
      <c r="C50" t="s">
        <v>2337</v>
      </c>
      <c r="D50" t="s">
        <v>2390</v>
      </c>
      <c r="I50" t="str">
        <f ca="1">IFERROR(__xludf.DUMMYFUNCTION("IFS(
  REGEXMATCH(LOWER(B89), ""sports|ufc|nba|nfl|mlb|soccer|sports fans""), ""Sports"",
  REGEXMATCH(LOWER(B89), ""music|spotify|concert|band|rock|pop|hip hop|jazz|r&amp;b|music lovers""), ""Music"",
  REGEXMATCH(LOWER(B89), ""food|cooking|recipe|restaurant"&amp;"|snack|grocery|foodies""), ""Food"",
  REGEXMATCH(LOWER(B89), ""travel|vacation|airline|hotel|trip|flights|travelers""), ""Travel"",
  REGEXMATCH(LOWER(B89), ""fashion|style|clothing|apparel|shoes|accessories|beauty|cosmetics|fashionistas""), ""Fashion &amp; "&amp;"Beauty"",
  REGEXMATCH(LOWER(B89), ""fitness|workout|gym|exercise|yoga|wellness|fitness enthusiasts""), ""Fitness"",
  REGEXMATCH(LOWER(B89), ""health|medical|pharmacy|mental health|doctor|health-conscious""), ""Health"",
  REGEXMATCH(LOWER(B89), ""pets|d"&amp;"ogs|cats|animals|pet care|pet lovers""), ""Pets"",
  REGEXMATCH(LOWER(B89), ""games|gaming|video games|xbox|playstation|nintendo|gamers""), ""Gaming"",
  REGEXMATCH(LOWER(B89), ""entertainment|movies|tv|netflix|streaming|celebrity|movie lovers|tv fans""),"&amp;" ""Entertainment"",
  REGEXMATCH(LOWER(B89), ""lifestyle|home|interior|decor|living|lifestyle enthusiasts""), ""Lifestyle"",
  REGEXMATCH(LOWER(B89), ""financial|finance|investing|stocks|retirement|banking|credit|debt|loans|savings|personal finance""), """&amp;"Finance"",
  REGEXMATCH(LOWER(B89), ""auto|automotive""), ""Auto"",
  REGEXMATCH(LOWER(B89), ""parenting|moms|dads|kids|toddlers|baby|new parents|children""), ""Parenting"",
  REGEXMATCH(LOWER(B89), ""technology|tech|gadgets|smartphone|apps|devices|comput"&amp;"ing|ai|robots""), ""Technology"",
  REGEXMATCH(LOWER(B89), ""education|students|learning|school|teachers|college|university|academics""), ""Education"",
  TRUE, ""Other""
)"),"Gaming")</f>
        <v>Gaming</v>
      </c>
      <c r="J50" t="s">
        <v>19</v>
      </c>
      <c r="K50" t="s">
        <v>303</v>
      </c>
      <c r="L50" t="s">
        <v>29</v>
      </c>
      <c r="M50" t="s">
        <v>304</v>
      </c>
      <c r="N50" t="s">
        <v>36</v>
      </c>
      <c r="O50" t="s">
        <v>24</v>
      </c>
      <c r="P50">
        <v>13779</v>
      </c>
      <c r="Q50">
        <v>96</v>
      </c>
      <c r="R50">
        <v>3482</v>
      </c>
      <c r="S50">
        <v>12487</v>
      </c>
      <c r="T50">
        <v>4</v>
      </c>
      <c r="U50">
        <v>1530.041892</v>
      </c>
      <c r="V50" t="s">
        <v>47</v>
      </c>
      <c r="W50">
        <f t="shared" si="0"/>
        <v>382.51047299999999</v>
      </c>
      <c r="X50">
        <f t="shared" si="1"/>
        <v>0.69671238841715655</v>
      </c>
      <c r="Y50">
        <f t="shared" si="2"/>
        <v>25.270338921547282</v>
      </c>
      <c r="Z50">
        <f t="shared" si="3"/>
        <v>439.41467317633544</v>
      </c>
      <c r="AA50">
        <f t="shared" si="4"/>
        <v>4.1666666666666661</v>
      </c>
      <c r="AB50">
        <f t="shared" si="5"/>
        <v>111.04157718266927</v>
      </c>
      <c r="AC50">
        <f t="shared" si="6"/>
        <v>15.937936375</v>
      </c>
    </row>
    <row r="51" spans="1:29" x14ac:dyDescent="0.25">
      <c r="A51" t="s">
        <v>838</v>
      </c>
      <c r="B51" t="s">
        <v>2310</v>
      </c>
      <c r="C51" t="s">
        <v>2399</v>
      </c>
      <c r="D51" t="s">
        <v>2400</v>
      </c>
      <c r="I51" t="str">
        <f ca="1">IFERROR(__xludf.DUMMYFUNCTION("IFS(
  REGEXMATCH(LOWER(B332), ""sports|ufc|nba|nfl|mlb|soccer|sports fans""), ""Sports"",
  REGEXMATCH(LOWER(B332), ""music|spotify|concert|band|rock|pop|hip hop|jazz|r&amp;b|music lovers""), ""Music"",
  REGEXMATCH(LOWER(B332), ""food|cooking|recipe|restaur"&amp;"ant|snack|grocery|foodies""), ""Food"",
  REGEXMATCH(LOWER(B332), ""travel|vacation|airline|hotel|trip|flights|travelers""), ""Travel"",
  REGEXMATCH(LOWER(B332), ""fashion|style|clothing|apparel|shoes|accessories|beauty|cosmetics|fashionistas""), ""Fashi"&amp;"on &amp; Beauty"",
  REGEXMATCH(LOWER(B332), ""fitness|workout|gym|exercise|yoga|wellness|fitness enthusiasts""), ""Fitness"",
  REGEXMATCH(LOWER(B332), ""health|medical|pharmacy|mental health|doctor|health-conscious""), ""Health"",
  REGEXMATCH(LOWER(B332), "&amp;"""pets|dogs|cats|animals|pet care|pet lovers""), ""Pets"",
  REGEXMATCH(LOWER(B332), ""games|gaming|video games|xbox|playstation|nintendo|gamers""), ""Gaming"",
  REGEXMATCH(LOWER(B332), ""entertainment|movies|tv|netflix|streaming|celebrity|movie lovers|t"&amp;"v fans""), ""Entertainment"",
  REGEXMATCH(LOWER(B332), ""lifestyle|home|interior|decor|living|lifestyle enthusiasts""), ""Lifestyle"",
  REGEXMATCH(LOWER(B332), ""financial|finance|investing|stocks|retirement|banking|credit|debt|loans|savings|personal fi"&amp;"nance""), ""Finance"",
  REGEXMATCH(LOWER(B332), ""auto|automotive""), ""Auto"",
  REGEXMATCH(LOWER(B332), ""parenting|moms|dads|kids|toddlers|baby|new parents|children""), ""Parenting"",
  REGEXMATCH(LOWER(B332), ""technology|tech|gadgets|smartphone|apps"&amp;"|devices|computing|ai|robots""), ""Technology"",
  REGEXMATCH(LOWER(B332), ""education|students|learning|school|teachers|college|university|academics""), ""Education"",
  TRUE, ""Other""
)"),"Finance")</f>
        <v>Finance</v>
      </c>
      <c r="J51" t="s">
        <v>19</v>
      </c>
      <c r="K51" t="s">
        <v>839</v>
      </c>
      <c r="L51" t="s">
        <v>34</v>
      </c>
      <c r="M51" t="s">
        <v>72</v>
      </c>
      <c r="N51" t="s">
        <v>23</v>
      </c>
      <c r="O51" t="s">
        <v>24</v>
      </c>
      <c r="P51">
        <v>12512</v>
      </c>
      <c r="Q51">
        <v>69</v>
      </c>
      <c r="R51">
        <v>6240</v>
      </c>
      <c r="S51">
        <v>9672</v>
      </c>
      <c r="T51">
        <v>1</v>
      </c>
      <c r="U51">
        <v>2298.8889650000001</v>
      </c>
      <c r="V51" t="s">
        <v>31</v>
      </c>
      <c r="W51">
        <f t="shared" si="0"/>
        <v>2298.8889650000001</v>
      </c>
      <c r="X51">
        <f t="shared" si="1"/>
        <v>0.55147058823529416</v>
      </c>
      <c r="Y51">
        <f t="shared" si="2"/>
        <v>49.872122762148337</v>
      </c>
      <c r="Z51">
        <f t="shared" si="3"/>
        <v>368.41169310897436</v>
      </c>
      <c r="AA51">
        <f t="shared" si="4"/>
        <v>1.4492753623188406</v>
      </c>
      <c r="AB51">
        <f t="shared" si="5"/>
        <v>183.7347318574169</v>
      </c>
      <c r="AC51">
        <f t="shared" si="6"/>
        <v>33.317231376811598</v>
      </c>
    </row>
    <row r="52" spans="1:29" x14ac:dyDescent="0.25">
      <c r="A52" t="s">
        <v>370</v>
      </c>
      <c r="B52" t="s">
        <v>818</v>
      </c>
      <c r="C52" t="s">
        <v>2337</v>
      </c>
      <c r="D52" t="s">
        <v>2401</v>
      </c>
      <c r="E52" t="s">
        <v>2402</v>
      </c>
      <c r="F52" t="s">
        <v>2403</v>
      </c>
      <c r="I52" t="str">
        <f ca="1">IFERROR(__xludf.DUMMYFUNCTION("IFS(
  REGEXMATCH(LOWER(B117), ""sports|ufc|nba|nfl|mlb|soccer|sports fans""), ""Sports"",
  REGEXMATCH(LOWER(B117), ""music|spotify|concert|band|rock|pop|hip hop|jazz|r&amp;b|music lovers""), ""Music"",
  REGEXMATCH(LOWER(B117), ""food|cooking|recipe|restaur"&amp;"ant|snack|grocery|foodies""), ""Food"",
  REGEXMATCH(LOWER(B117), ""travel|vacation|airline|hotel|trip|flights|travelers""), ""Travel"",
  REGEXMATCH(LOWER(B117), ""fashion|style|clothing|apparel|shoes|accessories|beauty|cosmetics|fashionistas""), ""Fashi"&amp;"on &amp; Beauty"",
  REGEXMATCH(LOWER(B117), ""fitness|workout|gym|exercise|yoga|wellness|fitness enthusiasts""), ""Fitness"",
  REGEXMATCH(LOWER(B117), ""health|medical|pharmacy|mental health|doctor|health-conscious""), ""Health"",
  REGEXMATCH(LOWER(B117), "&amp;"""pets|dogs|cats|animals|pet care|pet lovers""), ""Pets"",
  REGEXMATCH(LOWER(B117), ""games|gaming|video games|xbox|playstation|nintendo|gamers""), ""Gaming"",
  REGEXMATCH(LOWER(B117), ""entertainment|movies|tv|netflix|streaming|celebrity|movie lovers|t"&amp;"v fans""), ""Entertainment"",
  REGEXMATCH(LOWER(B117), ""lifestyle|home|interior|decor|living|lifestyle enthusiasts""), ""Lifestyle"",
  REGEXMATCH(LOWER(B117), ""financial|finance|investing|stocks|retirement|banking|credit|debt|loans|savings|personal fi"&amp;"nance""), ""Finance"",
  REGEXMATCH(LOWER(B117), ""auto|automotive""), ""Auto"",
  REGEXMATCH(LOWER(B117), ""parenting|moms|dads|kids|toddlers|baby|new parents|children""), ""Parenting"",
  REGEXMATCH(LOWER(B117), ""technology|tech|gadgets|smartphone|apps"&amp;"|devices|computing|ai|robots""), ""Technology"",
  REGEXMATCH(LOWER(B117), ""education|students|learning|school|teachers|college|university|academics""), ""Education"",
  TRUE, ""Other""
)"),"Entertainment")</f>
        <v>Entertainment</v>
      </c>
      <c r="J52" t="s">
        <v>27</v>
      </c>
      <c r="K52" t="s">
        <v>371</v>
      </c>
      <c r="L52" t="s">
        <v>21</v>
      </c>
      <c r="M52" t="s">
        <v>45</v>
      </c>
      <c r="N52" t="s">
        <v>36</v>
      </c>
      <c r="O52" t="s">
        <v>24</v>
      </c>
      <c r="P52">
        <v>77703</v>
      </c>
      <c r="Q52">
        <v>204</v>
      </c>
      <c r="R52">
        <v>33478</v>
      </c>
      <c r="S52">
        <v>72874</v>
      </c>
      <c r="T52">
        <v>3</v>
      </c>
      <c r="U52">
        <v>1566.9124059999999</v>
      </c>
      <c r="V52" t="s">
        <v>47</v>
      </c>
      <c r="W52">
        <f t="shared" si="0"/>
        <v>522.30413533333331</v>
      </c>
      <c r="X52">
        <f t="shared" si="1"/>
        <v>0.26253812594108333</v>
      </c>
      <c r="Y52">
        <f t="shared" si="2"/>
        <v>43.084565589488179</v>
      </c>
      <c r="Z52">
        <f t="shared" si="3"/>
        <v>46.804241770715095</v>
      </c>
      <c r="AA52">
        <f t="shared" si="4"/>
        <v>1.4705882352941175</v>
      </c>
      <c r="AB52">
        <f t="shared" si="5"/>
        <v>20.165404244366368</v>
      </c>
      <c r="AC52">
        <f t="shared" si="6"/>
        <v>7.6809431666666663</v>
      </c>
    </row>
    <row r="53" spans="1:29" x14ac:dyDescent="0.25">
      <c r="A53" t="s">
        <v>126</v>
      </c>
      <c r="B53" t="s">
        <v>818</v>
      </c>
      <c r="C53" t="s">
        <v>2337</v>
      </c>
      <c r="D53" t="s">
        <v>2381</v>
      </c>
      <c r="E53" t="s">
        <v>2404</v>
      </c>
      <c r="I53" t="str">
        <f ca="1">IFERROR(__xludf.DUMMYFUNCTION("IFS(
  REGEXMATCH(LOWER(B29), ""sports|ufc|nba|nfl|mlb|soccer|sports fans""), ""Sports"",
  REGEXMATCH(LOWER(B29), ""music|spotify|concert|band|rock|pop|hip hop|jazz|r&amp;b|music lovers""), ""Music"",
  REGEXMATCH(LOWER(B29), ""food|cooking|recipe|restaurant"&amp;"|snack|grocery|foodies""), ""Food"",
  REGEXMATCH(LOWER(B29), ""travel|vacation|airline|hotel|trip|flights|travelers""), ""Travel"",
  REGEXMATCH(LOWER(B29), ""fashion|style|clothing|apparel|shoes|accessories|beauty|cosmetics|fashionistas""), ""Fashion &amp; "&amp;"Beauty"",
  REGEXMATCH(LOWER(B29), ""fitness|workout|gym|exercise|yoga|wellness|fitness enthusiasts""), ""Fitness"",
  REGEXMATCH(LOWER(B29), ""health|medical|pharmacy|mental health|doctor|health-conscious""), ""Health"",
  REGEXMATCH(LOWER(B29), ""pets|d"&amp;"ogs|cats|animals|pet care|pet lovers""), ""Pets"",
  REGEXMATCH(LOWER(B29), ""games|gaming|video games|xbox|playstation|nintendo|gamers""), ""Gaming"",
  REGEXMATCH(LOWER(B29), ""entertainment|movies|tv|netflix|streaming|celebrity|movie lovers|tv fans""),"&amp;" ""Entertainment"",
  REGEXMATCH(LOWER(B29), ""lifestyle|home|interior|decor|living|lifestyle enthusiasts""), ""Lifestyle"",
  REGEXMATCH(LOWER(B29), ""financial|finance|investing|stocks|retirement|banking|credit|debt|loans|savings|personal finance""), """&amp;"Finance"",
  REGEXMATCH(LOWER(B29), ""auto|automotive""), ""Auto"",
  REGEXMATCH(LOWER(B29), ""parenting|moms|dads|kids|toddlers|baby|new parents|children""), ""Parenting"",
  REGEXMATCH(LOWER(B29), ""technology|tech|gadgets|smartphone|apps|devices|comput"&amp;"ing|ai|robots""), ""Technology"",
  REGEXMATCH(LOWER(B29), ""education|students|learning|school|teachers|college|university|academics""), ""Education"",
  TRUE, ""Other""
)"),"Other")</f>
        <v>Other</v>
      </c>
      <c r="J53" t="s">
        <v>27</v>
      </c>
      <c r="K53" t="s">
        <v>127</v>
      </c>
      <c r="L53" t="s">
        <v>29</v>
      </c>
      <c r="M53" t="s">
        <v>128</v>
      </c>
      <c r="N53" t="s">
        <v>73</v>
      </c>
      <c r="O53" t="s">
        <v>24</v>
      </c>
      <c r="P53">
        <v>7409</v>
      </c>
      <c r="Q53">
        <v>10</v>
      </c>
      <c r="R53">
        <v>5009</v>
      </c>
      <c r="S53">
        <v>7160</v>
      </c>
      <c r="T53">
        <v>12</v>
      </c>
      <c r="U53">
        <v>1472.110115</v>
      </c>
      <c r="V53" t="s">
        <v>129</v>
      </c>
      <c r="W53">
        <f t="shared" si="0"/>
        <v>122.67584291666667</v>
      </c>
      <c r="X53">
        <f t="shared" si="1"/>
        <v>0.13497098123903362</v>
      </c>
      <c r="Y53">
        <f t="shared" si="2"/>
        <v>67.606964502631939</v>
      </c>
      <c r="Z53">
        <f t="shared" si="3"/>
        <v>293.89301557197047</v>
      </c>
      <c r="AA53">
        <f t="shared" si="4"/>
        <v>120</v>
      </c>
      <c r="AB53">
        <f t="shared" si="5"/>
        <v>198.69214671345662</v>
      </c>
      <c r="AC53">
        <f t="shared" si="6"/>
        <v>147.21101149999998</v>
      </c>
    </row>
    <row r="54" spans="1:29" x14ac:dyDescent="0.25">
      <c r="A54" t="s">
        <v>1223</v>
      </c>
      <c r="B54" t="s">
        <v>2306</v>
      </c>
      <c r="C54" t="s">
        <v>2307</v>
      </c>
      <c r="D54" t="s">
        <v>2405</v>
      </c>
      <c r="E54" t="s">
        <v>2406</v>
      </c>
      <c r="F54" t="s">
        <v>2407</v>
      </c>
      <c r="I54" t="str">
        <f ca="1">IFERROR(__xludf.DUMMYFUNCTION("IFS(
  REGEXMATCH(LOWER(B541), ""sports|ufc|nba|nfl|mlb|soccer|sports fans""), ""Sports"",
  REGEXMATCH(LOWER(B541), ""music|spotify|concert|band|rock|pop|hip hop|jazz|r&amp;b|music lovers""), ""Music"",
  REGEXMATCH(LOWER(B541), ""food|cooking|recipe|restaur"&amp;"ant|snack|grocery|foodies""), ""Food"",
  REGEXMATCH(LOWER(B541), ""travel|vacation|airline|hotel|trip|flights|travelers""), ""Travel"",
  REGEXMATCH(LOWER(B541), ""fashion|style|clothing|apparel|shoes|accessories|beauty|cosmetics|fashionistas""), ""Fashi"&amp;"on &amp; Beauty"",
  REGEXMATCH(LOWER(B541), ""fitness|workout|gym|exercise|yoga|wellness|fitness enthusiasts""), ""Fitness"",
  REGEXMATCH(LOWER(B541), ""health|medical|pharmacy|mental health|doctor|health-conscious""), ""Health"",
  REGEXMATCH(LOWER(B541), "&amp;"""pets|dogs|cats|animals|pet care|pet lovers""), ""Pets"",
  REGEXMATCH(LOWER(B541), ""games|gaming|video games|xbox|playstation|nintendo|gamers""), ""Gaming"",
  REGEXMATCH(LOWER(B541), ""entertainment|movies|tv|netflix|streaming|celebrity|movie lovers|t"&amp;"v fans""), ""Entertainment"",
  REGEXMATCH(LOWER(B541), ""lifestyle|home|interior|decor|living|lifestyle enthusiasts""), ""Lifestyle"",
  REGEXMATCH(LOWER(B541), ""financial|finance|investing|stocks|retirement|banking|credit|debt|loans|savings|personal fi"&amp;"nance""), ""Finance"",
  REGEXMATCH(LOWER(B541), ""auto|automotive""), ""Auto"",
  REGEXMATCH(LOWER(B541), ""parenting|moms|dads|kids|toddlers|baby|new parents|children""), ""Parenting"",
  REGEXMATCH(LOWER(B541), ""technology|tech|gadgets|smartphone|apps"&amp;"|devices|computing|ai|robots""), ""Technology"",
  REGEXMATCH(LOWER(B541), ""education|students|learning|school|teachers|college|university|academics""), ""Education"",
  TRUE, ""Other""
)"),"Food")</f>
        <v>Food</v>
      </c>
      <c r="J54" t="s">
        <v>27</v>
      </c>
      <c r="K54" t="s">
        <v>1224</v>
      </c>
      <c r="L54" t="s">
        <v>40</v>
      </c>
      <c r="M54" t="s">
        <v>1030</v>
      </c>
      <c r="N54" t="s">
        <v>51</v>
      </c>
      <c r="O54" t="s">
        <v>24</v>
      </c>
      <c r="P54">
        <v>150457</v>
      </c>
      <c r="Q54">
        <v>420</v>
      </c>
      <c r="R54">
        <v>58372</v>
      </c>
      <c r="S54">
        <v>135099</v>
      </c>
      <c r="T54">
        <v>14</v>
      </c>
      <c r="U54">
        <v>5906.8300060000001</v>
      </c>
      <c r="V54" t="s">
        <v>298</v>
      </c>
      <c r="W54">
        <f t="shared" si="0"/>
        <v>421.91642899999999</v>
      </c>
      <c r="X54">
        <f t="shared" si="1"/>
        <v>0.27914952444884583</v>
      </c>
      <c r="Y54">
        <f t="shared" si="2"/>
        <v>38.796466764590548</v>
      </c>
      <c r="Z54">
        <f t="shared" si="3"/>
        <v>101.19286654560405</v>
      </c>
      <c r="AA54">
        <f t="shared" si="4"/>
        <v>3.3333333333333335</v>
      </c>
      <c r="AB54">
        <f t="shared" si="5"/>
        <v>39.259256837501745</v>
      </c>
      <c r="AC54">
        <f t="shared" si="6"/>
        <v>14.063880966666668</v>
      </c>
    </row>
    <row r="55" spans="1:29" x14ac:dyDescent="0.25">
      <c r="A55" t="s">
        <v>993</v>
      </c>
      <c r="B55" t="s">
        <v>2310</v>
      </c>
      <c r="C55" t="s">
        <v>2320</v>
      </c>
      <c r="D55" t="s">
        <v>2408</v>
      </c>
      <c r="E55" t="s">
        <v>2409</v>
      </c>
      <c r="F55" t="s">
        <v>2410</v>
      </c>
      <c r="I55" t="str">
        <f ca="1">IFERROR(__xludf.DUMMYFUNCTION("IFS(
  REGEXMATCH(LOWER(B409), ""sports|ufc|nba|nfl|mlb|soccer|sports fans""), ""Sports"",
  REGEXMATCH(LOWER(B409), ""music|spotify|concert|band|rock|pop|hip hop|jazz|r&amp;b|music lovers""), ""Music"",
  REGEXMATCH(LOWER(B409), ""food|cooking|recipe|restaur"&amp;"ant|snack|grocery|foodies""), ""Food"",
  REGEXMATCH(LOWER(B409), ""travel|vacation|airline|hotel|trip|flights|travelers""), ""Travel"",
  REGEXMATCH(LOWER(B409), ""fashion|style|clothing|apparel|shoes|accessories|beauty|cosmetics|fashionistas""), ""Fashi"&amp;"on &amp; Beauty"",
  REGEXMATCH(LOWER(B409), ""fitness|workout|gym|exercise|yoga|wellness|fitness enthusiasts""), ""Fitness"",
  REGEXMATCH(LOWER(B409), ""health|medical|pharmacy|mental health|doctor|health-conscious""), ""Health"",
  REGEXMATCH(LOWER(B409), "&amp;"""pets|dogs|cats|animals|pet care|pet lovers""), ""Pets"",
  REGEXMATCH(LOWER(B409), ""games|gaming|video games|xbox|playstation|nintendo|gamers""), ""Gaming"",
  REGEXMATCH(LOWER(B409), ""entertainment|movies|tv|netflix|streaming|celebrity|movie lovers|t"&amp;"v fans""), ""Entertainment"",
  REGEXMATCH(LOWER(B409), ""lifestyle|home|interior|decor|living|lifestyle enthusiasts""), ""Lifestyle"",
  REGEXMATCH(LOWER(B409), ""financial|finance|investing|stocks|retirement|banking|credit|debt|loans|savings|personal fi"&amp;"nance""), ""Finance"",
  REGEXMATCH(LOWER(B409), ""auto|automotive""), ""Auto"",
  REGEXMATCH(LOWER(B409), ""parenting|moms|dads|kids|toddlers|baby|new parents|children""), ""Parenting"",
  REGEXMATCH(LOWER(B409), ""technology|tech|gadgets|smartphone|apps"&amp;"|devices|computing|ai|robots""), ""Technology"",
  REGEXMATCH(LOWER(B409), ""education|students|learning|school|teachers|college|university|academics""), ""Education"",
  TRUE, ""Other""
)"),"Other")</f>
        <v>Other</v>
      </c>
      <c r="J55" t="s">
        <v>27</v>
      </c>
      <c r="K55" t="s">
        <v>826</v>
      </c>
      <c r="L55" t="s">
        <v>21</v>
      </c>
      <c r="M55" t="s">
        <v>335</v>
      </c>
      <c r="N55" t="s">
        <v>23</v>
      </c>
      <c r="O55" t="s">
        <v>116</v>
      </c>
      <c r="P55">
        <v>69239</v>
      </c>
      <c r="Q55">
        <v>160</v>
      </c>
      <c r="R55">
        <v>23112</v>
      </c>
      <c r="S55">
        <v>65390</v>
      </c>
      <c r="T55">
        <v>1</v>
      </c>
      <c r="U55">
        <v>4514.9527239999998</v>
      </c>
      <c r="V55" t="s">
        <v>119</v>
      </c>
      <c r="W55">
        <f t="shared" si="0"/>
        <v>4514.9527239999998</v>
      </c>
      <c r="X55">
        <f t="shared" si="1"/>
        <v>0.23108363783416863</v>
      </c>
      <c r="Y55">
        <f t="shared" si="2"/>
        <v>33.380031485145658</v>
      </c>
      <c r="Z55">
        <f t="shared" si="3"/>
        <v>195.35101782623747</v>
      </c>
      <c r="AA55">
        <f t="shared" si="4"/>
        <v>0.625</v>
      </c>
      <c r="AB55">
        <f t="shared" si="5"/>
        <v>65.208231256950569</v>
      </c>
      <c r="AC55">
        <f t="shared" si="6"/>
        <v>28.218454524999999</v>
      </c>
    </row>
    <row r="56" spans="1:29" x14ac:dyDescent="0.25">
      <c r="A56" t="s">
        <v>694</v>
      </c>
      <c r="B56" t="s">
        <v>2310</v>
      </c>
      <c r="C56" t="s">
        <v>2311</v>
      </c>
      <c r="D56" t="s">
        <v>2373</v>
      </c>
      <c r="E56" t="s">
        <v>2411</v>
      </c>
      <c r="I56" t="str">
        <f ca="1">IFERROR(__xludf.DUMMYFUNCTION("IFS(
  REGEXMATCH(LOWER(B261), ""sports|ufc|nba|nfl|mlb|soccer|sports fans""), ""Sports"",
  REGEXMATCH(LOWER(B261), ""music|spotify|concert|band|rock|pop|hip hop|jazz|r&amp;b|music lovers""), ""Music"",
  REGEXMATCH(LOWER(B261), ""food|cooking|recipe|restaur"&amp;"ant|snack|grocery|foodies""), ""Food"",
  REGEXMATCH(LOWER(B261), ""travel|vacation|airline|hotel|trip|flights|travelers""), ""Travel"",
  REGEXMATCH(LOWER(B261), ""fashion|style|clothing|apparel|shoes|accessories|beauty|cosmetics|fashionistas""), ""Fashi"&amp;"on &amp; Beauty"",
  REGEXMATCH(LOWER(B261), ""fitness|workout|gym|exercise|yoga|wellness|fitness enthusiasts""), ""Fitness"",
  REGEXMATCH(LOWER(B261), ""health|medical|pharmacy|mental health|doctor|health-conscious""), ""Health"",
  REGEXMATCH(LOWER(B261), "&amp;"""pets|dogs|cats|animals|pet care|pet lovers""), ""Pets"",
  REGEXMATCH(LOWER(B261), ""games|gaming|video games|xbox|playstation|nintendo|gamers""), ""Gaming"",
  REGEXMATCH(LOWER(B261), ""entertainment|movies|tv|netflix|streaming|celebrity|movie lovers|t"&amp;"v fans""), ""Entertainment"",
  REGEXMATCH(LOWER(B261), ""lifestyle|home|interior|decor|living|lifestyle enthusiasts""), ""Lifestyle"",
  REGEXMATCH(LOWER(B261), ""financial|finance|investing|stocks|retirement|banking|credit|debt|loans|savings|personal fi"&amp;"nance""), ""Finance"",
  REGEXMATCH(LOWER(B261), ""auto|automotive""), ""Auto"",
  REGEXMATCH(LOWER(B261), ""parenting|moms|dads|kids|toddlers|baby|new parents|children""), ""Parenting"",
  REGEXMATCH(LOWER(B261), ""technology|tech|gadgets|smartphone|apps"&amp;"|devices|computing|ai|robots""), ""Technology"",
  REGEXMATCH(LOWER(B261), ""education|students|learning|school|teachers|college|university|academics""), ""Education"",
  TRUE, ""Other""
)"),"Finance")</f>
        <v>Finance</v>
      </c>
      <c r="J56" t="s">
        <v>27</v>
      </c>
      <c r="K56" t="s">
        <v>695</v>
      </c>
      <c r="L56" t="s">
        <v>34</v>
      </c>
      <c r="M56" t="s">
        <v>696</v>
      </c>
      <c r="N56" t="s">
        <v>23</v>
      </c>
      <c r="O56" t="s">
        <v>24</v>
      </c>
      <c r="P56">
        <v>12864</v>
      </c>
      <c r="Q56">
        <v>84</v>
      </c>
      <c r="R56">
        <v>5549</v>
      </c>
      <c r="S56">
        <v>11852</v>
      </c>
      <c r="T56">
        <v>5</v>
      </c>
      <c r="U56">
        <v>1905.8896930000001</v>
      </c>
      <c r="V56" t="s">
        <v>47</v>
      </c>
      <c r="W56">
        <f t="shared" si="0"/>
        <v>381.1779386</v>
      </c>
      <c r="X56">
        <f t="shared" si="1"/>
        <v>0.65298507462686561</v>
      </c>
      <c r="Y56">
        <f t="shared" si="2"/>
        <v>43.135883084577117</v>
      </c>
      <c r="Z56">
        <f t="shared" si="3"/>
        <v>343.46543395206345</v>
      </c>
      <c r="AA56">
        <f t="shared" si="4"/>
        <v>5.9523809523809517</v>
      </c>
      <c r="AB56">
        <f t="shared" si="5"/>
        <v>148.15684802549754</v>
      </c>
      <c r="AC56">
        <f t="shared" si="6"/>
        <v>22.689163011904764</v>
      </c>
    </row>
    <row r="57" spans="1:29" x14ac:dyDescent="0.25">
      <c r="A57" t="s">
        <v>372</v>
      </c>
      <c r="B57" t="s">
        <v>2412</v>
      </c>
      <c r="C57" t="s">
        <v>2413</v>
      </c>
      <c r="I57" t="str">
        <f ca="1">IFERROR(__xludf.DUMMYFUNCTION("IFS(
  REGEXMATCH(LOWER(B118), ""sports|ufc|nba|nfl|mlb|soccer|sports fans""), ""Sports"",
  REGEXMATCH(LOWER(B118), ""music|spotify|concert|band|rock|pop|hip hop|jazz|r&amp;b|music lovers""), ""Music"",
  REGEXMATCH(LOWER(B118), ""food|cooking|recipe|restaur"&amp;"ant|snack|grocery|foodies""), ""Food"",
  REGEXMATCH(LOWER(B118), ""travel|vacation|airline|hotel|trip|flights|travelers""), ""Travel"",
  REGEXMATCH(LOWER(B118), ""fashion|style|clothing|apparel|shoes|accessories|beauty|cosmetics|fashionistas""), ""Fashi"&amp;"on &amp; Beauty"",
  REGEXMATCH(LOWER(B118), ""fitness|workout|gym|exercise|yoga|wellness|fitness enthusiasts""), ""Fitness"",
  REGEXMATCH(LOWER(B118), ""health|medical|pharmacy|mental health|doctor|health-conscious""), ""Health"",
  REGEXMATCH(LOWER(B118), "&amp;"""pets|dogs|cats|animals|pet care|pet lovers""), ""Pets"",
  REGEXMATCH(LOWER(B118), ""games|gaming|video games|xbox|playstation|nintendo|gamers""), ""Gaming"",
  REGEXMATCH(LOWER(B118), ""entertainment|movies|tv|netflix|streaming|celebrity|movie lovers|t"&amp;"v fans""), ""Entertainment"",
  REGEXMATCH(LOWER(B118), ""lifestyle|home|interior|decor|living|lifestyle enthusiasts""), ""Lifestyle"",
  REGEXMATCH(LOWER(B118), ""financial|finance|investing|stocks|retirement|banking|credit|debt|loans|savings|personal fi"&amp;"nance""), ""Finance"",
  REGEXMATCH(LOWER(B118), ""auto|automotive""), ""Auto"",
  REGEXMATCH(LOWER(B118), ""parenting|moms|dads|kids|toddlers|baby|new parents|children""), ""Parenting"",
  REGEXMATCH(LOWER(B118), ""technology|tech|gadgets|smartphone|apps"&amp;"|devices|computing|ai|robots""), ""Technology"",
  REGEXMATCH(LOWER(B118), ""education|students|learning|school|teachers|college|university|academics""), ""Education"",
  TRUE, ""Other""
)"),"Other")</f>
        <v>Other</v>
      </c>
      <c r="J57" t="s">
        <v>27</v>
      </c>
      <c r="K57" t="s">
        <v>373</v>
      </c>
      <c r="L57" t="s">
        <v>21</v>
      </c>
      <c r="M57" t="s">
        <v>182</v>
      </c>
      <c r="N57" t="s">
        <v>46</v>
      </c>
      <c r="O57" t="s">
        <v>92</v>
      </c>
      <c r="P57">
        <v>73567</v>
      </c>
      <c r="Q57">
        <v>197</v>
      </c>
      <c r="R57">
        <v>28800</v>
      </c>
      <c r="S57">
        <v>68566</v>
      </c>
      <c r="T57">
        <v>2</v>
      </c>
      <c r="U57">
        <v>1567.3660709999999</v>
      </c>
      <c r="V57" t="s">
        <v>69</v>
      </c>
      <c r="W57">
        <f t="shared" si="0"/>
        <v>783.68303549999996</v>
      </c>
      <c r="X57">
        <f t="shared" si="1"/>
        <v>0.26778310927453886</v>
      </c>
      <c r="Y57">
        <f t="shared" si="2"/>
        <v>39.147987548765073</v>
      </c>
      <c r="Z57">
        <f t="shared" si="3"/>
        <v>54.422433020833324</v>
      </c>
      <c r="AA57">
        <f t="shared" si="4"/>
        <v>1.015228426395939</v>
      </c>
      <c r="AB57">
        <f t="shared" si="5"/>
        <v>21.305287302730843</v>
      </c>
      <c r="AC57">
        <f t="shared" si="6"/>
        <v>7.956172949238578</v>
      </c>
    </row>
    <row r="58" spans="1:29" x14ac:dyDescent="0.25">
      <c r="A58" t="s">
        <v>528</v>
      </c>
      <c r="B58" t="s">
        <v>818</v>
      </c>
      <c r="C58" t="s">
        <v>2337</v>
      </c>
      <c r="D58" t="s">
        <v>2338</v>
      </c>
      <c r="E58" t="s">
        <v>2414</v>
      </c>
      <c r="I58" t="str">
        <f ca="1">IFERROR(__xludf.DUMMYFUNCTION("IFS(
  REGEXMATCH(LOWER(B186), ""sports|ufc|nba|nfl|mlb|soccer|sports fans""), ""Sports"",
  REGEXMATCH(LOWER(B186), ""music|spotify|concert|band|rock|pop|hip hop|jazz|r&amp;b|music lovers""), ""Music"",
  REGEXMATCH(LOWER(B186), ""food|cooking|recipe|restaur"&amp;"ant|snack|grocery|foodies""), ""Food"",
  REGEXMATCH(LOWER(B186), ""travel|vacation|airline|hotel|trip|flights|travelers""), ""Travel"",
  REGEXMATCH(LOWER(B186), ""fashion|style|clothing|apparel|shoes|accessories|beauty|cosmetics|fashionistas""), ""Fashi"&amp;"on &amp; Beauty"",
  REGEXMATCH(LOWER(B186), ""fitness|workout|gym|exercise|yoga|wellness|fitness enthusiasts""), ""Fitness"",
  REGEXMATCH(LOWER(B186), ""health|medical|pharmacy|mental health|doctor|health-conscious""), ""Health"",
  REGEXMATCH(LOWER(B186), "&amp;"""pets|dogs|cats|animals|pet care|pet lovers""), ""Pets"",
  REGEXMATCH(LOWER(B186), ""games|gaming|video games|xbox|playstation|nintendo|gamers""), ""Gaming"",
  REGEXMATCH(LOWER(B186), ""entertainment|movies|tv|netflix|streaming|celebrity|movie lovers|t"&amp;"v fans""), ""Entertainment"",
  REGEXMATCH(LOWER(B186), ""lifestyle|home|interior|decor|living|lifestyle enthusiasts""), ""Lifestyle"",
  REGEXMATCH(LOWER(B186), ""financial|finance|investing|stocks|retirement|banking|credit|debt|loans|savings|personal fi"&amp;"nance""), ""Finance"",
  REGEXMATCH(LOWER(B186), ""auto|automotive""), ""Auto"",
  REGEXMATCH(LOWER(B186), ""parenting|moms|dads|kids|toddlers|baby|new parents|children""), ""Parenting"",
  REGEXMATCH(LOWER(B186), ""technology|tech|gadgets|smartphone|apps"&amp;"|devices|computing|ai|robots""), ""Technology"",
  REGEXMATCH(LOWER(B186), ""education|students|learning|school|teachers|college|university|academics""), ""Education"",
  TRUE, ""Other""
)"),"Other")</f>
        <v>Other</v>
      </c>
      <c r="J58" t="s">
        <v>152</v>
      </c>
      <c r="K58" t="s">
        <v>529</v>
      </c>
      <c r="L58" t="s">
        <v>29</v>
      </c>
      <c r="M58" t="s">
        <v>147</v>
      </c>
      <c r="N58" t="s">
        <v>36</v>
      </c>
      <c r="O58" t="s">
        <v>24</v>
      </c>
      <c r="P58">
        <v>69722</v>
      </c>
      <c r="Q58">
        <v>194</v>
      </c>
      <c r="R58">
        <v>40640</v>
      </c>
      <c r="S58">
        <v>64819</v>
      </c>
      <c r="T58">
        <v>10</v>
      </c>
      <c r="U58">
        <v>1667.6558950000001</v>
      </c>
      <c r="V58" t="s">
        <v>69</v>
      </c>
      <c r="W58">
        <f t="shared" si="0"/>
        <v>166.7655895</v>
      </c>
      <c r="X58">
        <f t="shared" si="1"/>
        <v>0.27824789879808381</v>
      </c>
      <c r="Y58">
        <f t="shared" si="2"/>
        <v>58.288631995639825</v>
      </c>
      <c r="Z58">
        <f t="shared" si="3"/>
        <v>41.034839936023623</v>
      </c>
      <c r="AA58">
        <f t="shared" si="4"/>
        <v>5.1546391752577314</v>
      </c>
      <c r="AB58">
        <f t="shared" si="5"/>
        <v>23.918646840308654</v>
      </c>
      <c r="AC58">
        <f t="shared" si="6"/>
        <v>8.5961644072164951</v>
      </c>
    </row>
    <row r="59" spans="1:29" x14ac:dyDescent="0.25">
      <c r="A59" t="s">
        <v>445</v>
      </c>
      <c r="B59" t="s">
        <v>2415</v>
      </c>
      <c r="C59" t="s">
        <v>2416</v>
      </c>
      <c r="I59" t="str">
        <f ca="1">IFERROR(__xludf.DUMMYFUNCTION("IFS(
  REGEXMATCH(LOWER(B151), ""sports|ufc|nba|nfl|mlb|soccer|sports fans""), ""Sports"",
  REGEXMATCH(LOWER(B151), ""music|spotify|concert|band|rock|pop|hip hop|jazz|r&amp;b|music lovers""), ""Music"",
  REGEXMATCH(LOWER(B151), ""food|cooking|recipe|restaur"&amp;"ant|snack|grocery|foodies""), ""Food"",
  REGEXMATCH(LOWER(B151), ""travel|vacation|airline|hotel|trip|flights|travelers""), ""Travel"",
  REGEXMATCH(LOWER(B151), ""fashion|style|clothing|apparel|shoes|accessories|beauty|cosmetics|fashionistas""), ""Fashi"&amp;"on &amp; Beauty"",
  REGEXMATCH(LOWER(B151), ""fitness|workout|gym|exercise|yoga|wellness|fitness enthusiasts""), ""Fitness"",
  REGEXMATCH(LOWER(B151), ""health|medical|pharmacy|mental health|doctor|health-conscious""), ""Health"",
  REGEXMATCH(LOWER(B151), "&amp;"""pets|dogs|cats|animals|pet care|pet lovers""), ""Pets"",
  REGEXMATCH(LOWER(B151), ""games|gaming|video games|xbox|playstation|nintendo|gamers""), ""Gaming"",
  REGEXMATCH(LOWER(B151), ""entertainment|movies|tv|netflix|streaming|celebrity|movie lovers|t"&amp;"v fans""), ""Entertainment"",
  REGEXMATCH(LOWER(B151), ""lifestyle|home|interior|decor|living|lifestyle enthusiasts""), ""Lifestyle"",
  REGEXMATCH(LOWER(B151), ""financial|finance|investing|stocks|retirement|banking|credit|debt|loans|savings|personal fi"&amp;"nance""), ""Finance"",
  REGEXMATCH(LOWER(B151), ""auto|automotive""), ""Auto"",
  REGEXMATCH(LOWER(B151), ""parenting|moms|dads|kids|toddlers|baby|new parents|children""), ""Parenting"",
  REGEXMATCH(LOWER(B151), ""technology|tech|gadgets|smartphone|apps"&amp;"|devices|computing|ai|robots""), ""Technology"",
  REGEXMATCH(LOWER(B151), ""education|students|learning|school|teachers|college|university|academics""), ""Education"",
  TRUE, ""Other""
)"),"Food")</f>
        <v>Food</v>
      </c>
      <c r="J59" t="s">
        <v>27</v>
      </c>
      <c r="K59" t="s">
        <v>446</v>
      </c>
      <c r="L59" t="s">
        <v>40</v>
      </c>
      <c r="M59" t="s">
        <v>203</v>
      </c>
      <c r="N59" t="s">
        <v>23</v>
      </c>
      <c r="O59" t="s">
        <v>24</v>
      </c>
      <c r="P59">
        <v>284783</v>
      </c>
      <c r="Q59">
        <v>756</v>
      </c>
      <c r="R59">
        <v>239363</v>
      </c>
      <c r="S59">
        <v>261467</v>
      </c>
      <c r="T59">
        <v>9</v>
      </c>
      <c r="U59">
        <v>1605.5380720000001</v>
      </c>
      <c r="V59" t="s">
        <v>64</v>
      </c>
      <c r="W59">
        <f t="shared" si="0"/>
        <v>178.3931191111111</v>
      </c>
      <c r="X59">
        <f t="shared" si="1"/>
        <v>0.26546528409350278</v>
      </c>
      <c r="Y59">
        <f t="shared" si="2"/>
        <v>84.051014281049078</v>
      </c>
      <c r="Z59">
        <f t="shared" si="3"/>
        <v>6.7075449087787176</v>
      </c>
      <c r="AA59">
        <f t="shared" si="4"/>
        <v>1.1904761904761905</v>
      </c>
      <c r="AB59">
        <f t="shared" si="5"/>
        <v>5.6377595291853799</v>
      </c>
      <c r="AC59">
        <f t="shared" si="6"/>
        <v>2.1237276084656087</v>
      </c>
    </row>
    <row r="60" spans="1:29" x14ac:dyDescent="0.25">
      <c r="A60" t="s">
        <v>120</v>
      </c>
      <c r="B60" t="s">
        <v>2417</v>
      </c>
      <c r="C60" t="s">
        <v>2418</v>
      </c>
      <c r="D60" t="s">
        <v>2419</v>
      </c>
      <c r="I60" t="str">
        <f ca="1">IFERROR(__xludf.DUMMYFUNCTION("IFS(
  REGEXMATCH(LOWER(B27), ""sports|ufc|nba|nfl|mlb|soccer|sports fans""), ""Sports"",
  REGEXMATCH(LOWER(B27), ""music|spotify|concert|band|rock|pop|hip hop|jazz|r&amp;b|music lovers""), ""Music"",
  REGEXMATCH(LOWER(B27), ""food|cooking|recipe|restaurant"&amp;"|snack|grocery|foodies""), ""Food"",
  REGEXMATCH(LOWER(B27), ""travel|vacation|airline|hotel|trip|flights|travelers""), ""Travel"",
  REGEXMATCH(LOWER(B27), ""fashion|style|clothing|apparel|shoes|accessories|beauty|cosmetics|fashionistas""), ""Fashion &amp; "&amp;"Beauty"",
  REGEXMATCH(LOWER(B27), ""fitness|workout|gym|exercise|yoga|wellness|fitness enthusiasts""), ""Fitness"",
  REGEXMATCH(LOWER(B27), ""health|medical|pharmacy|mental health|doctor|health-conscious""), ""Health"",
  REGEXMATCH(LOWER(B27), ""pets|d"&amp;"ogs|cats|animals|pet care|pet lovers""), ""Pets"",
  REGEXMATCH(LOWER(B27), ""games|gaming|video games|xbox|playstation|nintendo|gamers""), ""Gaming"",
  REGEXMATCH(LOWER(B27), ""entertainment|movies|tv|netflix|streaming|celebrity|movie lovers|tv fans""),"&amp;" ""Entertainment"",
  REGEXMATCH(LOWER(B27), ""lifestyle|home|interior|decor|living|lifestyle enthusiasts""), ""Lifestyle"",
  REGEXMATCH(LOWER(B27), ""financial|finance|investing|stocks|retirement|banking|credit|debt|loans|savings|personal finance""), """&amp;"Finance"",
  REGEXMATCH(LOWER(B27), ""auto|automotive""), ""Auto"",
  REGEXMATCH(LOWER(B27), ""parenting|moms|dads|kids|toddlers|baby|new parents|children""), ""Parenting"",
  REGEXMATCH(LOWER(B27), ""technology|tech|gadgets|smartphone|apps|devices|comput"&amp;"ing|ai|robots""), ""Technology"",
  REGEXMATCH(LOWER(B27), ""education|students|learning|school|teachers|college|university|academics""), ""Education"",
  TRUE, ""Other""
)"),"Other")</f>
        <v>Other</v>
      </c>
      <c r="J60" t="s">
        <v>27</v>
      </c>
      <c r="K60" t="s">
        <v>121</v>
      </c>
      <c r="L60" t="s">
        <v>34</v>
      </c>
      <c r="M60" t="s">
        <v>122</v>
      </c>
      <c r="N60" t="s">
        <v>91</v>
      </c>
      <c r="O60" t="s">
        <v>116</v>
      </c>
      <c r="P60">
        <v>49415</v>
      </c>
      <c r="Q60">
        <v>144</v>
      </c>
      <c r="R60">
        <v>24692</v>
      </c>
      <c r="S60">
        <v>45565</v>
      </c>
      <c r="T60">
        <v>3</v>
      </c>
      <c r="U60">
        <v>1471.1757279999999</v>
      </c>
      <c r="V60" t="s">
        <v>47</v>
      </c>
      <c r="W60">
        <f t="shared" si="0"/>
        <v>490.39190933333333</v>
      </c>
      <c r="X60">
        <f t="shared" si="1"/>
        <v>0.29140949104522917</v>
      </c>
      <c r="Y60">
        <f t="shared" si="2"/>
        <v>49.968633006172212</v>
      </c>
      <c r="Z60">
        <f t="shared" si="3"/>
        <v>59.581067876235217</v>
      </c>
      <c r="AA60">
        <f t="shared" si="4"/>
        <v>2.083333333333333</v>
      </c>
      <c r="AB60">
        <f t="shared" si="5"/>
        <v>29.771845148234341</v>
      </c>
      <c r="AC60">
        <f t="shared" si="6"/>
        <v>10.216498111111111</v>
      </c>
    </row>
    <row r="61" spans="1:29" x14ac:dyDescent="0.25">
      <c r="A61" t="s">
        <v>332</v>
      </c>
      <c r="B61" t="s">
        <v>2310</v>
      </c>
      <c r="C61" t="s">
        <v>2315</v>
      </c>
      <c r="D61" t="s">
        <v>2420</v>
      </c>
      <c r="E61" t="s">
        <v>2421</v>
      </c>
      <c r="I61" t="str">
        <f ca="1">IFERROR(__xludf.DUMMYFUNCTION("IFS(
  REGEXMATCH(LOWER(B101), ""sports|ufc|nba|nfl|mlb|soccer|sports fans""), ""Sports"",
  REGEXMATCH(LOWER(B101), ""music|spotify|concert|band|rock|pop|hip hop|jazz|r&amp;b|music lovers""), ""Music"",
  REGEXMATCH(LOWER(B101), ""food|cooking|recipe|restaur"&amp;"ant|snack|grocery|foodies""), ""Food"",
  REGEXMATCH(LOWER(B101), ""travel|vacation|airline|hotel|trip|flights|travelers""), ""Travel"",
  REGEXMATCH(LOWER(B101), ""fashion|style|clothing|apparel|shoes|accessories|beauty|cosmetics|fashionistas""), ""Fashi"&amp;"on &amp; Beauty"",
  REGEXMATCH(LOWER(B101), ""fitness|workout|gym|exercise|yoga|wellness|fitness enthusiasts""), ""Fitness"",
  REGEXMATCH(LOWER(B101), ""health|medical|pharmacy|mental health|doctor|health-conscious""), ""Health"",
  REGEXMATCH(LOWER(B101), "&amp;"""pets|dogs|cats|animals|pet care|pet lovers""), ""Pets"",
  REGEXMATCH(LOWER(B101), ""games|gaming|video games|xbox|playstation|nintendo|gamers""), ""Gaming"",
  REGEXMATCH(LOWER(B101), ""entertainment|movies|tv|netflix|streaming|celebrity|movie lovers|t"&amp;"v fans""), ""Entertainment"",
  REGEXMATCH(LOWER(B101), ""lifestyle|home|interior|decor|living|lifestyle enthusiasts""), ""Lifestyle"",
  REGEXMATCH(LOWER(B101), ""financial|finance|investing|stocks|retirement|banking|credit|debt|loans|savings|personal fi"&amp;"nance""), ""Finance"",
  REGEXMATCH(LOWER(B101), ""auto|automotive""), ""Auto"",
  REGEXMATCH(LOWER(B101), ""parenting|moms|dads|kids|toddlers|baby|new parents|children""), ""Parenting"",
  REGEXMATCH(LOWER(B101), ""technology|tech|gadgets|smartphone|apps"&amp;"|devices|computing|ai|robots""), ""Technology"",
  REGEXMATCH(LOWER(B101), ""education|students|learning|school|teachers|college|university|academics""), ""Education"",
  TRUE, ""Other""
)"),"Food")</f>
        <v>Food</v>
      </c>
      <c r="J61" t="s">
        <v>27</v>
      </c>
      <c r="K61" t="s">
        <v>333</v>
      </c>
      <c r="L61" t="s">
        <v>29</v>
      </c>
      <c r="M61" t="s">
        <v>35</v>
      </c>
      <c r="N61" t="s">
        <v>36</v>
      </c>
      <c r="O61" t="s">
        <v>24</v>
      </c>
      <c r="P61">
        <v>335664</v>
      </c>
      <c r="Q61">
        <v>852</v>
      </c>
      <c r="R61">
        <v>148742</v>
      </c>
      <c r="S61">
        <v>313071</v>
      </c>
      <c r="T61">
        <v>25</v>
      </c>
      <c r="U61">
        <v>1542.5002159999999</v>
      </c>
      <c r="V61" t="s">
        <v>106</v>
      </c>
      <c r="W61">
        <f t="shared" si="0"/>
        <v>61.700008639999993</v>
      </c>
      <c r="X61">
        <f t="shared" si="1"/>
        <v>0.25382525382525384</v>
      </c>
      <c r="Y61">
        <f t="shared" si="2"/>
        <v>44.312765146098485</v>
      </c>
      <c r="Z61">
        <f t="shared" si="3"/>
        <v>10.370307082061556</v>
      </c>
      <c r="AA61">
        <f t="shared" si="4"/>
        <v>2.9342723004694835</v>
      </c>
      <c r="AB61">
        <f t="shared" si="5"/>
        <v>4.5953698222031552</v>
      </c>
      <c r="AC61">
        <f t="shared" si="6"/>
        <v>1.810446262910798</v>
      </c>
    </row>
    <row r="62" spans="1:29" x14ac:dyDescent="0.25">
      <c r="A62" t="s">
        <v>1146</v>
      </c>
      <c r="B62" t="s">
        <v>2306</v>
      </c>
      <c r="C62" t="s">
        <v>2307</v>
      </c>
      <c r="D62" t="s">
        <v>2345</v>
      </c>
      <c r="E62" t="s">
        <v>242</v>
      </c>
      <c r="F62" t="s">
        <v>2422</v>
      </c>
      <c r="I62" t="str">
        <f ca="1">IFERROR(__xludf.DUMMYFUNCTION("IFS(
  REGEXMATCH(LOWER(B498), ""sports|ufc|nba|nfl|mlb|soccer|sports fans""), ""Sports"",
  REGEXMATCH(LOWER(B498), ""music|spotify|concert|band|rock|pop|hip hop|jazz|r&amp;b|music lovers""), ""Music"",
  REGEXMATCH(LOWER(B498), ""food|cooking|recipe|restaur"&amp;"ant|snack|grocery|foodies""), ""Food"",
  REGEXMATCH(LOWER(B498), ""travel|vacation|airline|hotel|trip|flights|travelers""), ""Travel"",
  REGEXMATCH(LOWER(B498), ""fashion|style|clothing|apparel|shoes|accessories|beauty|cosmetics|fashionistas""), ""Fashi"&amp;"on &amp; Beauty"",
  REGEXMATCH(LOWER(B498), ""fitness|workout|gym|exercise|yoga|wellness|fitness enthusiasts""), ""Fitness"",
  REGEXMATCH(LOWER(B498), ""health|medical|pharmacy|mental health|doctor|health-conscious""), ""Health"",
  REGEXMATCH(LOWER(B498), "&amp;"""pets|dogs|cats|animals|pet care|pet lovers""), ""Pets"",
  REGEXMATCH(LOWER(B498), ""games|gaming|video games|xbox|playstation|nintendo|gamers""), ""Gaming"",
  REGEXMATCH(LOWER(B498), ""entertainment|movies|tv|netflix|streaming|celebrity|movie lovers|t"&amp;"v fans""), ""Entertainment"",
  REGEXMATCH(LOWER(B498), ""lifestyle|home|interior|decor|living|lifestyle enthusiasts""), ""Lifestyle"",
  REGEXMATCH(LOWER(B498), ""financial|finance|investing|stocks|retirement|banking|credit|debt|loans|savings|personal fi"&amp;"nance""), ""Finance"",
  REGEXMATCH(LOWER(B498), ""auto|automotive""), ""Auto"",
  REGEXMATCH(LOWER(B498), ""parenting|moms|dads|kids|toddlers|baby|new parents|children""), ""Parenting"",
  REGEXMATCH(LOWER(B498), ""technology|tech|gadgets|smartphone|apps"&amp;"|devices|computing|ai|robots""), ""Technology"",
  REGEXMATCH(LOWER(B498), ""education|students|learning|school|teachers|college|university|academics""), ""Education"",
  TRUE, ""Other""
)"),"Travel")</f>
        <v>Travel</v>
      </c>
      <c r="J62" t="s">
        <v>19</v>
      </c>
      <c r="K62" t="s">
        <v>1147</v>
      </c>
      <c r="L62" t="s">
        <v>40</v>
      </c>
      <c r="M62" t="s">
        <v>1148</v>
      </c>
      <c r="N62" t="s">
        <v>23</v>
      </c>
      <c r="O62" t="s">
        <v>24</v>
      </c>
      <c r="P62">
        <v>14509</v>
      </c>
      <c r="Q62">
        <v>90</v>
      </c>
      <c r="R62">
        <v>866</v>
      </c>
      <c r="S62">
        <v>13268</v>
      </c>
      <c r="T62">
        <v>8</v>
      </c>
      <c r="U62">
        <v>5521.1891299999997</v>
      </c>
      <c r="V62" t="s">
        <v>752</v>
      </c>
      <c r="W62">
        <f t="shared" si="0"/>
        <v>690.14864124999997</v>
      </c>
      <c r="X62">
        <f t="shared" si="1"/>
        <v>0.6203046385002412</v>
      </c>
      <c r="Y62">
        <f t="shared" si="2"/>
        <v>5.9687090771245437</v>
      </c>
      <c r="Z62">
        <f t="shared" si="3"/>
        <v>6375.5070785219395</v>
      </c>
      <c r="AA62">
        <f t="shared" si="4"/>
        <v>8.8888888888888893</v>
      </c>
      <c r="AB62">
        <f t="shared" si="5"/>
        <v>380.53546970845679</v>
      </c>
      <c r="AC62">
        <f t="shared" si="6"/>
        <v>61.346545888888883</v>
      </c>
    </row>
    <row r="63" spans="1:29" x14ac:dyDescent="0.25">
      <c r="A63" t="s">
        <v>1056</v>
      </c>
      <c r="B63" t="s">
        <v>2306</v>
      </c>
      <c r="C63" t="s">
        <v>2307</v>
      </c>
      <c r="D63" t="s">
        <v>2360</v>
      </c>
      <c r="E63" t="s">
        <v>2423</v>
      </c>
      <c r="I63" t="str">
        <f ca="1">IFERROR(__xludf.DUMMYFUNCTION("IFS(
  REGEXMATCH(LOWER(B444), ""sports|ufc|nba|nfl|mlb|soccer|sports fans""), ""Sports"",
  REGEXMATCH(LOWER(B444), ""music|spotify|concert|band|rock|pop|hip hop|jazz|r&amp;b|music lovers""), ""Music"",
  REGEXMATCH(LOWER(B444), ""food|cooking|recipe|restaur"&amp;"ant|snack|grocery|foodies""), ""Food"",
  REGEXMATCH(LOWER(B444), ""travel|vacation|airline|hotel|trip|flights|travelers""), ""Travel"",
  REGEXMATCH(LOWER(B444), ""fashion|style|clothing|apparel|shoes|accessories|beauty|cosmetics|fashionistas""), ""Fashi"&amp;"on &amp; Beauty"",
  REGEXMATCH(LOWER(B444), ""fitness|workout|gym|exercise|yoga|wellness|fitness enthusiasts""), ""Fitness"",
  REGEXMATCH(LOWER(B444), ""health|medical|pharmacy|mental health|doctor|health-conscious""), ""Health"",
  REGEXMATCH(LOWER(B444), "&amp;"""pets|dogs|cats|animals|pet care|pet lovers""), ""Pets"",
  REGEXMATCH(LOWER(B444), ""games|gaming|video games|xbox|playstation|nintendo|gamers""), ""Gaming"",
  REGEXMATCH(LOWER(B444), ""entertainment|movies|tv|netflix|streaming|celebrity|movie lovers|t"&amp;"v fans""), ""Entertainment"",
  REGEXMATCH(LOWER(B444), ""lifestyle|home|interior|decor|living|lifestyle enthusiasts""), ""Lifestyle"",
  REGEXMATCH(LOWER(B444), ""financial|finance|investing|stocks|retirement|banking|credit|debt|loans|savings|personal fi"&amp;"nance""), ""Finance"",
  REGEXMATCH(LOWER(B444), ""auto|automotive""), ""Auto"",
  REGEXMATCH(LOWER(B444), ""parenting|moms|dads|kids|toddlers|baby|new parents|children""), ""Parenting"",
  REGEXMATCH(LOWER(B444), ""technology|tech|gadgets|smartphone|apps"&amp;"|devices|computing|ai|robots""), ""Technology"",
  REGEXMATCH(LOWER(B444), ""education|students|learning|school|teachers|college|university|academics""), ""Education"",
  TRUE, ""Other""
)"),"Entertainment")</f>
        <v>Entertainment</v>
      </c>
      <c r="J63" t="s">
        <v>27</v>
      </c>
      <c r="K63" t="s">
        <v>1004</v>
      </c>
      <c r="L63" t="s">
        <v>34</v>
      </c>
      <c r="M63" t="s">
        <v>1057</v>
      </c>
      <c r="N63" t="s">
        <v>23</v>
      </c>
      <c r="O63" t="s">
        <v>24</v>
      </c>
      <c r="P63">
        <v>9273</v>
      </c>
      <c r="Q63">
        <v>70</v>
      </c>
      <c r="R63">
        <v>4648</v>
      </c>
      <c r="S63">
        <v>8751</v>
      </c>
      <c r="T63">
        <v>5</v>
      </c>
      <c r="U63">
        <v>4986.51937</v>
      </c>
      <c r="V63" t="s">
        <v>119</v>
      </c>
      <c r="W63">
        <f t="shared" si="0"/>
        <v>997.30387399999995</v>
      </c>
      <c r="X63">
        <f t="shared" si="1"/>
        <v>0.75487975843847721</v>
      </c>
      <c r="Y63">
        <f t="shared" si="2"/>
        <v>50.124015960314892</v>
      </c>
      <c r="Z63">
        <f t="shared" si="3"/>
        <v>1072.8311897590361</v>
      </c>
      <c r="AA63">
        <f t="shared" si="4"/>
        <v>7.1428571428571423</v>
      </c>
      <c r="AB63">
        <f t="shared" si="5"/>
        <v>537.74607678205541</v>
      </c>
      <c r="AC63">
        <f t="shared" si="6"/>
        <v>71.235990999999999</v>
      </c>
    </row>
    <row r="64" spans="1:29" x14ac:dyDescent="0.25">
      <c r="A64" t="s">
        <v>336</v>
      </c>
      <c r="B64" t="s">
        <v>2310</v>
      </c>
      <c r="C64" t="s">
        <v>2399</v>
      </c>
      <c r="D64" t="s">
        <v>2424</v>
      </c>
      <c r="I64" t="str">
        <f ca="1">IFERROR(__xludf.DUMMYFUNCTION("IFS(
  REGEXMATCH(LOWER(B103), ""sports|ufc|nba|nfl|mlb|soccer|sports fans""), ""Sports"",
  REGEXMATCH(LOWER(B103), ""music|spotify|concert|band|rock|pop|hip hop|jazz|r&amp;b|music lovers""), ""Music"",
  REGEXMATCH(LOWER(B103), ""food|cooking|recipe|restaur"&amp;"ant|snack|grocery|foodies""), ""Food"",
  REGEXMATCH(LOWER(B103), ""travel|vacation|airline|hotel|trip|flights|travelers""), ""Travel"",
  REGEXMATCH(LOWER(B103), ""fashion|style|clothing|apparel|shoes|accessories|beauty|cosmetics|fashionistas""), ""Fashi"&amp;"on &amp; Beauty"",
  REGEXMATCH(LOWER(B103), ""fitness|workout|gym|exercise|yoga|wellness|fitness enthusiasts""), ""Fitness"",
  REGEXMATCH(LOWER(B103), ""health|medical|pharmacy|mental health|doctor|health-conscious""), ""Health"",
  REGEXMATCH(LOWER(B103), "&amp;"""pets|dogs|cats|animals|pet care|pet lovers""), ""Pets"",
  REGEXMATCH(LOWER(B103), ""games|gaming|video games|xbox|playstation|nintendo|gamers""), ""Gaming"",
  REGEXMATCH(LOWER(B103), ""entertainment|movies|tv|netflix|streaming|celebrity|movie lovers|t"&amp;"v fans""), ""Entertainment"",
  REGEXMATCH(LOWER(B103), ""lifestyle|home|interior|decor|living|lifestyle enthusiasts""), ""Lifestyle"",
  REGEXMATCH(LOWER(B103), ""financial|finance|investing|stocks|retirement|banking|credit|debt|loans|savings|personal fi"&amp;"nance""), ""Finance"",
  REGEXMATCH(LOWER(B103), ""auto|automotive""), ""Auto"",
  REGEXMATCH(LOWER(B103), ""parenting|moms|dads|kids|toddlers|baby|new parents|children""), ""Parenting"",
  REGEXMATCH(LOWER(B103), ""technology|tech|gadgets|smartphone|apps"&amp;"|devices|computing|ai|robots""), ""Technology"",
  REGEXMATCH(LOWER(B103), ""education|students|learning|school|teachers|college|university|academics""), ""Education"",
  TRUE, ""Other""
)"),"Finance")</f>
        <v>Finance</v>
      </c>
      <c r="J64" t="s">
        <v>27</v>
      </c>
      <c r="K64" t="s">
        <v>337</v>
      </c>
      <c r="L64" t="s">
        <v>40</v>
      </c>
      <c r="M64" t="s">
        <v>157</v>
      </c>
      <c r="N64" t="s">
        <v>23</v>
      </c>
      <c r="O64" t="s">
        <v>24</v>
      </c>
      <c r="P64">
        <v>311753</v>
      </c>
      <c r="Q64">
        <v>763</v>
      </c>
      <c r="R64">
        <v>170122</v>
      </c>
      <c r="S64">
        <v>256841</v>
      </c>
      <c r="T64">
        <v>6</v>
      </c>
      <c r="U64">
        <v>1543.6126549999999</v>
      </c>
      <c r="V64" t="s">
        <v>338</v>
      </c>
      <c r="W64">
        <f t="shared" si="0"/>
        <v>257.26877583333334</v>
      </c>
      <c r="X64">
        <f t="shared" si="1"/>
        <v>0.24474503854012633</v>
      </c>
      <c r="Y64">
        <f t="shared" si="2"/>
        <v>54.569482891904805</v>
      </c>
      <c r="Z64">
        <f t="shared" si="3"/>
        <v>9.073562825501698</v>
      </c>
      <c r="AA64">
        <f t="shared" si="4"/>
        <v>0.78636959370904314</v>
      </c>
      <c r="AB64">
        <f t="shared" si="5"/>
        <v>4.9513963137483836</v>
      </c>
      <c r="AC64">
        <f t="shared" si="6"/>
        <v>2.0230834272608123</v>
      </c>
    </row>
    <row r="65" spans="1:29" x14ac:dyDescent="0.25">
      <c r="A65" t="s">
        <v>1191</v>
      </c>
      <c r="B65" t="s">
        <v>2306</v>
      </c>
      <c r="C65" t="s">
        <v>2307</v>
      </c>
      <c r="D65" t="s">
        <v>2331</v>
      </c>
      <c r="E65" t="s">
        <v>2350</v>
      </c>
      <c r="F65" t="s">
        <v>2425</v>
      </c>
      <c r="I65" t="str">
        <f ca="1">IFERROR(__xludf.DUMMYFUNCTION("IFS(
  REGEXMATCH(LOWER(B521), ""sports|ufc|nba|nfl|mlb|soccer|sports fans""), ""Sports"",
  REGEXMATCH(LOWER(B521), ""music|spotify|concert|band|rock|pop|hip hop|jazz|r&amp;b|music lovers""), ""Music"",
  REGEXMATCH(LOWER(B521), ""food|cooking|recipe|restaur"&amp;"ant|snack|grocery|foodies""), ""Food"",
  REGEXMATCH(LOWER(B521), ""travel|vacation|airline|hotel|trip|flights|travelers""), ""Travel"",
  REGEXMATCH(LOWER(B521), ""fashion|style|clothing|apparel|shoes|accessories|beauty|cosmetics|fashionistas""), ""Fashi"&amp;"on &amp; Beauty"",
  REGEXMATCH(LOWER(B521), ""fitness|workout|gym|exercise|yoga|wellness|fitness enthusiasts""), ""Fitness"",
  REGEXMATCH(LOWER(B521), ""health|medical|pharmacy|mental health|doctor|health-conscious""), ""Health"",
  REGEXMATCH(LOWER(B521), "&amp;"""pets|dogs|cats|animals|pet care|pet lovers""), ""Pets"",
  REGEXMATCH(LOWER(B521), ""games|gaming|video games|xbox|playstation|nintendo|gamers""), ""Gaming"",
  REGEXMATCH(LOWER(B521), ""entertainment|movies|tv|netflix|streaming|celebrity|movie lovers|t"&amp;"v fans""), ""Entertainment"",
  REGEXMATCH(LOWER(B521), ""lifestyle|home|interior|decor|living|lifestyle enthusiasts""), ""Lifestyle"",
  REGEXMATCH(LOWER(B521), ""financial|finance|investing|stocks|retirement|banking|credit|debt|loans|savings|personal fi"&amp;"nance""), ""Finance"",
  REGEXMATCH(LOWER(B521), ""auto|automotive""), ""Auto"",
  REGEXMATCH(LOWER(B521), ""parenting|moms|dads|kids|toddlers|baby|new parents|children""), ""Parenting"",
  REGEXMATCH(LOWER(B521), ""technology|tech|gadgets|smartphone|apps"&amp;"|devices|computing|ai|robots""), ""Technology"",
  REGEXMATCH(LOWER(B521), ""education|students|learning|school|teachers|college|university|academics""), ""Education"",
  TRUE, ""Other""
)"),"Auto")</f>
        <v>Auto</v>
      </c>
      <c r="J65" t="s">
        <v>19</v>
      </c>
      <c r="K65" t="s">
        <v>1192</v>
      </c>
      <c r="L65" t="s">
        <v>29</v>
      </c>
      <c r="M65" t="s">
        <v>54</v>
      </c>
      <c r="N65" t="s">
        <v>23</v>
      </c>
      <c r="O65" t="s">
        <v>24</v>
      </c>
      <c r="P65">
        <v>23711</v>
      </c>
      <c r="Q65">
        <v>69</v>
      </c>
      <c r="R65">
        <v>4337</v>
      </c>
      <c r="S65">
        <v>17211</v>
      </c>
      <c r="T65">
        <v>8</v>
      </c>
      <c r="U65">
        <v>5740.9522189999998</v>
      </c>
      <c r="V65" t="s">
        <v>47</v>
      </c>
      <c r="W65">
        <f t="shared" si="0"/>
        <v>717.61902737499997</v>
      </c>
      <c r="X65">
        <f t="shared" si="1"/>
        <v>0.29100417527729744</v>
      </c>
      <c r="Y65">
        <f t="shared" si="2"/>
        <v>18.291088524313608</v>
      </c>
      <c r="Z65">
        <f t="shared" si="3"/>
        <v>1323.7150608715701</v>
      </c>
      <c r="AA65">
        <f t="shared" si="4"/>
        <v>11.594202898550725</v>
      </c>
      <c r="AB65">
        <f t="shared" si="5"/>
        <v>242.12189359369069</v>
      </c>
      <c r="AC65">
        <f t="shared" si="6"/>
        <v>83.202206072463767</v>
      </c>
    </row>
    <row r="66" spans="1:29" x14ac:dyDescent="0.25">
      <c r="A66" t="s">
        <v>1134</v>
      </c>
      <c r="B66" t="s">
        <v>2306</v>
      </c>
      <c r="C66" t="s">
        <v>2307</v>
      </c>
      <c r="D66" t="s">
        <v>2426</v>
      </c>
      <c r="E66" t="s">
        <v>2427</v>
      </c>
      <c r="I66" t="str">
        <f ca="1">IFERROR(__xludf.DUMMYFUNCTION("IFS(
  REGEXMATCH(LOWER(B489), ""sports|ufc|nba|nfl|mlb|soccer|sports fans""), ""Sports"",
  REGEXMATCH(LOWER(B489), ""music|spotify|concert|band|rock|pop|hip hop|jazz|r&amp;b|music lovers""), ""Music"",
  REGEXMATCH(LOWER(B489), ""food|cooking|recipe|restaur"&amp;"ant|snack|grocery|foodies""), ""Food"",
  REGEXMATCH(LOWER(B489), ""travel|vacation|airline|hotel|trip|flights|travelers""), ""Travel"",
  REGEXMATCH(LOWER(B489), ""fashion|style|clothing|apparel|shoes|accessories|beauty|cosmetics|fashionistas""), ""Fashi"&amp;"on &amp; Beauty"",
  REGEXMATCH(LOWER(B489), ""fitness|workout|gym|exercise|yoga|wellness|fitness enthusiasts""), ""Fitness"",
  REGEXMATCH(LOWER(B489), ""health|medical|pharmacy|mental health|doctor|health-conscious""), ""Health"",
  REGEXMATCH(LOWER(B489), "&amp;"""pets|dogs|cats|animals|pet care|pet lovers""), ""Pets"",
  REGEXMATCH(LOWER(B489), ""games|gaming|video games|xbox|playstation|nintendo|gamers""), ""Gaming"",
  REGEXMATCH(LOWER(B489), ""entertainment|movies|tv|netflix|streaming|celebrity|movie lovers|t"&amp;"v fans""), ""Entertainment"",
  REGEXMATCH(LOWER(B489), ""lifestyle|home|interior|decor|living|lifestyle enthusiasts""), ""Lifestyle"",
  REGEXMATCH(LOWER(B489), ""financial|finance|investing|stocks|retirement|banking|credit|debt|loans|savings|personal fi"&amp;"nance""), ""Finance"",
  REGEXMATCH(LOWER(B489), ""auto|automotive""), ""Auto"",
  REGEXMATCH(LOWER(B489), ""parenting|moms|dads|kids|toddlers|baby|new parents|children""), ""Parenting"",
  REGEXMATCH(LOWER(B489), ""technology|tech|gadgets|smartphone|apps"&amp;"|devices|computing|ai|robots""), ""Technology"",
  REGEXMATCH(LOWER(B489), ""education|students|learning|school|teachers|college|university|academics""), ""Education"",
  TRUE, ""Other""
)"),"Other")</f>
        <v>Other</v>
      </c>
      <c r="J66" t="s">
        <v>19</v>
      </c>
      <c r="K66" t="s">
        <v>273</v>
      </c>
      <c r="L66" t="s">
        <v>34</v>
      </c>
      <c r="M66" t="s">
        <v>72</v>
      </c>
      <c r="N66" t="s">
        <v>23</v>
      </c>
      <c r="O66" t="s">
        <v>24</v>
      </c>
      <c r="P66">
        <v>96508</v>
      </c>
      <c r="Q66">
        <v>351</v>
      </c>
      <c r="R66">
        <v>47065</v>
      </c>
      <c r="S66">
        <v>73640</v>
      </c>
      <c r="T66">
        <v>15</v>
      </c>
      <c r="U66">
        <v>5310.7695720000002</v>
      </c>
      <c r="V66" t="s">
        <v>544</v>
      </c>
      <c r="W66">
        <f t="shared" si="0"/>
        <v>354.05130480000003</v>
      </c>
      <c r="X66">
        <f t="shared" si="1"/>
        <v>0.36370041861814567</v>
      </c>
      <c r="Y66">
        <f t="shared" si="2"/>
        <v>48.767977784225138</v>
      </c>
      <c r="Z66">
        <f t="shared" si="3"/>
        <v>112.83904328056943</v>
      </c>
      <c r="AA66">
        <f t="shared" si="4"/>
        <v>4.2735042735042734</v>
      </c>
      <c r="AB66">
        <f t="shared" si="5"/>
        <v>55.029319559000292</v>
      </c>
      <c r="AC66">
        <f t="shared" si="6"/>
        <v>15.130397641025642</v>
      </c>
    </row>
    <row r="67" spans="1:29" x14ac:dyDescent="0.25">
      <c r="A67" t="s">
        <v>537</v>
      </c>
      <c r="B67" t="s">
        <v>2428</v>
      </c>
      <c r="C67" t="s">
        <v>2429</v>
      </c>
      <c r="D67" t="s">
        <v>2430</v>
      </c>
      <c r="E67" t="s">
        <v>2431</v>
      </c>
      <c r="I67" t="str">
        <f ca="1">IFERROR(__xludf.DUMMYFUNCTION("IFS(
  REGEXMATCH(LOWER(B191), ""sports|ufc|nba|nfl|mlb|soccer|sports fans""), ""Sports"",
  REGEXMATCH(LOWER(B191), ""music|spotify|concert|band|rock|pop|hip hop|jazz|r&amp;b|music lovers""), ""Music"",
  REGEXMATCH(LOWER(B191), ""food|cooking|recipe|restaur"&amp;"ant|snack|grocery|foodies""), ""Food"",
  REGEXMATCH(LOWER(B191), ""travel|vacation|airline|hotel|trip|flights|travelers""), ""Travel"",
  REGEXMATCH(LOWER(B191), ""fashion|style|clothing|apparel|shoes|accessories|beauty|cosmetics|fashionistas""), ""Fashi"&amp;"on &amp; Beauty"",
  REGEXMATCH(LOWER(B191), ""fitness|workout|gym|exercise|yoga|wellness|fitness enthusiasts""), ""Fitness"",
  REGEXMATCH(LOWER(B191), ""health|medical|pharmacy|mental health|doctor|health-conscious""), ""Health"",
  REGEXMATCH(LOWER(B191), "&amp;"""pets|dogs|cats|animals|pet care|pet lovers""), ""Pets"",
  REGEXMATCH(LOWER(B191), ""games|gaming|video games|xbox|playstation|nintendo|gamers""), ""Gaming"",
  REGEXMATCH(LOWER(B191), ""entertainment|movies|tv|netflix|streaming|celebrity|movie lovers|t"&amp;"v fans""), ""Entertainment"",
  REGEXMATCH(LOWER(B191), ""lifestyle|home|interior|decor|living|lifestyle enthusiasts""), ""Lifestyle"",
  REGEXMATCH(LOWER(B191), ""financial|finance|investing|stocks|retirement|banking|credit|debt|loans|savings|personal fi"&amp;"nance""), ""Finance"",
  REGEXMATCH(LOWER(B191), ""auto|automotive""), ""Auto"",
  REGEXMATCH(LOWER(B191), ""parenting|moms|dads|kids|toddlers|baby|new parents|children""), ""Parenting"",
  REGEXMATCH(LOWER(B191), ""technology|tech|gadgets|smartphone|apps"&amp;"|devices|computing|ai|robots""), ""Technology"",
  REGEXMATCH(LOWER(B191), ""education|students|learning|school|teachers|college|university|academics""), ""Education"",
  TRUE, ""Other""
)"),"Finance")</f>
        <v>Finance</v>
      </c>
      <c r="J67" t="s">
        <v>27</v>
      </c>
      <c r="K67" t="s">
        <v>538</v>
      </c>
      <c r="L67" t="s">
        <v>21</v>
      </c>
      <c r="M67" t="s">
        <v>54</v>
      </c>
      <c r="N67" t="s">
        <v>36</v>
      </c>
      <c r="O67" t="s">
        <v>24</v>
      </c>
      <c r="P67">
        <v>10811</v>
      </c>
      <c r="Q67">
        <v>25</v>
      </c>
      <c r="R67">
        <v>988</v>
      </c>
      <c r="S67">
        <v>2975</v>
      </c>
      <c r="T67">
        <v>3</v>
      </c>
      <c r="U67">
        <v>1679.833815</v>
      </c>
      <c r="V67" t="s">
        <v>64</v>
      </c>
      <c r="W67">
        <f t="shared" ref="W67:W130" si="7">IFERROR(U67/T67, "N/A")</f>
        <v>559.94460500000002</v>
      </c>
      <c r="X67">
        <f t="shared" ref="X67:X130" si="8">IFERROR(Q67/P67*100, "N/A")</f>
        <v>0.23124595319581909</v>
      </c>
      <c r="Y67">
        <f t="shared" ref="Y67:Y130" si="9">IFERROR(R67/P67*100, "N/A")</f>
        <v>9.1388400702987695</v>
      </c>
      <c r="Z67">
        <f t="shared" ref="Z67:Z130" si="10">IFERROR((U67/R67)*1000, "N/A")</f>
        <v>1700.2366548582995</v>
      </c>
      <c r="AA67">
        <f t="shared" ref="AA67:AA130" si="11">IFERROR(T67/Q67*100, "N/A")</f>
        <v>12</v>
      </c>
      <c r="AB67">
        <f t="shared" ref="AB67:AB130" si="12">IFERROR(U67/P67*1000, "N/A")</f>
        <v>155.38190870409767</v>
      </c>
      <c r="AC67">
        <f t="shared" ref="AC67:AC130" si="13">IFERROR(U67/Q67, "N/A")</f>
        <v>67.193352599999997</v>
      </c>
    </row>
    <row r="68" spans="1:29" x14ac:dyDescent="0.25">
      <c r="A68" t="s">
        <v>621</v>
      </c>
      <c r="B68" t="s">
        <v>622</v>
      </c>
      <c r="I68" t="str">
        <f ca="1">IFERROR(__xludf.DUMMYFUNCTION("IFS(
  REGEXMATCH(LOWER(B225), ""sports|ufc|nba|nfl|mlb|soccer|sports fans""), ""Sports"",
  REGEXMATCH(LOWER(B225), ""music|spotify|concert|band|rock|pop|hip hop|jazz|r&amp;b|music lovers""), ""Music"",
  REGEXMATCH(LOWER(B225), ""food|cooking|recipe|restaur"&amp;"ant|snack|grocery|foodies""), ""Food"",
  REGEXMATCH(LOWER(B225), ""travel|vacation|airline|hotel|trip|flights|travelers""), ""Travel"",
  REGEXMATCH(LOWER(B225), ""fashion|style|clothing|apparel|shoes|accessories|beauty|cosmetics|fashionistas""), ""Fashi"&amp;"on &amp; Beauty"",
  REGEXMATCH(LOWER(B225), ""fitness|workout|gym|exercise|yoga|wellness|fitness enthusiasts""), ""Fitness"",
  REGEXMATCH(LOWER(B225), ""health|medical|pharmacy|mental health|doctor|health-conscious""), ""Health"",
  REGEXMATCH(LOWER(B225), "&amp;"""pets|dogs|cats|animals|pet care|pet lovers""), ""Pets"",
  REGEXMATCH(LOWER(B225), ""games|gaming|video games|xbox|playstation|nintendo|gamers""), ""Gaming"",
  REGEXMATCH(LOWER(B225), ""entertainment|movies|tv|netflix|streaming|celebrity|movie lovers|t"&amp;"v fans""), ""Entertainment"",
  REGEXMATCH(LOWER(B225), ""lifestyle|home|interior|decor|living|lifestyle enthusiasts""), ""Lifestyle"",
  REGEXMATCH(LOWER(B225), ""financial|finance|investing|stocks|retirement|banking|credit|debt|loans|savings|personal fi"&amp;"nance""), ""Finance"",
  REGEXMATCH(LOWER(B225), ""auto|automotive""), ""Auto"",
  REGEXMATCH(LOWER(B225), ""parenting|moms|dads|kids|toddlers|baby|new parents|children""), ""Parenting"",
  REGEXMATCH(LOWER(B225), ""technology|tech|gadgets|smartphone|apps"&amp;"|devices|computing|ai|robots""), ""Technology"",
  REGEXMATCH(LOWER(B225), ""education|students|learning|school|teachers|college|university|academics""), ""Education"",
  TRUE, ""Other""
)"),"Food")</f>
        <v>Food</v>
      </c>
      <c r="J68" t="s">
        <v>27</v>
      </c>
      <c r="K68" t="s">
        <v>137</v>
      </c>
      <c r="L68" t="s">
        <v>34</v>
      </c>
      <c r="M68" t="s">
        <v>565</v>
      </c>
      <c r="N68" t="s">
        <v>23</v>
      </c>
      <c r="O68" t="s">
        <v>24</v>
      </c>
      <c r="P68">
        <v>12280</v>
      </c>
      <c r="Q68">
        <v>40</v>
      </c>
      <c r="R68">
        <v>9613</v>
      </c>
      <c r="S68">
        <v>11247</v>
      </c>
      <c r="T68">
        <v>4</v>
      </c>
      <c r="U68">
        <v>1765.3987099999999</v>
      </c>
      <c r="V68" t="s">
        <v>119</v>
      </c>
      <c r="W68">
        <f t="shared" si="7"/>
        <v>441.34967749999998</v>
      </c>
      <c r="X68">
        <f t="shared" si="8"/>
        <v>0.32573289902280134</v>
      </c>
      <c r="Y68">
        <f t="shared" si="9"/>
        <v>78.281758957654716</v>
      </c>
      <c r="Z68">
        <f t="shared" si="10"/>
        <v>183.64701029855405</v>
      </c>
      <c r="AA68">
        <f t="shared" si="11"/>
        <v>10</v>
      </c>
      <c r="AB68">
        <f t="shared" si="12"/>
        <v>143.76210993485341</v>
      </c>
      <c r="AC68">
        <f t="shared" si="13"/>
        <v>44.134967750000001</v>
      </c>
    </row>
    <row r="69" spans="1:29" x14ac:dyDescent="0.25">
      <c r="A69" t="s">
        <v>671</v>
      </c>
      <c r="B69" t="s">
        <v>2310</v>
      </c>
      <c r="C69" t="s">
        <v>2315</v>
      </c>
      <c r="D69" t="s">
        <v>2432</v>
      </c>
      <c r="E69" t="s">
        <v>2433</v>
      </c>
      <c r="I69" t="str">
        <f ca="1">IFERROR(__xludf.DUMMYFUNCTION("IFS(
  REGEXMATCH(LOWER(B250), ""sports|ufc|nba|nfl|mlb|soccer|sports fans""), ""Sports"",
  REGEXMATCH(LOWER(B250), ""music|spotify|concert|band|rock|pop|hip hop|jazz|r&amp;b|music lovers""), ""Music"",
  REGEXMATCH(LOWER(B250), ""food|cooking|recipe|restaur"&amp;"ant|snack|grocery|foodies""), ""Food"",
  REGEXMATCH(LOWER(B250), ""travel|vacation|airline|hotel|trip|flights|travelers""), ""Travel"",
  REGEXMATCH(LOWER(B250), ""fashion|style|clothing|apparel|shoes|accessories|beauty|cosmetics|fashionistas""), ""Fashi"&amp;"on &amp; Beauty"",
  REGEXMATCH(LOWER(B250), ""fitness|workout|gym|exercise|yoga|wellness|fitness enthusiasts""), ""Fitness"",
  REGEXMATCH(LOWER(B250), ""health|medical|pharmacy|mental health|doctor|health-conscious""), ""Health"",
  REGEXMATCH(LOWER(B250), "&amp;"""pets|dogs|cats|animals|pet care|pet lovers""), ""Pets"",
  REGEXMATCH(LOWER(B250), ""games|gaming|video games|xbox|playstation|nintendo|gamers""), ""Gaming"",
  REGEXMATCH(LOWER(B250), ""entertainment|movies|tv|netflix|streaming|celebrity|movie lovers|t"&amp;"v fans""), ""Entertainment"",
  REGEXMATCH(LOWER(B250), ""lifestyle|home|interior|decor|living|lifestyle enthusiasts""), ""Lifestyle"",
  REGEXMATCH(LOWER(B250), ""financial|finance|investing|stocks|retirement|banking|credit|debt|loans|savings|personal fi"&amp;"nance""), ""Finance"",
  REGEXMATCH(LOWER(B250), ""auto|automotive""), ""Auto"",
  REGEXMATCH(LOWER(B250), ""parenting|moms|dads|kids|toddlers|baby|new parents|children""), ""Parenting"",
  REGEXMATCH(LOWER(B250), ""technology|tech|gadgets|smartphone|apps"&amp;"|devices|computing|ai|robots""), ""Technology"",
  REGEXMATCH(LOWER(B250), ""education|students|learning|school|teachers|college|university|academics""), ""Education"",
  TRUE, ""Other""
)"),"Fashion &amp; Beauty")</f>
        <v>Fashion &amp; Beauty</v>
      </c>
      <c r="J69" t="s">
        <v>27</v>
      </c>
      <c r="K69" t="s">
        <v>672</v>
      </c>
      <c r="L69" t="s">
        <v>21</v>
      </c>
      <c r="M69" t="s">
        <v>486</v>
      </c>
      <c r="N69" t="s">
        <v>46</v>
      </c>
      <c r="O69" t="s">
        <v>116</v>
      </c>
      <c r="P69">
        <v>57257</v>
      </c>
      <c r="Q69">
        <v>167</v>
      </c>
      <c r="R69">
        <v>3797</v>
      </c>
      <c r="S69">
        <v>51520</v>
      </c>
      <c r="T69">
        <v>1</v>
      </c>
      <c r="U69">
        <v>1841.3581260000001</v>
      </c>
      <c r="V69" t="s">
        <v>158</v>
      </c>
      <c r="W69">
        <f t="shared" si="7"/>
        <v>1841.3581260000001</v>
      </c>
      <c r="X69">
        <f t="shared" si="8"/>
        <v>0.2916673943797265</v>
      </c>
      <c r="Y69">
        <f t="shared" si="9"/>
        <v>6.6315035716156974</v>
      </c>
      <c r="Z69">
        <f t="shared" si="10"/>
        <v>484.95078377666579</v>
      </c>
      <c r="AA69">
        <f t="shared" si="11"/>
        <v>0.5988023952095809</v>
      </c>
      <c r="AB69">
        <f t="shared" si="12"/>
        <v>32.159528546727913</v>
      </c>
      <c r="AC69">
        <f t="shared" si="13"/>
        <v>11.026096562874253</v>
      </c>
    </row>
    <row r="70" spans="1:29" x14ac:dyDescent="0.25">
      <c r="A70" t="s">
        <v>879</v>
      </c>
      <c r="B70" t="s">
        <v>2306</v>
      </c>
      <c r="C70" t="s">
        <v>2307</v>
      </c>
      <c r="D70" t="s">
        <v>2333</v>
      </c>
      <c r="E70" t="s">
        <v>2434</v>
      </c>
      <c r="F70" t="s">
        <v>2435</v>
      </c>
      <c r="I70" t="str">
        <f ca="1">IFERROR(__xludf.DUMMYFUNCTION("IFS(
  REGEXMATCH(LOWER(B352), ""sports|ufc|nba|nfl|mlb|soccer|sports fans""), ""Sports"",
  REGEXMATCH(LOWER(B352), ""music|spotify|concert|band|rock|pop|hip hop|jazz|r&amp;b|music lovers""), ""Music"",
  REGEXMATCH(LOWER(B352), ""food|cooking|recipe|restaur"&amp;"ant|snack|grocery|foodies""), ""Food"",
  REGEXMATCH(LOWER(B352), ""travel|vacation|airline|hotel|trip|flights|travelers""), ""Travel"",
  REGEXMATCH(LOWER(B352), ""fashion|style|clothing|apparel|shoes|accessories|beauty|cosmetics|fashionistas""), ""Fashi"&amp;"on &amp; Beauty"",
  REGEXMATCH(LOWER(B352), ""fitness|workout|gym|exercise|yoga|wellness|fitness enthusiasts""), ""Fitness"",
  REGEXMATCH(LOWER(B352), ""health|medical|pharmacy|mental health|doctor|health-conscious""), ""Health"",
  REGEXMATCH(LOWER(B352), "&amp;"""pets|dogs|cats|animals|pet care|pet lovers""), ""Pets"",
  REGEXMATCH(LOWER(B352), ""games|gaming|video games|xbox|playstation|nintendo|gamers""), ""Gaming"",
  REGEXMATCH(LOWER(B352), ""entertainment|movies|tv|netflix|streaming|celebrity|movie lovers|t"&amp;"v fans""), ""Entertainment"",
  REGEXMATCH(LOWER(B352), ""lifestyle|home|interior|decor|living|lifestyle enthusiasts""), ""Lifestyle"",
  REGEXMATCH(LOWER(B352), ""financial|finance|investing|stocks|retirement|banking|credit|debt|loans|savings|personal fi"&amp;"nance""), ""Finance"",
  REGEXMATCH(LOWER(B352), ""auto|automotive""), ""Auto"",
  REGEXMATCH(LOWER(B352), ""parenting|moms|dads|kids|toddlers|baby|new parents|children""), ""Parenting"",
  REGEXMATCH(LOWER(B352), ""technology|tech|gadgets|smartphone|apps"&amp;"|devices|computing|ai|robots""), ""Technology"",
  REGEXMATCH(LOWER(B352), ""education|students|learning|school|teachers|college|university|academics""), ""Education"",
  TRUE, ""Other""
)"),"Finance")</f>
        <v>Finance</v>
      </c>
      <c r="J70" t="s">
        <v>19</v>
      </c>
      <c r="K70" t="s">
        <v>380</v>
      </c>
      <c r="L70" t="s">
        <v>34</v>
      </c>
      <c r="M70" t="s">
        <v>406</v>
      </c>
      <c r="N70" t="s">
        <v>36</v>
      </c>
      <c r="O70" t="s">
        <v>24</v>
      </c>
      <c r="P70">
        <v>69523</v>
      </c>
      <c r="Q70">
        <v>174</v>
      </c>
      <c r="R70">
        <v>48273</v>
      </c>
      <c r="S70">
        <v>65800</v>
      </c>
      <c r="T70">
        <v>9</v>
      </c>
      <c r="U70">
        <v>2649.9978030000002</v>
      </c>
      <c r="V70" t="s">
        <v>513</v>
      </c>
      <c r="W70">
        <f t="shared" si="7"/>
        <v>294.44420033333336</v>
      </c>
      <c r="X70">
        <f t="shared" si="8"/>
        <v>0.25027688678566806</v>
      </c>
      <c r="Y70">
        <f t="shared" si="9"/>
        <v>69.434575608072151</v>
      </c>
      <c r="Z70">
        <f t="shared" si="10"/>
        <v>54.896066186066754</v>
      </c>
      <c r="AA70">
        <f t="shared" si="11"/>
        <v>5.1724137931034484</v>
      </c>
      <c r="AB70">
        <f t="shared" si="12"/>
        <v>38.116850581821851</v>
      </c>
      <c r="AC70">
        <f t="shared" si="13"/>
        <v>15.229872431034483</v>
      </c>
    </row>
    <row r="71" spans="1:29" x14ac:dyDescent="0.25">
      <c r="A71" t="s">
        <v>661</v>
      </c>
      <c r="B71" t="s">
        <v>2310</v>
      </c>
      <c r="C71" t="s">
        <v>2320</v>
      </c>
      <c r="D71" t="s">
        <v>2321</v>
      </c>
      <c r="E71" t="s">
        <v>2417</v>
      </c>
      <c r="F71" t="s">
        <v>2436</v>
      </c>
      <c r="G71" t="s">
        <v>2437</v>
      </c>
      <c r="I71" t="str">
        <f ca="1">IFERROR(__xludf.DUMMYFUNCTION("IFS(
  REGEXMATCH(LOWER(B246), ""sports|ufc|nba|nfl|mlb|soccer|sports fans""), ""Sports"",
  REGEXMATCH(LOWER(B246), ""music|spotify|concert|band|rock|pop|hip hop|jazz|r&amp;b|music lovers""), ""Music"",
  REGEXMATCH(LOWER(B246), ""food|cooking|recipe|restaur"&amp;"ant|snack|grocery|foodies""), ""Food"",
  REGEXMATCH(LOWER(B246), ""travel|vacation|airline|hotel|trip|flights|travelers""), ""Travel"",
  REGEXMATCH(LOWER(B246), ""fashion|style|clothing|apparel|shoes|accessories|beauty|cosmetics|fashionistas""), ""Fashi"&amp;"on &amp; Beauty"",
  REGEXMATCH(LOWER(B246), ""fitness|workout|gym|exercise|yoga|wellness|fitness enthusiasts""), ""Fitness"",
  REGEXMATCH(LOWER(B246), ""health|medical|pharmacy|mental health|doctor|health-conscious""), ""Health"",
  REGEXMATCH(LOWER(B246), "&amp;"""pets|dogs|cats|animals|pet care|pet lovers""), ""Pets"",
  REGEXMATCH(LOWER(B246), ""games|gaming|video games|xbox|playstation|nintendo|gamers""), ""Gaming"",
  REGEXMATCH(LOWER(B246), ""entertainment|movies|tv|netflix|streaming|celebrity|movie lovers|t"&amp;"v fans""), ""Entertainment"",
  REGEXMATCH(LOWER(B246), ""lifestyle|home|interior|decor|living|lifestyle enthusiasts""), ""Lifestyle"",
  REGEXMATCH(LOWER(B246), ""financial|finance|investing|stocks|retirement|banking|credit|debt|loans|savings|personal fi"&amp;"nance""), ""Finance"",
  REGEXMATCH(LOWER(B246), ""auto|automotive""), ""Auto"",
  REGEXMATCH(LOWER(B246), ""parenting|moms|dads|kids|toddlers|baby|new parents|children""), ""Parenting"",
  REGEXMATCH(LOWER(B246), ""technology|tech|gadgets|smartphone|apps"&amp;"|devices|computing|ai|robots""), ""Technology"",
  REGEXMATCH(LOWER(B246), ""education|students|learning|school|teachers|college|university|academics""), ""Education"",
  TRUE, ""Other""
)"),"Other")</f>
        <v>Other</v>
      </c>
      <c r="J71" t="s">
        <v>27</v>
      </c>
      <c r="K71" t="s">
        <v>662</v>
      </c>
      <c r="L71" t="s">
        <v>40</v>
      </c>
      <c r="M71" t="s">
        <v>663</v>
      </c>
      <c r="N71" t="s">
        <v>297</v>
      </c>
      <c r="O71" t="s">
        <v>116</v>
      </c>
      <c r="P71">
        <v>15904</v>
      </c>
      <c r="Q71">
        <v>190</v>
      </c>
      <c r="R71">
        <v>7523</v>
      </c>
      <c r="S71">
        <v>14815</v>
      </c>
      <c r="T71">
        <v>2</v>
      </c>
      <c r="U71">
        <v>1825.7257079999999</v>
      </c>
      <c r="V71" t="s">
        <v>260</v>
      </c>
      <c r="W71">
        <f t="shared" si="7"/>
        <v>912.86285399999997</v>
      </c>
      <c r="X71">
        <f t="shared" si="8"/>
        <v>1.1946680080482897</v>
      </c>
      <c r="Y71">
        <f t="shared" si="9"/>
        <v>47.302565392354126</v>
      </c>
      <c r="Z71">
        <f t="shared" si="10"/>
        <v>242.68585776950681</v>
      </c>
      <c r="AA71">
        <f t="shared" si="11"/>
        <v>1.0526315789473684</v>
      </c>
      <c r="AB71">
        <f t="shared" si="12"/>
        <v>114.79663656941649</v>
      </c>
      <c r="AC71">
        <f t="shared" si="13"/>
        <v>9.6090826736842097</v>
      </c>
    </row>
    <row r="72" spans="1:29" x14ac:dyDescent="0.25">
      <c r="A72" t="s">
        <v>1299</v>
      </c>
      <c r="B72" t="s">
        <v>2306</v>
      </c>
      <c r="C72" t="s">
        <v>2307</v>
      </c>
      <c r="D72" t="s">
        <v>2345</v>
      </c>
      <c r="E72" t="s">
        <v>2381</v>
      </c>
      <c r="F72" t="s">
        <v>2438</v>
      </c>
      <c r="G72" t="s">
        <v>2439</v>
      </c>
      <c r="I72" t="str">
        <f ca="1">IFERROR(__xludf.DUMMYFUNCTION("IFS(
  REGEXMATCH(LOWER(B588), ""sports|ufc|nba|nfl|mlb|soccer|sports fans""), ""Sports"",
  REGEXMATCH(LOWER(B588), ""music|spotify|concert|band|rock|pop|hip hop|jazz|r&amp;b|music lovers""), ""Music"",
  REGEXMATCH(LOWER(B588), ""food|cooking|recipe|restaur"&amp;"ant|snack|grocery|foodies""), ""Food"",
  REGEXMATCH(LOWER(B588), ""travel|vacation|airline|hotel|trip|flights|travelers""), ""Travel"",
  REGEXMATCH(LOWER(B588), ""fashion|style|clothing|apparel|shoes|accessories|beauty|cosmetics|fashionistas""), ""Fashi"&amp;"on &amp; Beauty"",
  REGEXMATCH(LOWER(B588), ""fitness|workout|gym|exercise|yoga|wellness|fitness enthusiasts""), ""Fitness"",
  REGEXMATCH(LOWER(B588), ""health|medical|pharmacy|mental health|doctor|health-conscious""), ""Health"",
  REGEXMATCH(LOWER(B588), "&amp;"""pets|dogs|cats|animals|pet care|pet lovers""), ""Pets"",
  REGEXMATCH(LOWER(B588), ""games|gaming|video games|xbox|playstation|nintendo|gamers""), ""Gaming"",
  REGEXMATCH(LOWER(B588), ""entertainment|movies|tv|netflix|streaming|celebrity|movie lovers|t"&amp;"v fans""), ""Entertainment"",
  REGEXMATCH(LOWER(B588), ""lifestyle|home|interior|decor|living|lifestyle enthusiasts""), ""Lifestyle"",
  REGEXMATCH(LOWER(B588), ""financial|finance|investing|stocks|retirement|banking|credit|debt|loans|savings|personal fi"&amp;"nance""), ""Finance"",
  REGEXMATCH(LOWER(B588), ""auto|automotive""), ""Auto"",
  REGEXMATCH(LOWER(B588), ""parenting|moms|dads|kids|toddlers|baby|new parents|children""), ""Parenting"",
  REGEXMATCH(LOWER(B588), ""technology|tech|gadgets|smartphone|apps"&amp;"|devices|computing|ai|robots""), ""Technology"",
  REGEXMATCH(LOWER(B588), ""education|students|learning|school|teachers|college|university|academics""), ""Education"",
  TRUE, ""Other""
)"),"Lifestyle")</f>
        <v>Lifestyle</v>
      </c>
      <c r="J72" t="s">
        <v>19</v>
      </c>
      <c r="K72" t="s">
        <v>114</v>
      </c>
      <c r="L72" t="s">
        <v>21</v>
      </c>
      <c r="M72" t="s">
        <v>72</v>
      </c>
      <c r="N72" t="s">
        <v>23</v>
      </c>
      <c r="O72" t="s">
        <v>24</v>
      </c>
      <c r="P72">
        <v>210700</v>
      </c>
      <c r="Q72">
        <v>704</v>
      </c>
      <c r="R72">
        <v>94625</v>
      </c>
      <c r="S72">
        <v>180681</v>
      </c>
      <c r="T72">
        <v>3</v>
      </c>
      <c r="U72">
        <v>6341.8793009999999</v>
      </c>
      <c r="V72" t="s">
        <v>223</v>
      </c>
      <c r="W72">
        <f t="shared" si="7"/>
        <v>2113.9597669999998</v>
      </c>
      <c r="X72">
        <f t="shared" si="8"/>
        <v>0.33412434741338398</v>
      </c>
      <c r="Y72">
        <f t="shared" si="9"/>
        <v>44.909824394874235</v>
      </c>
      <c r="Z72">
        <f t="shared" si="10"/>
        <v>67.021181516512556</v>
      </c>
      <c r="AA72">
        <f t="shared" si="11"/>
        <v>0.42613636363636359</v>
      </c>
      <c r="AB72">
        <f t="shared" si="12"/>
        <v>30.099094926435694</v>
      </c>
      <c r="AC72">
        <f t="shared" si="13"/>
        <v>9.0083512798295455</v>
      </c>
    </row>
    <row r="73" spans="1:29" x14ac:dyDescent="0.25">
      <c r="A73" t="s">
        <v>316</v>
      </c>
      <c r="B73" t="s">
        <v>2306</v>
      </c>
      <c r="C73" t="s">
        <v>2307</v>
      </c>
      <c r="D73" t="s">
        <v>2440</v>
      </c>
      <c r="E73" t="s">
        <v>2441</v>
      </c>
      <c r="I73" t="str">
        <f ca="1">IFERROR(__xludf.DUMMYFUNCTION("IFS(
  REGEXMATCH(LOWER(B95), ""sports|ufc|nba|nfl|mlb|soccer|sports fans""), ""Sports"",
  REGEXMATCH(LOWER(B95), ""music|spotify|concert|band|rock|pop|hip hop|jazz|r&amp;b|music lovers""), ""Music"",
  REGEXMATCH(LOWER(B95), ""food|cooking|recipe|restaurant"&amp;"|snack|grocery|foodies""), ""Food"",
  REGEXMATCH(LOWER(B95), ""travel|vacation|airline|hotel|trip|flights|travelers""), ""Travel"",
  REGEXMATCH(LOWER(B95), ""fashion|style|clothing|apparel|shoes|accessories|beauty|cosmetics|fashionistas""), ""Fashion &amp; "&amp;"Beauty"",
  REGEXMATCH(LOWER(B95), ""fitness|workout|gym|exercise|yoga|wellness|fitness enthusiasts""), ""Fitness"",
  REGEXMATCH(LOWER(B95), ""health|medical|pharmacy|mental health|doctor|health-conscious""), ""Health"",
  REGEXMATCH(LOWER(B95), ""pets|d"&amp;"ogs|cats|animals|pet care|pet lovers""), ""Pets"",
  REGEXMATCH(LOWER(B95), ""games|gaming|video games|xbox|playstation|nintendo|gamers""), ""Gaming"",
  REGEXMATCH(LOWER(B95), ""entertainment|movies|tv|netflix|streaming|celebrity|movie lovers|tv fans""),"&amp;" ""Entertainment"",
  REGEXMATCH(LOWER(B95), ""lifestyle|home|interior|decor|living|lifestyle enthusiasts""), ""Lifestyle"",
  REGEXMATCH(LOWER(B95), ""financial|finance|investing|stocks|retirement|banking|credit|debt|loans|savings|personal finance""), """&amp;"Finance"",
  REGEXMATCH(LOWER(B95), ""auto|automotive""), ""Auto"",
  REGEXMATCH(LOWER(B95), ""parenting|moms|dads|kids|toddlers|baby|new parents|children""), ""Parenting"",
  REGEXMATCH(LOWER(B95), ""technology|tech|gadgets|smartphone|apps|devices|comput"&amp;"ing|ai|robots""), ""Technology"",
  REGEXMATCH(LOWER(B95), ""education|students|learning|school|teachers|college|university|academics""), ""Education"",
  TRUE, ""Other""
)"),"Other")</f>
        <v>Other</v>
      </c>
      <c r="J73" t="s">
        <v>27</v>
      </c>
      <c r="K73" t="s">
        <v>317</v>
      </c>
      <c r="L73" t="s">
        <v>40</v>
      </c>
      <c r="M73" t="s">
        <v>54</v>
      </c>
      <c r="N73" t="s">
        <v>36</v>
      </c>
      <c r="O73" t="s">
        <v>24</v>
      </c>
      <c r="P73">
        <v>23829</v>
      </c>
      <c r="Q73">
        <v>75</v>
      </c>
      <c r="R73">
        <v>8326</v>
      </c>
      <c r="S73">
        <v>18812</v>
      </c>
      <c r="T73">
        <v>5</v>
      </c>
      <c r="U73">
        <v>1534.6980000000001</v>
      </c>
      <c r="V73" t="s">
        <v>106</v>
      </c>
      <c r="W73">
        <f t="shared" si="7"/>
        <v>306.93960000000004</v>
      </c>
      <c r="X73">
        <f t="shared" si="8"/>
        <v>0.31474254060178775</v>
      </c>
      <c r="Y73">
        <f t="shared" si="9"/>
        <v>34.940618574006457</v>
      </c>
      <c r="Z73">
        <f t="shared" si="10"/>
        <v>184.32596685082873</v>
      </c>
      <c r="AA73">
        <f t="shared" si="11"/>
        <v>6.666666666666667</v>
      </c>
      <c r="AB73">
        <f t="shared" si="12"/>
        <v>64.404633010197671</v>
      </c>
      <c r="AC73">
        <f t="shared" si="13"/>
        <v>20.46264</v>
      </c>
    </row>
    <row r="74" spans="1:29" x14ac:dyDescent="0.25">
      <c r="A74" t="s">
        <v>1201</v>
      </c>
      <c r="B74" t="s">
        <v>2306</v>
      </c>
      <c r="C74" t="s">
        <v>2307</v>
      </c>
      <c r="D74" t="s">
        <v>2331</v>
      </c>
      <c r="E74" t="s">
        <v>2350</v>
      </c>
      <c r="F74" t="s">
        <v>2442</v>
      </c>
      <c r="I74" t="str">
        <f ca="1">IFERROR(__xludf.DUMMYFUNCTION("IFS(
  REGEXMATCH(LOWER(B527), ""sports|ufc|nba|nfl|mlb|soccer|sports fans""), ""Sports"",
  REGEXMATCH(LOWER(B527), ""music|spotify|concert|band|rock|pop|hip hop|jazz|r&amp;b|music lovers""), ""Music"",
  REGEXMATCH(LOWER(B527), ""food|cooking|recipe|restaur"&amp;"ant|snack|grocery|foodies""), ""Food"",
  REGEXMATCH(LOWER(B527), ""travel|vacation|airline|hotel|trip|flights|travelers""), ""Travel"",
  REGEXMATCH(LOWER(B527), ""fashion|style|clothing|apparel|shoes|accessories|beauty|cosmetics|fashionistas""), ""Fashi"&amp;"on &amp; Beauty"",
  REGEXMATCH(LOWER(B527), ""fitness|workout|gym|exercise|yoga|wellness|fitness enthusiasts""), ""Fitness"",
  REGEXMATCH(LOWER(B527), ""health|medical|pharmacy|mental health|doctor|health-conscious""), ""Health"",
  REGEXMATCH(LOWER(B527), "&amp;"""pets|dogs|cats|animals|pet care|pet lovers""), ""Pets"",
  REGEXMATCH(LOWER(B527), ""games|gaming|video games|xbox|playstation|nintendo|gamers""), ""Gaming"",
  REGEXMATCH(LOWER(B527), ""entertainment|movies|tv|netflix|streaming|celebrity|movie lovers|t"&amp;"v fans""), ""Entertainment"",
  REGEXMATCH(LOWER(B527), ""lifestyle|home|interior|decor|living|lifestyle enthusiasts""), ""Lifestyle"",
  REGEXMATCH(LOWER(B527), ""financial|finance|investing|stocks|retirement|banking|credit|debt|loans|savings|personal fi"&amp;"nance""), ""Finance"",
  REGEXMATCH(LOWER(B527), ""auto|automotive""), ""Auto"",
  REGEXMATCH(LOWER(B527), ""parenting|moms|dads|kids|toddlers|baby|new parents|children""), ""Parenting"",
  REGEXMATCH(LOWER(B527), ""technology|tech|gadgets|smartphone|apps"&amp;"|devices|computing|ai|robots""), ""Technology"",
  REGEXMATCH(LOWER(B527), ""education|students|learning|school|teachers|college|university|academics""), ""Education"",
  TRUE, ""Other""
)"),"Auto")</f>
        <v>Auto</v>
      </c>
      <c r="J74" t="s">
        <v>27</v>
      </c>
      <c r="K74" t="s">
        <v>1202</v>
      </c>
      <c r="L74" t="s">
        <v>21</v>
      </c>
      <c r="M74" t="s">
        <v>50</v>
      </c>
      <c r="N74" t="s">
        <v>23</v>
      </c>
      <c r="O74" t="s">
        <v>116</v>
      </c>
      <c r="P74">
        <v>83854</v>
      </c>
      <c r="Q74">
        <v>197</v>
      </c>
      <c r="R74">
        <v>60626</v>
      </c>
      <c r="S74">
        <v>76071</v>
      </c>
      <c r="T74">
        <v>15</v>
      </c>
      <c r="U74">
        <v>5783.843758</v>
      </c>
      <c r="V74" t="s">
        <v>31</v>
      </c>
      <c r="W74">
        <f t="shared" si="7"/>
        <v>385.58958386666666</v>
      </c>
      <c r="X74">
        <f t="shared" si="8"/>
        <v>0.23493214396450973</v>
      </c>
      <c r="Y74">
        <f t="shared" si="9"/>
        <v>72.299472893362264</v>
      </c>
      <c r="Z74">
        <f t="shared" si="10"/>
        <v>95.402034737571327</v>
      </c>
      <c r="AA74">
        <f t="shared" si="11"/>
        <v>7.6142131979695442</v>
      </c>
      <c r="AB74">
        <f t="shared" si="12"/>
        <v>68.97516824480644</v>
      </c>
      <c r="AC74">
        <f t="shared" si="13"/>
        <v>29.359612984771573</v>
      </c>
    </row>
    <row r="75" spans="1:29" x14ac:dyDescent="0.25">
      <c r="A75" t="s">
        <v>249</v>
      </c>
      <c r="B75" t="s">
        <v>818</v>
      </c>
      <c r="C75" t="s">
        <v>2345</v>
      </c>
      <c r="D75" t="s">
        <v>2443</v>
      </c>
      <c r="E75" t="s">
        <v>2342</v>
      </c>
      <c r="I75" t="str">
        <f ca="1">IFERROR(__xludf.DUMMYFUNCTION("IFS(
  REGEXMATCH(LOWER(B71), ""sports|ufc|nba|nfl|mlb|soccer|sports fans""), ""Sports"",
  REGEXMATCH(LOWER(B71), ""music|spotify|concert|band|rock|pop|hip hop|jazz|r&amp;b|music lovers""), ""Music"",
  REGEXMATCH(LOWER(B71), ""food|cooking|recipe|restaurant"&amp;"|snack|grocery|foodies""), ""Food"",
  REGEXMATCH(LOWER(B71), ""travel|vacation|airline|hotel|trip|flights|travelers""), ""Travel"",
  REGEXMATCH(LOWER(B71), ""fashion|style|clothing|apparel|shoes|accessories|beauty|cosmetics|fashionistas""), ""Fashion &amp; "&amp;"Beauty"",
  REGEXMATCH(LOWER(B71), ""fitness|workout|gym|exercise|yoga|wellness|fitness enthusiasts""), ""Fitness"",
  REGEXMATCH(LOWER(B71), ""health|medical|pharmacy|mental health|doctor|health-conscious""), ""Health"",
  REGEXMATCH(LOWER(B71), ""pets|d"&amp;"ogs|cats|animals|pet care|pet lovers""), ""Pets"",
  REGEXMATCH(LOWER(B71), ""games|gaming|video games|xbox|playstation|nintendo|gamers""), ""Gaming"",
  REGEXMATCH(LOWER(B71), ""entertainment|movies|tv|netflix|streaming|celebrity|movie lovers|tv fans""),"&amp;" ""Entertainment"",
  REGEXMATCH(LOWER(B71), ""lifestyle|home|interior|decor|living|lifestyle enthusiasts""), ""Lifestyle"",
  REGEXMATCH(LOWER(B71), ""financial|finance|investing|stocks|retirement|banking|credit|debt|loans|savings|personal finance""), """&amp;"Finance"",
  REGEXMATCH(LOWER(B71), ""auto|automotive""), ""Auto"",
  REGEXMATCH(LOWER(B71), ""parenting|moms|dads|kids|toddlers|baby|new parents|children""), ""Parenting"",
  REGEXMATCH(LOWER(B71), ""technology|tech|gadgets|smartphone|apps|devices|comput"&amp;"ing|ai|robots""), ""Technology"",
  REGEXMATCH(LOWER(B71), ""education|students|learning|school|teachers|college|university|academics""), ""Education"",
  TRUE, ""Other""
)"),"Sports")</f>
        <v>Sports</v>
      </c>
      <c r="J75" t="s">
        <v>27</v>
      </c>
      <c r="K75" t="s">
        <v>250</v>
      </c>
      <c r="L75" t="s">
        <v>34</v>
      </c>
      <c r="M75" t="s">
        <v>251</v>
      </c>
      <c r="N75" t="s">
        <v>51</v>
      </c>
      <c r="O75" t="s">
        <v>92</v>
      </c>
      <c r="P75">
        <v>94340</v>
      </c>
      <c r="Q75">
        <v>250</v>
      </c>
      <c r="R75">
        <v>16955</v>
      </c>
      <c r="S75">
        <v>76971</v>
      </c>
      <c r="T75">
        <v>13</v>
      </c>
      <c r="U75">
        <v>1517.244377</v>
      </c>
      <c r="V75" t="s">
        <v>252</v>
      </c>
      <c r="W75">
        <f t="shared" si="7"/>
        <v>116.71110592307693</v>
      </c>
      <c r="X75">
        <f t="shared" si="8"/>
        <v>0.26499894000424001</v>
      </c>
      <c r="Y75">
        <f t="shared" si="9"/>
        <v>17.972228111087556</v>
      </c>
      <c r="Z75">
        <f t="shared" si="10"/>
        <v>89.486545384842231</v>
      </c>
      <c r="AA75">
        <f t="shared" si="11"/>
        <v>5.2</v>
      </c>
      <c r="AB75">
        <f t="shared" si="12"/>
        <v>16.082726065295741</v>
      </c>
      <c r="AC75">
        <f t="shared" si="13"/>
        <v>6.0689775079999997</v>
      </c>
    </row>
    <row r="76" spans="1:29" x14ac:dyDescent="0.25">
      <c r="A76" t="s">
        <v>641</v>
      </c>
      <c r="B76" t="s">
        <v>2310</v>
      </c>
      <c r="C76" t="s">
        <v>2315</v>
      </c>
      <c r="D76" t="s">
        <v>2444</v>
      </c>
      <c r="E76" t="s">
        <v>2445</v>
      </c>
      <c r="F76" t="s">
        <v>2446</v>
      </c>
      <c r="I76" t="str">
        <f ca="1">IFERROR(__xludf.DUMMYFUNCTION("IFS(
  REGEXMATCH(LOWER(B235), ""sports|ufc|nba|nfl|mlb|soccer|sports fans""), ""Sports"",
  REGEXMATCH(LOWER(B235), ""music|spotify|concert|band|rock|pop|hip hop|jazz|r&amp;b|music lovers""), ""Music"",
  REGEXMATCH(LOWER(B235), ""food|cooking|recipe|restaur"&amp;"ant|snack|grocery|foodies""), ""Food"",
  REGEXMATCH(LOWER(B235), ""travel|vacation|airline|hotel|trip|flights|travelers""), ""Travel"",
  REGEXMATCH(LOWER(B235), ""fashion|style|clothing|apparel|shoes|accessories|beauty|cosmetics|fashionistas""), ""Fashi"&amp;"on &amp; Beauty"",
  REGEXMATCH(LOWER(B235), ""fitness|workout|gym|exercise|yoga|wellness|fitness enthusiasts""), ""Fitness"",
  REGEXMATCH(LOWER(B235), ""health|medical|pharmacy|mental health|doctor|health-conscious""), ""Health"",
  REGEXMATCH(LOWER(B235), "&amp;"""pets|dogs|cats|animals|pet care|pet lovers""), ""Pets"",
  REGEXMATCH(LOWER(B235), ""games|gaming|video games|xbox|playstation|nintendo|gamers""), ""Gaming"",
  REGEXMATCH(LOWER(B235), ""entertainment|movies|tv|netflix|streaming|celebrity|movie lovers|t"&amp;"v fans""), ""Entertainment"",
  REGEXMATCH(LOWER(B235), ""lifestyle|home|interior|decor|living|lifestyle enthusiasts""), ""Lifestyle"",
  REGEXMATCH(LOWER(B235), ""financial|finance|investing|stocks|retirement|banking|credit|debt|loans|savings|personal fi"&amp;"nance""), ""Finance"",
  REGEXMATCH(LOWER(B235), ""auto|automotive""), ""Auto"",
  REGEXMATCH(LOWER(B235), ""parenting|moms|dads|kids|toddlers|baby|new parents|children""), ""Parenting"",
  REGEXMATCH(LOWER(B235), ""technology|tech|gadgets|smartphone|apps"&amp;"|devices|computing|ai|robots""), ""Technology"",
  REGEXMATCH(LOWER(B235), ""education|students|learning|school|teachers|college|university|academics""), ""Education"",
  TRUE, ""Other""
)"),"Fashion &amp; Beauty")</f>
        <v>Fashion &amp; Beauty</v>
      </c>
      <c r="J76" t="s">
        <v>19</v>
      </c>
      <c r="K76" t="s">
        <v>642</v>
      </c>
      <c r="L76" t="s">
        <v>29</v>
      </c>
      <c r="M76" t="s">
        <v>50</v>
      </c>
      <c r="N76" t="s">
        <v>23</v>
      </c>
      <c r="O76" t="s">
        <v>24</v>
      </c>
      <c r="P76">
        <v>198754</v>
      </c>
      <c r="Q76">
        <v>480</v>
      </c>
      <c r="R76">
        <v>137649</v>
      </c>
      <c r="S76">
        <v>178415</v>
      </c>
      <c r="T76">
        <v>4</v>
      </c>
      <c r="U76">
        <v>1803.0814969999999</v>
      </c>
      <c r="V76" t="s">
        <v>347</v>
      </c>
      <c r="W76">
        <f t="shared" si="7"/>
        <v>450.77037424999997</v>
      </c>
      <c r="X76">
        <f t="shared" si="8"/>
        <v>0.24150457349286053</v>
      </c>
      <c r="Y76">
        <f t="shared" si="9"/>
        <v>69.255964659830752</v>
      </c>
      <c r="Z76">
        <f t="shared" si="10"/>
        <v>13.099125289686086</v>
      </c>
      <c r="AA76">
        <f t="shared" si="11"/>
        <v>0.83333333333333337</v>
      </c>
      <c r="AB76">
        <f t="shared" si="12"/>
        <v>9.0719255813719464</v>
      </c>
      <c r="AC76">
        <f t="shared" si="13"/>
        <v>3.7564197854166665</v>
      </c>
    </row>
    <row r="77" spans="1:29" x14ac:dyDescent="0.25">
      <c r="A77" t="s">
        <v>1205</v>
      </c>
      <c r="B77" t="s">
        <v>2306</v>
      </c>
      <c r="C77" t="s">
        <v>2307</v>
      </c>
      <c r="D77" t="s">
        <v>2333</v>
      </c>
      <c r="E77" t="s">
        <v>2447</v>
      </c>
      <c r="F77" t="s">
        <v>2448</v>
      </c>
      <c r="I77" t="str">
        <f ca="1">IFERROR(__xludf.DUMMYFUNCTION("IFS(
  REGEXMATCH(LOWER(B529), ""sports|ufc|nba|nfl|mlb|soccer|sports fans""), ""Sports"",
  REGEXMATCH(LOWER(B529), ""music|spotify|concert|band|rock|pop|hip hop|jazz|r&amp;b|music lovers""), ""Music"",
  REGEXMATCH(LOWER(B529), ""food|cooking|recipe|restaur"&amp;"ant|snack|grocery|foodies""), ""Food"",
  REGEXMATCH(LOWER(B529), ""travel|vacation|airline|hotel|trip|flights|travelers""), ""Travel"",
  REGEXMATCH(LOWER(B529), ""fashion|style|clothing|apparel|shoes|accessories|beauty|cosmetics|fashionistas""), ""Fashi"&amp;"on &amp; Beauty"",
  REGEXMATCH(LOWER(B529), ""fitness|workout|gym|exercise|yoga|wellness|fitness enthusiasts""), ""Fitness"",
  REGEXMATCH(LOWER(B529), ""health|medical|pharmacy|mental health|doctor|health-conscious""), ""Health"",
  REGEXMATCH(LOWER(B529), "&amp;"""pets|dogs|cats|animals|pet care|pet lovers""), ""Pets"",
  REGEXMATCH(LOWER(B529), ""games|gaming|video games|xbox|playstation|nintendo|gamers""), ""Gaming"",
  REGEXMATCH(LOWER(B529), ""entertainment|movies|tv|netflix|streaming|celebrity|movie lovers|t"&amp;"v fans""), ""Entertainment"",
  REGEXMATCH(LOWER(B529), ""lifestyle|home|interior|decor|living|lifestyle enthusiasts""), ""Lifestyle"",
  REGEXMATCH(LOWER(B529), ""financial|finance|investing|stocks|retirement|banking|credit|debt|loans|savings|personal fi"&amp;"nance""), ""Finance"",
  REGEXMATCH(LOWER(B529), ""auto|automotive""), ""Auto"",
  REGEXMATCH(LOWER(B529), ""parenting|moms|dads|kids|toddlers|baby|new parents|children""), ""Parenting"",
  REGEXMATCH(LOWER(B529), ""technology|tech|gadgets|smartphone|apps"&amp;"|devices|computing|ai|robots""), ""Technology"",
  REGEXMATCH(LOWER(B529), ""education|students|learning|school|teachers|college|university|academics""), ""Education"",
  TRUE, ""Other""
)"),"Finance")</f>
        <v>Finance</v>
      </c>
      <c r="J77" t="s">
        <v>19</v>
      </c>
      <c r="K77" t="s">
        <v>1206</v>
      </c>
      <c r="L77" t="s">
        <v>34</v>
      </c>
      <c r="M77" t="s">
        <v>90</v>
      </c>
      <c r="N77" t="s">
        <v>63</v>
      </c>
      <c r="O77" t="s">
        <v>24</v>
      </c>
      <c r="P77">
        <v>114384</v>
      </c>
      <c r="Q77">
        <v>100</v>
      </c>
      <c r="R77">
        <v>61524</v>
      </c>
      <c r="S77">
        <v>105104</v>
      </c>
      <c r="T77">
        <v>12</v>
      </c>
      <c r="U77">
        <v>5803.3314540000001</v>
      </c>
      <c r="V77" t="s">
        <v>74</v>
      </c>
      <c r="W77">
        <f t="shared" si="7"/>
        <v>483.61095449999999</v>
      </c>
      <c r="X77">
        <f t="shared" si="8"/>
        <v>8.7424814659392933E-2</v>
      </c>
      <c r="Y77">
        <f t="shared" si="9"/>
        <v>53.787242971044904</v>
      </c>
      <c r="Z77">
        <f t="shared" si="10"/>
        <v>94.326302808660046</v>
      </c>
      <c r="AA77">
        <f t="shared" si="11"/>
        <v>12</v>
      </c>
      <c r="AB77">
        <f t="shared" si="12"/>
        <v>50.735517677297523</v>
      </c>
      <c r="AC77">
        <f t="shared" si="13"/>
        <v>58.033314539999999</v>
      </c>
    </row>
    <row r="78" spans="1:29" x14ac:dyDescent="0.25">
      <c r="A78" t="s">
        <v>233</v>
      </c>
      <c r="B78" t="s">
        <v>2310</v>
      </c>
      <c r="C78" t="s">
        <v>2311</v>
      </c>
      <c r="D78" t="s">
        <v>2373</v>
      </c>
      <c r="E78" t="s">
        <v>2449</v>
      </c>
      <c r="I78" t="str">
        <f ca="1">IFERROR(__xludf.DUMMYFUNCTION("IFS(
  REGEXMATCH(LOWER(B65), ""sports|ufc|nba|nfl|mlb|soccer|sports fans""), ""Sports"",
  REGEXMATCH(LOWER(B65), ""music|spotify|concert|band|rock|pop|hip hop|jazz|r&amp;b|music lovers""), ""Music"",
  REGEXMATCH(LOWER(B65), ""food|cooking|recipe|restaurant"&amp;"|snack|grocery|foodies""), ""Food"",
  REGEXMATCH(LOWER(B65), ""travel|vacation|airline|hotel|trip|flights|travelers""), ""Travel"",
  REGEXMATCH(LOWER(B65), ""fashion|style|clothing|apparel|shoes|accessories|beauty|cosmetics|fashionistas""), ""Fashion &amp; "&amp;"Beauty"",
  REGEXMATCH(LOWER(B65), ""fitness|workout|gym|exercise|yoga|wellness|fitness enthusiasts""), ""Fitness"",
  REGEXMATCH(LOWER(B65), ""health|medical|pharmacy|mental health|doctor|health-conscious""), ""Health"",
  REGEXMATCH(LOWER(B65), ""pets|d"&amp;"ogs|cats|animals|pet care|pet lovers""), ""Pets"",
  REGEXMATCH(LOWER(B65), ""games|gaming|video games|xbox|playstation|nintendo|gamers""), ""Gaming"",
  REGEXMATCH(LOWER(B65), ""entertainment|movies|tv|netflix|streaming|celebrity|movie lovers|tv fans""),"&amp;" ""Entertainment"",
  REGEXMATCH(LOWER(B65), ""lifestyle|home|interior|decor|living|lifestyle enthusiasts""), ""Lifestyle"",
  REGEXMATCH(LOWER(B65), ""financial|finance|investing|stocks|retirement|banking|credit|debt|loans|savings|personal finance""), """&amp;"Finance"",
  REGEXMATCH(LOWER(B65), ""auto|automotive""), ""Auto"",
  REGEXMATCH(LOWER(B65), ""parenting|moms|dads|kids|toddlers|baby|new parents|children""), ""Parenting"",
  REGEXMATCH(LOWER(B65), ""technology|tech|gadgets|smartphone|apps|devices|comput"&amp;"ing|ai|robots""), ""Technology"",
  REGEXMATCH(LOWER(B65), ""education|students|learning|school|teachers|college|university|academics""), ""Education"",
  TRUE, ""Other""
)"),"Other")</f>
        <v>Other</v>
      </c>
      <c r="J78" t="s">
        <v>19</v>
      </c>
      <c r="K78" t="s">
        <v>234</v>
      </c>
      <c r="L78" t="s">
        <v>40</v>
      </c>
      <c r="M78" t="s">
        <v>235</v>
      </c>
      <c r="N78" t="s">
        <v>36</v>
      </c>
      <c r="O78" t="s">
        <v>24</v>
      </c>
      <c r="P78">
        <v>32714</v>
      </c>
      <c r="Q78">
        <v>69</v>
      </c>
      <c r="R78">
        <v>3756</v>
      </c>
      <c r="S78">
        <v>30764</v>
      </c>
      <c r="T78">
        <v>15</v>
      </c>
      <c r="U78">
        <v>1506.6243039999999</v>
      </c>
      <c r="V78" t="s">
        <v>129</v>
      </c>
      <c r="W78">
        <f t="shared" si="7"/>
        <v>100.44162026666666</v>
      </c>
      <c r="X78">
        <f t="shared" si="8"/>
        <v>0.21091887265390963</v>
      </c>
      <c r="Y78">
        <f t="shared" si="9"/>
        <v>11.481322980986732</v>
      </c>
      <c r="Z78">
        <f t="shared" si="10"/>
        <v>401.12468157614484</v>
      </c>
      <c r="AA78">
        <f t="shared" si="11"/>
        <v>21.739130434782609</v>
      </c>
      <c r="AB78">
        <f t="shared" si="12"/>
        <v>46.054420248211777</v>
      </c>
      <c r="AC78">
        <f t="shared" si="13"/>
        <v>21.835134840579709</v>
      </c>
    </row>
    <row r="79" spans="1:29" x14ac:dyDescent="0.25">
      <c r="A79" t="s">
        <v>847</v>
      </c>
      <c r="B79" t="s">
        <v>2310</v>
      </c>
      <c r="C79" t="s">
        <v>2320</v>
      </c>
      <c r="D79" t="s">
        <v>2321</v>
      </c>
      <c r="E79" t="s">
        <v>2354</v>
      </c>
      <c r="F79" t="s">
        <v>2450</v>
      </c>
      <c r="I79" t="str">
        <f ca="1">IFERROR(__xludf.DUMMYFUNCTION("IFS(
  REGEXMATCH(LOWER(B337), ""sports|ufc|nba|nfl|mlb|soccer|sports fans""), ""Sports"",
  REGEXMATCH(LOWER(B337), ""music|spotify|concert|band|rock|pop|hip hop|jazz|r&amp;b|music lovers""), ""Music"",
  REGEXMATCH(LOWER(B337), ""food|cooking|recipe|restaur"&amp;"ant|snack|grocery|foodies""), ""Food"",
  REGEXMATCH(LOWER(B337), ""travel|vacation|airline|hotel|trip|flights|travelers""), ""Travel"",
  REGEXMATCH(LOWER(B337), ""fashion|style|clothing|apparel|shoes|accessories|beauty|cosmetics|fashionistas""), ""Fashi"&amp;"on &amp; Beauty"",
  REGEXMATCH(LOWER(B337), ""fitness|workout|gym|exercise|yoga|wellness|fitness enthusiasts""), ""Fitness"",
  REGEXMATCH(LOWER(B337), ""health|medical|pharmacy|mental health|doctor|health-conscious""), ""Health"",
  REGEXMATCH(LOWER(B337), "&amp;"""pets|dogs|cats|animals|pet care|pet lovers""), ""Pets"",
  REGEXMATCH(LOWER(B337), ""games|gaming|video games|xbox|playstation|nintendo|gamers""), ""Gaming"",
  REGEXMATCH(LOWER(B337), ""entertainment|movies|tv|netflix|streaming|celebrity|movie lovers|t"&amp;"v fans""), ""Entertainment"",
  REGEXMATCH(LOWER(B337), ""lifestyle|home|interior|decor|living|lifestyle enthusiasts""), ""Lifestyle"",
  REGEXMATCH(LOWER(B337), ""financial|finance|investing|stocks|retirement|banking|credit|debt|loans|savings|personal fi"&amp;"nance""), ""Finance"",
  REGEXMATCH(LOWER(B337), ""auto|automotive""), ""Auto"",
  REGEXMATCH(LOWER(B337), ""parenting|moms|dads|kids|toddlers|baby|new parents|children""), ""Parenting"",
  REGEXMATCH(LOWER(B337), ""technology|tech|gadgets|smartphone|apps"&amp;"|devices|computing|ai|robots""), ""Technology"",
  REGEXMATCH(LOWER(B337), ""education|students|learning|school|teachers|college|university|academics""), ""Education"",
  TRUE, ""Other""
)"),"Other")</f>
        <v>Other</v>
      </c>
      <c r="J79" t="s">
        <v>27</v>
      </c>
      <c r="K79" t="s">
        <v>848</v>
      </c>
      <c r="L79" t="s">
        <v>21</v>
      </c>
      <c r="M79" t="s">
        <v>701</v>
      </c>
      <c r="N79" t="s">
        <v>23</v>
      </c>
      <c r="O79" t="s">
        <v>24</v>
      </c>
      <c r="P79">
        <v>17620</v>
      </c>
      <c r="Q79">
        <v>52</v>
      </c>
      <c r="R79">
        <v>11197</v>
      </c>
      <c r="S79">
        <v>16687</v>
      </c>
      <c r="T79">
        <v>9</v>
      </c>
      <c r="U79">
        <v>2407.7943249999998</v>
      </c>
      <c r="V79" t="s">
        <v>42</v>
      </c>
      <c r="W79">
        <f t="shared" si="7"/>
        <v>267.53270277777779</v>
      </c>
      <c r="X79">
        <f t="shared" si="8"/>
        <v>0.29511918274687854</v>
      </c>
      <c r="Y79">
        <f t="shared" si="9"/>
        <v>63.547105561861514</v>
      </c>
      <c r="Z79">
        <f t="shared" si="10"/>
        <v>215.03923595605966</v>
      </c>
      <c r="AA79">
        <f t="shared" si="11"/>
        <v>17.307692307692307</v>
      </c>
      <c r="AB79">
        <f t="shared" si="12"/>
        <v>136.6512102724177</v>
      </c>
      <c r="AC79">
        <f t="shared" si="13"/>
        <v>46.303737019230766</v>
      </c>
    </row>
    <row r="80" spans="1:29" x14ac:dyDescent="0.25">
      <c r="A80" t="s">
        <v>1347</v>
      </c>
      <c r="B80" t="s">
        <v>2306</v>
      </c>
      <c r="C80" t="s">
        <v>2307</v>
      </c>
      <c r="D80" t="s">
        <v>2360</v>
      </c>
      <c r="E80" t="s">
        <v>2451</v>
      </c>
      <c r="I80" t="str">
        <f ca="1">IFERROR(__xludf.DUMMYFUNCTION("IFS(
  REGEXMATCH(LOWER(B617), ""sports|ufc|nba|nfl|mlb|soccer|sports fans""), ""Sports"",
  REGEXMATCH(LOWER(B617), ""music|spotify|concert|band|rock|pop|hip hop|jazz|r&amp;b|music lovers""), ""Music"",
  REGEXMATCH(LOWER(B617), ""food|cooking|recipe|restaur"&amp;"ant|snack|grocery|foodies""), ""Food"",
  REGEXMATCH(LOWER(B617), ""travel|vacation|airline|hotel|trip|flights|travelers""), ""Travel"",
  REGEXMATCH(LOWER(B617), ""fashion|style|clothing|apparel|shoes|accessories|beauty|cosmetics|fashionistas""), ""Fashi"&amp;"on &amp; Beauty"",
  REGEXMATCH(LOWER(B617), ""fitness|workout|gym|exercise|yoga|wellness|fitness enthusiasts""), ""Fitness"",
  REGEXMATCH(LOWER(B617), ""health|medical|pharmacy|mental health|doctor|health-conscious""), ""Health"",
  REGEXMATCH(LOWER(B617), "&amp;"""pets|dogs|cats|animals|pet care|pet lovers""), ""Pets"",
  REGEXMATCH(LOWER(B617), ""games|gaming|video games|xbox|playstation|nintendo|gamers""), ""Gaming"",
  REGEXMATCH(LOWER(B617), ""entertainment|movies|tv|netflix|streaming|celebrity|movie lovers|t"&amp;"v fans""), ""Entertainment"",
  REGEXMATCH(LOWER(B617), ""lifestyle|home|interior|decor|living|lifestyle enthusiasts""), ""Lifestyle"",
  REGEXMATCH(LOWER(B617), ""financial|finance|investing|stocks|retirement|banking|credit|debt|loans|savings|personal fi"&amp;"nance""), ""Finance"",
  REGEXMATCH(LOWER(B617), ""auto|automotive""), ""Auto"",
  REGEXMATCH(LOWER(B617), ""parenting|moms|dads|kids|toddlers|baby|new parents|children""), ""Parenting"",
  REGEXMATCH(LOWER(B617), ""technology|tech|gadgets|smartphone|apps"&amp;"|devices|computing|ai|robots""), ""Technology"",
  REGEXMATCH(LOWER(B617), ""education|students|learning|school|teachers|college|university|academics""), ""Education"",
  TRUE, ""Other""
)"),"Entertainment")</f>
        <v>Entertainment</v>
      </c>
      <c r="J80" t="s">
        <v>19</v>
      </c>
      <c r="K80" t="s">
        <v>784</v>
      </c>
      <c r="L80" t="s">
        <v>34</v>
      </c>
      <c r="M80" t="s">
        <v>199</v>
      </c>
      <c r="N80" t="s">
        <v>23</v>
      </c>
      <c r="O80" t="s">
        <v>24</v>
      </c>
      <c r="P80">
        <v>9261</v>
      </c>
      <c r="Q80">
        <v>66</v>
      </c>
      <c r="R80">
        <v>3852</v>
      </c>
      <c r="S80">
        <v>8526</v>
      </c>
      <c r="T80">
        <v>9</v>
      </c>
      <c r="U80">
        <v>6511.0295759999999</v>
      </c>
      <c r="V80" t="s">
        <v>25</v>
      </c>
      <c r="W80">
        <f t="shared" si="7"/>
        <v>723.44773066666664</v>
      </c>
      <c r="X80">
        <f t="shared" si="8"/>
        <v>0.71266601878846769</v>
      </c>
      <c r="Y80">
        <f t="shared" si="9"/>
        <v>41.59378036929057</v>
      </c>
      <c r="Z80">
        <f t="shared" si="10"/>
        <v>1690.2984361370716</v>
      </c>
      <c r="AA80">
        <f t="shared" si="11"/>
        <v>13.636363636363635</v>
      </c>
      <c r="AB80">
        <f t="shared" si="12"/>
        <v>703.05901911240687</v>
      </c>
      <c r="AC80">
        <f t="shared" si="13"/>
        <v>98.651963272727272</v>
      </c>
    </row>
    <row r="81" spans="1:29" x14ac:dyDescent="0.25">
      <c r="A81" t="s">
        <v>1045</v>
      </c>
      <c r="B81" t="s">
        <v>2306</v>
      </c>
      <c r="C81" t="s">
        <v>2307</v>
      </c>
      <c r="D81" t="s">
        <v>2369</v>
      </c>
      <c r="E81" t="s">
        <v>2370</v>
      </c>
      <c r="F81" t="s">
        <v>2452</v>
      </c>
      <c r="I81" t="str">
        <f ca="1">IFERROR(__xludf.DUMMYFUNCTION("IFS(
  REGEXMATCH(LOWER(B437), ""sports|ufc|nba|nfl|mlb|soccer|sports fans""), ""Sports"",
  REGEXMATCH(LOWER(B437), ""music|spotify|concert|band|rock|pop|hip hop|jazz|r&amp;b|music lovers""), ""Music"",
  REGEXMATCH(LOWER(B437), ""food|cooking|recipe|restaur"&amp;"ant|snack|grocery|foodies""), ""Food"",
  REGEXMATCH(LOWER(B437), ""travel|vacation|airline|hotel|trip|flights|travelers""), ""Travel"",
  REGEXMATCH(LOWER(B437), ""fashion|style|clothing|apparel|shoes|accessories|beauty|cosmetics|fashionistas""), ""Fashi"&amp;"on &amp; Beauty"",
  REGEXMATCH(LOWER(B437), ""fitness|workout|gym|exercise|yoga|wellness|fitness enthusiasts""), ""Fitness"",
  REGEXMATCH(LOWER(B437), ""health|medical|pharmacy|mental health|doctor|health-conscious""), ""Health"",
  REGEXMATCH(LOWER(B437), "&amp;"""pets|dogs|cats|animals|pet care|pet lovers""), ""Pets"",
  REGEXMATCH(LOWER(B437), ""games|gaming|video games|xbox|playstation|nintendo|gamers""), ""Gaming"",
  REGEXMATCH(LOWER(B437), ""entertainment|movies|tv|netflix|streaming|celebrity|movie lovers|t"&amp;"v fans""), ""Entertainment"",
  REGEXMATCH(LOWER(B437), ""lifestyle|home|interior|decor|living|lifestyle enthusiasts""), ""Lifestyle"",
  REGEXMATCH(LOWER(B437), ""financial|finance|investing|stocks|retirement|banking|credit|debt|loans|savings|personal fi"&amp;"nance""), ""Finance"",
  REGEXMATCH(LOWER(B437), ""auto|automotive""), ""Auto"",
  REGEXMATCH(LOWER(B437), ""parenting|moms|dads|kids|toddlers|baby|new parents|children""), ""Parenting"",
  REGEXMATCH(LOWER(B437), ""technology|tech|gadgets|smartphone|apps"&amp;"|devices|computing|ai|robots""), ""Technology"",
  REGEXMATCH(LOWER(B437), ""education|students|learning|school|teachers|college|university|academics""), ""Education"",
  TRUE, ""Other""
)"),"Other")</f>
        <v>Other</v>
      </c>
      <c r="J81" t="s">
        <v>27</v>
      </c>
      <c r="K81" t="s">
        <v>127</v>
      </c>
      <c r="L81" t="s">
        <v>34</v>
      </c>
      <c r="M81" t="s">
        <v>215</v>
      </c>
      <c r="N81" t="s">
        <v>36</v>
      </c>
      <c r="O81" t="s">
        <v>92</v>
      </c>
      <c r="P81">
        <v>10815</v>
      </c>
      <c r="Q81">
        <v>25</v>
      </c>
      <c r="R81">
        <v>4321</v>
      </c>
      <c r="S81">
        <v>9646</v>
      </c>
      <c r="T81">
        <v>2</v>
      </c>
      <c r="U81">
        <v>4921.5948429999999</v>
      </c>
      <c r="V81" t="s">
        <v>74</v>
      </c>
      <c r="W81">
        <f t="shared" si="7"/>
        <v>2460.7974214999999</v>
      </c>
      <c r="X81">
        <f t="shared" si="8"/>
        <v>0.23116042533518261</v>
      </c>
      <c r="Y81">
        <f t="shared" si="9"/>
        <v>39.953767914932961</v>
      </c>
      <c r="Z81">
        <f t="shared" si="10"/>
        <v>1138.9944093959732</v>
      </c>
      <c r="AA81">
        <f t="shared" si="11"/>
        <v>8</v>
      </c>
      <c r="AB81">
        <f t="shared" si="12"/>
        <v>455.07118289412853</v>
      </c>
      <c r="AC81">
        <f t="shared" si="13"/>
        <v>196.86379371999999</v>
      </c>
    </row>
    <row r="82" spans="1:29" x14ac:dyDescent="0.25">
      <c r="A82" t="s">
        <v>940</v>
      </c>
      <c r="B82" t="s">
        <v>2306</v>
      </c>
      <c r="C82" t="s">
        <v>2307</v>
      </c>
      <c r="D82" t="s">
        <v>2333</v>
      </c>
      <c r="E82" t="s">
        <v>2453</v>
      </c>
      <c r="F82" t="s">
        <v>2454</v>
      </c>
      <c r="I82" t="str">
        <f ca="1">IFERROR(__xludf.DUMMYFUNCTION("IFS(
  REGEXMATCH(LOWER(B380), ""sports|ufc|nba|nfl|mlb|soccer|sports fans""), ""Sports"",
  REGEXMATCH(LOWER(B380), ""music|spotify|concert|band|rock|pop|hip hop|jazz|r&amp;b|music lovers""), ""Music"",
  REGEXMATCH(LOWER(B380), ""food|cooking|recipe|restaur"&amp;"ant|snack|grocery|foodies""), ""Food"",
  REGEXMATCH(LOWER(B380), ""travel|vacation|airline|hotel|trip|flights|travelers""), ""Travel"",
  REGEXMATCH(LOWER(B380), ""fashion|style|clothing|apparel|shoes|accessories|beauty|cosmetics|fashionistas""), ""Fashi"&amp;"on &amp; Beauty"",
  REGEXMATCH(LOWER(B380), ""fitness|workout|gym|exercise|yoga|wellness|fitness enthusiasts""), ""Fitness"",
  REGEXMATCH(LOWER(B380), ""health|medical|pharmacy|mental health|doctor|health-conscious""), ""Health"",
  REGEXMATCH(LOWER(B380), "&amp;"""pets|dogs|cats|animals|pet care|pet lovers""), ""Pets"",
  REGEXMATCH(LOWER(B380), ""games|gaming|video games|xbox|playstation|nintendo|gamers""), ""Gaming"",
  REGEXMATCH(LOWER(B380), ""entertainment|movies|tv|netflix|streaming|celebrity|movie lovers|t"&amp;"v fans""), ""Entertainment"",
  REGEXMATCH(LOWER(B380), ""lifestyle|home|interior|decor|living|lifestyle enthusiasts""), ""Lifestyle"",
  REGEXMATCH(LOWER(B380), ""financial|finance|investing|stocks|retirement|banking|credit|debt|loans|savings|personal fi"&amp;"nance""), ""Finance"",
  REGEXMATCH(LOWER(B380), ""auto|automotive""), ""Auto"",
  REGEXMATCH(LOWER(B380), ""parenting|moms|dads|kids|toddlers|baby|new parents|children""), ""Parenting"",
  REGEXMATCH(LOWER(B380), ""technology|tech|gadgets|smartphone|apps"&amp;"|devices|computing|ai|robots""), ""Technology"",
  REGEXMATCH(LOWER(B380), ""education|students|learning|school|teachers|college|university|academics""), ""Education"",
  TRUE, ""Other""
)"),"Finance")</f>
        <v>Finance</v>
      </c>
      <c r="J82" t="s">
        <v>27</v>
      </c>
      <c r="K82" t="s">
        <v>941</v>
      </c>
      <c r="L82" t="s">
        <v>21</v>
      </c>
      <c r="M82" t="s">
        <v>942</v>
      </c>
      <c r="N82" t="s">
        <v>23</v>
      </c>
      <c r="O82" t="s">
        <v>24</v>
      </c>
      <c r="P82">
        <v>9328</v>
      </c>
      <c r="Q82">
        <v>56</v>
      </c>
      <c r="R82">
        <v>7102</v>
      </c>
      <c r="S82">
        <v>8925</v>
      </c>
      <c r="T82">
        <v>5</v>
      </c>
      <c r="U82">
        <v>3408.0760489999998</v>
      </c>
      <c r="V82" t="s">
        <v>74</v>
      </c>
      <c r="W82">
        <f t="shared" si="7"/>
        <v>681.6152098</v>
      </c>
      <c r="X82">
        <f t="shared" si="8"/>
        <v>0.60034305317324177</v>
      </c>
      <c r="Y82">
        <f t="shared" si="9"/>
        <v>76.13636363636364</v>
      </c>
      <c r="Z82">
        <f t="shared" si="10"/>
        <v>479.87553491974091</v>
      </c>
      <c r="AA82">
        <f t="shared" si="11"/>
        <v>8.9285714285714288</v>
      </c>
      <c r="AB82">
        <f t="shared" si="12"/>
        <v>365.35978226843906</v>
      </c>
      <c r="AC82">
        <f t="shared" si="13"/>
        <v>60.858500874999997</v>
      </c>
    </row>
    <row r="83" spans="1:29" x14ac:dyDescent="0.25">
      <c r="A83" t="s">
        <v>768</v>
      </c>
      <c r="B83" t="s">
        <v>2310</v>
      </c>
      <c r="C83" t="s">
        <v>2315</v>
      </c>
      <c r="D83" t="s">
        <v>242</v>
      </c>
      <c r="E83" t="s">
        <v>2455</v>
      </c>
      <c r="I83" t="str">
        <f ca="1">IFERROR(__xludf.DUMMYFUNCTION("IFS(
  REGEXMATCH(LOWER(B295), ""sports|ufc|nba|nfl|mlb|soccer|sports fans""), ""Sports"",
  REGEXMATCH(LOWER(B295), ""music|spotify|concert|band|rock|pop|hip hop|jazz|r&amp;b|music lovers""), ""Music"",
  REGEXMATCH(LOWER(B295), ""food|cooking|recipe|restaur"&amp;"ant|snack|grocery|foodies""), ""Food"",
  REGEXMATCH(LOWER(B295), ""travel|vacation|airline|hotel|trip|flights|travelers""), ""Travel"",
  REGEXMATCH(LOWER(B295), ""fashion|style|clothing|apparel|shoes|accessories|beauty|cosmetics|fashionistas""), ""Fashi"&amp;"on &amp; Beauty"",
  REGEXMATCH(LOWER(B295), ""fitness|workout|gym|exercise|yoga|wellness|fitness enthusiasts""), ""Fitness"",
  REGEXMATCH(LOWER(B295), ""health|medical|pharmacy|mental health|doctor|health-conscious""), ""Health"",
  REGEXMATCH(LOWER(B295), "&amp;"""pets|dogs|cats|animals|pet care|pet lovers""), ""Pets"",
  REGEXMATCH(LOWER(B295), ""games|gaming|video games|xbox|playstation|nintendo|gamers""), ""Gaming"",
  REGEXMATCH(LOWER(B295), ""entertainment|movies|tv|netflix|streaming|celebrity|movie lovers|t"&amp;"v fans""), ""Entertainment"",
  REGEXMATCH(LOWER(B295), ""lifestyle|home|interior|decor|living|lifestyle enthusiasts""), ""Lifestyle"",
  REGEXMATCH(LOWER(B295), ""financial|finance|investing|stocks|retirement|banking|credit|debt|loans|savings|personal fi"&amp;"nance""), ""Finance"",
  REGEXMATCH(LOWER(B295), ""auto|automotive""), ""Auto"",
  REGEXMATCH(LOWER(B295), ""parenting|moms|dads|kids|toddlers|baby|new parents|children""), ""Parenting"",
  REGEXMATCH(LOWER(B295), ""technology|tech|gadgets|smartphone|apps"&amp;"|devices|computing|ai|robots""), ""Technology"",
  REGEXMATCH(LOWER(B295), ""education|students|learning|school|teachers|college|university|academics""), ""Education"",
  TRUE, ""Other""
)"),"Travel")</f>
        <v>Travel</v>
      </c>
      <c r="J83" t="s">
        <v>152</v>
      </c>
      <c r="K83" t="s">
        <v>317</v>
      </c>
      <c r="L83" t="s">
        <v>40</v>
      </c>
      <c r="M83" t="s">
        <v>360</v>
      </c>
      <c r="N83" t="s">
        <v>23</v>
      </c>
      <c r="O83" t="s">
        <v>24</v>
      </c>
      <c r="P83">
        <v>53561</v>
      </c>
      <c r="Q83">
        <v>147</v>
      </c>
      <c r="R83">
        <v>37063</v>
      </c>
      <c r="S83">
        <v>51480</v>
      </c>
      <c r="T83">
        <v>14</v>
      </c>
      <c r="U83">
        <v>2039.3550600000001</v>
      </c>
      <c r="V83" t="s">
        <v>106</v>
      </c>
      <c r="W83">
        <f t="shared" si="7"/>
        <v>145.66821857142858</v>
      </c>
      <c r="X83">
        <f t="shared" si="8"/>
        <v>0.27445342693377645</v>
      </c>
      <c r="Y83">
        <f t="shared" si="9"/>
        <v>69.197737159500377</v>
      </c>
      <c r="Z83">
        <f t="shared" si="10"/>
        <v>55.024014785635273</v>
      </c>
      <c r="AA83">
        <f t="shared" si="11"/>
        <v>9.5238095238095237</v>
      </c>
      <c r="AB83">
        <f t="shared" si="12"/>
        <v>38.075373125968525</v>
      </c>
      <c r="AC83">
        <f t="shared" si="13"/>
        <v>13.873163673469389</v>
      </c>
    </row>
    <row r="84" spans="1:29" x14ac:dyDescent="0.25">
      <c r="A84" t="s">
        <v>648</v>
      </c>
      <c r="B84" t="s">
        <v>2310</v>
      </c>
      <c r="C84" t="s">
        <v>2320</v>
      </c>
      <c r="D84" t="s">
        <v>2408</v>
      </c>
      <c r="E84" t="s">
        <v>2456</v>
      </c>
      <c r="F84" t="s">
        <v>2457</v>
      </c>
      <c r="I84" t="str">
        <f ca="1">IFERROR(__xludf.DUMMYFUNCTION("IFS(
  REGEXMATCH(LOWER(B239), ""sports|ufc|nba|nfl|mlb|soccer|sports fans""), ""Sports"",
  REGEXMATCH(LOWER(B239), ""music|spotify|concert|band|rock|pop|hip hop|jazz|r&amp;b|music lovers""), ""Music"",
  REGEXMATCH(LOWER(B239), ""food|cooking|recipe|restaur"&amp;"ant|snack|grocery|foodies""), ""Food"",
  REGEXMATCH(LOWER(B239), ""travel|vacation|airline|hotel|trip|flights|travelers""), ""Travel"",
  REGEXMATCH(LOWER(B239), ""fashion|style|clothing|apparel|shoes|accessories|beauty|cosmetics|fashionistas""), ""Fashi"&amp;"on &amp; Beauty"",
  REGEXMATCH(LOWER(B239), ""fitness|workout|gym|exercise|yoga|wellness|fitness enthusiasts""), ""Fitness"",
  REGEXMATCH(LOWER(B239), ""health|medical|pharmacy|mental health|doctor|health-conscious""), ""Health"",
  REGEXMATCH(LOWER(B239), "&amp;"""pets|dogs|cats|animals|pet care|pet lovers""), ""Pets"",
  REGEXMATCH(LOWER(B239), ""games|gaming|video games|xbox|playstation|nintendo|gamers""), ""Gaming"",
  REGEXMATCH(LOWER(B239), ""entertainment|movies|tv|netflix|streaming|celebrity|movie lovers|t"&amp;"v fans""), ""Entertainment"",
  REGEXMATCH(LOWER(B239), ""lifestyle|home|interior|decor|living|lifestyle enthusiasts""), ""Lifestyle"",
  REGEXMATCH(LOWER(B239), ""financial|finance|investing|stocks|retirement|banking|credit|debt|loans|savings|personal fi"&amp;"nance""), ""Finance"",
  REGEXMATCH(LOWER(B239), ""auto|automotive""), ""Auto"",
  REGEXMATCH(LOWER(B239), ""parenting|moms|dads|kids|toddlers|baby|new parents|children""), ""Parenting"",
  REGEXMATCH(LOWER(B239), ""technology|tech|gadgets|smartphone|apps"&amp;"|devices|computing|ai|robots""), ""Technology"",
  REGEXMATCH(LOWER(B239), ""education|students|learning|school|teachers|college|university|academics""), ""Education"",
  TRUE, ""Other""
)"),"Lifestyle")</f>
        <v>Lifestyle</v>
      </c>
      <c r="J84" t="s">
        <v>27</v>
      </c>
      <c r="K84" t="s">
        <v>427</v>
      </c>
      <c r="L84" t="s">
        <v>21</v>
      </c>
      <c r="M84" t="s">
        <v>649</v>
      </c>
      <c r="N84" t="s">
        <v>23</v>
      </c>
      <c r="O84" t="s">
        <v>24</v>
      </c>
      <c r="P84">
        <v>13132</v>
      </c>
      <c r="Q84">
        <v>67</v>
      </c>
      <c r="R84">
        <v>6133</v>
      </c>
      <c r="S84">
        <v>12377</v>
      </c>
      <c r="T84">
        <v>4</v>
      </c>
      <c r="U84">
        <v>1807.6931420000001</v>
      </c>
      <c r="V84" t="s">
        <v>74</v>
      </c>
      <c r="W84">
        <f t="shared" si="7"/>
        <v>451.92328550000002</v>
      </c>
      <c r="X84">
        <f t="shared" si="8"/>
        <v>0.51020408163265307</v>
      </c>
      <c r="Y84">
        <f t="shared" si="9"/>
        <v>46.702710935120315</v>
      </c>
      <c r="Z84">
        <f t="shared" si="10"/>
        <v>294.74859644545904</v>
      </c>
      <c r="AA84">
        <f t="shared" si="11"/>
        <v>5.9701492537313428</v>
      </c>
      <c r="AB84">
        <f t="shared" si="12"/>
        <v>137.65558498324702</v>
      </c>
      <c r="AC84">
        <f t="shared" si="13"/>
        <v>26.98049465671642</v>
      </c>
    </row>
    <row r="85" spans="1:29" x14ac:dyDescent="0.25">
      <c r="A85" t="s">
        <v>590</v>
      </c>
      <c r="B85" t="s">
        <v>2393</v>
      </c>
      <c r="C85" t="s">
        <v>2355</v>
      </c>
      <c r="D85" t="s">
        <v>2458</v>
      </c>
      <c r="E85" t="s">
        <v>2459</v>
      </c>
      <c r="I85" t="str">
        <f ca="1">IFERROR(__xludf.DUMMYFUNCTION("IFS(
  REGEXMATCH(LOWER(B213), ""sports|ufc|nba|nfl|mlb|soccer|sports fans""), ""Sports"",
  REGEXMATCH(LOWER(B213), ""music|spotify|concert|band|rock|pop|hip hop|jazz|r&amp;b|music lovers""), ""Music"",
  REGEXMATCH(LOWER(B213), ""food|cooking|recipe|restaur"&amp;"ant|snack|grocery|foodies""), ""Food"",
  REGEXMATCH(LOWER(B213), ""travel|vacation|airline|hotel|trip|flights|travelers""), ""Travel"",
  REGEXMATCH(LOWER(B213), ""fashion|style|clothing|apparel|shoes|accessories|beauty|cosmetics|fashionistas""), ""Fashi"&amp;"on &amp; Beauty"",
  REGEXMATCH(LOWER(B213), ""fitness|workout|gym|exercise|yoga|wellness|fitness enthusiasts""), ""Fitness"",
  REGEXMATCH(LOWER(B213), ""health|medical|pharmacy|mental health|doctor|health-conscious""), ""Health"",
  REGEXMATCH(LOWER(B213), "&amp;"""pets|dogs|cats|animals|pet care|pet lovers""), ""Pets"",
  REGEXMATCH(LOWER(B213), ""games|gaming|video games|xbox|playstation|nintendo|gamers""), ""Gaming"",
  REGEXMATCH(LOWER(B213), ""entertainment|movies|tv|netflix|streaming|celebrity|movie lovers|t"&amp;"v fans""), ""Entertainment"",
  REGEXMATCH(LOWER(B213), ""lifestyle|home|interior|decor|living|lifestyle enthusiasts""), ""Lifestyle"",
  REGEXMATCH(LOWER(B213), ""financial|finance|investing|stocks|retirement|banking|credit|debt|loans|savings|personal fi"&amp;"nance""), ""Finance"",
  REGEXMATCH(LOWER(B213), ""auto|automotive""), ""Auto"",
  REGEXMATCH(LOWER(B213), ""parenting|moms|dads|kids|toddlers|baby|new parents|children""), ""Parenting"",
  REGEXMATCH(LOWER(B213), ""technology|tech|gadgets|smartphone|apps"&amp;"|devices|computing|ai|robots""), ""Technology"",
  REGEXMATCH(LOWER(B213), ""education|students|learning|school|teachers|college|university|academics""), ""Education"",
  TRUE, ""Other""
)"),"Sports")</f>
        <v>Sports</v>
      </c>
      <c r="J85" t="s">
        <v>27</v>
      </c>
      <c r="K85" t="s">
        <v>591</v>
      </c>
      <c r="L85" t="s">
        <v>21</v>
      </c>
      <c r="M85" t="s">
        <v>592</v>
      </c>
      <c r="N85" t="s">
        <v>51</v>
      </c>
      <c r="O85" t="s">
        <v>24</v>
      </c>
      <c r="P85">
        <v>13642</v>
      </c>
      <c r="Q85">
        <v>40</v>
      </c>
      <c r="R85">
        <v>9830</v>
      </c>
      <c r="S85">
        <v>11658</v>
      </c>
      <c r="T85">
        <v>3</v>
      </c>
      <c r="U85">
        <v>1731.2718480000001</v>
      </c>
      <c r="V85" t="s">
        <v>31</v>
      </c>
      <c r="W85">
        <f t="shared" si="7"/>
        <v>577.09061600000007</v>
      </c>
      <c r="X85">
        <f t="shared" si="8"/>
        <v>0.29321213898255388</v>
      </c>
      <c r="Y85">
        <f t="shared" si="9"/>
        <v>72.05688315496262</v>
      </c>
      <c r="Z85">
        <f t="shared" si="10"/>
        <v>176.1212459816887</v>
      </c>
      <c r="AA85">
        <f t="shared" si="11"/>
        <v>7.5</v>
      </c>
      <c r="AB85">
        <f t="shared" si="12"/>
        <v>126.90748042808971</v>
      </c>
      <c r="AC85">
        <f t="shared" si="13"/>
        <v>43.281796200000002</v>
      </c>
    </row>
    <row r="86" spans="1:29" x14ac:dyDescent="0.25">
      <c r="A86" t="s">
        <v>299</v>
      </c>
      <c r="B86" t="s">
        <v>818</v>
      </c>
      <c r="C86" t="s">
        <v>2337</v>
      </c>
      <c r="D86" t="s">
        <v>2460</v>
      </c>
      <c r="I86" t="str">
        <f ca="1">IFERROR(__xludf.DUMMYFUNCTION("IFS(
  REGEXMATCH(LOWER(B88), ""sports|ufc|nba|nfl|mlb|soccer|sports fans""), ""Sports"",
  REGEXMATCH(LOWER(B88), ""music|spotify|concert|band|rock|pop|hip hop|jazz|r&amp;b|music lovers""), ""Music"",
  REGEXMATCH(LOWER(B88), ""food|cooking|recipe|restaurant"&amp;"|snack|grocery|foodies""), ""Food"",
  REGEXMATCH(LOWER(B88), ""travel|vacation|airline|hotel|trip|flights|travelers""), ""Travel"",
  REGEXMATCH(LOWER(B88), ""fashion|style|clothing|apparel|shoes|accessories|beauty|cosmetics|fashionistas""), ""Fashion &amp; "&amp;"Beauty"",
  REGEXMATCH(LOWER(B88), ""fitness|workout|gym|exercise|yoga|wellness|fitness enthusiasts""), ""Fitness"",
  REGEXMATCH(LOWER(B88), ""health|medical|pharmacy|mental health|doctor|health-conscious""), ""Health"",
  REGEXMATCH(LOWER(B88), ""pets|d"&amp;"ogs|cats|animals|pet care|pet lovers""), ""Pets"",
  REGEXMATCH(LOWER(B88), ""games|gaming|video games|xbox|playstation|nintendo|gamers""), ""Gaming"",
  REGEXMATCH(LOWER(B88), ""entertainment|movies|tv|netflix|streaming|celebrity|movie lovers|tv fans""),"&amp;" ""Entertainment"",
  REGEXMATCH(LOWER(B88), ""lifestyle|home|interior|decor|living|lifestyle enthusiasts""), ""Lifestyle"",
  REGEXMATCH(LOWER(B88), ""financial|finance|investing|stocks|retirement|banking|credit|debt|loans|savings|personal finance""), """&amp;"Finance"",
  REGEXMATCH(LOWER(B88), ""auto|automotive""), ""Auto"",
  REGEXMATCH(LOWER(B88), ""parenting|moms|dads|kids|toddlers|baby|new parents|children""), ""Parenting"",
  REGEXMATCH(LOWER(B88), ""technology|tech|gadgets|smartphone|apps|devices|comput"&amp;"ing|ai|robots""), ""Technology"",
  REGEXMATCH(LOWER(B88), ""education|students|learning|school|teachers|college|university|academics""), ""Education"",
  TRUE, ""Other""
)"),"Pets")</f>
        <v>Pets</v>
      </c>
      <c r="J86" t="s">
        <v>19</v>
      </c>
      <c r="K86" t="s">
        <v>300</v>
      </c>
      <c r="L86" t="s">
        <v>40</v>
      </c>
      <c r="M86" t="s">
        <v>301</v>
      </c>
      <c r="N86" t="s">
        <v>23</v>
      </c>
      <c r="O86" t="s">
        <v>24</v>
      </c>
      <c r="P86">
        <v>20572</v>
      </c>
      <c r="Q86">
        <v>90</v>
      </c>
      <c r="R86">
        <v>2226</v>
      </c>
      <c r="S86">
        <v>16510</v>
      </c>
      <c r="T86">
        <v>10</v>
      </c>
      <c r="U86">
        <v>1529.307229</v>
      </c>
      <c r="V86" t="s">
        <v>69</v>
      </c>
      <c r="W86">
        <f t="shared" si="7"/>
        <v>152.93072290000001</v>
      </c>
      <c r="X86">
        <f t="shared" si="8"/>
        <v>0.43748784755978998</v>
      </c>
      <c r="Y86">
        <f t="shared" si="9"/>
        <v>10.820532762978806</v>
      </c>
      <c r="Z86">
        <f t="shared" si="10"/>
        <v>687.02031850853552</v>
      </c>
      <c r="AA86">
        <f t="shared" si="11"/>
        <v>11.111111111111111</v>
      </c>
      <c r="AB86">
        <f t="shared" si="12"/>
        <v>74.339258652537438</v>
      </c>
      <c r="AC86">
        <f t="shared" si="13"/>
        <v>16.992302544444446</v>
      </c>
    </row>
    <row r="87" spans="1:29" x14ac:dyDescent="0.25">
      <c r="A87" t="s">
        <v>342</v>
      </c>
      <c r="B87" t="s">
        <v>930</v>
      </c>
      <c r="C87" t="s">
        <v>2340</v>
      </c>
      <c r="D87" t="s">
        <v>2341</v>
      </c>
      <c r="E87" t="s">
        <v>2461</v>
      </c>
      <c r="F87" t="s">
        <v>2462</v>
      </c>
      <c r="I87" t="str">
        <f ca="1">IFERROR(__xludf.DUMMYFUNCTION("IFS(
  REGEXMATCH(LOWER(B105), ""sports|ufc|nba|nfl|mlb|soccer|sports fans""), ""Sports"",
  REGEXMATCH(LOWER(B105), ""music|spotify|concert|band|rock|pop|hip hop|jazz|r&amp;b|music lovers""), ""Music"",
  REGEXMATCH(LOWER(B105), ""food|cooking|recipe|restaur"&amp;"ant|snack|grocery|foodies""), ""Food"",
  REGEXMATCH(LOWER(B105), ""travel|vacation|airline|hotel|trip|flights|travelers""), ""Travel"",
  REGEXMATCH(LOWER(B105), ""fashion|style|clothing|apparel|shoes|accessories|beauty|cosmetics|fashionistas""), ""Fashi"&amp;"on &amp; Beauty"",
  REGEXMATCH(LOWER(B105), ""fitness|workout|gym|exercise|yoga|wellness|fitness enthusiasts""), ""Fitness"",
  REGEXMATCH(LOWER(B105), ""health|medical|pharmacy|mental health|doctor|health-conscious""), ""Health"",
  REGEXMATCH(LOWER(B105), "&amp;"""pets|dogs|cats|animals|pet care|pet lovers""), ""Pets"",
  REGEXMATCH(LOWER(B105), ""games|gaming|video games|xbox|playstation|nintendo|gamers""), ""Gaming"",
  REGEXMATCH(LOWER(B105), ""entertainment|movies|tv|netflix|streaming|celebrity|movie lovers|t"&amp;"v fans""), ""Entertainment"",
  REGEXMATCH(LOWER(B105), ""lifestyle|home|interior|decor|living|lifestyle enthusiasts""), ""Lifestyle"",
  REGEXMATCH(LOWER(B105), ""financial|finance|investing|stocks|retirement|banking|credit|debt|loans|savings|personal fi"&amp;"nance""), ""Finance"",
  REGEXMATCH(LOWER(B105), ""auto|automotive""), ""Auto"",
  REGEXMATCH(LOWER(B105), ""parenting|moms|dads|kids|toddlers|baby|new parents|children""), ""Parenting"",
  REGEXMATCH(LOWER(B105), ""technology|tech|gadgets|smartphone|apps"&amp;"|devices|computing|ai|robots""), ""Technology"",
  REGEXMATCH(LOWER(B105), ""education|students|learning|school|teachers|college|university|academics""), ""Education"",
  TRUE, ""Other""
)"),"Sports")</f>
        <v>Sports</v>
      </c>
      <c r="J87" t="s">
        <v>27</v>
      </c>
      <c r="K87" t="s">
        <v>343</v>
      </c>
      <c r="L87" t="s">
        <v>29</v>
      </c>
      <c r="M87" t="s">
        <v>344</v>
      </c>
      <c r="N87" t="s">
        <v>36</v>
      </c>
      <c r="O87" t="s">
        <v>92</v>
      </c>
      <c r="P87">
        <v>17228</v>
      </c>
      <c r="Q87">
        <v>30</v>
      </c>
      <c r="R87">
        <v>11116</v>
      </c>
      <c r="S87">
        <v>16044</v>
      </c>
      <c r="T87">
        <v>3</v>
      </c>
      <c r="U87">
        <v>1547.513459</v>
      </c>
      <c r="V87" t="s">
        <v>25</v>
      </c>
      <c r="W87">
        <f t="shared" si="7"/>
        <v>515.83781966666663</v>
      </c>
      <c r="X87">
        <f t="shared" si="8"/>
        <v>0.17413512885999535</v>
      </c>
      <c r="Y87">
        <f t="shared" si="9"/>
        <v>64.522869746923618</v>
      </c>
      <c r="Z87">
        <f t="shared" si="10"/>
        <v>139.21495672903922</v>
      </c>
      <c r="AA87">
        <f t="shared" si="11"/>
        <v>10</v>
      </c>
      <c r="AB87">
        <f t="shared" si="12"/>
        <v>89.825485198514045</v>
      </c>
      <c r="AC87">
        <f t="shared" si="13"/>
        <v>51.58378196666667</v>
      </c>
    </row>
    <row r="88" spans="1:29" x14ac:dyDescent="0.25">
      <c r="A88" t="s">
        <v>1263</v>
      </c>
      <c r="B88" t="s">
        <v>2306</v>
      </c>
      <c r="C88" t="s">
        <v>2307</v>
      </c>
      <c r="D88" t="s">
        <v>2345</v>
      </c>
      <c r="E88" t="s">
        <v>2381</v>
      </c>
      <c r="F88" t="s">
        <v>2382</v>
      </c>
      <c r="G88" t="s">
        <v>2463</v>
      </c>
      <c r="I88" t="str">
        <f ca="1">IFERROR(__xludf.DUMMYFUNCTION("IFS(
  REGEXMATCH(LOWER(B567), ""sports|ufc|nba|nfl|mlb|soccer|sports fans""), ""Sports"",
  REGEXMATCH(LOWER(B567), ""music|spotify|concert|band|rock|pop|hip hop|jazz|r&amp;b|music lovers""), ""Music"",
  REGEXMATCH(LOWER(B567), ""food|cooking|recipe|restaur"&amp;"ant|snack|grocery|foodies""), ""Food"",
  REGEXMATCH(LOWER(B567), ""travel|vacation|airline|hotel|trip|flights|travelers""), ""Travel"",
  REGEXMATCH(LOWER(B567), ""fashion|style|clothing|apparel|shoes|accessories|beauty|cosmetics|fashionistas""), ""Fashi"&amp;"on &amp; Beauty"",
  REGEXMATCH(LOWER(B567), ""fitness|workout|gym|exercise|yoga|wellness|fitness enthusiasts""), ""Fitness"",
  REGEXMATCH(LOWER(B567), ""health|medical|pharmacy|mental health|doctor|health-conscious""), ""Health"",
  REGEXMATCH(LOWER(B567), "&amp;"""pets|dogs|cats|animals|pet care|pet lovers""), ""Pets"",
  REGEXMATCH(LOWER(B567), ""games|gaming|video games|xbox|playstation|nintendo|gamers""), ""Gaming"",
  REGEXMATCH(LOWER(B567), ""entertainment|movies|tv|netflix|streaming|celebrity|movie lovers|t"&amp;"v fans""), ""Entertainment"",
  REGEXMATCH(LOWER(B567), ""lifestyle|home|interior|decor|living|lifestyle enthusiasts""), ""Lifestyle"",
  REGEXMATCH(LOWER(B567), ""financial|finance|investing|stocks|retirement|banking|credit|debt|loans|savings|personal fi"&amp;"nance""), ""Finance"",
  REGEXMATCH(LOWER(B567), ""auto|automotive""), ""Auto"",
  REGEXMATCH(LOWER(B567), ""parenting|moms|dads|kids|toddlers|baby|new parents|children""), ""Parenting"",
  REGEXMATCH(LOWER(B567), ""technology|tech|gadgets|smartphone|apps"&amp;"|devices|computing|ai|robots""), ""Technology"",
  REGEXMATCH(LOWER(B567), ""education|students|learning|school|teachers|college|university|academics""), ""Education"",
  TRUE, ""Other""
)"),"Entertainment")</f>
        <v>Entertainment</v>
      </c>
      <c r="J88" t="s">
        <v>19</v>
      </c>
      <c r="K88" t="s">
        <v>1264</v>
      </c>
      <c r="L88" t="s">
        <v>21</v>
      </c>
      <c r="M88" t="s">
        <v>157</v>
      </c>
      <c r="N88" t="s">
        <v>46</v>
      </c>
      <c r="O88" t="s">
        <v>24</v>
      </c>
      <c r="P88">
        <v>192201</v>
      </c>
      <c r="Q88">
        <v>489</v>
      </c>
      <c r="R88">
        <v>113707</v>
      </c>
      <c r="S88">
        <v>157940</v>
      </c>
      <c r="T88">
        <v>3</v>
      </c>
      <c r="U88">
        <v>6176.0041540000002</v>
      </c>
      <c r="V88" t="s">
        <v>74</v>
      </c>
      <c r="W88">
        <f t="shared" si="7"/>
        <v>2058.6680513333336</v>
      </c>
      <c r="X88">
        <f t="shared" si="8"/>
        <v>0.25442115285560429</v>
      </c>
      <c r="Y88">
        <f t="shared" si="9"/>
        <v>59.160462224442121</v>
      </c>
      <c r="Z88">
        <f t="shared" si="10"/>
        <v>54.315074305012004</v>
      </c>
      <c r="AA88">
        <f t="shared" si="11"/>
        <v>0.61349693251533743</v>
      </c>
      <c r="AB88">
        <f t="shared" si="12"/>
        <v>32.133049016394303</v>
      </c>
      <c r="AC88">
        <f t="shared" si="13"/>
        <v>12.629865345603273</v>
      </c>
    </row>
    <row r="89" spans="1:29" x14ac:dyDescent="0.25">
      <c r="A89" t="s">
        <v>1130</v>
      </c>
      <c r="B89" t="s">
        <v>2306</v>
      </c>
      <c r="C89" t="s">
        <v>2307</v>
      </c>
      <c r="D89" t="s">
        <v>2308</v>
      </c>
      <c r="E89" t="s">
        <v>2464</v>
      </c>
      <c r="I89" t="str">
        <f ca="1">IFERROR(__xludf.DUMMYFUNCTION("IFS(
  REGEXMATCH(LOWER(B487), ""sports|ufc|nba|nfl|mlb|soccer|sports fans""), ""Sports"",
  REGEXMATCH(LOWER(B487), ""music|spotify|concert|band|rock|pop|hip hop|jazz|r&amp;b|music lovers""), ""Music"",
  REGEXMATCH(LOWER(B487), ""food|cooking|recipe|restaur"&amp;"ant|snack|grocery|foodies""), ""Food"",
  REGEXMATCH(LOWER(B487), ""travel|vacation|airline|hotel|trip|flights|travelers""), ""Travel"",
  REGEXMATCH(LOWER(B487), ""fashion|style|clothing|apparel|shoes|accessories|beauty|cosmetics|fashionistas""), ""Fashi"&amp;"on &amp; Beauty"",
  REGEXMATCH(LOWER(B487), ""fitness|workout|gym|exercise|yoga|wellness|fitness enthusiasts""), ""Fitness"",
  REGEXMATCH(LOWER(B487), ""health|medical|pharmacy|mental health|doctor|health-conscious""), ""Health"",
  REGEXMATCH(LOWER(B487), "&amp;"""pets|dogs|cats|animals|pet care|pet lovers""), ""Pets"",
  REGEXMATCH(LOWER(B487), ""games|gaming|video games|xbox|playstation|nintendo|gamers""), ""Gaming"",
  REGEXMATCH(LOWER(B487), ""entertainment|movies|tv|netflix|streaming|celebrity|movie lovers|t"&amp;"v fans""), ""Entertainment"",
  REGEXMATCH(LOWER(B487), ""lifestyle|home|interior|decor|living|lifestyle enthusiasts""), ""Lifestyle"",
  REGEXMATCH(LOWER(B487), ""financial|finance|investing|stocks|retirement|banking|credit|debt|loans|savings|personal fi"&amp;"nance""), ""Finance"",
  REGEXMATCH(LOWER(B487), ""auto|automotive""), ""Auto"",
  REGEXMATCH(LOWER(B487), ""parenting|moms|dads|kids|toddlers|baby|new parents|children""), ""Parenting"",
  REGEXMATCH(LOWER(B487), ""technology|tech|gadgets|smartphone|apps"&amp;"|devices|computing|ai|robots""), ""Technology"",
  REGEXMATCH(LOWER(B487), ""education|students|learning|school|teachers|college|university|academics""), ""Education"",
  TRUE, ""Other""
)"),"Other")</f>
        <v>Other</v>
      </c>
      <c r="J89" t="s">
        <v>19</v>
      </c>
      <c r="K89" t="s">
        <v>1131</v>
      </c>
      <c r="L89" t="s">
        <v>40</v>
      </c>
      <c r="M89" t="s">
        <v>1132</v>
      </c>
      <c r="N89" t="s">
        <v>46</v>
      </c>
      <c r="O89" t="s">
        <v>24</v>
      </c>
      <c r="P89">
        <v>27032</v>
      </c>
      <c r="Q89">
        <v>110</v>
      </c>
      <c r="R89">
        <v>21893</v>
      </c>
      <c r="S89">
        <v>26127</v>
      </c>
      <c r="T89">
        <v>5</v>
      </c>
      <c r="U89">
        <v>5292.8969129999996</v>
      </c>
      <c r="V89" t="s">
        <v>74</v>
      </c>
      <c r="W89">
        <f t="shared" si="7"/>
        <v>1058.5793825999999</v>
      </c>
      <c r="X89">
        <f t="shared" si="8"/>
        <v>0.40692512577685708</v>
      </c>
      <c r="Y89">
        <f t="shared" si="9"/>
        <v>80.989197987570279</v>
      </c>
      <c r="Z89">
        <f t="shared" si="10"/>
        <v>241.76206609418531</v>
      </c>
      <c r="AA89">
        <f t="shared" si="11"/>
        <v>4.5454545454545459</v>
      </c>
      <c r="AB89">
        <f t="shared" si="12"/>
        <v>195.8011583678603</v>
      </c>
      <c r="AC89">
        <f t="shared" si="13"/>
        <v>48.117244663636363</v>
      </c>
    </row>
    <row r="90" spans="1:29" x14ac:dyDescent="0.25">
      <c r="A90" t="s">
        <v>123</v>
      </c>
      <c r="B90" t="s">
        <v>2428</v>
      </c>
      <c r="C90" t="s">
        <v>2465</v>
      </c>
      <c r="D90" t="s">
        <v>2466</v>
      </c>
      <c r="I90" t="str">
        <f ca="1">IFERROR(__xludf.DUMMYFUNCTION("IFS(
  REGEXMATCH(LOWER(B28), ""sports|ufc|nba|nfl|mlb|soccer|sports fans""), ""Sports"",
  REGEXMATCH(LOWER(B28), ""music|spotify|concert|band|rock|pop|hip hop|jazz|r&amp;b|music lovers""), ""Music"",
  REGEXMATCH(LOWER(B28), ""food|cooking|recipe|restaurant"&amp;"|snack|grocery|foodies""), ""Food"",
  REGEXMATCH(LOWER(B28), ""travel|vacation|airline|hotel|trip|flights|travelers""), ""Travel"",
  REGEXMATCH(LOWER(B28), ""fashion|style|clothing|apparel|shoes|accessories|beauty|cosmetics|fashionistas""), ""Fashion &amp; "&amp;"Beauty"",
  REGEXMATCH(LOWER(B28), ""fitness|workout|gym|exercise|yoga|wellness|fitness enthusiasts""), ""Fitness"",
  REGEXMATCH(LOWER(B28), ""health|medical|pharmacy|mental health|doctor|health-conscious""), ""Health"",
  REGEXMATCH(LOWER(B28), ""pets|d"&amp;"ogs|cats|animals|pet care|pet lovers""), ""Pets"",
  REGEXMATCH(LOWER(B28), ""games|gaming|video games|xbox|playstation|nintendo|gamers""), ""Gaming"",
  REGEXMATCH(LOWER(B28), ""entertainment|movies|tv|netflix|streaming|celebrity|movie lovers|tv fans""),"&amp;" ""Entertainment"",
  REGEXMATCH(LOWER(B28), ""lifestyle|home|interior|decor|living|lifestyle enthusiasts""), ""Lifestyle"",
  REGEXMATCH(LOWER(B28), ""financial|finance|investing|stocks|retirement|banking|credit|debt|loans|savings|personal finance""), """&amp;"Finance"",
  REGEXMATCH(LOWER(B28), ""auto|automotive""), ""Auto"",
  REGEXMATCH(LOWER(B28), ""parenting|moms|dads|kids|toddlers|baby|new parents|children""), ""Parenting"",
  REGEXMATCH(LOWER(B28), ""technology|tech|gadgets|smartphone|apps|devices|comput"&amp;"ing|ai|robots""), ""Technology"",
  REGEXMATCH(LOWER(B28), ""education|students|learning|school|teachers|college|university|academics""), ""Education"",
  TRUE, ""Other""
)"),"Finance")</f>
        <v>Finance</v>
      </c>
      <c r="J90" t="s">
        <v>19</v>
      </c>
      <c r="K90" t="s">
        <v>124</v>
      </c>
      <c r="L90" t="s">
        <v>21</v>
      </c>
      <c r="M90" t="s">
        <v>125</v>
      </c>
      <c r="N90" t="s">
        <v>51</v>
      </c>
      <c r="O90" t="s">
        <v>24</v>
      </c>
      <c r="P90">
        <v>15311</v>
      </c>
      <c r="Q90">
        <v>10</v>
      </c>
      <c r="R90">
        <v>7757</v>
      </c>
      <c r="S90">
        <v>12630</v>
      </c>
      <c r="T90">
        <v>19</v>
      </c>
      <c r="U90">
        <v>1471.187144</v>
      </c>
      <c r="V90" t="s">
        <v>64</v>
      </c>
      <c r="W90">
        <f t="shared" si="7"/>
        <v>77.430902315789467</v>
      </c>
      <c r="X90">
        <f t="shared" si="8"/>
        <v>6.5312520410162625E-2</v>
      </c>
      <c r="Y90">
        <f t="shared" si="9"/>
        <v>50.662922082163156</v>
      </c>
      <c r="Z90">
        <f t="shared" si="10"/>
        <v>189.6592940569808</v>
      </c>
      <c r="AA90">
        <f t="shared" si="11"/>
        <v>190</v>
      </c>
      <c r="AB90">
        <f t="shared" si="12"/>
        <v>96.086940369668866</v>
      </c>
      <c r="AC90">
        <f t="shared" si="13"/>
        <v>147.11871439999999</v>
      </c>
    </row>
    <row r="91" spans="1:29" x14ac:dyDescent="0.25">
      <c r="A91" t="s">
        <v>1035</v>
      </c>
      <c r="B91" t="s">
        <v>2306</v>
      </c>
      <c r="C91" t="s">
        <v>2307</v>
      </c>
      <c r="D91" t="s">
        <v>2345</v>
      </c>
      <c r="E91" t="s">
        <v>2467</v>
      </c>
      <c r="F91" t="s">
        <v>622</v>
      </c>
      <c r="I91" t="str">
        <f ca="1">IFERROR(__xludf.DUMMYFUNCTION("IFS(
  REGEXMATCH(LOWER(B431), ""sports|ufc|nba|nfl|mlb|soccer|sports fans""), ""Sports"",
  REGEXMATCH(LOWER(B431), ""music|spotify|concert|band|rock|pop|hip hop|jazz|r&amp;b|music lovers""), ""Music"",
  REGEXMATCH(LOWER(B431), ""food|cooking|recipe|restaur"&amp;"ant|snack|grocery|foodies""), ""Food"",
  REGEXMATCH(LOWER(B431), ""travel|vacation|airline|hotel|trip|flights|travelers""), ""Travel"",
  REGEXMATCH(LOWER(B431), ""fashion|style|clothing|apparel|shoes|accessories|beauty|cosmetics|fashionistas""), ""Fashi"&amp;"on &amp; Beauty"",
  REGEXMATCH(LOWER(B431), ""fitness|workout|gym|exercise|yoga|wellness|fitness enthusiasts""), ""Fitness"",
  REGEXMATCH(LOWER(B431), ""health|medical|pharmacy|mental health|doctor|health-conscious""), ""Health"",
  REGEXMATCH(LOWER(B431), "&amp;"""pets|dogs|cats|animals|pet care|pet lovers""), ""Pets"",
  REGEXMATCH(LOWER(B431), ""games|gaming|video games|xbox|playstation|nintendo|gamers""), ""Gaming"",
  REGEXMATCH(LOWER(B431), ""entertainment|movies|tv|netflix|streaming|celebrity|movie lovers|t"&amp;"v fans""), ""Entertainment"",
  REGEXMATCH(LOWER(B431), ""lifestyle|home|interior|decor|living|lifestyle enthusiasts""), ""Lifestyle"",
  REGEXMATCH(LOWER(B431), ""financial|finance|investing|stocks|retirement|banking|credit|debt|loans|savings|personal fi"&amp;"nance""), ""Finance"",
  REGEXMATCH(LOWER(B431), ""auto|automotive""), ""Auto"",
  REGEXMATCH(LOWER(B431), ""parenting|moms|dads|kids|toddlers|baby|new parents|children""), ""Parenting"",
  REGEXMATCH(LOWER(B431), ""technology|tech|gadgets|smartphone|apps"&amp;"|devices|computing|ai|robots""), ""Technology"",
  REGEXMATCH(LOWER(B431), ""education|students|learning|school|teachers|college|university|academics""), ""Education"",
  TRUE, ""Other""
)"),"Food")</f>
        <v>Food</v>
      </c>
      <c r="J91" t="s">
        <v>27</v>
      </c>
      <c r="K91" t="s">
        <v>1036</v>
      </c>
      <c r="L91" t="s">
        <v>29</v>
      </c>
      <c r="M91" t="s">
        <v>72</v>
      </c>
      <c r="N91" t="s">
        <v>23</v>
      </c>
      <c r="O91" t="s">
        <v>92</v>
      </c>
      <c r="P91">
        <v>29856</v>
      </c>
      <c r="Q91">
        <v>111</v>
      </c>
      <c r="R91">
        <v>7664</v>
      </c>
      <c r="S91">
        <v>21698</v>
      </c>
      <c r="T91">
        <v>9</v>
      </c>
      <c r="U91">
        <v>4851.3944460000002</v>
      </c>
      <c r="V91" t="s">
        <v>64</v>
      </c>
      <c r="W91">
        <f t="shared" si="7"/>
        <v>539.04382733333341</v>
      </c>
      <c r="X91">
        <f t="shared" si="8"/>
        <v>0.37178456591639875</v>
      </c>
      <c r="Y91">
        <f t="shared" si="9"/>
        <v>25.669882100750268</v>
      </c>
      <c r="Z91">
        <f t="shared" si="10"/>
        <v>633.01075756784974</v>
      </c>
      <c r="AA91">
        <f t="shared" si="11"/>
        <v>8.1081081081081088</v>
      </c>
      <c r="AB91">
        <f t="shared" si="12"/>
        <v>162.49311515273314</v>
      </c>
      <c r="AC91">
        <f t="shared" si="13"/>
        <v>43.706256270270273</v>
      </c>
    </row>
    <row r="92" spans="1:29" x14ac:dyDescent="0.25">
      <c r="A92" t="s">
        <v>857</v>
      </c>
      <c r="B92" t="s">
        <v>2310</v>
      </c>
      <c r="C92" t="s">
        <v>2320</v>
      </c>
      <c r="D92" t="s">
        <v>2321</v>
      </c>
      <c r="E92" t="s">
        <v>2354</v>
      </c>
      <c r="F92" t="s">
        <v>2355</v>
      </c>
      <c r="G92" t="s">
        <v>2468</v>
      </c>
      <c r="I92" t="str">
        <f ca="1">IFERROR(__xludf.DUMMYFUNCTION("IFS(
  REGEXMATCH(LOWER(B341), ""sports|ufc|nba|nfl|mlb|soccer|sports fans""), ""Sports"",
  REGEXMATCH(LOWER(B341), ""music|spotify|concert|band|rock|pop|hip hop|jazz|r&amp;b|music lovers""), ""Music"",
  REGEXMATCH(LOWER(B341), ""food|cooking|recipe|restaur"&amp;"ant|snack|grocery|foodies""), ""Food"",
  REGEXMATCH(LOWER(B341), ""travel|vacation|airline|hotel|trip|flights|travelers""), ""Travel"",
  REGEXMATCH(LOWER(B341), ""fashion|style|clothing|apparel|shoes|accessories|beauty|cosmetics|fashionistas""), ""Fashi"&amp;"on &amp; Beauty"",
  REGEXMATCH(LOWER(B341), ""fitness|workout|gym|exercise|yoga|wellness|fitness enthusiasts""), ""Fitness"",
  REGEXMATCH(LOWER(B341), ""health|medical|pharmacy|mental health|doctor|health-conscious""), ""Health"",
  REGEXMATCH(LOWER(B341), "&amp;"""pets|dogs|cats|animals|pet care|pet lovers""), ""Pets"",
  REGEXMATCH(LOWER(B341), ""games|gaming|video games|xbox|playstation|nintendo|gamers""), ""Gaming"",
  REGEXMATCH(LOWER(B341), ""entertainment|movies|tv|netflix|streaming|celebrity|movie lovers|t"&amp;"v fans""), ""Entertainment"",
  REGEXMATCH(LOWER(B341), ""lifestyle|home|interior|decor|living|lifestyle enthusiasts""), ""Lifestyle"",
  REGEXMATCH(LOWER(B341), ""financial|finance|investing|stocks|retirement|banking|credit|debt|loans|savings|personal fi"&amp;"nance""), ""Finance"",
  REGEXMATCH(LOWER(B341), ""auto|automotive""), ""Auto"",
  REGEXMATCH(LOWER(B341), ""parenting|moms|dads|kids|toddlers|baby|new parents|children""), ""Parenting"",
  REGEXMATCH(LOWER(B341), ""technology|tech|gadgets|smartphone|apps"&amp;"|devices|computing|ai|robots""), ""Technology"",
  REGEXMATCH(LOWER(B341), ""education|students|learning|school|teachers|college|university|academics""), ""Education"",
  TRUE, ""Other""
)"),"Sports")</f>
        <v>Sports</v>
      </c>
      <c r="J92" t="s">
        <v>19</v>
      </c>
      <c r="K92" t="s">
        <v>108</v>
      </c>
      <c r="L92" t="s">
        <v>29</v>
      </c>
      <c r="M92" t="s">
        <v>115</v>
      </c>
      <c r="N92" t="s">
        <v>46</v>
      </c>
      <c r="O92" t="s">
        <v>24</v>
      </c>
      <c r="P92">
        <v>65257</v>
      </c>
      <c r="Q92">
        <v>201</v>
      </c>
      <c r="R92">
        <v>12749</v>
      </c>
      <c r="S92">
        <v>19274</v>
      </c>
      <c r="T92">
        <v>3</v>
      </c>
      <c r="U92">
        <v>2468.1358369999998</v>
      </c>
      <c r="V92" t="s">
        <v>31</v>
      </c>
      <c r="W92">
        <f t="shared" si="7"/>
        <v>822.71194566666657</v>
      </c>
      <c r="X92">
        <f t="shared" si="8"/>
        <v>0.30801293347840081</v>
      </c>
      <c r="Y92">
        <f t="shared" si="9"/>
        <v>19.536601437393688</v>
      </c>
      <c r="Z92">
        <f t="shared" si="10"/>
        <v>193.59446521295786</v>
      </c>
      <c r="AA92">
        <f t="shared" si="11"/>
        <v>1.4925373134328357</v>
      </c>
      <c r="AB92">
        <f t="shared" si="12"/>
        <v>37.821779073509354</v>
      </c>
      <c r="AC92">
        <f t="shared" si="13"/>
        <v>12.279282771144278</v>
      </c>
    </row>
    <row r="93" spans="1:29" x14ac:dyDescent="0.25">
      <c r="A93" t="s">
        <v>469</v>
      </c>
      <c r="B93" t="s">
        <v>818</v>
      </c>
      <c r="C93" t="s">
        <v>2337</v>
      </c>
      <c r="D93" t="s">
        <v>2401</v>
      </c>
      <c r="E93" t="s">
        <v>2469</v>
      </c>
      <c r="I93" t="str">
        <f ca="1">IFERROR(__xludf.DUMMYFUNCTION("IFS(
  REGEXMATCH(LOWER(B161), ""sports|ufc|nba|nfl|mlb|soccer|sports fans""), ""Sports"",
  REGEXMATCH(LOWER(B161), ""music|spotify|concert|band|rock|pop|hip hop|jazz|r&amp;b|music lovers""), ""Music"",
  REGEXMATCH(LOWER(B161), ""food|cooking|recipe|restaur"&amp;"ant|snack|grocery|foodies""), ""Food"",
  REGEXMATCH(LOWER(B161), ""travel|vacation|airline|hotel|trip|flights|travelers""), ""Travel"",
  REGEXMATCH(LOWER(B161), ""fashion|style|clothing|apparel|shoes|accessories|beauty|cosmetics|fashionistas""), ""Fashi"&amp;"on &amp; Beauty"",
  REGEXMATCH(LOWER(B161), ""fitness|workout|gym|exercise|yoga|wellness|fitness enthusiasts""), ""Fitness"",
  REGEXMATCH(LOWER(B161), ""health|medical|pharmacy|mental health|doctor|health-conscious""), ""Health"",
  REGEXMATCH(LOWER(B161), "&amp;"""pets|dogs|cats|animals|pet care|pet lovers""), ""Pets"",
  REGEXMATCH(LOWER(B161), ""games|gaming|video games|xbox|playstation|nintendo|gamers""), ""Gaming"",
  REGEXMATCH(LOWER(B161), ""entertainment|movies|tv|netflix|streaming|celebrity|movie lovers|t"&amp;"v fans""), ""Entertainment"",
  REGEXMATCH(LOWER(B161), ""lifestyle|home|interior|decor|living|lifestyle enthusiasts""), ""Lifestyle"",
  REGEXMATCH(LOWER(B161), ""financial|finance|investing|stocks|retirement|banking|credit|debt|loans|savings|personal fi"&amp;"nance""), ""Finance"",
  REGEXMATCH(LOWER(B161), ""auto|automotive""), ""Auto"",
  REGEXMATCH(LOWER(B161), ""parenting|moms|dads|kids|toddlers|baby|new parents|children""), ""Parenting"",
  REGEXMATCH(LOWER(B161), ""technology|tech|gadgets|smartphone|apps"&amp;"|devices|computing|ai|robots""), ""Technology"",
  REGEXMATCH(LOWER(B161), ""education|students|learning|school|teachers|college|university|academics""), ""Education"",
  TRUE, ""Other""
)"),"Entertainment")</f>
        <v>Entertainment</v>
      </c>
      <c r="J93" t="s">
        <v>27</v>
      </c>
      <c r="K93" t="s">
        <v>470</v>
      </c>
      <c r="L93" t="s">
        <v>34</v>
      </c>
      <c r="M93" t="s">
        <v>335</v>
      </c>
      <c r="N93" t="s">
        <v>23</v>
      </c>
      <c r="O93" t="s">
        <v>116</v>
      </c>
      <c r="P93">
        <v>22800</v>
      </c>
      <c r="Q93">
        <v>79</v>
      </c>
      <c r="R93">
        <v>8298</v>
      </c>
      <c r="S93">
        <v>21161</v>
      </c>
      <c r="T93">
        <v>24</v>
      </c>
      <c r="U93">
        <v>1620.1655000000001</v>
      </c>
      <c r="V93" t="s">
        <v>471</v>
      </c>
      <c r="W93">
        <f t="shared" si="7"/>
        <v>67.506895833333331</v>
      </c>
      <c r="X93">
        <f t="shared" si="8"/>
        <v>0.34649122807017546</v>
      </c>
      <c r="Y93">
        <f t="shared" si="9"/>
        <v>36.39473684210526</v>
      </c>
      <c r="Z93">
        <f t="shared" si="10"/>
        <v>195.24771029163654</v>
      </c>
      <c r="AA93">
        <f t="shared" si="11"/>
        <v>30.37974683544304</v>
      </c>
      <c r="AB93">
        <f t="shared" si="12"/>
        <v>71.059890350877183</v>
      </c>
      <c r="AC93">
        <f t="shared" si="13"/>
        <v>20.508424050632911</v>
      </c>
    </row>
    <row r="94" spans="1:29" x14ac:dyDescent="0.25">
      <c r="A94" t="s">
        <v>729</v>
      </c>
      <c r="B94" t="s">
        <v>2310</v>
      </c>
      <c r="C94" t="s">
        <v>2320</v>
      </c>
      <c r="D94" t="s">
        <v>2321</v>
      </c>
      <c r="E94" t="s">
        <v>2354</v>
      </c>
      <c r="F94" t="s">
        <v>2460</v>
      </c>
      <c r="G94" t="s">
        <v>2470</v>
      </c>
      <c r="I94" t="str">
        <f ca="1">IFERROR(__xludf.DUMMYFUNCTION("IFS(
  REGEXMATCH(LOWER(B276), ""sports|ufc|nba|nfl|mlb|soccer|sports fans""), ""Sports"",
  REGEXMATCH(LOWER(B276), ""music|spotify|concert|band|rock|pop|hip hop|jazz|r&amp;b|music lovers""), ""Music"",
  REGEXMATCH(LOWER(B276), ""food|cooking|recipe|restaur"&amp;"ant|snack|grocery|foodies""), ""Food"",
  REGEXMATCH(LOWER(B276), ""travel|vacation|airline|hotel|trip|flights|travelers""), ""Travel"",
  REGEXMATCH(LOWER(B276), ""fashion|style|clothing|apparel|shoes|accessories|beauty|cosmetics|fashionistas""), ""Fashi"&amp;"on &amp; Beauty"",
  REGEXMATCH(LOWER(B276), ""fitness|workout|gym|exercise|yoga|wellness|fitness enthusiasts""), ""Fitness"",
  REGEXMATCH(LOWER(B276), ""health|medical|pharmacy|mental health|doctor|health-conscious""), ""Health"",
  REGEXMATCH(LOWER(B276), "&amp;"""pets|dogs|cats|animals|pet care|pet lovers""), ""Pets"",
  REGEXMATCH(LOWER(B276), ""games|gaming|video games|xbox|playstation|nintendo|gamers""), ""Gaming"",
  REGEXMATCH(LOWER(B276), ""entertainment|movies|tv|netflix|streaming|celebrity|movie lovers|t"&amp;"v fans""), ""Entertainment"",
  REGEXMATCH(LOWER(B276), ""lifestyle|home|interior|decor|living|lifestyle enthusiasts""), ""Lifestyle"",
  REGEXMATCH(LOWER(B276), ""financial|finance|investing|stocks|retirement|banking|credit|debt|loans|savings|personal fi"&amp;"nance""), ""Finance"",
  REGEXMATCH(LOWER(B276), ""auto|automotive""), ""Auto"",
  REGEXMATCH(LOWER(B276), ""parenting|moms|dads|kids|toddlers|baby|new parents|children""), ""Parenting"",
  REGEXMATCH(LOWER(B276), ""technology|tech|gadgets|smartphone|apps"&amp;"|devices|computing|ai|robots""), ""Technology"",
  REGEXMATCH(LOWER(B276), ""education|students|learning|school|teachers|college|university|academics""), ""Education"",
  TRUE, ""Other""
)"),"Pets")</f>
        <v>Pets</v>
      </c>
      <c r="J94" t="s">
        <v>27</v>
      </c>
      <c r="K94" t="s">
        <v>195</v>
      </c>
      <c r="L94" t="s">
        <v>40</v>
      </c>
      <c r="M94" t="s">
        <v>45</v>
      </c>
      <c r="N94" t="s">
        <v>36</v>
      </c>
      <c r="O94" t="s">
        <v>92</v>
      </c>
      <c r="P94">
        <v>63460</v>
      </c>
      <c r="Q94">
        <v>212</v>
      </c>
      <c r="R94">
        <v>26978</v>
      </c>
      <c r="S94">
        <v>59516</v>
      </c>
      <c r="T94">
        <v>4</v>
      </c>
      <c r="U94">
        <v>1945.433188</v>
      </c>
      <c r="V94" t="s">
        <v>47</v>
      </c>
      <c r="W94">
        <f t="shared" si="7"/>
        <v>486.35829699999999</v>
      </c>
      <c r="X94">
        <f t="shared" si="8"/>
        <v>0.33406870469587141</v>
      </c>
      <c r="Y94">
        <f t="shared" si="9"/>
        <v>42.51181846832651</v>
      </c>
      <c r="Z94">
        <f t="shared" si="10"/>
        <v>72.111838831640597</v>
      </c>
      <c r="AA94">
        <f t="shared" si="11"/>
        <v>1.8867924528301887</v>
      </c>
      <c r="AB94">
        <f t="shared" si="12"/>
        <v>30.656054018279232</v>
      </c>
      <c r="AC94">
        <f t="shared" si="13"/>
        <v>9.1765716415094332</v>
      </c>
    </row>
    <row r="95" spans="1:29" x14ac:dyDescent="0.25">
      <c r="A95" t="s">
        <v>440</v>
      </c>
      <c r="B95" t="s">
        <v>2471</v>
      </c>
      <c r="C95" t="s">
        <v>2472</v>
      </c>
      <c r="I95" t="str">
        <f ca="1">IFERROR(__xludf.DUMMYFUNCTION("IFS(
  REGEXMATCH(LOWER(B149), ""sports|ufc|nba|nfl|mlb|soccer|sports fans""), ""Sports"",
  REGEXMATCH(LOWER(B149), ""music|spotify|concert|band|rock|pop|hip hop|jazz|r&amp;b|music lovers""), ""Music"",
  REGEXMATCH(LOWER(B149), ""food|cooking|recipe|restaur"&amp;"ant|snack|grocery|foodies""), ""Food"",
  REGEXMATCH(LOWER(B149), ""travel|vacation|airline|hotel|trip|flights|travelers""), ""Travel"",
  REGEXMATCH(LOWER(B149), ""fashion|style|clothing|apparel|shoes|accessories|beauty|cosmetics|fashionistas""), ""Fashi"&amp;"on &amp; Beauty"",
  REGEXMATCH(LOWER(B149), ""fitness|workout|gym|exercise|yoga|wellness|fitness enthusiasts""), ""Fitness"",
  REGEXMATCH(LOWER(B149), ""health|medical|pharmacy|mental health|doctor|health-conscious""), ""Health"",
  REGEXMATCH(LOWER(B149), "&amp;"""pets|dogs|cats|animals|pet care|pet lovers""), ""Pets"",
  REGEXMATCH(LOWER(B149), ""games|gaming|video games|xbox|playstation|nintendo|gamers""), ""Gaming"",
  REGEXMATCH(LOWER(B149), ""entertainment|movies|tv|netflix|streaming|celebrity|movie lovers|t"&amp;"v fans""), ""Entertainment"",
  REGEXMATCH(LOWER(B149), ""lifestyle|home|interior|decor|living|lifestyle enthusiasts""), ""Lifestyle"",
  REGEXMATCH(LOWER(B149), ""financial|finance|investing|stocks|retirement|banking|credit|debt|loans|savings|personal fi"&amp;"nance""), ""Finance"",
  REGEXMATCH(LOWER(B149), ""auto|automotive""), ""Auto"",
  REGEXMATCH(LOWER(B149), ""parenting|moms|dads|kids|toddlers|baby|new parents|children""), ""Parenting"",
  REGEXMATCH(LOWER(B149), ""technology|tech|gadgets|smartphone|apps"&amp;"|devices|computing|ai|robots""), ""Technology"",
  REGEXMATCH(LOWER(B149), ""education|students|learning|school|teachers|college|university|academics""), ""Education"",
  TRUE, ""Other""
)"),"Other")</f>
        <v>Other</v>
      </c>
      <c r="J95" t="s">
        <v>27</v>
      </c>
      <c r="K95" t="s">
        <v>441</v>
      </c>
      <c r="L95" t="s">
        <v>29</v>
      </c>
      <c r="M95" t="s">
        <v>157</v>
      </c>
      <c r="N95" t="s">
        <v>23</v>
      </c>
      <c r="O95" t="s">
        <v>24</v>
      </c>
      <c r="P95">
        <v>554980</v>
      </c>
      <c r="Q95">
        <v>1542</v>
      </c>
      <c r="R95">
        <v>323498</v>
      </c>
      <c r="S95">
        <v>467646</v>
      </c>
      <c r="T95">
        <v>8</v>
      </c>
      <c r="U95">
        <v>1600.7695880000001</v>
      </c>
      <c r="V95" t="s">
        <v>74</v>
      </c>
      <c r="W95">
        <f t="shared" si="7"/>
        <v>200.09619850000001</v>
      </c>
      <c r="X95">
        <f t="shared" si="8"/>
        <v>0.27784785037298643</v>
      </c>
      <c r="Y95">
        <f t="shared" si="9"/>
        <v>58.290028469494395</v>
      </c>
      <c r="Z95">
        <f t="shared" si="10"/>
        <v>4.9483137082764035</v>
      </c>
      <c r="AA95">
        <f t="shared" si="11"/>
        <v>0.51880674448767827</v>
      </c>
      <c r="AB95">
        <f t="shared" si="12"/>
        <v>2.8843734693142098</v>
      </c>
      <c r="AC95">
        <f t="shared" si="13"/>
        <v>1.0381125732814527</v>
      </c>
    </row>
    <row r="96" spans="1:29" x14ac:dyDescent="0.25">
      <c r="A96" t="s">
        <v>745</v>
      </c>
      <c r="B96" t="s">
        <v>2310</v>
      </c>
      <c r="C96" t="s">
        <v>2315</v>
      </c>
      <c r="D96" t="s">
        <v>2432</v>
      </c>
      <c r="E96" t="s">
        <v>2473</v>
      </c>
      <c r="I96" t="str">
        <f ca="1">IFERROR(__xludf.DUMMYFUNCTION("IFS(
  REGEXMATCH(LOWER(B283), ""sports|ufc|nba|nfl|mlb|soccer|sports fans""), ""Sports"",
  REGEXMATCH(LOWER(B283), ""music|spotify|concert|band|rock|pop|hip hop|jazz|r&amp;b|music lovers""), ""Music"",
  REGEXMATCH(LOWER(B283), ""food|cooking|recipe|restaur"&amp;"ant|snack|grocery|foodies""), ""Food"",
  REGEXMATCH(LOWER(B283), ""travel|vacation|airline|hotel|trip|flights|travelers""), ""Travel"",
  REGEXMATCH(LOWER(B283), ""fashion|style|clothing|apparel|shoes|accessories|beauty|cosmetics|fashionistas""), ""Fashi"&amp;"on &amp; Beauty"",
  REGEXMATCH(LOWER(B283), ""fitness|workout|gym|exercise|yoga|wellness|fitness enthusiasts""), ""Fitness"",
  REGEXMATCH(LOWER(B283), ""health|medical|pharmacy|mental health|doctor|health-conscious""), ""Health"",
  REGEXMATCH(LOWER(B283), "&amp;"""pets|dogs|cats|animals|pet care|pet lovers""), ""Pets"",
  REGEXMATCH(LOWER(B283), ""games|gaming|video games|xbox|playstation|nintendo|gamers""), ""Gaming"",
  REGEXMATCH(LOWER(B283), ""entertainment|movies|tv|netflix|streaming|celebrity|movie lovers|t"&amp;"v fans""), ""Entertainment"",
  REGEXMATCH(LOWER(B283), ""lifestyle|home|interior|decor|living|lifestyle enthusiasts""), ""Lifestyle"",
  REGEXMATCH(LOWER(B283), ""financial|finance|investing|stocks|retirement|banking|credit|debt|loans|savings|personal fi"&amp;"nance""), ""Finance"",
  REGEXMATCH(LOWER(B283), ""auto|automotive""), ""Auto"",
  REGEXMATCH(LOWER(B283), ""parenting|moms|dads|kids|toddlers|baby|new parents|children""), ""Parenting"",
  REGEXMATCH(LOWER(B283), ""technology|tech|gadgets|smartphone|apps"&amp;"|devices|computing|ai|robots""), ""Technology"",
  REGEXMATCH(LOWER(B283), ""education|students|learning|school|teachers|college|university|academics""), ""Education"",
  TRUE, ""Other""
)"),"Fashion &amp; Beauty")</f>
        <v>Fashion &amp; Beauty</v>
      </c>
      <c r="J96" t="s">
        <v>19</v>
      </c>
      <c r="K96" t="s">
        <v>746</v>
      </c>
      <c r="L96" t="s">
        <v>34</v>
      </c>
      <c r="M96" t="s">
        <v>215</v>
      </c>
      <c r="N96" t="s">
        <v>36</v>
      </c>
      <c r="O96" t="s">
        <v>24</v>
      </c>
      <c r="P96">
        <v>43666</v>
      </c>
      <c r="Q96">
        <v>133</v>
      </c>
      <c r="R96">
        <v>18513</v>
      </c>
      <c r="S96">
        <v>40506</v>
      </c>
      <c r="T96">
        <v>18</v>
      </c>
      <c r="U96">
        <v>1980.393834</v>
      </c>
      <c r="V96" t="s">
        <v>223</v>
      </c>
      <c r="W96">
        <f t="shared" si="7"/>
        <v>110.02187966666666</v>
      </c>
      <c r="X96">
        <f t="shared" si="8"/>
        <v>0.30458480282141714</v>
      </c>
      <c r="Y96">
        <f t="shared" si="9"/>
        <v>42.396830485961615</v>
      </c>
      <c r="Z96">
        <f t="shared" si="10"/>
        <v>106.97314503321991</v>
      </c>
      <c r="AA96">
        <f t="shared" si="11"/>
        <v>13.533834586466165</v>
      </c>
      <c r="AB96">
        <f t="shared" si="12"/>
        <v>45.353222965236114</v>
      </c>
      <c r="AC96">
        <f t="shared" si="13"/>
        <v>14.890179203007518</v>
      </c>
    </row>
    <row r="97" spans="1:29" x14ac:dyDescent="0.25">
      <c r="A97" t="s">
        <v>530</v>
      </c>
      <c r="B97" t="s">
        <v>242</v>
      </c>
      <c r="I97" t="str">
        <f ca="1">IFERROR(__xludf.DUMMYFUNCTION("IFS(
  REGEXMATCH(LOWER(B187), ""sports|ufc|nba|nfl|mlb|soccer|sports fans""), ""Sports"",
  REGEXMATCH(LOWER(B187), ""music|spotify|concert|band|rock|pop|hip hop|jazz|r&amp;b|music lovers""), ""Music"",
  REGEXMATCH(LOWER(B187), ""food|cooking|recipe|restaur"&amp;"ant|snack|grocery|foodies""), ""Food"",
  REGEXMATCH(LOWER(B187), ""travel|vacation|airline|hotel|trip|flights|travelers""), ""Travel"",
  REGEXMATCH(LOWER(B187), ""fashion|style|clothing|apparel|shoes|accessories|beauty|cosmetics|fashionistas""), ""Fashi"&amp;"on &amp; Beauty"",
  REGEXMATCH(LOWER(B187), ""fitness|workout|gym|exercise|yoga|wellness|fitness enthusiasts""), ""Fitness"",
  REGEXMATCH(LOWER(B187), ""health|medical|pharmacy|mental health|doctor|health-conscious""), ""Health"",
  REGEXMATCH(LOWER(B187), "&amp;"""pets|dogs|cats|animals|pet care|pet lovers""), ""Pets"",
  REGEXMATCH(LOWER(B187), ""games|gaming|video games|xbox|playstation|nintendo|gamers""), ""Gaming"",
  REGEXMATCH(LOWER(B187), ""entertainment|movies|tv|netflix|streaming|celebrity|movie lovers|t"&amp;"v fans""), ""Entertainment"",
  REGEXMATCH(LOWER(B187), ""lifestyle|home|interior|decor|living|lifestyle enthusiasts""), ""Lifestyle"",
  REGEXMATCH(LOWER(B187), ""financial|finance|investing|stocks|retirement|banking|credit|debt|loans|savings|personal fi"&amp;"nance""), ""Finance"",
  REGEXMATCH(LOWER(B187), ""auto|automotive""), ""Auto"",
  REGEXMATCH(LOWER(B187), ""parenting|moms|dads|kids|toddlers|baby|new parents|children""), ""Parenting"",
  REGEXMATCH(LOWER(B187), ""technology|tech|gadgets|smartphone|apps"&amp;"|devices|computing|ai|robots""), ""Technology"",
  REGEXMATCH(LOWER(B187), ""education|students|learning|school|teachers|college|university|academics""), ""Education"",
  TRUE, ""Other""
)"),"Travel")</f>
        <v>Travel</v>
      </c>
      <c r="J97" t="s">
        <v>27</v>
      </c>
      <c r="K97" t="s">
        <v>531</v>
      </c>
      <c r="L97" t="s">
        <v>40</v>
      </c>
      <c r="M97" t="s">
        <v>125</v>
      </c>
      <c r="N97" t="s">
        <v>36</v>
      </c>
      <c r="O97" t="s">
        <v>24</v>
      </c>
      <c r="P97">
        <v>12319</v>
      </c>
      <c r="Q97">
        <v>40</v>
      </c>
      <c r="R97">
        <v>7028</v>
      </c>
      <c r="S97">
        <v>10191</v>
      </c>
      <c r="T97">
        <v>7</v>
      </c>
      <c r="U97">
        <v>1668.0160000000001</v>
      </c>
      <c r="V97" t="s">
        <v>106</v>
      </c>
      <c r="W97">
        <f t="shared" si="7"/>
        <v>238.28800000000001</v>
      </c>
      <c r="X97">
        <f t="shared" si="8"/>
        <v>0.32470168033119573</v>
      </c>
      <c r="Y97">
        <f t="shared" si="9"/>
        <v>57.050085234191087</v>
      </c>
      <c r="Z97">
        <f t="shared" si="10"/>
        <v>237.33864541832671</v>
      </c>
      <c r="AA97">
        <f t="shared" si="11"/>
        <v>17.5</v>
      </c>
      <c r="AB97">
        <f t="shared" si="12"/>
        <v>135.40189950482994</v>
      </c>
      <c r="AC97">
        <f t="shared" si="13"/>
        <v>41.700400000000002</v>
      </c>
    </row>
    <row r="98" spans="1:29" x14ac:dyDescent="0.25">
      <c r="A98" t="s">
        <v>224</v>
      </c>
      <c r="B98" t="s">
        <v>2310</v>
      </c>
      <c r="C98" t="s">
        <v>2474</v>
      </c>
      <c r="D98" t="s">
        <v>2475</v>
      </c>
      <c r="E98" t="s">
        <v>2476</v>
      </c>
      <c r="I98" t="str">
        <f ca="1">IFERROR(__xludf.DUMMYFUNCTION("IFS(
  REGEXMATCH(LOWER(B62), ""sports|ufc|nba|nfl|mlb|soccer|sports fans""), ""Sports"",
  REGEXMATCH(LOWER(B62), ""music|spotify|concert|band|rock|pop|hip hop|jazz|r&amp;b|music lovers""), ""Music"",
  REGEXMATCH(LOWER(B62), ""food|cooking|recipe|restaurant"&amp;"|snack|grocery|foodies""), ""Food"",
  REGEXMATCH(LOWER(B62), ""travel|vacation|airline|hotel|trip|flights|travelers""), ""Travel"",
  REGEXMATCH(LOWER(B62), ""fashion|style|clothing|apparel|shoes|accessories|beauty|cosmetics|fashionistas""), ""Fashion &amp; "&amp;"Beauty"",
  REGEXMATCH(LOWER(B62), ""fitness|workout|gym|exercise|yoga|wellness|fitness enthusiasts""), ""Fitness"",
  REGEXMATCH(LOWER(B62), ""health|medical|pharmacy|mental health|doctor|health-conscious""), ""Health"",
  REGEXMATCH(LOWER(B62), ""pets|d"&amp;"ogs|cats|animals|pet care|pet lovers""), ""Pets"",
  REGEXMATCH(LOWER(B62), ""games|gaming|video games|xbox|playstation|nintendo|gamers""), ""Gaming"",
  REGEXMATCH(LOWER(B62), ""entertainment|movies|tv|netflix|streaming|celebrity|movie lovers|tv fans""),"&amp;" ""Entertainment"",
  REGEXMATCH(LOWER(B62), ""lifestyle|home|interior|decor|living|lifestyle enthusiasts""), ""Lifestyle"",
  REGEXMATCH(LOWER(B62), ""financial|finance|investing|stocks|retirement|banking|credit|debt|loans|savings|personal finance""), """&amp;"Finance"",
  REGEXMATCH(LOWER(B62), ""auto|automotive""), ""Auto"",
  REGEXMATCH(LOWER(B62), ""parenting|moms|dads|kids|toddlers|baby|new parents|children""), ""Parenting"",
  REGEXMATCH(LOWER(B62), ""technology|tech|gadgets|smartphone|apps|devices|comput"&amp;"ing|ai|robots""), ""Technology"",
  REGEXMATCH(LOWER(B62), ""education|students|learning|school|teachers|college|university|academics""), ""Education"",
  TRUE, ""Other""
)"),"Other")</f>
        <v>Other</v>
      </c>
      <c r="J98" t="s">
        <v>27</v>
      </c>
      <c r="K98" t="s">
        <v>225</v>
      </c>
      <c r="L98" t="s">
        <v>21</v>
      </c>
      <c r="M98" t="s">
        <v>226</v>
      </c>
      <c r="N98" t="s">
        <v>23</v>
      </c>
      <c r="O98" t="s">
        <v>24</v>
      </c>
      <c r="P98">
        <v>14984</v>
      </c>
      <c r="Q98">
        <v>63</v>
      </c>
      <c r="R98">
        <v>9614</v>
      </c>
      <c r="S98">
        <v>14086</v>
      </c>
      <c r="T98">
        <v>3</v>
      </c>
      <c r="U98">
        <v>1505.0096349999999</v>
      </c>
      <c r="V98" t="s">
        <v>119</v>
      </c>
      <c r="W98">
        <f t="shared" si="7"/>
        <v>501.66987833333332</v>
      </c>
      <c r="X98">
        <f t="shared" si="8"/>
        <v>0.42044847837693539</v>
      </c>
      <c r="Y98">
        <f t="shared" si="9"/>
        <v>64.161772557394556</v>
      </c>
      <c r="Z98">
        <f t="shared" si="10"/>
        <v>156.54354431038067</v>
      </c>
      <c r="AA98">
        <f t="shared" si="11"/>
        <v>4.7619047619047619</v>
      </c>
      <c r="AB98">
        <f t="shared" si="12"/>
        <v>100.44111285371062</v>
      </c>
      <c r="AC98">
        <f t="shared" si="13"/>
        <v>23.889041825396824</v>
      </c>
    </row>
    <row r="99" spans="1:29" x14ac:dyDescent="0.25">
      <c r="A99" t="s">
        <v>442</v>
      </c>
      <c r="B99" t="s">
        <v>2477</v>
      </c>
      <c r="C99" t="s">
        <v>2478</v>
      </c>
      <c r="I99" t="str">
        <f ca="1">IFERROR(__xludf.DUMMYFUNCTION("IFS(
  REGEXMATCH(LOWER(B150), ""sports|ufc|nba|nfl|mlb|soccer|sports fans""), ""Sports"",
  REGEXMATCH(LOWER(B150), ""music|spotify|concert|band|rock|pop|hip hop|jazz|r&amp;b|music lovers""), ""Music"",
  REGEXMATCH(LOWER(B150), ""food|cooking|recipe|restaur"&amp;"ant|snack|grocery|foodies""), ""Food"",
  REGEXMATCH(LOWER(B150), ""travel|vacation|airline|hotel|trip|flights|travelers""), ""Travel"",
  REGEXMATCH(LOWER(B150), ""fashion|style|clothing|apparel|shoes|accessories|beauty|cosmetics|fashionistas""), ""Fashi"&amp;"on &amp; Beauty"",
  REGEXMATCH(LOWER(B150), ""fitness|workout|gym|exercise|yoga|wellness|fitness enthusiasts""), ""Fitness"",
  REGEXMATCH(LOWER(B150), ""health|medical|pharmacy|mental health|doctor|health-conscious""), ""Health"",
  REGEXMATCH(LOWER(B150), "&amp;"""pets|dogs|cats|animals|pet care|pet lovers""), ""Pets"",
  REGEXMATCH(LOWER(B150), ""games|gaming|video games|xbox|playstation|nintendo|gamers""), ""Gaming"",
  REGEXMATCH(LOWER(B150), ""entertainment|movies|tv|netflix|streaming|celebrity|movie lovers|t"&amp;"v fans""), ""Entertainment"",
  REGEXMATCH(LOWER(B150), ""lifestyle|home|interior|decor|living|lifestyle enthusiasts""), ""Lifestyle"",
  REGEXMATCH(LOWER(B150), ""financial|finance|investing|stocks|retirement|banking|credit|debt|loans|savings|personal fi"&amp;"nance""), ""Finance"",
  REGEXMATCH(LOWER(B150), ""auto|automotive""), ""Auto"",
  REGEXMATCH(LOWER(B150), ""parenting|moms|dads|kids|toddlers|baby|new parents|children""), ""Parenting"",
  REGEXMATCH(LOWER(B150), ""technology|tech|gadgets|smartphone|apps"&amp;"|devices|computing|ai|robots""), ""Technology"",
  REGEXMATCH(LOWER(B150), ""education|students|learning|school|teachers|college|university|academics""), ""Education"",
  TRUE, ""Other""
)"),"Other")</f>
        <v>Other</v>
      </c>
      <c r="J99" t="s">
        <v>19</v>
      </c>
      <c r="K99" t="s">
        <v>443</v>
      </c>
      <c r="L99" t="s">
        <v>29</v>
      </c>
      <c r="M99" t="s">
        <v>444</v>
      </c>
      <c r="N99" t="s">
        <v>36</v>
      </c>
      <c r="O99" t="s">
        <v>24</v>
      </c>
      <c r="P99">
        <v>10707</v>
      </c>
      <c r="Q99">
        <v>57</v>
      </c>
      <c r="R99">
        <v>6300</v>
      </c>
      <c r="S99">
        <v>10089</v>
      </c>
      <c r="T99">
        <v>3</v>
      </c>
      <c r="U99">
        <v>1603.8592639999999</v>
      </c>
      <c r="V99" t="s">
        <v>80</v>
      </c>
      <c r="W99">
        <f t="shared" si="7"/>
        <v>534.61975466666661</v>
      </c>
      <c r="X99">
        <f t="shared" si="8"/>
        <v>0.53236200616419171</v>
      </c>
      <c r="Y99">
        <f t="shared" si="9"/>
        <v>58.840011207621181</v>
      </c>
      <c r="Z99">
        <f t="shared" si="10"/>
        <v>254.58083555555555</v>
      </c>
      <c r="AA99">
        <f t="shared" si="11"/>
        <v>5.2631578947368416</v>
      </c>
      <c r="AB99">
        <f t="shared" si="12"/>
        <v>149.79539217334454</v>
      </c>
      <c r="AC99">
        <f t="shared" si="13"/>
        <v>28.137881824561404</v>
      </c>
    </row>
    <row r="100" spans="1:29" x14ac:dyDescent="0.25">
      <c r="A100" t="s">
        <v>1361</v>
      </c>
      <c r="B100" t="s">
        <v>2306</v>
      </c>
      <c r="C100" t="s">
        <v>2307</v>
      </c>
      <c r="D100" t="s">
        <v>2345</v>
      </c>
      <c r="E100" t="s">
        <v>2381</v>
      </c>
      <c r="F100" t="s">
        <v>2479</v>
      </c>
      <c r="I100" t="str">
        <f ca="1">IFERROR(__xludf.DUMMYFUNCTION("IFS(
  REGEXMATCH(LOWER(B627), ""sports|ufc|nba|nfl|mlb|soccer|sports fans""), ""Sports"",
  REGEXMATCH(LOWER(B627), ""music|spotify|concert|band|rock|pop|hip hop|jazz|r&amp;b|music lovers""), ""Music"",
  REGEXMATCH(LOWER(B627), ""food|cooking|recipe|restaur"&amp;"ant|snack|grocery|foodies""), ""Food"",
  REGEXMATCH(LOWER(B627), ""travel|vacation|airline|hotel|trip|flights|travelers""), ""Travel"",
  REGEXMATCH(LOWER(B627), ""fashion|style|clothing|apparel|shoes|accessories|beauty|cosmetics|fashionistas""), ""Fashi"&amp;"on &amp; Beauty"",
  REGEXMATCH(LOWER(B627), ""fitness|workout|gym|exercise|yoga|wellness|fitness enthusiasts""), ""Fitness"",
  REGEXMATCH(LOWER(B627), ""health|medical|pharmacy|mental health|doctor|health-conscious""), ""Health"",
  REGEXMATCH(LOWER(B627), "&amp;"""pets|dogs|cats|animals|pet care|pet lovers""), ""Pets"",
  REGEXMATCH(LOWER(B627), ""games|gaming|video games|xbox|playstation|nintendo|gamers""), ""Gaming"",
  REGEXMATCH(LOWER(B627), ""entertainment|movies|tv|netflix|streaming|celebrity|movie lovers|t"&amp;"v fans""), ""Entertainment"",
  REGEXMATCH(LOWER(B627), ""lifestyle|home|interior|decor|living|lifestyle enthusiasts""), ""Lifestyle"",
  REGEXMATCH(LOWER(B627), ""financial|finance|investing|stocks|retirement|banking|credit|debt|loans|savings|personal fi"&amp;"nance""), ""Finance"",
  REGEXMATCH(LOWER(B627), ""auto|automotive""), ""Auto"",
  REGEXMATCH(LOWER(B627), ""parenting|moms|dads|kids|toddlers|baby|new parents|children""), ""Parenting"",
  REGEXMATCH(LOWER(B627), ""technology|tech|gadgets|smartphone|apps"&amp;"|devices|computing|ai|robots""), ""Technology"",
  REGEXMATCH(LOWER(B627), ""education|students|learning|school|teachers|college|university|academics""), ""Education"",
  TRUE, ""Other""
)"),"Fashion &amp; Beauty")</f>
        <v>Fashion &amp; Beauty</v>
      </c>
      <c r="J100" t="s">
        <v>27</v>
      </c>
      <c r="K100" t="s">
        <v>1362</v>
      </c>
      <c r="L100" t="s">
        <v>34</v>
      </c>
      <c r="M100" t="s">
        <v>203</v>
      </c>
      <c r="N100" t="s">
        <v>23</v>
      </c>
      <c r="O100" t="s">
        <v>116</v>
      </c>
      <c r="P100">
        <v>102958</v>
      </c>
      <c r="Q100">
        <v>320</v>
      </c>
      <c r="R100">
        <v>86884</v>
      </c>
      <c r="S100">
        <v>94687</v>
      </c>
      <c r="T100">
        <v>12</v>
      </c>
      <c r="U100">
        <v>6624.2211749999997</v>
      </c>
      <c r="V100" t="s">
        <v>47</v>
      </c>
      <c r="W100">
        <f t="shared" si="7"/>
        <v>552.01843124999994</v>
      </c>
      <c r="X100">
        <f t="shared" si="8"/>
        <v>0.31080634821966235</v>
      </c>
      <c r="Y100">
        <f t="shared" si="9"/>
        <v>84.38780862099108</v>
      </c>
      <c r="Z100">
        <f t="shared" si="10"/>
        <v>76.242129448460005</v>
      </c>
      <c r="AA100">
        <f t="shared" si="11"/>
        <v>3.75</v>
      </c>
      <c r="AB100">
        <f t="shared" si="12"/>
        <v>64.339062287534716</v>
      </c>
      <c r="AC100">
        <f t="shared" si="13"/>
        <v>20.700691171875</v>
      </c>
    </row>
    <row r="101" spans="1:29" x14ac:dyDescent="0.25">
      <c r="A101" t="s">
        <v>627</v>
      </c>
      <c r="B101" t="s">
        <v>2480</v>
      </c>
      <c r="C101" t="s">
        <v>2341</v>
      </c>
      <c r="D101" t="s">
        <v>2481</v>
      </c>
      <c r="E101" t="s">
        <v>2482</v>
      </c>
      <c r="F101" t="s">
        <v>2307</v>
      </c>
      <c r="I101" t="str">
        <f ca="1">IFERROR(__xludf.DUMMYFUNCTION("IFS(
  REGEXMATCH(LOWER(B228), ""sports|ufc|nba|nfl|mlb|soccer|sports fans""), ""Sports"",
  REGEXMATCH(LOWER(B228), ""music|spotify|concert|band|rock|pop|hip hop|jazz|r&amp;b|music lovers""), ""Music"",
  REGEXMATCH(LOWER(B228), ""food|cooking|recipe|restaur"&amp;"ant|snack|grocery|foodies""), ""Food"",
  REGEXMATCH(LOWER(B228), ""travel|vacation|airline|hotel|trip|flights|travelers""), ""Travel"",
  REGEXMATCH(LOWER(B228), ""fashion|style|clothing|apparel|shoes|accessories|beauty|cosmetics|fashionistas""), ""Fashi"&amp;"on &amp; Beauty"",
  REGEXMATCH(LOWER(B228), ""fitness|workout|gym|exercise|yoga|wellness|fitness enthusiasts""), ""Fitness"",
  REGEXMATCH(LOWER(B228), ""health|medical|pharmacy|mental health|doctor|health-conscious""), ""Health"",
  REGEXMATCH(LOWER(B228), "&amp;"""pets|dogs|cats|animals|pet care|pet lovers""), ""Pets"",
  REGEXMATCH(LOWER(B228), ""games|gaming|video games|xbox|playstation|nintendo|gamers""), ""Gaming"",
  REGEXMATCH(LOWER(B228), ""entertainment|movies|tv|netflix|streaming|celebrity|movie lovers|t"&amp;"v fans""), ""Entertainment"",
  REGEXMATCH(LOWER(B228), ""lifestyle|home|interior|decor|living|lifestyle enthusiasts""), ""Lifestyle"",
  REGEXMATCH(LOWER(B228), ""financial|finance|investing|stocks|retirement|banking|credit|debt|loans|savings|personal fi"&amp;"nance""), ""Finance"",
  REGEXMATCH(LOWER(B228), ""auto|automotive""), ""Auto"",
  REGEXMATCH(LOWER(B228), ""parenting|moms|dads|kids|toddlers|baby|new parents|children""), ""Parenting"",
  REGEXMATCH(LOWER(B228), ""technology|tech|gadgets|smartphone|apps"&amp;"|devices|computing|ai|robots""), ""Technology"",
  REGEXMATCH(LOWER(B228), ""education|students|learning|school|teachers|college|university|academics""), ""Education"",
  TRUE, ""Other""
)"),"Travel")</f>
        <v>Travel</v>
      </c>
      <c r="J101" t="s">
        <v>152</v>
      </c>
      <c r="K101" t="s">
        <v>628</v>
      </c>
      <c r="L101" t="s">
        <v>21</v>
      </c>
      <c r="M101" t="s">
        <v>245</v>
      </c>
      <c r="N101" t="s">
        <v>23</v>
      </c>
      <c r="O101" t="s">
        <v>24</v>
      </c>
      <c r="P101">
        <v>9730</v>
      </c>
      <c r="Q101">
        <v>45</v>
      </c>
      <c r="R101">
        <v>2971</v>
      </c>
      <c r="S101">
        <v>5102</v>
      </c>
      <c r="T101">
        <v>3</v>
      </c>
      <c r="U101">
        <v>1778.9379349999999</v>
      </c>
      <c r="V101" t="s">
        <v>47</v>
      </c>
      <c r="W101">
        <f t="shared" si="7"/>
        <v>592.9793116666666</v>
      </c>
      <c r="X101">
        <f t="shared" si="8"/>
        <v>0.46248715313463518</v>
      </c>
      <c r="Y101">
        <f t="shared" si="9"/>
        <v>30.534429599177798</v>
      </c>
      <c r="Z101">
        <f t="shared" si="10"/>
        <v>598.76739649949502</v>
      </c>
      <c r="AA101">
        <f t="shared" si="11"/>
        <v>6.666666666666667</v>
      </c>
      <c r="AB101">
        <f t="shared" si="12"/>
        <v>182.83020914696812</v>
      </c>
      <c r="AC101">
        <f t="shared" si="13"/>
        <v>39.531954111111112</v>
      </c>
    </row>
    <row r="102" spans="1:29" x14ac:dyDescent="0.25">
      <c r="A102" t="s">
        <v>1024</v>
      </c>
      <c r="B102" t="s">
        <v>2306</v>
      </c>
      <c r="C102" t="s">
        <v>2307</v>
      </c>
      <c r="D102" t="s">
        <v>2355</v>
      </c>
      <c r="E102" t="s">
        <v>2483</v>
      </c>
      <c r="I102" t="str">
        <f ca="1">IFERROR(__xludf.DUMMYFUNCTION("IFS(
  REGEXMATCH(LOWER(B425), ""sports|ufc|nba|nfl|mlb|soccer|sports fans""), ""Sports"",
  REGEXMATCH(LOWER(B425), ""music|spotify|concert|band|rock|pop|hip hop|jazz|r&amp;b|music lovers""), ""Music"",
  REGEXMATCH(LOWER(B425), ""food|cooking|recipe|restaur"&amp;"ant|snack|grocery|foodies""), ""Food"",
  REGEXMATCH(LOWER(B425), ""travel|vacation|airline|hotel|trip|flights|travelers""), ""Travel"",
  REGEXMATCH(LOWER(B425), ""fashion|style|clothing|apparel|shoes|accessories|beauty|cosmetics|fashionistas""), ""Fashi"&amp;"on &amp; Beauty"",
  REGEXMATCH(LOWER(B425), ""fitness|workout|gym|exercise|yoga|wellness|fitness enthusiasts""), ""Fitness"",
  REGEXMATCH(LOWER(B425), ""health|medical|pharmacy|mental health|doctor|health-conscious""), ""Health"",
  REGEXMATCH(LOWER(B425), "&amp;"""pets|dogs|cats|animals|pet care|pet lovers""), ""Pets"",
  REGEXMATCH(LOWER(B425), ""games|gaming|video games|xbox|playstation|nintendo|gamers""), ""Gaming"",
  REGEXMATCH(LOWER(B425), ""entertainment|movies|tv|netflix|streaming|celebrity|movie lovers|t"&amp;"v fans""), ""Entertainment"",
  REGEXMATCH(LOWER(B425), ""lifestyle|home|interior|decor|living|lifestyle enthusiasts""), ""Lifestyle"",
  REGEXMATCH(LOWER(B425), ""financial|finance|investing|stocks|retirement|banking|credit|debt|loans|savings|personal fi"&amp;"nance""), ""Finance"",
  REGEXMATCH(LOWER(B425), ""auto|automotive""), ""Auto"",
  REGEXMATCH(LOWER(B425), ""parenting|moms|dads|kids|toddlers|baby|new parents|children""), ""Parenting"",
  REGEXMATCH(LOWER(B425), ""technology|tech|gadgets|smartphone|apps"&amp;"|devices|computing|ai|robots""), ""Technology"",
  REGEXMATCH(LOWER(B425), ""education|students|learning|school|teachers|college|university|academics""), ""Education"",
  TRUE, ""Other""
)"),"Sports")</f>
        <v>Sports</v>
      </c>
      <c r="J102" t="s">
        <v>19</v>
      </c>
      <c r="K102" t="s">
        <v>1025</v>
      </c>
      <c r="L102" t="s">
        <v>29</v>
      </c>
      <c r="M102" t="s">
        <v>128</v>
      </c>
      <c r="N102" t="s">
        <v>63</v>
      </c>
      <c r="O102" t="s">
        <v>24</v>
      </c>
      <c r="P102">
        <v>45285</v>
      </c>
      <c r="Q102">
        <v>190</v>
      </c>
      <c r="R102">
        <v>30225</v>
      </c>
      <c r="S102">
        <v>43298</v>
      </c>
      <c r="T102">
        <v>11</v>
      </c>
      <c r="U102">
        <v>4728.0124059999998</v>
      </c>
      <c r="V102" t="s">
        <v>166</v>
      </c>
      <c r="W102">
        <f t="shared" si="7"/>
        <v>429.81930963636364</v>
      </c>
      <c r="X102">
        <f t="shared" si="8"/>
        <v>0.41956497736557358</v>
      </c>
      <c r="Y102">
        <f t="shared" si="9"/>
        <v>66.743954951970849</v>
      </c>
      <c r="Z102">
        <f t="shared" si="10"/>
        <v>156.42720946236557</v>
      </c>
      <c r="AA102">
        <f t="shared" si="11"/>
        <v>5.7894736842105265</v>
      </c>
      <c r="AB102">
        <f t="shared" si="12"/>
        <v>104.40570621618637</v>
      </c>
      <c r="AC102">
        <f t="shared" si="13"/>
        <v>24.884275821052629</v>
      </c>
    </row>
    <row r="103" spans="1:29" x14ac:dyDescent="0.25">
      <c r="A103" t="s">
        <v>1261</v>
      </c>
      <c r="B103" t="s">
        <v>2306</v>
      </c>
      <c r="C103" t="s">
        <v>2307</v>
      </c>
      <c r="D103" t="s">
        <v>2327</v>
      </c>
      <c r="E103" t="s">
        <v>2484</v>
      </c>
      <c r="F103" t="s">
        <v>2485</v>
      </c>
      <c r="I103" t="str">
        <f ca="1">IFERROR(__xludf.DUMMYFUNCTION("IFS(
  REGEXMATCH(LOWER(B566), ""sports|ufc|nba|nfl|mlb|soccer|sports fans""), ""Sports"",
  REGEXMATCH(LOWER(B566), ""music|spotify|concert|band|rock|pop|hip hop|jazz|r&amp;b|music lovers""), ""Music"",
  REGEXMATCH(LOWER(B566), ""food|cooking|recipe|restaur"&amp;"ant|snack|grocery|foodies""), ""Food"",
  REGEXMATCH(LOWER(B566), ""travel|vacation|airline|hotel|trip|flights|travelers""), ""Travel"",
  REGEXMATCH(LOWER(B566), ""fashion|style|clothing|apparel|shoes|accessories|beauty|cosmetics|fashionistas""), ""Fashi"&amp;"on &amp; Beauty"",
  REGEXMATCH(LOWER(B566), ""fitness|workout|gym|exercise|yoga|wellness|fitness enthusiasts""), ""Fitness"",
  REGEXMATCH(LOWER(B566), ""health|medical|pharmacy|mental health|doctor|health-conscious""), ""Health"",
  REGEXMATCH(LOWER(B566), "&amp;"""pets|dogs|cats|animals|pet care|pet lovers""), ""Pets"",
  REGEXMATCH(LOWER(B566), ""games|gaming|video games|xbox|playstation|nintendo|gamers""), ""Gaming"",
  REGEXMATCH(LOWER(B566), ""entertainment|movies|tv|netflix|streaming|celebrity|movie lovers|t"&amp;"v fans""), ""Entertainment"",
  REGEXMATCH(LOWER(B566), ""lifestyle|home|interior|decor|living|lifestyle enthusiasts""), ""Lifestyle"",
  REGEXMATCH(LOWER(B566), ""financial|finance|investing|stocks|retirement|banking|credit|debt|loans|savings|personal fi"&amp;"nance""), ""Finance"",
  REGEXMATCH(LOWER(B566), ""auto|automotive""), ""Auto"",
  REGEXMATCH(LOWER(B566), ""parenting|moms|dads|kids|toddlers|baby|new parents|children""), ""Parenting"",
  REGEXMATCH(LOWER(B566), ""technology|tech|gadgets|smartphone|apps"&amp;"|devices|computing|ai|robots""), ""Technology"",
  REGEXMATCH(LOWER(B566), ""education|students|learning|school|teachers|college|university|academics""), ""Education"",
  TRUE, ""Other""
)"),"Fashion &amp; Beauty")</f>
        <v>Fashion &amp; Beauty</v>
      </c>
      <c r="J103" t="s">
        <v>27</v>
      </c>
      <c r="K103" t="s">
        <v>1262</v>
      </c>
      <c r="L103" t="s">
        <v>29</v>
      </c>
      <c r="M103" t="s">
        <v>54</v>
      </c>
      <c r="N103" t="s">
        <v>51</v>
      </c>
      <c r="O103" t="s">
        <v>92</v>
      </c>
      <c r="P103">
        <v>23156</v>
      </c>
      <c r="Q103">
        <v>73</v>
      </c>
      <c r="R103">
        <v>4468</v>
      </c>
      <c r="S103">
        <v>18821</v>
      </c>
      <c r="T103">
        <v>15</v>
      </c>
      <c r="U103">
        <v>6173.4128899999996</v>
      </c>
      <c r="V103" t="s">
        <v>74</v>
      </c>
      <c r="W103">
        <f t="shared" si="7"/>
        <v>411.56085933333333</v>
      </c>
      <c r="X103">
        <f t="shared" si="8"/>
        <v>0.31525306615995857</v>
      </c>
      <c r="Y103">
        <f t="shared" si="9"/>
        <v>19.295215063050613</v>
      </c>
      <c r="Z103">
        <f t="shared" si="10"/>
        <v>1381.6949171888989</v>
      </c>
      <c r="AA103">
        <f t="shared" si="11"/>
        <v>20.547945205479451</v>
      </c>
      <c r="AB103">
        <f t="shared" si="12"/>
        <v>266.60100578683711</v>
      </c>
      <c r="AC103">
        <f t="shared" si="13"/>
        <v>84.567299863013687</v>
      </c>
    </row>
    <row r="104" spans="1:29" x14ac:dyDescent="0.25">
      <c r="A104" t="s">
        <v>927</v>
      </c>
      <c r="B104" t="s">
        <v>2310</v>
      </c>
      <c r="C104" t="s">
        <v>2320</v>
      </c>
      <c r="D104" t="s">
        <v>2321</v>
      </c>
      <c r="E104" t="s">
        <v>2333</v>
      </c>
      <c r="F104" t="s">
        <v>2486</v>
      </c>
      <c r="G104" t="s">
        <v>2487</v>
      </c>
      <c r="H104" t="s">
        <v>2488</v>
      </c>
      <c r="I104" t="str">
        <f ca="1">IFERROR(__xludf.DUMMYFUNCTION("IFS(
  REGEXMATCH(LOWER(B373), ""sports|ufc|nba|nfl|mlb|soccer|sports fans""), ""Sports"",
  REGEXMATCH(LOWER(B373), ""music|spotify|concert|band|rock|pop|hip hop|jazz|r&amp;b|music lovers""), ""Music"",
  REGEXMATCH(LOWER(B373), ""food|cooking|recipe|restaur"&amp;"ant|snack|grocery|foodies""), ""Food"",
  REGEXMATCH(LOWER(B373), ""travel|vacation|airline|hotel|trip|flights|travelers""), ""Travel"",
  REGEXMATCH(LOWER(B373), ""fashion|style|clothing|apparel|shoes|accessories|beauty|cosmetics|fashionistas""), ""Fashi"&amp;"on &amp; Beauty"",
  REGEXMATCH(LOWER(B373), ""fitness|workout|gym|exercise|yoga|wellness|fitness enthusiasts""), ""Fitness"",
  REGEXMATCH(LOWER(B373), ""health|medical|pharmacy|mental health|doctor|health-conscious""), ""Health"",
  REGEXMATCH(LOWER(B373), "&amp;"""pets|dogs|cats|animals|pet care|pet lovers""), ""Pets"",
  REGEXMATCH(LOWER(B373), ""games|gaming|video games|xbox|playstation|nintendo|gamers""), ""Gaming"",
  REGEXMATCH(LOWER(B373), ""entertainment|movies|tv|netflix|streaming|celebrity|movie lovers|t"&amp;"v fans""), ""Entertainment"",
  REGEXMATCH(LOWER(B373), ""lifestyle|home|interior|decor|living|lifestyle enthusiasts""), ""Lifestyle"",
  REGEXMATCH(LOWER(B373), ""financial|finance|investing|stocks|retirement|banking|credit|debt|loans|savings|personal fi"&amp;"nance""), ""Finance"",
  REGEXMATCH(LOWER(B373), ""auto|automotive""), ""Auto"",
  REGEXMATCH(LOWER(B373), ""parenting|moms|dads|kids|toddlers|baby|new parents|children""), ""Parenting"",
  REGEXMATCH(LOWER(B373), ""technology|tech|gadgets|smartphone|apps"&amp;"|devices|computing|ai|robots""), ""Technology"",
  REGEXMATCH(LOWER(B373), ""education|students|learning|school|teachers|college|university|academics""), ""Education"",
  TRUE, ""Other""
)"),"Finance")</f>
        <v>Finance</v>
      </c>
      <c r="J104" t="s">
        <v>19</v>
      </c>
      <c r="K104" t="s">
        <v>928</v>
      </c>
      <c r="L104" t="s">
        <v>40</v>
      </c>
      <c r="M104" t="s">
        <v>663</v>
      </c>
      <c r="N104" t="s">
        <v>36</v>
      </c>
      <c r="O104" t="s">
        <v>24</v>
      </c>
      <c r="P104">
        <v>12868</v>
      </c>
      <c r="Q104">
        <v>80</v>
      </c>
      <c r="R104">
        <v>6472</v>
      </c>
      <c r="S104">
        <v>11922</v>
      </c>
      <c r="T104">
        <v>6</v>
      </c>
      <c r="U104">
        <v>3137.143043</v>
      </c>
      <c r="V104" t="s">
        <v>74</v>
      </c>
      <c r="W104">
        <f t="shared" si="7"/>
        <v>522.85717383333338</v>
      </c>
      <c r="X104">
        <f t="shared" si="8"/>
        <v>0.6216972334473112</v>
      </c>
      <c r="Y104">
        <f t="shared" si="9"/>
        <v>50.295306185887469</v>
      </c>
      <c r="Z104">
        <f t="shared" si="10"/>
        <v>484.72543927688503</v>
      </c>
      <c r="AA104">
        <f t="shared" si="11"/>
        <v>7.5</v>
      </c>
      <c r="AB104">
        <f t="shared" si="12"/>
        <v>243.7941438451974</v>
      </c>
      <c r="AC104">
        <f t="shared" si="13"/>
        <v>39.214288037499998</v>
      </c>
    </row>
    <row r="105" spans="1:29" x14ac:dyDescent="0.25">
      <c r="A105" t="s">
        <v>326</v>
      </c>
      <c r="B105" t="s">
        <v>2412</v>
      </c>
      <c r="C105" t="s">
        <v>2489</v>
      </c>
      <c r="D105" t="s">
        <v>2490</v>
      </c>
      <c r="E105" t="s">
        <v>2491</v>
      </c>
      <c r="I105" t="str">
        <f ca="1">IFERROR(__xludf.DUMMYFUNCTION("IFS(
  REGEXMATCH(LOWER(B99), ""sports|ufc|nba|nfl|mlb|soccer|sports fans""), ""Sports"",
  REGEXMATCH(LOWER(B99), ""music|spotify|concert|band|rock|pop|hip hop|jazz|r&amp;b|music lovers""), ""Music"",
  REGEXMATCH(LOWER(B99), ""food|cooking|recipe|restaurant"&amp;"|snack|grocery|foodies""), ""Food"",
  REGEXMATCH(LOWER(B99), ""travel|vacation|airline|hotel|trip|flights|travelers""), ""Travel"",
  REGEXMATCH(LOWER(B99), ""fashion|style|clothing|apparel|shoes|accessories|beauty|cosmetics|fashionistas""), ""Fashion &amp; "&amp;"Beauty"",
  REGEXMATCH(LOWER(B99), ""fitness|workout|gym|exercise|yoga|wellness|fitness enthusiasts""), ""Fitness"",
  REGEXMATCH(LOWER(B99), ""health|medical|pharmacy|mental health|doctor|health-conscious""), ""Health"",
  REGEXMATCH(LOWER(B99), ""pets|d"&amp;"ogs|cats|animals|pet care|pet lovers""), ""Pets"",
  REGEXMATCH(LOWER(B99), ""games|gaming|video games|xbox|playstation|nintendo|gamers""), ""Gaming"",
  REGEXMATCH(LOWER(B99), ""entertainment|movies|tv|netflix|streaming|celebrity|movie lovers|tv fans""),"&amp;" ""Entertainment"",
  REGEXMATCH(LOWER(B99), ""lifestyle|home|interior|decor|living|lifestyle enthusiasts""), ""Lifestyle"",
  REGEXMATCH(LOWER(B99), ""financial|finance|investing|stocks|retirement|banking|credit|debt|loans|savings|personal finance""), """&amp;"Finance"",
  REGEXMATCH(LOWER(B99), ""auto|automotive""), ""Auto"",
  REGEXMATCH(LOWER(B99), ""parenting|moms|dads|kids|toddlers|baby|new parents|children""), ""Parenting"",
  REGEXMATCH(LOWER(B99), ""technology|tech|gadgets|smartphone|apps|devices|comput"&amp;"ing|ai|robots""), ""Technology"",
  REGEXMATCH(LOWER(B99), ""education|students|learning|school|teachers|college|university|academics""), ""Education"",
  TRUE, ""Other""
)"),"Lifestyle")</f>
        <v>Lifestyle</v>
      </c>
      <c r="J105" t="s">
        <v>19</v>
      </c>
      <c r="K105" t="s">
        <v>327</v>
      </c>
      <c r="L105" t="s">
        <v>21</v>
      </c>
      <c r="M105" t="s">
        <v>328</v>
      </c>
      <c r="N105" t="s">
        <v>23</v>
      </c>
      <c r="O105" t="s">
        <v>24</v>
      </c>
      <c r="P105">
        <v>21478</v>
      </c>
      <c r="Q105">
        <v>50</v>
      </c>
      <c r="R105">
        <v>15548</v>
      </c>
      <c r="S105">
        <v>20651</v>
      </c>
      <c r="T105">
        <v>24</v>
      </c>
      <c r="U105">
        <v>1541.2140469999999</v>
      </c>
      <c r="V105" t="s">
        <v>74</v>
      </c>
      <c r="W105">
        <f t="shared" si="7"/>
        <v>64.217251958333335</v>
      </c>
      <c r="X105">
        <f t="shared" si="8"/>
        <v>0.23279634975323588</v>
      </c>
      <c r="Y105">
        <f t="shared" si="9"/>
        <v>72.390352919266221</v>
      </c>
      <c r="Z105">
        <f t="shared" si="10"/>
        <v>99.126192886544899</v>
      </c>
      <c r="AA105">
        <f t="shared" si="11"/>
        <v>48</v>
      </c>
      <c r="AB105">
        <f t="shared" si="12"/>
        <v>71.757800866002412</v>
      </c>
      <c r="AC105">
        <f t="shared" si="13"/>
        <v>30.824280939999998</v>
      </c>
    </row>
    <row r="106" spans="1:29" x14ac:dyDescent="0.25">
      <c r="A106" t="s">
        <v>1099</v>
      </c>
      <c r="B106" t="s">
        <v>2306</v>
      </c>
      <c r="C106" t="s">
        <v>2307</v>
      </c>
      <c r="D106" t="s">
        <v>2492</v>
      </c>
      <c r="E106" t="s">
        <v>2493</v>
      </c>
      <c r="I106" t="str">
        <f ca="1">IFERROR(__xludf.DUMMYFUNCTION("IFS(
  REGEXMATCH(LOWER(B466), ""sports|ufc|nba|nfl|mlb|soccer|sports fans""), ""Sports"",
  REGEXMATCH(LOWER(B466), ""music|spotify|concert|band|rock|pop|hip hop|jazz|r&amp;b|music lovers""), ""Music"",
  REGEXMATCH(LOWER(B466), ""food|cooking|recipe|restaur"&amp;"ant|snack|grocery|foodies""), ""Food"",
  REGEXMATCH(LOWER(B466), ""travel|vacation|airline|hotel|trip|flights|travelers""), ""Travel"",
  REGEXMATCH(LOWER(B466), ""fashion|style|clothing|apparel|shoes|accessories|beauty|cosmetics|fashionistas""), ""Fashi"&amp;"on &amp; Beauty"",
  REGEXMATCH(LOWER(B466), ""fitness|workout|gym|exercise|yoga|wellness|fitness enthusiasts""), ""Fitness"",
  REGEXMATCH(LOWER(B466), ""health|medical|pharmacy|mental health|doctor|health-conscious""), ""Health"",
  REGEXMATCH(LOWER(B466), "&amp;"""pets|dogs|cats|animals|pet care|pet lovers""), ""Pets"",
  REGEXMATCH(LOWER(B466), ""games|gaming|video games|xbox|playstation|nintendo|gamers""), ""Gaming"",
  REGEXMATCH(LOWER(B466), ""entertainment|movies|tv|netflix|streaming|celebrity|movie lovers|t"&amp;"v fans""), ""Entertainment"",
  REGEXMATCH(LOWER(B466), ""lifestyle|home|interior|decor|living|lifestyle enthusiasts""), ""Lifestyle"",
  REGEXMATCH(LOWER(B466), ""financial|finance|investing|stocks|retirement|banking|credit|debt|loans|savings|personal fi"&amp;"nance""), ""Finance"",
  REGEXMATCH(LOWER(B466), ""auto|automotive""), ""Auto"",
  REGEXMATCH(LOWER(B466), ""parenting|moms|dads|kids|toddlers|baby|new parents|children""), ""Parenting"",
  REGEXMATCH(LOWER(B466), ""technology|tech|gadgets|smartphone|apps"&amp;"|devices|computing|ai|robots""), ""Technology"",
  REGEXMATCH(LOWER(B466), ""education|students|learning|school|teachers|college|university|academics""), ""Education"",
  TRUE, ""Other""
)"),"Other")</f>
        <v>Other</v>
      </c>
      <c r="J106" t="s">
        <v>19</v>
      </c>
      <c r="K106" t="s">
        <v>333</v>
      </c>
      <c r="L106" t="s">
        <v>29</v>
      </c>
      <c r="M106" t="s">
        <v>72</v>
      </c>
      <c r="N106" t="s">
        <v>23</v>
      </c>
      <c r="O106" t="s">
        <v>24</v>
      </c>
      <c r="P106">
        <v>156427</v>
      </c>
      <c r="Q106">
        <v>512</v>
      </c>
      <c r="R106">
        <v>61821</v>
      </c>
      <c r="S106">
        <v>145505</v>
      </c>
      <c r="T106">
        <v>3</v>
      </c>
      <c r="U106">
        <v>5159.7474940000002</v>
      </c>
      <c r="V106" t="s">
        <v>252</v>
      </c>
      <c r="W106">
        <f t="shared" si="7"/>
        <v>1719.9158313333335</v>
      </c>
      <c r="X106">
        <f t="shared" si="8"/>
        <v>0.32730922411092717</v>
      </c>
      <c r="Y106">
        <f t="shared" si="9"/>
        <v>39.520670983909426</v>
      </c>
      <c r="Z106">
        <f t="shared" si="10"/>
        <v>83.462698662266874</v>
      </c>
      <c r="AA106">
        <f t="shared" si="11"/>
        <v>0.5859375</v>
      </c>
      <c r="AB106">
        <f t="shared" si="12"/>
        <v>32.985018532606261</v>
      </c>
      <c r="AC106">
        <f t="shared" si="13"/>
        <v>10.07763182421875</v>
      </c>
    </row>
    <row r="107" spans="1:29" x14ac:dyDescent="0.25">
      <c r="A107" t="s">
        <v>846</v>
      </c>
      <c r="B107" t="s">
        <v>930</v>
      </c>
      <c r="C107" t="s">
        <v>2494</v>
      </c>
      <c r="D107" t="s">
        <v>2495</v>
      </c>
      <c r="E107" t="s">
        <v>2341</v>
      </c>
      <c r="I107" t="str">
        <f ca="1">IFERROR(__xludf.DUMMYFUNCTION("IFS(
  REGEXMATCH(LOWER(B336), ""sports|ufc|nba|nfl|mlb|soccer|sports fans""), ""Sports"",
  REGEXMATCH(LOWER(B336), ""music|spotify|concert|band|rock|pop|hip hop|jazz|r&amp;b|music lovers""), ""Music"",
  REGEXMATCH(LOWER(B336), ""food|cooking|recipe|restaur"&amp;"ant|snack|grocery|foodies""), ""Food"",
  REGEXMATCH(LOWER(B336), ""travel|vacation|airline|hotel|trip|flights|travelers""), ""Travel"",
  REGEXMATCH(LOWER(B336), ""fashion|style|clothing|apparel|shoes|accessories|beauty|cosmetics|fashionistas""), ""Fashi"&amp;"on &amp; Beauty"",
  REGEXMATCH(LOWER(B336), ""fitness|workout|gym|exercise|yoga|wellness|fitness enthusiasts""), ""Fitness"",
  REGEXMATCH(LOWER(B336), ""health|medical|pharmacy|mental health|doctor|health-conscious""), ""Health"",
  REGEXMATCH(LOWER(B336), "&amp;"""pets|dogs|cats|animals|pet care|pet lovers""), ""Pets"",
  REGEXMATCH(LOWER(B336), ""games|gaming|video games|xbox|playstation|nintendo|gamers""), ""Gaming"",
  REGEXMATCH(LOWER(B336), ""entertainment|movies|tv|netflix|streaming|celebrity|movie lovers|t"&amp;"v fans""), ""Entertainment"",
  REGEXMATCH(LOWER(B336), ""lifestyle|home|interior|decor|living|lifestyle enthusiasts""), ""Lifestyle"",
  REGEXMATCH(LOWER(B336), ""financial|finance|investing|stocks|retirement|banking|credit|debt|loans|savings|personal fi"&amp;"nance""), ""Finance"",
  REGEXMATCH(LOWER(B336), ""auto|automotive""), ""Auto"",
  REGEXMATCH(LOWER(B336), ""parenting|moms|dads|kids|toddlers|baby|new parents|children""), ""Parenting"",
  REGEXMATCH(LOWER(B336), ""technology|tech|gadgets|smartphone|apps"&amp;"|devices|computing|ai|robots""), ""Technology"",
  REGEXMATCH(LOWER(B336), ""education|students|learning|school|teachers|college|university|academics""), ""Education"",
  TRUE, ""Other""
)"),"Entertainment")</f>
        <v>Entertainment</v>
      </c>
      <c r="J107" t="s">
        <v>19</v>
      </c>
      <c r="K107" t="s">
        <v>508</v>
      </c>
      <c r="L107" t="s">
        <v>40</v>
      </c>
      <c r="M107" t="s">
        <v>579</v>
      </c>
      <c r="N107" t="s">
        <v>23</v>
      </c>
      <c r="O107" t="s">
        <v>24</v>
      </c>
      <c r="P107">
        <v>16239</v>
      </c>
      <c r="Q107">
        <v>78</v>
      </c>
      <c r="R107">
        <v>9375</v>
      </c>
      <c r="S107">
        <v>15562</v>
      </c>
      <c r="T107">
        <v>5</v>
      </c>
      <c r="U107">
        <v>2387.686295</v>
      </c>
      <c r="V107" t="s">
        <v>74</v>
      </c>
      <c r="W107">
        <f t="shared" si="7"/>
        <v>477.53725900000001</v>
      </c>
      <c r="X107">
        <f t="shared" si="8"/>
        <v>0.48032514317384079</v>
      </c>
      <c r="Y107">
        <f t="shared" si="9"/>
        <v>57.731387400702019</v>
      </c>
      <c r="Z107">
        <f t="shared" si="10"/>
        <v>254.6865381333333</v>
      </c>
      <c r="AA107">
        <f t="shared" si="11"/>
        <v>6.4102564102564097</v>
      </c>
      <c r="AB107">
        <f t="shared" si="12"/>
        <v>147.03407198719131</v>
      </c>
      <c r="AC107">
        <f t="shared" si="13"/>
        <v>30.611362756410255</v>
      </c>
    </row>
    <row r="108" spans="1:29" x14ac:dyDescent="0.25">
      <c r="A108" t="s">
        <v>75</v>
      </c>
      <c r="B108" t="s">
        <v>2480</v>
      </c>
      <c r="C108" t="s">
        <v>2341</v>
      </c>
      <c r="D108" t="s">
        <v>2481</v>
      </c>
      <c r="E108" t="s">
        <v>2496</v>
      </c>
      <c r="I108" t="str">
        <f ca="1">IFERROR(__xludf.DUMMYFUNCTION("IFS(
  REGEXMATCH(LOWER(B13), ""sports|ufc|nba|nfl|mlb|soccer|sports fans""), ""Sports"",
  REGEXMATCH(LOWER(B13), ""music|spotify|concert|band|rock|pop|hip hop|jazz|r&amp;b|music lovers""), ""Music"",
  REGEXMATCH(LOWER(B13), ""food|cooking|recipe|restaurant"&amp;"|snack|grocery|foodies""), ""Food"",
  REGEXMATCH(LOWER(B13), ""travel|vacation|airline|hotel|trip|flights|travelers""), ""Travel"",
  REGEXMATCH(LOWER(B13), ""fashion|style|clothing|apparel|shoes|accessories|beauty|cosmetics|fashionistas""), ""Fashion &amp; "&amp;"Beauty"",
  REGEXMATCH(LOWER(B13), ""fitness|workout|gym|exercise|yoga|wellness|fitness enthusiasts""), ""Fitness"",
  REGEXMATCH(LOWER(B13), ""health|medical|pharmacy|mental health|doctor|health-conscious""), ""Health"",
  REGEXMATCH(LOWER(B13), ""pets|d"&amp;"ogs|cats|animals|pet care|pet lovers""), ""Pets"",
  REGEXMATCH(LOWER(B13), ""games|gaming|video games|xbox|playstation|nintendo|gamers""), ""Gaming"",
  REGEXMATCH(LOWER(B13), ""entertainment|movies|tv|netflix|streaming|celebrity|movie lovers|tv fans""),"&amp;" ""Entertainment"",
  REGEXMATCH(LOWER(B13), ""lifestyle|home|interior|decor|living|lifestyle enthusiasts""), ""Lifestyle"",
  REGEXMATCH(LOWER(B13), ""financial|finance|investing|stocks|retirement|banking|credit|debt|loans|savings|personal finance""), """&amp;"Finance"",
  REGEXMATCH(LOWER(B13), ""auto|automotive""), ""Auto"",
  REGEXMATCH(LOWER(B13), ""parenting|moms|dads|kids|toddlers|baby|new parents|children""), ""Parenting"",
  REGEXMATCH(LOWER(B13), ""technology|tech|gadgets|smartphone|apps|devices|comput"&amp;"ing|ai|robots""), ""Technology"",
  REGEXMATCH(LOWER(B13), ""education|students|learning|school|teachers|college|university|academics""), ""Education"",
  TRUE, ""Other""
)"),"Travel")</f>
        <v>Travel</v>
      </c>
      <c r="J108" t="s">
        <v>19</v>
      </c>
      <c r="K108" t="s">
        <v>76</v>
      </c>
      <c r="L108" t="s">
        <v>34</v>
      </c>
      <c r="M108" t="s">
        <v>77</v>
      </c>
      <c r="N108" t="s">
        <v>51</v>
      </c>
      <c r="O108" t="s">
        <v>24</v>
      </c>
      <c r="P108">
        <v>31243</v>
      </c>
      <c r="Q108">
        <v>100</v>
      </c>
      <c r="R108">
        <v>16326</v>
      </c>
      <c r="S108">
        <v>25991</v>
      </c>
      <c r="T108">
        <v>21</v>
      </c>
      <c r="U108">
        <v>1452.5905600000001</v>
      </c>
      <c r="V108" t="s">
        <v>25</v>
      </c>
      <c r="W108">
        <f t="shared" si="7"/>
        <v>69.170979047619056</v>
      </c>
      <c r="X108">
        <f t="shared" si="8"/>
        <v>0.32007169605991742</v>
      </c>
      <c r="Y108">
        <f t="shared" si="9"/>
        <v>52.254905098742121</v>
      </c>
      <c r="Z108">
        <f t="shared" si="10"/>
        <v>88.974063457062371</v>
      </c>
      <c r="AA108">
        <f t="shared" si="11"/>
        <v>21</v>
      </c>
      <c r="AB108">
        <f t="shared" si="12"/>
        <v>46.49331242198253</v>
      </c>
      <c r="AC108">
        <f t="shared" si="13"/>
        <v>14.525905600000002</v>
      </c>
    </row>
    <row r="109" spans="1:29" x14ac:dyDescent="0.25">
      <c r="A109" t="s">
        <v>951</v>
      </c>
      <c r="B109" t="s">
        <v>2310</v>
      </c>
      <c r="C109" t="s">
        <v>2320</v>
      </c>
      <c r="D109" t="s">
        <v>2321</v>
      </c>
      <c r="E109" t="s">
        <v>2354</v>
      </c>
      <c r="F109" t="s">
        <v>2355</v>
      </c>
      <c r="G109" t="s">
        <v>2497</v>
      </c>
      <c r="I109" t="str">
        <f ca="1">IFERROR(__xludf.DUMMYFUNCTION("IFS(
  REGEXMATCH(LOWER(B386), ""sports|ufc|nba|nfl|mlb|soccer|sports fans""), ""Sports"",
  REGEXMATCH(LOWER(B386), ""music|spotify|concert|band|rock|pop|hip hop|jazz|r&amp;b|music lovers""), ""Music"",
  REGEXMATCH(LOWER(B386), ""food|cooking|recipe|restaur"&amp;"ant|snack|grocery|foodies""), ""Food"",
  REGEXMATCH(LOWER(B386), ""travel|vacation|airline|hotel|trip|flights|travelers""), ""Travel"",
  REGEXMATCH(LOWER(B386), ""fashion|style|clothing|apparel|shoes|accessories|beauty|cosmetics|fashionistas""), ""Fashi"&amp;"on &amp; Beauty"",
  REGEXMATCH(LOWER(B386), ""fitness|workout|gym|exercise|yoga|wellness|fitness enthusiasts""), ""Fitness"",
  REGEXMATCH(LOWER(B386), ""health|medical|pharmacy|mental health|doctor|health-conscious""), ""Health"",
  REGEXMATCH(LOWER(B386), "&amp;"""pets|dogs|cats|animals|pet care|pet lovers""), ""Pets"",
  REGEXMATCH(LOWER(B386), ""games|gaming|video games|xbox|playstation|nintendo|gamers""), ""Gaming"",
  REGEXMATCH(LOWER(B386), ""entertainment|movies|tv|netflix|streaming|celebrity|movie lovers|t"&amp;"v fans""), ""Entertainment"",
  REGEXMATCH(LOWER(B386), ""lifestyle|home|interior|decor|living|lifestyle enthusiasts""), ""Lifestyle"",
  REGEXMATCH(LOWER(B386), ""financial|finance|investing|stocks|retirement|banking|credit|debt|loans|savings|personal fi"&amp;"nance""), ""Finance"",
  REGEXMATCH(LOWER(B386), ""auto|automotive""), ""Auto"",
  REGEXMATCH(LOWER(B386), ""parenting|moms|dads|kids|toddlers|baby|new parents|children""), ""Parenting"",
  REGEXMATCH(LOWER(B386), ""technology|tech|gadgets|smartphone|apps"&amp;"|devices|computing|ai|robots""), ""Technology"",
  REGEXMATCH(LOWER(B386), ""education|students|learning|school|teachers|college|university|academics""), ""Education"",
  TRUE, ""Other""
)"),"Sports")</f>
        <v>Sports</v>
      </c>
      <c r="J109" t="s">
        <v>19</v>
      </c>
      <c r="K109" t="s">
        <v>562</v>
      </c>
      <c r="L109" t="s">
        <v>34</v>
      </c>
      <c r="M109" t="s">
        <v>132</v>
      </c>
      <c r="N109" t="s">
        <v>55</v>
      </c>
      <c r="O109" t="s">
        <v>24</v>
      </c>
      <c r="P109">
        <v>21482</v>
      </c>
      <c r="Q109">
        <v>67</v>
      </c>
      <c r="R109">
        <v>10473</v>
      </c>
      <c r="S109">
        <v>19679</v>
      </c>
      <c r="T109">
        <v>3</v>
      </c>
      <c r="U109">
        <v>3563.098841</v>
      </c>
      <c r="V109" t="s">
        <v>31</v>
      </c>
      <c r="W109">
        <f t="shared" si="7"/>
        <v>1187.6996136666667</v>
      </c>
      <c r="X109">
        <f t="shared" si="8"/>
        <v>0.31188902336840146</v>
      </c>
      <c r="Y109">
        <f t="shared" si="9"/>
        <v>48.752443906526395</v>
      </c>
      <c r="Z109">
        <f t="shared" si="10"/>
        <v>340.21759199847224</v>
      </c>
      <c r="AA109">
        <f t="shared" si="11"/>
        <v>4.4776119402985071</v>
      </c>
      <c r="AB109">
        <f t="shared" si="12"/>
        <v>165.86439069919001</v>
      </c>
      <c r="AC109">
        <f t="shared" si="13"/>
        <v>53.18057971641791</v>
      </c>
    </row>
    <row r="110" spans="1:29" x14ac:dyDescent="0.25">
      <c r="A110" t="s">
        <v>842</v>
      </c>
      <c r="B110" t="s">
        <v>2310</v>
      </c>
      <c r="C110" t="s">
        <v>2362</v>
      </c>
      <c r="D110" t="s">
        <v>2363</v>
      </c>
      <c r="E110" t="s">
        <v>2498</v>
      </c>
      <c r="I110" t="str">
        <f ca="1">IFERROR(__xludf.DUMMYFUNCTION("IFS(
  REGEXMATCH(LOWER(B334), ""sports|ufc|nba|nfl|mlb|soccer|sports fans""), ""Sports"",
  REGEXMATCH(LOWER(B334), ""music|spotify|concert|band|rock|pop|hip hop|jazz|r&amp;b|music lovers""), ""Music"",
  REGEXMATCH(LOWER(B334), ""food|cooking|recipe|restaur"&amp;"ant|snack|grocery|foodies""), ""Food"",
  REGEXMATCH(LOWER(B334), ""travel|vacation|airline|hotel|trip|flights|travelers""), ""Travel"",
  REGEXMATCH(LOWER(B334), ""fashion|style|clothing|apparel|shoes|accessories|beauty|cosmetics|fashionistas""), ""Fashi"&amp;"on &amp; Beauty"",
  REGEXMATCH(LOWER(B334), ""fitness|workout|gym|exercise|yoga|wellness|fitness enthusiasts""), ""Fitness"",
  REGEXMATCH(LOWER(B334), ""health|medical|pharmacy|mental health|doctor|health-conscious""), ""Health"",
  REGEXMATCH(LOWER(B334), "&amp;"""pets|dogs|cats|animals|pet care|pet lovers""), ""Pets"",
  REGEXMATCH(LOWER(B334), ""games|gaming|video games|xbox|playstation|nintendo|gamers""), ""Gaming"",
  REGEXMATCH(LOWER(B334), ""entertainment|movies|tv|netflix|streaming|celebrity|movie lovers|t"&amp;"v fans""), ""Entertainment"",
  REGEXMATCH(LOWER(B334), ""lifestyle|home|interior|decor|living|lifestyle enthusiasts""), ""Lifestyle"",
  REGEXMATCH(LOWER(B334), ""financial|finance|investing|stocks|retirement|banking|credit|debt|loans|savings|personal fi"&amp;"nance""), ""Finance"",
  REGEXMATCH(LOWER(B334), ""auto|automotive""), ""Auto"",
  REGEXMATCH(LOWER(B334), ""parenting|moms|dads|kids|toddlers|baby|new parents|children""), ""Parenting"",
  REGEXMATCH(LOWER(B334), ""technology|tech|gadgets|smartphone|apps"&amp;"|devices|computing|ai|robots""), ""Technology"",
  REGEXMATCH(LOWER(B334), ""education|students|learning|school|teachers|college|university|academics""), ""Education"",
  TRUE, ""Other""
)"),"Other")</f>
        <v>Other</v>
      </c>
      <c r="J110" t="s">
        <v>27</v>
      </c>
      <c r="K110" t="s">
        <v>171</v>
      </c>
      <c r="L110" t="s">
        <v>40</v>
      </c>
      <c r="M110" t="s">
        <v>701</v>
      </c>
      <c r="N110" t="s">
        <v>23</v>
      </c>
      <c r="O110" t="s">
        <v>116</v>
      </c>
      <c r="P110">
        <v>31625</v>
      </c>
      <c r="Q110">
        <v>99</v>
      </c>
      <c r="R110">
        <v>23764</v>
      </c>
      <c r="S110">
        <v>29364</v>
      </c>
      <c r="T110">
        <v>6</v>
      </c>
      <c r="U110">
        <v>2360.5552440000001</v>
      </c>
      <c r="V110" t="s">
        <v>47</v>
      </c>
      <c r="W110">
        <f t="shared" si="7"/>
        <v>393.42587400000002</v>
      </c>
      <c r="X110">
        <f t="shared" si="8"/>
        <v>0.31304347826086959</v>
      </c>
      <c r="Y110">
        <f t="shared" si="9"/>
        <v>75.143083003952569</v>
      </c>
      <c r="Z110">
        <f t="shared" si="10"/>
        <v>99.333245413230102</v>
      </c>
      <c r="AA110">
        <f t="shared" si="11"/>
        <v>6.0606060606060606</v>
      </c>
      <c r="AB110">
        <f t="shared" si="12"/>
        <v>74.642063051383403</v>
      </c>
      <c r="AC110">
        <f t="shared" si="13"/>
        <v>23.843992363636364</v>
      </c>
    </row>
    <row r="111" spans="1:29" x14ac:dyDescent="0.25">
      <c r="A111" t="s">
        <v>613</v>
      </c>
      <c r="B111" t="s">
        <v>818</v>
      </c>
      <c r="C111" t="s">
        <v>2337</v>
      </c>
      <c r="D111" t="s">
        <v>2499</v>
      </c>
      <c r="I111" t="str">
        <f ca="1">IFERROR(__xludf.DUMMYFUNCTION("IFS(
  REGEXMATCH(LOWER(B222), ""sports|ufc|nba|nfl|mlb|soccer|sports fans""), ""Sports"",
  REGEXMATCH(LOWER(B222), ""music|spotify|concert|band|rock|pop|hip hop|jazz|r&amp;b|music lovers""), ""Music"",
  REGEXMATCH(LOWER(B222), ""food|cooking|recipe|restaur"&amp;"ant|snack|grocery|foodies""), ""Food"",
  REGEXMATCH(LOWER(B222), ""travel|vacation|airline|hotel|trip|flights|travelers""), ""Travel"",
  REGEXMATCH(LOWER(B222), ""fashion|style|clothing|apparel|shoes|accessories|beauty|cosmetics|fashionistas""), ""Fashi"&amp;"on &amp; Beauty"",
  REGEXMATCH(LOWER(B222), ""fitness|workout|gym|exercise|yoga|wellness|fitness enthusiasts""), ""Fitness"",
  REGEXMATCH(LOWER(B222), ""health|medical|pharmacy|mental health|doctor|health-conscious""), ""Health"",
  REGEXMATCH(LOWER(B222), "&amp;"""pets|dogs|cats|animals|pet care|pet lovers""), ""Pets"",
  REGEXMATCH(LOWER(B222), ""games|gaming|video games|xbox|playstation|nintendo|gamers""), ""Gaming"",
  REGEXMATCH(LOWER(B222), ""entertainment|movies|tv|netflix|streaming|celebrity|movie lovers|t"&amp;"v fans""), ""Entertainment"",
  REGEXMATCH(LOWER(B222), ""lifestyle|home|interior|decor|living|lifestyle enthusiasts""), ""Lifestyle"",
  REGEXMATCH(LOWER(B222), ""financial|finance|investing|stocks|retirement|banking|credit|debt|loans|savings|personal fi"&amp;"nance""), ""Finance"",
  REGEXMATCH(LOWER(B222), ""auto|automotive""), ""Auto"",
  REGEXMATCH(LOWER(B222), ""parenting|moms|dads|kids|toddlers|baby|new parents|children""), ""Parenting"",
  REGEXMATCH(LOWER(B222), ""technology|tech|gadgets|smartphone|apps"&amp;"|devices|computing|ai|robots""), ""Technology"",
  REGEXMATCH(LOWER(B222), ""education|students|learning|school|teachers|college|university|academics""), ""Education"",
  TRUE, ""Other""
)"),"Other")</f>
        <v>Other</v>
      </c>
      <c r="J111" t="s">
        <v>27</v>
      </c>
      <c r="K111" t="s">
        <v>614</v>
      </c>
      <c r="L111" t="s">
        <v>34</v>
      </c>
      <c r="M111" t="s">
        <v>296</v>
      </c>
      <c r="N111" t="s">
        <v>36</v>
      </c>
      <c r="O111" t="s">
        <v>24</v>
      </c>
      <c r="P111">
        <v>83537</v>
      </c>
      <c r="Q111">
        <v>222</v>
      </c>
      <c r="R111">
        <v>67987</v>
      </c>
      <c r="S111">
        <v>79409</v>
      </c>
      <c r="T111">
        <v>4</v>
      </c>
      <c r="U111">
        <v>1761.0793229999999</v>
      </c>
      <c r="V111" t="s">
        <v>31</v>
      </c>
      <c r="W111">
        <f t="shared" si="7"/>
        <v>440.26983074999998</v>
      </c>
      <c r="X111">
        <f t="shared" si="8"/>
        <v>0.26575050576391301</v>
      </c>
      <c r="Y111">
        <f t="shared" si="9"/>
        <v>81.38549385302322</v>
      </c>
      <c r="Z111">
        <f t="shared" si="10"/>
        <v>25.903177416270758</v>
      </c>
      <c r="AA111">
        <f t="shared" si="11"/>
        <v>1.8018018018018018</v>
      </c>
      <c r="AB111">
        <f t="shared" si="12"/>
        <v>21.081428863856733</v>
      </c>
      <c r="AC111">
        <f t="shared" si="13"/>
        <v>7.9327897432432426</v>
      </c>
    </row>
    <row r="112" spans="1:29" x14ac:dyDescent="0.25">
      <c r="A112" t="s">
        <v>659</v>
      </c>
      <c r="B112" t="s">
        <v>2310</v>
      </c>
      <c r="C112" t="s">
        <v>2311</v>
      </c>
      <c r="D112" t="s">
        <v>2312</v>
      </c>
      <c r="E112" t="s">
        <v>2500</v>
      </c>
      <c r="I112" t="str">
        <f ca="1">IFERROR(__xludf.DUMMYFUNCTION("IFS(
  REGEXMATCH(LOWER(B245), ""sports|ufc|nba|nfl|mlb|soccer|sports fans""), ""Sports"",
  REGEXMATCH(LOWER(B245), ""music|spotify|concert|band|rock|pop|hip hop|jazz|r&amp;b|music lovers""), ""Music"",
  REGEXMATCH(LOWER(B245), ""food|cooking|recipe|restaur"&amp;"ant|snack|grocery|foodies""), ""Food"",
  REGEXMATCH(LOWER(B245), ""travel|vacation|airline|hotel|trip|flights|travelers""), ""Travel"",
  REGEXMATCH(LOWER(B245), ""fashion|style|clothing|apparel|shoes|accessories|beauty|cosmetics|fashionistas""), ""Fashi"&amp;"on &amp; Beauty"",
  REGEXMATCH(LOWER(B245), ""fitness|workout|gym|exercise|yoga|wellness|fitness enthusiasts""), ""Fitness"",
  REGEXMATCH(LOWER(B245), ""health|medical|pharmacy|mental health|doctor|health-conscious""), ""Health"",
  REGEXMATCH(LOWER(B245), "&amp;"""pets|dogs|cats|animals|pet care|pet lovers""), ""Pets"",
  REGEXMATCH(LOWER(B245), ""games|gaming|video games|xbox|playstation|nintendo|gamers""), ""Gaming"",
  REGEXMATCH(LOWER(B245), ""entertainment|movies|tv|netflix|streaming|celebrity|movie lovers|t"&amp;"v fans""), ""Entertainment"",
  REGEXMATCH(LOWER(B245), ""lifestyle|home|interior|decor|living|lifestyle enthusiasts""), ""Lifestyle"",
  REGEXMATCH(LOWER(B245), ""financial|finance|investing|stocks|retirement|banking|credit|debt|loans|savings|personal fi"&amp;"nance""), ""Finance"",
  REGEXMATCH(LOWER(B245), ""auto|automotive""), ""Auto"",
  REGEXMATCH(LOWER(B245), ""parenting|moms|dads|kids|toddlers|baby|new parents|children""), ""Parenting"",
  REGEXMATCH(LOWER(B245), ""technology|tech|gadgets|smartphone|apps"&amp;"|devices|computing|ai|robots""), ""Technology"",
  REGEXMATCH(LOWER(B245), ""education|students|learning|school|teachers|college|university|academics""), ""Education"",
  TRUE, ""Other""
)"),"Other")</f>
        <v>Other</v>
      </c>
      <c r="J112" t="s">
        <v>19</v>
      </c>
      <c r="K112" t="s">
        <v>660</v>
      </c>
      <c r="L112" t="s">
        <v>40</v>
      </c>
      <c r="M112" t="s">
        <v>72</v>
      </c>
      <c r="N112" t="s">
        <v>46</v>
      </c>
      <c r="O112" t="s">
        <v>24</v>
      </c>
      <c r="P112">
        <v>61848</v>
      </c>
      <c r="Q112">
        <v>213</v>
      </c>
      <c r="R112">
        <v>6581</v>
      </c>
      <c r="S112">
        <v>44917</v>
      </c>
      <c r="T112">
        <v>15</v>
      </c>
      <c r="U112">
        <v>1819.8936020000001</v>
      </c>
      <c r="V112" t="s">
        <v>31</v>
      </c>
      <c r="W112">
        <f t="shared" si="7"/>
        <v>121.32624013333334</v>
      </c>
      <c r="X112">
        <f t="shared" si="8"/>
        <v>0.34439270469538219</v>
      </c>
      <c r="Y112">
        <f t="shared" si="9"/>
        <v>10.640602768076574</v>
      </c>
      <c r="Z112">
        <f t="shared" si="10"/>
        <v>276.53754778908984</v>
      </c>
      <c r="AA112">
        <f t="shared" si="11"/>
        <v>7.042253521126761</v>
      </c>
      <c r="AB112">
        <f t="shared" si="12"/>
        <v>29.425261964816972</v>
      </c>
      <c r="AC112">
        <f t="shared" si="13"/>
        <v>8.5441014178403769</v>
      </c>
    </row>
    <row r="113" spans="1:29" x14ac:dyDescent="0.25">
      <c r="A113" t="s">
        <v>287</v>
      </c>
      <c r="B113" t="s">
        <v>2310</v>
      </c>
      <c r="C113" t="s">
        <v>2315</v>
      </c>
      <c r="D113" t="s">
        <v>2501</v>
      </c>
      <c r="I113" t="str">
        <f ca="1">IFERROR(__xludf.DUMMYFUNCTION("IFS(
  REGEXMATCH(LOWER(B84), ""sports|ufc|nba|nfl|mlb|soccer|sports fans""), ""Sports"",
  REGEXMATCH(LOWER(B84), ""music|spotify|concert|band|rock|pop|hip hop|jazz|r&amp;b|music lovers""), ""Music"",
  REGEXMATCH(LOWER(B84), ""food|cooking|recipe|restaurant"&amp;"|snack|grocery|foodies""), ""Food"",
  REGEXMATCH(LOWER(B84), ""travel|vacation|airline|hotel|trip|flights|travelers""), ""Travel"",
  REGEXMATCH(LOWER(B84), ""fashion|style|clothing|apparel|shoes|accessories|beauty|cosmetics|fashionistas""), ""Fashion &amp; "&amp;"Beauty"",
  REGEXMATCH(LOWER(B84), ""fitness|workout|gym|exercise|yoga|wellness|fitness enthusiasts""), ""Fitness"",
  REGEXMATCH(LOWER(B84), ""health|medical|pharmacy|mental health|doctor|health-conscious""), ""Health"",
  REGEXMATCH(LOWER(B84), ""pets|d"&amp;"ogs|cats|animals|pet care|pet lovers""), ""Pets"",
  REGEXMATCH(LOWER(B84), ""games|gaming|video games|xbox|playstation|nintendo|gamers""), ""Gaming"",
  REGEXMATCH(LOWER(B84), ""entertainment|movies|tv|netflix|streaming|celebrity|movie lovers|tv fans""),"&amp;" ""Entertainment"",
  REGEXMATCH(LOWER(B84), ""lifestyle|home|interior|decor|living|lifestyle enthusiasts""), ""Lifestyle"",
  REGEXMATCH(LOWER(B84), ""financial|finance|investing|stocks|retirement|banking|credit|debt|loans|savings|personal finance""), """&amp;"Finance"",
  REGEXMATCH(LOWER(B84), ""auto|automotive""), ""Auto"",
  REGEXMATCH(LOWER(B84), ""parenting|moms|dads|kids|toddlers|baby|new parents|children""), ""Parenting"",
  REGEXMATCH(LOWER(B84), ""technology|tech|gadgets|smartphone|apps|devices|comput"&amp;"ing|ai|robots""), ""Technology"",
  REGEXMATCH(LOWER(B84), ""education|students|learning|school|teachers|college|university|academics""), ""Education"",
  TRUE, ""Other""
)"),"Other")</f>
        <v>Other</v>
      </c>
      <c r="J113" t="s">
        <v>19</v>
      </c>
      <c r="K113" t="s">
        <v>131</v>
      </c>
      <c r="L113" t="s">
        <v>29</v>
      </c>
      <c r="M113" t="s">
        <v>203</v>
      </c>
      <c r="N113" t="s">
        <v>51</v>
      </c>
      <c r="O113" t="s">
        <v>24</v>
      </c>
      <c r="P113">
        <v>8278</v>
      </c>
      <c r="Q113">
        <v>40</v>
      </c>
      <c r="R113">
        <v>6758</v>
      </c>
      <c r="S113">
        <v>7537</v>
      </c>
      <c r="T113">
        <v>1</v>
      </c>
      <c r="U113">
        <v>1526.296619</v>
      </c>
      <c r="V113" t="s">
        <v>106</v>
      </c>
      <c r="W113">
        <f t="shared" si="7"/>
        <v>1526.296619</v>
      </c>
      <c r="X113">
        <f t="shared" si="8"/>
        <v>0.48320850446967867</v>
      </c>
      <c r="Y113">
        <f t="shared" si="9"/>
        <v>81.638076830152201</v>
      </c>
      <c r="Z113">
        <f t="shared" si="10"/>
        <v>225.85034314886059</v>
      </c>
      <c r="AA113">
        <f t="shared" si="11"/>
        <v>2.5</v>
      </c>
      <c r="AB113">
        <f t="shared" si="12"/>
        <v>184.37987666102924</v>
      </c>
      <c r="AC113">
        <f t="shared" si="13"/>
        <v>38.157415475000001</v>
      </c>
    </row>
    <row r="114" spans="1:29" x14ac:dyDescent="0.25">
      <c r="A114" t="s">
        <v>113</v>
      </c>
      <c r="B114" t="s">
        <v>2310</v>
      </c>
      <c r="C114" t="s">
        <v>2474</v>
      </c>
      <c r="D114" t="s">
        <v>2475</v>
      </c>
      <c r="E114" t="s">
        <v>2502</v>
      </c>
      <c r="I114" t="str">
        <f ca="1">IFERROR(__xludf.DUMMYFUNCTION("IFS(
  REGEXMATCH(LOWER(B25), ""sports|ufc|nba|nfl|mlb|soccer|sports fans""), ""Sports"",
  REGEXMATCH(LOWER(B25), ""music|spotify|concert|band|rock|pop|hip hop|jazz|r&amp;b|music lovers""), ""Music"",
  REGEXMATCH(LOWER(B25), ""food|cooking|recipe|restaurant"&amp;"|snack|grocery|foodies""), ""Food"",
  REGEXMATCH(LOWER(B25), ""travel|vacation|airline|hotel|trip|flights|travelers""), ""Travel"",
  REGEXMATCH(LOWER(B25), ""fashion|style|clothing|apparel|shoes|accessories|beauty|cosmetics|fashionistas""), ""Fashion &amp; "&amp;"Beauty"",
  REGEXMATCH(LOWER(B25), ""fitness|workout|gym|exercise|yoga|wellness|fitness enthusiasts""), ""Fitness"",
  REGEXMATCH(LOWER(B25), ""health|medical|pharmacy|mental health|doctor|health-conscious""), ""Health"",
  REGEXMATCH(LOWER(B25), ""pets|d"&amp;"ogs|cats|animals|pet care|pet lovers""), ""Pets"",
  REGEXMATCH(LOWER(B25), ""games|gaming|video games|xbox|playstation|nintendo|gamers""), ""Gaming"",
  REGEXMATCH(LOWER(B25), ""entertainment|movies|tv|netflix|streaming|celebrity|movie lovers|tv fans""),"&amp;" ""Entertainment"",
  REGEXMATCH(LOWER(B25), ""lifestyle|home|interior|decor|living|lifestyle enthusiasts""), ""Lifestyle"",
  REGEXMATCH(LOWER(B25), ""financial|finance|investing|stocks|retirement|banking|credit|debt|loans|savings|personal finance""), """&amp;"Finance"",
  REGEXMATCH(LOWER(B25), ""auto|automotive""), ""Auto"",
  REGEXMATCH(LOWER(B25), ""parenting|moms|dads|kids|toddlers|baby|new parents|children""), ""Parenting"",
  REGEXMATCH(LOWER(B25), ""technology|tech|gadgets|smartphone|apps|devices|comput"&amp;"ing|ai|robots""), ""Technology"",
  REGEXMATCH(LOWER(B25), ""education|students|learning|school|teachers|college|university|academics""), ""Education"",
  TRUE, ""Other""
)"),"Other")</f>
        <v>Other</v>
      </c>
      <c r="J114" t="s">
        <v>27</v>
      </c>
      <c r="K114" t="s">
        <v>114</v>
      </c>
      <c r="L114" t="s">
        <v>34</v>
      </c>
      <c r="M114" t="s">
        <v>115</v>
      </c>
      <c r="N114" t="s">
        <v>23</v>
      </c>
      <c r="O114" t="s">
        <v>116</v>
      </c>
      <c r="P114">
        <v>32436</v>
      </c>
      <c r="Q114">
        <v>56</v>
      </c>
      <c r="R114">
        <v>17531</v>
      </c>
      <c r="S114">
        <v>28429</v>
      </c>
      <c r="T114">
        <v>6</v>
      </c>
      <c r="U114">
        <v>1470.670167</v>
      </c>
      <c r="V114" t="s">
        <v>64</v>
      </c>
      <c r="W114">
        <f t="shared" si="7"/>
        <v>245.1116945</v>
      </c>
      <c r="X114">
        <f t="shared" si="8"/>
        <v>0.17264767542237022</v>
      </c>
      <c r="Y114">
        <f t="shared" si="9"/>
        <v>54.047971389813789</v>
      </c>
      <c r="Z114">
        <f t="shared" si="10"/>
        <v>83.889690662255433</v>
      </c>
      <c r="AA114">
        <f t="shared" si="11"/>
        <v>10.714285714285714</v>
      </c>
      <c r="AB114">
        <f t="shared" si="12"/>
        <v>45.340676008139106</v>
      </c>
      <c r="AC114">
        <f t="shared" si="13"/>
        <v>26.261967267857141</v>
      </c>
    </row>
    <row r="115" spans="1:29" x14ac:dyDescent="0.25">
      <c r="A115" t="s">
        <v>507</v>
      </c>
      <c r="B115" t="s">
        <v>2310</v>
      </c>
      <c r="C115" t="s">
        <v>2408</v>
      </c>
      <c r="D115" t="s">
        <v>2503</v>
      </c>
      <c r="E115" t="s">
        <v>2504</v>
      </c>
      <c r="I115" t="str">
        <f ca="1">IFERROR(__xludf.DUMMYFUNCTION("IFS(
  REGEXMATCH(LOWER(B178), ""sports|ufc|nba|nfl|mlb|soccer|sports fans""), ""Sports"",
  REGEXMATCH(LOWER(B178), ""music|spotify|concert|band|rock|pop|hip hop|jazz|r&amp;b|music lovers""), ""Music"",
  REGEXMATCH(LOWER(B178), ""food|cooking|recipe|restaur"&amp;"ant|snack|grocery|foodies""), ""Food"",
  REGEXMATCH(LOWER(B178), ""travel|vacation|airline|hotel|trip|flights|travelers""), ""Travel"",
  REGEXMATCH(LOWER(B178), ""fashion|style|clothing|apparel|shoes|accessories|beauty|cosmetics|fashionistas""), ""Fashi"&amp;"on &amp; Beauty"",
  REGEXMATCH(LOWER(B178), ""fitness|workout|gym|exercise|yoga|wellness|fitness enthusiasts""), ""Fitness"",
  REGEXMATCH(LOWER(B178), ""health|medical|pharmacy|mental health|doctor|health-conscious""), ""Health"",
  REGEXMATCH(LOWER(B178), "&amp;"""pets|dogs|cats|animals|pet care|pet lovers""), ""Pets"",
  REGEXMATCH(LOWER(B178), ""games|gaming|video games|xbox|playstation|nintendo|gamers""), ""Gaming"",
  REGEXMATCH(LOWER(B178), ""entertainment|movies|tv|netflix|streaming|celebrity|movie lovers|t"&amp;"v fans""), ""Entertainment"",
  REGEXMATCH(LOWER(B178), ""lifestyle|home|interior|decor|living|lifestyle enthusiasts""), ""Lifestyle"",
  REGEXMATCH(LOWER(B178), ""financial|finance|investing|stocks|retirement|banking|credit|debt|loans|savings|personal fi"&amp;"nance""), ""Finance"",
  REGEXMATCH(LOWER(B178), ""auto|automotive""), ""Auto"",
  REGEXMATCH(LOWER(B178), ""parenting|moms|dads|kids|toddlers|baby|new parents|children""), ""Parenting"",
  REGEXMATCH(LOWER(B178), ""technology|tech|gadgets|smartphone|apps"&amp;"|devices|computing|ai|robots""), ""Technology"",
  REGEXMATCH(LOWER(B178), ""education|students|learning|school|teachers|college|university|academics""), ""Education"",
  TRUE, ""Other""
)"),"Other")</f>
        <v>Other</v>
      </c>
      <c r="J115" t="s">
        <v>19</v>
      </c>
      <c r="K115" t="s">
        <v>508</v>
      </c>
      <c r="L115" t="s">
        <v>34</v>
      </c>
      <c r="M115" t="s">
        <v>222</v>
      </c>
      <c r="N115" t="s">
        <v>23</v>
      </c>
      <c r="O115" t="s">
        <v>24</v>
      </c>
      <c r="P115">
        <v>11025</v>
      </c>
      <c r="Q115">
        <v>50</v>
      </c>
      <c r="R115">
        <v>7974</v>
      </c>
      <c r="S115">
        <v>10311</v>
      </c>
      <c r="T115">
        <v>4</v>
      </c>
      <c r="U115">
        <v>1657.159766</v>
      </c>
      <c r="V115" t="s">
        <v>64</v>
      </c>
      <c r="W115">
        <f t="shared" si="7"/>
        <v>414.2899415</v>
      </c>
      <c r="X115">
        <f t="shared" si="8"/>
        <v>0.45351473922902497</v>
      </c>
      <c r="Y115">
        <f t="shared" si="9"/>
        <v>72.326530612244895</v>
      </c>
      <c r="Z115">
        <f t="shared" si="10"/>
        <v>207.82038700777528</v>
      </c>
      <c r="AA115">
        <f t="shared" si="11"/>
        <v>8</v>
      </c>
      <c r="AB115">
        <f t="shared" si="12"/>
        <v>150.30927582766441</v>
      </c>
      <c r="AC115">
        <f t="shared" si="13"/>
        <v>33.143195319999997</v>
      </c>
    </row>
    <row r="116" spans="1:29" x14ac:dyDescent="0.25">
      <c r="A116" t="s">
        <v>831</v>
      </c>
      <c r="B116" t="s">
        <v>2310</v>
      </c>
      <c r="C116" t="s">
        <v>2408</v>
      </c>
      <c r="D116" t="s">
        <v>2505</v>
      </c>
      <c r="E116" t="s">
        <v>2506</v>
      </c>
      <c r="I116" t="str">
        <f ca="1">IFERROR(__xludf.DUMMYFUNCTION("IFS(
  REGEXMATCH(LOWER(B328), ""sports|ufc|nba|nfl|mlb|soccer|sports fans""), ""Sports"",
  REGEXMATCH(LOWER(B328), ""music|spotify|concert|band|rock|pop|hip hop|jazz|r&amp;b|music lovers""), ""Music"",
  REGEXMATCH(LOWER(B328), ""food|cooking|recipe|restaur"&amp;"ant|snack|grocery|foodies""), ""Food"",
  REGEXMATCH(LOWER(B328), ""travel|vacation|airline|hotel|trip|flights|travelers""), ""Travel"",
  REGEXMATCH(LOWER(B328), ""fashion|style|clothing|apparel|shoes|accessories|beauty|cosmetics|fashionistas""), ""Fashi"&amp;"on &amp; Beauty"",
  REGEXMATCH(LOWER(B328), ""fitness|workout|gym|exercise|yoga|wellness|fitness enthusiasts""), ""Fitness"",
  REGEXMATCH(LOWER(B328), ""health|medical|pharmacy|mental health|doctor|health-conscious""), ""Health"",
  REGEXMATCH(LOWER(B328), "&amp;"""pets|dogs|cats|animals|pet care|pet lovers""), ""Pets"",
  REGEXMATCH(LOWER(B328), ""games|gaming|video games|xbox|playstation|nintendo|gamers""), ""Gaming"",
  REGEXMATCH(LOWER(B328), ""entertainment|movies|tv|netflix|streaming|celebrity|movie lovers|t"&amp;"v fans""), ""Entertainment"",
  REGEXMATCH(LOWER(B328), ""lifestyle|home|interior|decor|living|lifestyle enthusiasts""), ""Lifestyle"",
  REGEXMATCH(LOWER(B328), ""financial|finance|investing|stocks|retirement|banking|credit|debt|loans|savings|personal fi"&amp;"nance""), ""Finance"",
  REGEXMATCH(LOWER(B328), ""auto|automotive""), ""Auto"",
  REGEXMATCH(LOWER(B328), ""parenting|moms|dads|kids|toddlers|baby|new parents|children""), ""Parenting"",
  REGEXMATCH(LOWER(B328), ""technology|tech|gadgets|smartphone|apps"&amp;"|devices|computing|ai|robots""), ""Technology"",
  REGEXMATCH(LOWER(B328), ""education|students|learning|school|teachers|college|university|academics""), ""Education"",
  TRUE, ""Other""
)"),"Technology")</f>
        <v>Technology</v>
      </c>
      <c r="J116" t="s">
        <v>27</v>
      </c>
      <c r="K116" t="s">
        <v>832</v>
      </c>
      <c r="L116" t="s">
        <v>40</v>
      </c>
      <c r="M116" t="s">
        <v>833</v>
      </c>
      <c r="N116" t="s">
        <v>23</v>
      </c>
      <c r="O116" t="s">
        <v>24</v>
      </c>
      <c r="P116">
        <v>10485</v>
      </c>
      <c r="Q116">
        <v>84</v>
      </c>
      <c r="R116">
        <v>4255</v>
      </c>
      <c r="S116">
        <v>7669</v>
      </c>
      <c r="T116">
        <v>2</v>
      </c>
      <c r="U116">
        <v>2239.262819</v>
      </c>
      <c r="V116" t="s">
        <v>129</v>
      </c>
      <c r="W116">
        <f t="shared" si="7"/>
        <v>1119.6314095</v>
      </c>
      <c r="X116">
        <f t="shared" si="8"/>
        <v>0.80114449213161654</v>
      </c>
      <c r="Y116">
        <f t="shared" si="9"/>
        <v>40.581783500238437</v>
      </c>
      <c r="Z116">
        <f t="shared" si="10"/>
        <v>526.26623243243239</v>
      </c>
      <c r="AA116">
        <f t="shared" si="11"/>
        <v>2.3809523809523809</v>
      </c>
      <c r="AB116">
        <f t="shared" si="12"/>
        <v>213.56822308059131</v>
      </c>
      <c r="AC116">
        <f t="shared" si="13"/>
        <v>26.657890702380953</v>
      </c>
    </row>
    <row r="117" spans="1:29" x14ac:dyDescent="0.25">
      <c r="A117" t="s">
        <v>85</v>
      </c>
      <c r="B117" t="s">
        <v>2471</v>
      </c>
      <c r="C117" t="s">
        <v>2507</v>
      </c>
      <c r="D117" t="s">
        <v>2508</v>
      </c>
      <c r="I117" t="str">
        <f ca="1">IFERROR(__xludf.DUMMYFUNCTION("IFS(
  REGEXMATCH(LOWER(B16), ""sports|ufc|nba|nfl|mlb|soccer|sports fans""), ""Sports"",
  REGEXMATCH(LOWER(B16), ""music|spotify|concert|band|rock|pop|hip hop|jazz|r&amp;b|music lovers""), ""Music"",
  REGEXMATCH(LOWER(B16), ""food|cooking|recipe|restaurant"&amp;"|snack|grocery|foodies""), ""Food"",
  REGEXMATCH(LOWER(B16), ""travel|vacation|airline|hotel|trip|flights|travelers""), ""Travel"",
  REGEXMATCH(LOWER(B16), ""fashion|style|clothing|apparel|shoes|accessories|beauty|cosmetics|fashionistas""), ""Fashion &amp; "&amp;"Beauty"",
  REGEXMATCH(LOWER(B16), ""fitness|workout|gym|exercise|yoga|wellness|fitness enthusiasts""), ""Fitness"",
  REGEXMATCH(LOWER(B16), ""health|medical|pharmacy|mental health|doctor|health-conscious""), ""Health"",
  REGEXMATCH(LOWER(B16), ""pets|d"&amp;"ogs|cats|animals|pet care|pet lovers""), ""Pets"",
  REGEXMATCH(LOWER(B16), ""games|gaming|video games|xbox|playstation|nintendo|gamers""), ""Gaming"",
  REGEXMATCH(LOWER(B16), ""entertainment|movies|tv|netflix|streaming|celebrity|movie lovers|tv fans""),"&amp;" ""Entertainment"",
  REGEXMATCH(LOWER(B16), ""lifestyle|home|interior|decor|living|lifestyle enthusiasts""), ""Lifestyle"",
  REGEXMATCH(LOWER(B16), ""financial|finance|investing|stocks|retirement|banking|credit|debt|loans|savings|personal finance""), """&amp;"Finance"",
  REGEXMATCH(LOWER(B16), ""auto|automotive""), ""Auto"",
  REGEXMATCH(LOWER(B16), ""parenting|moms|dads|kids|toddlers|baby|new parents|children""), ""Parenting"",
  REGEXMATCH(LOWER(B16), ""technology|tech|gadgets|smartphone|apps|devices|comput"&amp;"ing|ai|robots""), ""Technology"",
  REGEXMATCH(LOWER(B16), ""education|students|learning|school|teachers|college|university|academics""), ""Education"",
  TRUE, ""Other""
)"),"Finance")</f>
        <v>Finance</v>
      </c>
      <c r="J117" t="s">
        <v>19</v>
      </c>
      <c r="K117" t="s">
        <v>86</v>
      </c>
      <c r="L117" t="s">
        <v>21</v>
      </c>
      <c r="M117" t="s">
        <v>87</v>
      </c>
      <c r="N117" t="s">
        <v>23</v>
      </c>
      <c r="O117" t="s">
        <v>24</v>
      </c>
      <c r="P117">
        <v>59782</v>
      </c>
      <c r="Q117">
        <v>212</v>
      </c>
      <c r="R117">
        <v>28235</v>
      </c>
      <c r="S117">
        <v>57543</v>
      </c>
      <c r="T117">
        <v>13</v>
      </c>
      <c r="U117">
        <v>1455.7035539999999</v>
      </c>
      <c r="V117" t="s">
        <v>47</v>
      </c>
      <c r="W117">
        <f t="shared" si="7"/>
        <v>111.97719646153845</v>
      </c>
      <c r="X117">
        <f t="shared" si="8"/>
        <v>0.35462179251279652</v>
      </c>
      <c r="Y117">
        <f t="shared" si="9"/>
        <v>47.229935432069851</v>
      </c>
      <c r="Z117">
        <f t="shared" si="10"/>
        <v>51.556704586506108</v>
      </c>
      <c r="AA117">
        <f t="shared" si="11"/>
        <v>6.132075471698113</v>
      </c>
      <c r="AB117">
        <f t="shared" si="12"/>
        <v>24.350198287109833</v>
      </c>
      <c r="AC117">
        <f t="shared" si="13"/>
        <v>6.8665261981132071</v>
      </c>
    </row>
    <row r="118" spans="1:29" x14ac:dyDescent="0.25">
      <c r="A118" t="s">
        <v>1218</v>
      </c>
      <c r="B118" t="s">
        <v>2306</v>
      </c>
      <c r="C118" t="s">
        <v>2307</v>
      </c>
      <c r="D118" t="s">
        <v>2331</v>
      </c>
      <c r="E118" t="s">
        <v>2350</v>
      </c>
      <c r="F118" t="s">
        <v>2509</v>
      </c>
      <c r="I118" t="str">
        <f ca="1">IFERROR(__xludf.DUMMYFUNCTION("IFS(
  REGEXMATCH(LOWER(B537), ""sports|ufc|nba|nfl|mlb|soccer|sports fans""), ""Sports"",
  REGEXMATCH(LOWER(B537), ""music|spotify|concert|band|rock|pop|hip hop|jazz|r&amp;b|music lovers""), ""Music"",
  REGEXMATCH(LOWER(B537), ""food|cooking|recipe|restaur"&amp;"ant|snack|grocery|foodies""), ""Food"",
  REGEXMATCH(LOWER(B537), ""travel|vacation|airline|hotel|trip|flights|travelers""), ""Travel"",
  REGEXMATCH(LOWER(B537), ""fashion|style|clothing|apparel|shoes|accessories|beauty|cosmetics|fashionistas""), ""Fashi"&amp;"on &amp; Beauty"",
  REGEXMATCH(LOWER(B537), ""fitness|workout|gym|exercise|yoga|wellness|fitness enthusiasts""), ""Fitness"",
  REGEXMATCH(LOWER(B537), ""health|medical|pharmacy|mental health|doctor|health-conscious""), ""Health"",
  REGEXMATCH(LOWER(B537), "&amp;"""pets|dogs|cats|animals|pet care|pet lovers""), ""Pets"",
  REGEXMATCH(LOWER(B537), ""games|gaming|video games|xbox|playstation|nintendo|gamers""), ""Gaming"",
  REGEXMATCH(LOWER(B537), ""entertainment|movies|tv|netflix|streaming|celebrity|movie lovers|t"&amp;"v fans""), ""Entertainment"",
  REGEXMATCH(LOWER(B537), ""lifestyle|home|interior|decor|living|lifestyle enthusiasts""), ""Lifestyle"",
  REGEXMATCH(LOWER(B537), ""financial|finance|investing|stocks|retirement|banking|credit|debt|loans|savings|personal fi"&amp;"nance""), ""Finance"",
  REGEXMATCH(LOWER(B537), ""auto|automotive""), ""Auto"",
  REGEXMATCH(LOWER(B537), ""parenting|moms|dads|kids|toddlers|baby|new parents|children""), ""Parenting"",
  REGEXMATCH(LOWER(B537), ""technology|tech|gadgets|smartphone|apps"&amp;"|devices|computing|ai|robots""), ""Technology"",
  REGEXMATCH(LOWER(B537), ""education|students|learning|school|teachers|college|university|academics""), ""Education"",
  TRUE, ""Other""
)"),"Auto")</f>
        <v>Auto</v>
      </c>
      <c r="J118" t="s">
        <v>27</v>
      </c>
      <c r="K118" t="s">
        <v>1219</v>
      </c>
      <c r="L118" t="s">
        <v>34</v>
      </c>
      <c r="M118" t="s">
        <v>215</v>
      </c>
      <c r="N118" t="s">
        <v>63</v>
      </c>
      <c r="O118" t="s">
        <v>116</v>
      </c>
      <c r="P118">
        <v>16978</v>
      </c>
      <c r="Q118">
        <v>30</v>
      </c>
      <c r="R118">
        <v>8367</v>
      </c>
      <c r="S118">
        <v>15731</v>
      </c>
      <c r="T118">
        <v>9</v>
      </c>
      <c r="U118">
        <v>5886.0711460000002</v>
      </c>
      <c r="V118" t="s">
        <v>74</v>
      </c>
      <c r="W118">
        <f t="shared" si="7"/>
        <v>654.00790511111109</v>
      </c>
      <c r="X118">
        <f t="shared" si="8"/>
        <v>0.17669925786311697</v>
      </c>
      <c r="Y118">
        <f t="shared" si="9"/>
        <v>49.281423018023325</v>
      </c>
      <c r="Z118">
        <f t="shared" si="10"/>
        <v>703.48645225289829</v>
      </c>
      <c r="AA118">
        <f t="shared" si="11"/>
        <v>30</v>
      </c>
      <c r="AB118">
        <f t="shared" si="12"/>
        <v>346.68813440923549</v>
      </c>
      <c r="AC118">
        <f t="shared" si="13"/>
        <v>196.20237153333335</v>
      </c>
    </row>
    <row r="119" spans="1:29" x14ac:dyDescent="0.25">
      <c r="A119" t="s">
        <v>1399</v>
      </c>
      <c r="B119" t="s">
        <v>2306</v>
      </c>
      <c r="C119" t="s">
        <v>2307</v>
      </c>
      <c r="D119" t="s">
        <v>242</v>
      </c>
      <c r="E119" t="s">
        <v>2510</v>
      </c>
      <c r="I119" t="str">
        <f ca="1">IFERROR(__xludf.DUMMYFUNCTION("IFS(
  REGEXMATCH(LOWER(B650), ""sports|ufc|nba|nfl|mlb|soccer|sports fans""), ""Sports"",
  REGEXMATCH(LOWER(B650), ""music|spotify|concert|band|rock|pop|hip hop|jazz|r&amp;b|music lovers""), ""Music"",
  REGEXMATCH(LOWER(B650), ""food|cooking|recipe|restaur"&amp;"ant|snack|grocery|foodies""), ""Food"",
  REGEXMATCH(LOWER(B650), ""travel|vacation|airline|hotel|trip|flights|travelers""), ""Travel"",
  REGEXMATCH(LOWER(B650), ""fashion|style|clothing|apparel|shoes|accessories|beauty|cosmetics|fashionistas""), ""Fashi"&amp;"on &amp; Beauty"",
  REGEXMATCH(LOWER(B650), ""fitness|workout|gym|exercise|yoga|wellness|fitness enthusiasts""), ""Fitness"",
  REGEXMATCH(LOWER(B650), ""health|medical|pharmacy|mental health|doctor|health-conscious""), ""Health"",
  REGEXMATCH(LOWER(B650), "&amp;"""pets|dogs|cats|animals|pet care|pet lovers""), ""Pets"",
  REGEXMATCH(LOWER(B650), ""games|gaming|video games|xbox|playstation|nintendo|gamers""), ""Gaming"",
  REGEXMATCH(LOWER(B650), ""entertainment|movies|tv|netflix|streaming|celebrity|movie lovers|t"&amp;"v fans""), ""Entertainment"",
  REGEXMATCH(LOWER(B650), ""lifestyle|home|interior|decor|living|lifestyle enthusiasts""), ""Lifestyle"",
  REGEXMATCH(LOWER(B650), ""financial|finance|investing|stocks|retirement|banking|credit|debt|loans|savings|personal fi"&amp;"nance""), ""Finance"",
  REGEXMATCH(LOWER(B650), ""auto|automotive""), ""Auto"",
  REGEXMATCH(LOWER(B650), ""parenting|moms|dads|kids|toddlers|baby|new parents|children""), ""Parenting"",
  REGEXMATCH(LOWER(B650), ""technology|tech|gadgets|smartphone|apps"&amp;"|devices|computing|ai|robots""), ""Technology"",
  REGEXMATCH(LOWER(B650), ""education|students|learning|school|teachers|college|university|academics""), ""Education"",
  TRUE, ""Other""
)"),"Travel")</f>
        <v>Travel</v>
      </c>
      <c r="J119" t="s">
        <v>152</v>
      </c>
      <c r="K119" t="s">
        <v>1400</v>
      </c>
      <c r="L119" t="s">
        <v>21</v>
      </c>
      <c r="M119" t="s">
        <v>384</v>
      </c>
      <c r="N119" t="s">
        <v>46</v>
      </c>
      <c r="O119" t="s">
        <v>24</v>
      </c>
      <c r="P119">
        <v>10350</v>
      </c>
      <c r="Q119">
        <v>66</v>
      </c>
      <c r="R119">
        <v>723</v>
      </c>
      <c r="S119">
        <v>8720</v>
      </c>
      <c r="T119">
        <v>14</v>
      </c>
      <c r="U119">
        <v>6774.202636</v>
      </c>
      <c r="V119" t="s">
        <v>47</v>
      </c>
      <c r="W119">
        <f t="shared" si="7"/>
        <v>483.87161685714284</v>
      </c>
      <c r="X119">
        <f t="shared" si="8"/>
        <v>0.6376811594202898</v>
      </c>
      <c r="Y119">
        <f t="shared" si="9"/>
        <v>6.9855072463768115</v>
      </c>
      <c r="Z119">
        <f t="shared" si="10"/>
        <v>9369.5748769017973</v>
      </c>
      <c r="AA119">
        <f t="shared" si="11"/>
        <v>21.212121212121211</v>
      </c>
      <c r="AB119">
        <f t="shared" si="12"/>
        <v>654.51233198067632</v>
      </c>
      <c r="AC119">
        <f t="shared" si="13"/>
        <v>102.63943387878788</v>
      </c>
    </row>
    <row r="120" spans="1:29" x14ac:dyDescent="0.25">
      <c r="A120" t="s">
        <v>1238</v>
      </c>
      <c r="B120" t="s">
        <v>2306</v>
      </c>
      <c r="C120" t="s">
        <v>2307</v>
      </c>
      <c r="D120" t="s">
        <v>2369</v>
      </c>
      <c r="E120" t="s">
        <v>2370</v>
      </c>
      <c r="F120" t="s">
        <v>2511</v>
      </c>
      <c r="I120" t="str">
        <f ca="1">IFERROR(__xludf.DUMMYFUNCTION("IFS(
  REGEXMATCH(LOWER(B551), ""sports|ufc|nba|nfl|mlb|soccer|sports fans""), ""Sports"",
  REGEXMATCH(LOWER(B551), ""music|spotify|concert|band|rock|pop|hip hop|jazz|r&amp;b|music lovers""), ""Music"",
  REGEXMATCH(LOWER(B551), ""food|cooking|recipe|restaur"&amp;"ant|snack|grocery|foodies""), ""Food"",
  REGEXMATCH(LOWER(B551), ""travel|vacation|airline|hotel|trip|flights|travelers""), ""Travel"",
  REGEXMATCH(LOWER(B551), ""fashion|style|clothing|apparel|shoes|accessories|beauty|cosmetics|fashionistas""), ""Fashi"&amp;"on &amp; Beauty"",
  REGEXMATCH(LOWER(B551), ""fitness|workout|gym|exercise|yoga|wellness|fitness enthusiasts""), ""Fitness"",
  REGEXMATCH(LOWER(B551), ""health|medical|pharmacy|mental health|doctor|health-conscious""), ""Health"",
  REGEXMATCH(LOWER(B551), "&amp;"""pets|dogs|cats|animals|pet care|pet lovers""), ""Pets"",
  REGEXMATCH(LOWER(B551), ""games|gaming|video games|xbox|playstation|nintendo|gamers""), ""Gaming"",
  REGEXMATCH(LOWER(B551), ""entertainment|movies|tv|netflix|streaming|celebrity|movie lovers|t"&amp;"v fans""), ""Entertainment"",
  REGEXMATCH(LOWER(B551), ""lifestyle|home|interior|decor|living|lifestyle enthusiasts""), ""Lifestyle"",
  REGEXMATCH(LOWER(B551), ""financial|finance|investing|stocks|retirement|banking|credit|debt|loans|savings|personal fi"&amp;"nance""), ""Finance"",
  REGEXMATCH(LOWER(B551), ""auto|automotive""), ""Auto"",
  REGEXMATCH(LOWER(B551), ""parenting|moms|dads|kids|toddlers|baby|new parents|children""), ""Parenting"",
  REGEXMATCH(LOWER(B551), ""technology|tech|gadgets|smartphone|apps"&amp;"|devices|computing|ai|robots""), ""Technology"",
  REGEXMATCH(LOWER(B551), ""education|students|learning|school|teachers|college|university|academics""), ""Education"",
  TRUE, ""Other""
)"),"Other")</f>
        <v>Other</v>
      </c>
      <c r="J120" t="s">
        <v>19</v>
      </c>
      <c r="K120" t="s">
        <v>1025</v>
      </c>
      <c r="L120" t="s">
        <v>29</v>
      </c>
      <c r="M120" t="s">
        <v>115</v>
      </c>
      <c r="N120" t="s">
        <v>59</v>
      </c>
      <c r="O120" t="s">
        <v>24</v>
      </c>
      <c r="P120">
        <v>742281</v>
      </c>
      <c r="Q120">
        <v>1999</v>
      </c>
      <c r="R120">
        <v>432673</v>
      </c>
      <c r="S120">
        <v>642404</v>
      </c>
      <c r="T120">
        <v>11</v>
      </c>
      <c r="U120">
        <v>6024.4224869999998</v>
      </c>
      <c r="V120" t="s">
        <v>74</v>
      </c>
      <c r="W120">
        <f t="shared" si="7"/>
        <v>547.67477154545452</v>
      </c>
      <c r="X120">
        <f t="shared" si="8"/>
        <v>0.26930502060540418</v>
      </c>
      <c r="Y120">
        <f t="shared" si="9"/>
        <v>58.289650415408722</v>
      </c>
      <c r="Z120">
        <f t="shared" si="10"/>
        <v>13.923731055554656</v>
      </c>
      <c r="AA120">
        <f t="shared" si="11"/>
        <v>0.55027513756878443</v>
      </c>
      <c r="AB120">
        <f t="shared" si="12"/>
        <v>8.1160941570645075</v>
      </c>
      <c r="AC120">
        <f t="shared" si="13"/>
        <v>3.0137181025512754</v>
      </c>
    </row>
    <row r="121" spans="1:29" x14ac:dyDescent="0.25">
      <c r="A121" t="s">
        <v>603</v>
      </c>
      <c r="B121" t="s">
        <v>2428</v>
      </c>
      <c r="C121" t="s">
        <v>2512</v>
      </c>
      <c r="D121" t="s">
        <v>2513</v>
      </c>
      <c r="E121" t="s">
        <v>2514</v>
      </c>
      <c r="I121" t="str">
        <f ca="1">IFERROR(__xludf.DUMMYFUNCTION("IFS(
  REGEXMATCH(LOWER(B219), ""sports|ufc|nba|nfl|mlb|soccer|sports fans""), ""Sports"",
  REGEXMATCH(LOWER(B219), ""music|spotify|concert|band|rock|pop|hip hop|jazz|r&amp;b|music lovers""), ""Music"",
  REGEXMATCH(LOWER(B219), ""food|cooking|recipe|restaur"&amp;"ant|snack|grocery|foodies""), ""Food"",
  REGEXMATCH(LOWER(B219), ""travel|vacation|airline|hotel|trip|flights|travelers""), ""Travel"",
  REGEXMATCH(LOWER(B219), ""fashion|style|clothing|apparel|shoes|accessories|beauty|cosmetics|fashionistas""), ""Fashi"&amp;"on &amp; Beauty"",
  REGEXMATCH(LOWER(B219), ""fitness|workout|gym|exercise|yoga|wellness|fitness enthusiasts""), ""Fitness"",
  REGEXMATCH(LOWER(B219), ""health|medical|pharmacy|mental health|doctor|health-conscious""), ""Health"",
  REGEXMATCH(LOWER(B219), "&amp;"""pets|dogs|cats|animals|pet care|pet lovers""), ""Pets"",
  REGEXMATCH(LOWER(B219), ""games|gaming|video games|xbox|playstation|nintendo|gamers""), ""Gaming"",
  REGEXMATCH(LOWER(B219), ""entertainment|movies|tv|netflix|streaming|celebrity|movie lovers|t"&amp;"v fans""), ""Entertainment"",
  REGEXMATCH(LOWER(B219), ""lifestyle|home|interior|decor|living|lifestyle enthusiasts""), ""Lifestyle"",
  REGEXMATCH(LOWER(B219), ""financial|finance|investing|stocks|retirement|banking|credit|debt|loans|savings|personal fi"&amp;"nance""), ""Finance"",
  REGEXMATCH(LOWER(B219), ""auto|automotive""), ""Auto"",
  REGEXMATCH(LOWER(B219), ""parenting|moms|dads|kids|toddlers|baby|new parents|children""), ""Parenting"",
  REGEXMATCH(LOWER(B219), ""technology|tech|gadgets|smartphone|apps"&amp;"|devices|computing|ai|robots""), ""Technology"",
  REGEXMATCH(LOWER(B219), ""education|students|learning|school|teachers|college|university|academics""), ""Education"",
  TRUE, ""Other""
)"),"Finance")</f>
        <v>Finance</v>
      </c>
      <c r="J121" t="s">
        <v>27</v>
      </c>
      <c r="K121" t="s">
        <v>604</v>
      </c>
      <c r="L121" t="s">
        <v>29</v>
      </c>
      <c r="M121" t="s">
        <v>605</v>
      </c>
      <c r="N121" t="s">
        <v>23</v>
      </c>
      <c r="O121" t="s">
        <v>24</v>
      </c>
      <c r="P121">
        <v>8944</v>
      </c>
      <c r="Q121">
        <v>45</v>
      </c>
      <c r="R121">
        <v>3002</v>
      </c>
      <c r="S121">
        <v>6361</v>
      </c>
      <c r="T121">
        <v>6</v>
      </c>
      <c r="U121">
        <v>1755.4845419999999</v>
      </c>
      <c r="V121" t="s">
        <v>47</v>
      </c>
      <c r="W121">
        <f t="shared" si="7"/>
        <v>292.58075700000001</v>
      </c>
      <c r="X121">
        <f t="shared" si="8"/>
        <v>0.50313059033989271</v>
      </c>
      <c r="Y121">
        <f t="shared" si="9"/>
        <v>33.564400715563508</v>
      </c>
      <c r="Z121">
        <f t="shared" si="10"/>
        <v>584.77166622251832</v>
      </c>
      <c r="AA121">
        <f t="shared" si="11"/>
        <v>13.333333333333334</v>
      </c>
      <c r="AB121">
        <f t="shared" si="12"/>
        <v>196.27510532200355</v>
      </c>
      <c r="AC121">
        <f t="shared" si="13"/>
        <v>39.010767600000001</v>
      </c>
    </row>
    <row r="122" spans="1:29" x14ac:dyDescent="0.25">
      <c r="A122" t="s">
        <v>961</v>
      </c>
      <c r="B122" t="s">
        <v>2310</v>
      </c>
      <c r="C122" t="s">
        <v>2320</v>
      </c>
      <c r="D122" t="s">
        <v>2321</v>
      </c>
      <c r="E122" t="s">
        <v>2354</v>
      </c>
      <c r="F122" t="s">
        <v>2352</v>
      </c>
      <c r="G122" t="s">
        <v>2515</v>
      </c>
      <c r="I122" t="str">
        <f ca="1">IFERROR(__xludf.DUMMYFUNCTION("IFS(
  REGEXMATCH(LOWER(B392), ""sports|ufc|nba|nfl|mlb|soccer|sports fans""), ""Sports"",
  REGEXMATCH(LOWER(B392), ""music|spotify|concert|band|rock|pop|hip hop|jazz|r&amp;b|music lovers""), ""Music"",
  REGEXMATCH(LOWER(B392), ""food|cooking|recipe|restaur"&amp;"ant|snack|grocery|foodies""), ""Food"",
  REGEXMATCH(LOWER(B392), ""travel|vacation|airline|hotel|trip|flights|travelers""), ""Travel"",
  REGEXMATCH(LOWER(B392), ""fashion|style|clothing|apparel|shoes|accessories|beauty|cosmetics|fashionistas""), ""Fashi"&amp;"on &amp; Beauty"",
  REGEXMATCH(LOWER(B392), ""fitness|workout|gym|exercise|yoga|wellness|fitness enthusiasts""), ""Fitness"",
  REGEXMATCH(LOWER(B392), ""health|medical|pharmacy|mental health|doctor|health-conscious""), ""Health"",
  REGEXMATCH(LOWER(B392), "&amp;"""pets|dogs|cats|animals|pet care|pet lovers""), ""Pets"",
  REGEXMATCH(LOWER(B392), ""games|gaming|video games|xbox|playstation|nintendo|gamers""), ""Gaming"",
  REGEXMATCH(LOWER(B392), ""entertainment|movies|tv|netflix|streaming|celebrity|movie lovers|t"&amp;"v fans""), ""Entertainment"",
  REGEXMATCH(LOWER(B392), ""lifestyle|home|interior|decor|living|lifestyle enthusiasts""), ""Lifestyle"",
  REGEXMATCH(LOWER(B392), ""financial|finance|investing|stocks|retirement|banking|credit|debt|loans|savings|personal fi"&amp;"nance""), ""Finance"",
  REGEXMATCH(LOWER(B392), ""auto|automotive""), ""Auto"",
  REGEXMATCH(LOWER(B392), ""parenting|moms|dads|kids|toddlers|baby|new parents|children""), ""Parenting"",
  REGEXMATCH(LOWER(B392), ""technology|tech|gadgets|smartphone|apps"&amp;"|devices|computing|ai|robots""), ""Technology"",
  REGEXMATCH(LOWER(B392), ""education|students|learning|school|teachers|college|university|academics""), ""Education"",
  TRUE, ""Other""
)"),"Music")</f>
        <v>Music</v>
      </c>
      <c r="J122" t="s">
        <v>19</v>
      </c>
      <c r="K122" t="s">
        <v>853</v>
      </c>
      <c r="L122" t="s">
        <v>40</v>
      </c>
      <c r="M122" t="s">
        <v>367</v>
      </c>
      <c r="N122" t="s">
        <v>23</v>
      </c>
      <c r="O122" t="s">
        <v>24</v>
      </c>
      <c r="P122">
        <v>18771</v>
      </c>
      <c r="Q122">
        <v>69</v>
      </c>
      <c r="R122">
        <v>10871</v>
      </c>
      <c r="S122">
        <v>17138</v>
      </c>
      <c r="T122">
        <v>6</v>
      </c>
      <c r="U122">
        <v>3827.3663809999998</v>
      </c>
      <c r="V122" t="s">
        <v>64</v>
      </c>
      <c r="W122">
        <f t="shared" si="7"/>
        <v>637.8943968333333</v>
      </c>
      <c r="X122">
        <f t="shared" si="8"/>
        <v>0.36758830110276486</v>
      </c>
      <c r="Y122">
        <f t="shared" si="9"/>
        <v>57.913803207074743</v>
      </c>
      <c r="Z122">
        <f t="shared" si="10"/>
        <v>352.07123364915833</v>
      </c>
      <c r="AA122">
        <f t="shared" si="11"/>
        <v>8.695652173913043</v>
      </c>
      <c r="AB122">
        <f t="shared" si="12"/>
        <v>203.89784140429384</v>
      </c>
      <c r="AC122">
        <f t="shared" si="13"/>
        <v>55.469077985507241</v>
      </c>
    </row>
    <row r="123" spans="1:29" x14ac:dyDescent="0.25">
      <c r="A123" t="s">
        <v>1203</v>
      </c>
      <c r="B123" t="s">
        <v>2306</v>
      </c>
      <c r="C123" t="s">
        <v>2307</v>
      </c>
      <c r="D123" t="s">
        <v>2331</v>
      </c>
      <c r="E123" t="s">
        <v>2350</v>
      </c>
      <c r="F123" t="s">
        <v>2516</v>
      </c>
      <c r="I123" t="str">
        <f ca="1">IFERROR(__xludf.DUMMYFUNCTION("IFS(
  REGEXMATCH(LOWER(B528), ""sports|ufc|nba|nfl|mlb|soccer|sports fans""), ""Sports"",
  REGEXMATCH(LOWER(B528), ""music|spotify|concert|band|rock|pop|hip hop|jazz|r&amp;b|music lovers""), ""Music"",
  REGEXMATCH(LOWER(B528), ""food|cooking|recipe|restaur"&amp;"ant|snack|grocery|foodies""), ""Food"",
  REGEXMATCH(LOWER(B528), ""travel|vacation|airline|hotel|trip|flights|travelers""), ""Travel"",
  REGEXMATCH(LOWER(B528), ""fashion|style|clothing|apparel|shoes|accessories|beauty|cosmetics|fashionistas""), ""Fashi"&amp;"on &amp; Beauty"",
  REGEXMATCH(LOWER(B528), ""fitness|workout|gym|exercise|yoga|wellness|fitness enthusiasts""), ""Fitness"",
  REGEXMATCH(LOWER(B528), ""health|medical|pharmacy|mental health|doctor|health-conscious""), ""Health"",
  REGEXMATCH(LOWER(B528), "&amp;"""pets|dogs|cats|animals|pet care|pet lovers""), ""Pets"",
  REGEXMATCH(LOWER(B528), ""games|gaming|video games|xbox|playstation|nintendo|gamers""), ""Gaming"",
  REGEXMATCH(LOWER(B528), ""entertainment|movies|tv|netflix|streaming|celebrity|movie lovers|t"&amp;"v fans""), ""Entertainment"",
  REGEXMATCH(LOWER(B528), ""lifestyle|home|interior|decor|living|lifestyle enthusiasts""), ""Lifestyle"",
  REGEXMATCH(LOWER(B528), ""financial|finance|investing|stocks|retirement|banking|credit|debt|loans|savings|personal fi"&amp;"nance""), ""Finance"",
  REGEXMATCH(LOWER(B528), ""auto|automotive""), ""Auto"",
  REGEXMATCH(LOWER(B528), ""parenting|moms|dads|kids|toddlers|baby|new parents|children""), ""Parenting"",
  REGEXMATCH(LOWER(B528), ""technology|tech|gadgets|smartphone|apps"&amp;"|devices|computing|ai|robots""), ""Technology"",
  REGEXMATCH(LOWER(B528), ""education|students|learning|school|teachers|college|university|academics""), ""Education"",
  TRUE, ""Other""
)"),"Auto")</f>
        <v>Auto</v>
      </c>
      <c r="J123" t="s">
        <v>152</v>
      </c>
      <c r="K123" t="s">
        <v>739</v>
      </c>
      <c r="L123" t="s">
        <v>40</v>
      </c>
      <c r="M123" t="s">
        <v>1204</v>
      </c>
      <c r="N123" t="s">
        <v>23</v>
      </c>
      <c r="O123" t="s">
        <v>24</v>
      </c>
      <c r="P123">
        <v>17382</v>
      </c>
      <c r="Q123">
        <v>100</v>
      </c>
      <c r="R123">
        <v>7411</v>
      </c>
      <c r="S123">
        <v>16576</v>
      </c>
      <c r="T123">
        <v>8</v>
      </c>
      <c r="U123">
        <v>5797.2199769999997</v>
      </c>
      <c r="V123" t="s">
        <v>47</v>
      </c>
      <c r="W123">
        <f t="shared" si="7"/>
        <v>724.65249712499997</v>
      </c>
      <c r="X123">
        <f t="shared" si="8"/>
        <v>0.57530778966747209</v>
      </c>
      <c r="Y123">
        <f t="shared" si="9"/>
        <v>42.636060292256353</v>
      </c>
      <c r="Z123">
        <f t="shared" si="10"/>
        <v>782.24530792065855</v>
      </c>
      <c r="AA123">
        <f t="shared" si="11"/>
        <v>8</v>
      </c>
      <c r="AB123">
        <f t="shared" si="12"/>
        <v>333.51858111839834</v>
      </c>
      <c r="AC123">
        <f t="shared" si="13"/>
        <v>57.972199769999996</v>
      </c>
    </row>
    <row r="124" spans="1:29" x14ac:dyDescent="0.25">
      <c r="A124" t="s">
        <v>81</v>
      </c>
      <c r="B124" t="s">
        <v>2412</v>
      </c>
      <c r="C124" t="s">
        <v>2517</v>
      </c>
      <c r="D124" t="s">
        <v>2518</v>
      </c>
      <c r="I124" t="str">
        <f ca="1">IFERROR(__xludf.DUMMYFUNCTION("IFS(
  REGEXMATCH(LOWER(B15), ""sports|ufc|nba|nfl|mlb|soccer|sports fans""), ""Sports"",
  REGEXMATCH(LOWER(B15), ""music|spotify|concert|band|rock|pop|hip hop|jazz|r&amp;b|music lovers""), ""Music"",
  REGEXMATCH(LOWER(B15), ""food|cooking|recipe|restaurant"&amp;"|snack|grocery|foodies""), ""Food"",
  REGEXMATCH(LOWER(B15), ""travel|vacation|airline|hotel|trip|flights|travelers""), ""Travel"",
  REGEXMATCH(LOWER(B15), ""fashion|style|clothing|apparel|shoes|accessories|beauty|cosmetics|fashionistas""), ""Fashion &amp; "&amp;"Beauty"",
  REGEXMATCH(LOWER(B15), ""fitness|workout|gym|exercise|yoga|wellness|fitness enthusiasts""), ""Fitness"",
  REGEXMATCH(LOWER(B15), ""health|medical|pharmacy|mental health|doctor|health-conscious""), ""Health"",
  REGEXMATCH(LOWER(B15), ""pets|d"&amp;"ogs|cats|animals|pet care|pet lovers""), ""Pets"",
  REGEXMATCH(LOWER(B15), ""games|gaming|video games|xbox|playstation|nintendo|gamers""), ""Gaming"",
  REGEXMATCH(LOWER(B15), ""entertainment|movies|tv|netflix|streaming|celebrity|movie lovers|tv fans""),"&amp;" ""Entertainment"",
  REGEXMATCH(LOWER(B15), ""lifestyle|home|interior|decor|living|lifestyle enthusiasts""), ""Lifestyle"",
  REGEXMATCH(LOWER(B15), ""financial|finance|investing|stocks|retirement|banking|credit|debt|loans|savings|personal finance""), """&amp;"Finance"",
  REGEXMATCH(LOWER(B15), ""auto|automotive""), ""Auto"",
  REGEXMATCH(LOWER(B15), ""parenting|moms|dads|kids|toddlers|baby|new parents|children""), ""Parenting"",
  REGEXMATCH(LOWER(B15), ""technology|tech|gadgets|smartphone|apps|devices|comput"&amp;"ing|ai|robots""), ""Technology"",
  REGEXMATCH(LOWER(B15), ""education|students|learning|school|teachers|college|university|academics""), ""Education"",
  TRUE, ""Other""
)"),"Food")</f>
        <v>Food</v>
      </c>
      <c r="J124" t="s">
        <v>19</v>
      </c>
      <c r="K124" t="s">
        <v>82</v>
      </c>
      <c r="L124" t="s">
        <v>29</v>
      </c>
      <c r="M124" t="s">
        <v>83</v>
      </c>
      <c r="N124" t="s">
        <v>84</v>
      </c>
      <c r="O124" t="s">
        <v>24</v>
      </c>
      <c r="P124">
        <v>9920</v>
      </c>
      <c r="Q124">
        <v>20</v>
      </c>
      <c r="R124">
        <v>6702</v>
      </c>
      <c r="S124">
        <v>9096</v>
      </c>
      <c r="T124">
        <v>10</v>
      </c>
      <c r="U124">
        <v>1453.11439</v>
      </c>
      <c r="V124" t="s">
        <v>74</v>
      </c>
      <c r="W124">
        <f t="shared" si="7"/>
        <v>145.31143900000001</v>
      </c>
      <c r="X124">
        <f t="shared" si="8"/>
        <v>0.20161290322580644</v>
      </c>
      <c r="Y124">
        <f t="shared" si="9"/>
        <v>67.560483870967744</v>
      </c>
      <c r="Z124">
        <f t="shared" si="10"/>
        <v>216.81802297821545</v>
      </c>
      <c r="AA124">
        <f t="shared" si="11"/>
        <v>50</v>
      </c>
      <c r="AB124">
        <f t="shared" si="12"/>
        <v>146.48330544354837</v>
      </c>
      <c r="AC124">
        <f t="shared" si="13"/>
        <v>72.655719500000004</v>
      </c>
    </row>
    <row r="125" spans="1:29" x14ac:dyDescent="0.25">
      <c r="A125" t="s">
        <v>305</v>
      </c>
      <c r="B125" t="s">
        <v>930</v>
      </c>
      <c r="C125" t="s">
        <v>2494</v>
      </c>
      <c r="D125" t="s">
        <v>2519</v>
      </c>
      <c r="I125" t="str">
        <f ca="1">IFERROR(__xludf.DUMMYFUNCTION("IFS(
  REGEXMATCH(LOWER(B90), ""sports|ufc|nba|nfl|mlb|soccer|sports fans""), ""Sports"",
  REGEXMATCH(LOWER(B90), ""music|spotify|concert|band|rock|pop|hip hop|jazz|r&amp;b|music lovers""), ""Music"",
  REGEXMATCH(LOWER(B90), ""food|cooking|recipe|restaurant"&amp;"|snack|grocery|foodies""), ""Food"",
  REGEXMATCH(LOWER(B90), ""travel|vacation|airline|hotel|trip|flights|travelers""), ""Travel"",
  REGEXMATCH(LOWER(B90), ""fashion|style|clothing|apparel|shoes|accessories|beauty|cosmetics|fashionistas""), ""Fashion &amp; "&amp;"Beauty"",
  REGEXMATCH(LOWER(B90), ""fitness|workout|gym|exercise|yoga|wellness|fitness enthusiasts""), ""Fitness"",
  REGEXMATCH(LOWER(B90), ""health|medical|pharmacy|mental health|doctor|health-conscious""), ""Health"",
  REGEXMATCH(LOWER(B90), ""pets|d"&amp;"ogs|cats|animals|pet care|pet lovers""), ""Pets"",
  REGEXMATCH(LOWER(B90), ""games|gaming|video games|xbox|playstation|nintendo|gamers""), ""Gaming"",
  REGEXMATCH(LOWER(B90), ""entertainment|movies|tv|netflix|streaming|celebrity|movie lovers|tv fans""),"&amp;" ""Entertainment"",
  REGEXMATCH(LOWER(B90), ""lifestyle|home|interior|decor|living|lifestyle enthusiasts""), ""Lifestyle"",
  REGEXMATCH(LOWER(B90), ""financial|finance|investing|stocks|retirement|banking|credit|debt|loans|savings|personal finance""), """&amp;"Finance"",
  REGEXMATCH(LOWER(B90), ""auto|automotive""), ""Auto"",
  REGEXMATCH(LOWER(B90), ""parenting|moms|dads|kids|toddlers|baby|new parents|children""), ""Parenting"",
  REGEXMATCH(LOWER(B90), ""technology|tech|gadgets|smartphone|apps|devices|comput"&amp;"ing|ai|robots""), ""Technology"",
  REGEXMATCH(LOWER(B90), ""education|students|learning|school|teachers|college|university|academics""), ""Education"",
  TRUE, ""Other""
)"),"Entertainment")</f>
        <v>Entertainment</v>
      </c>
      <c r="J125" t="s">
        <v>27</v>
      </c>
      <c r="K125" t="s">
        <v>306</v>
      </c>
      <c r="L125" t="s">
        <v>29</v>
      </c>
      <c r="M125" t="s">
        <v>161</v>
      </c>
      <c r="N125" t="s">
        <v>23</v>
      </c>
      <c r="O125" t="s">
        <v>24</v>
      </c>
      <c r="P125">
        <v>42451</v>
      </c>
      <c r="Q125">
        <v>122</v>
      </c>
      <c r="R125">
        <v>29142</v>
      </c>
      <c r="S125">
        <v>41093</v>
      </c>
      <c r="T125">
        <v>7</v>
      </c>
      <c r="U125">
        <v>1530.553686</v>
      </c>
      <c r="V125" t="s">
        <v>74</v>
      </c>
      <c r="W125">
        <f t="shared" si="7"/>
        <v>218.65052657142857</v>
      </c>
      <c r="X125">
        <f t="shared" si="8"/>
        <v>0.28739016748722057</v>
      </c>
      <c r="Y125">
        <f t="shared" si="9"/>
        <v>68.648559515676894</v>
      </c>
      <c r="Z125">
        <f t="shared" si="10"/>
        <v>52.520543751286802</v>
      </c>
      <c r="AA125">
        <f t="shared" si="11"/>
        <v>5.7377049180327866</v>
      </c>
      <c r="AB125">
        <f t="shared" si="12"/>
        <v>36.054596735059242</v>
      </c>
      <c r="AC125">
        <f t="shared" si="13"/>
        <v>12.545522016393443</v>
      </c>
    </row>
    <row r="126" spans="1:29" x14ac:dyDescent="0.25">
      <c r="A126" t="s">
        <v>996</v>
      </c>
      <c r="B126" t="s">
        <v>2306</v>
      </c>
      <c r="C126" t="s">
        <v>2307</v>
      </c>
      <c r="D126" t="s">
        <v>2355</v>
      </c>
      <c r="E126" t="s">
        <v>2520</v>
      </c>
      <c r="F126" t="s">
        <v>2521</v>
      </c>
      <c r="I126" t="str">
        <f ca="1">IFERROR(__xludf.DUMMYFUNCTION("IFS(
  REGEXMATCH(LOWER(B411), ""sports|ufc|nba|nfl|mlb|soccer|sports fans""), ""Sports"",
  REGEXMATCH(LOWER(B411), ""music|spotify|concert|band|rock|pop|hip hop|jazz|r&amp;b|music lovers""), ""Music"",
  REGEXMATCH(LOWER(B411), ""food|cooking|recipe|restaur"&amp;"ant|snack|grocery|foodies""), ""Food"",
  REGEXMATCH(LOWER(B411), ""travel|vacation|airline|hotel|trip|flights|travelers""), ""Travel"",
  REGEXMATCH(LOWER(B411), ""fashion|style|clothing|apparel|shoes|accessories|beauty|cosmetics|fashionistas""), ""Fashi"&amp;"on &amp; Beauty"",
  REGEXMATCH(LOWER(B411), ""fitness|workout|gym|exercise|yoga|wellness|fitness enthusiasts""), ""Fitness"",
  REGEXMATCH(LOWER(B411), ""health|medical|pharmacy|mental health|doctor|health-conscious""), ""Health"",
  REGEXMATCH(LOWER(B411), "&amp;"""pets|dogs|cats|animals|pet care|pet lovers""), ""Pets"",
  REGEXMATCH(LOWER(B411), ""games|gaming|video games|xbox|playstation|nintendo|gamers""), ""Gaming"",
  REGEXMATCH(LOWER(B411), ""entertainment|movies|tv|netflix|streaming|celebrity|movie lovers|t"&amp;"v fans""), ""Entertainment"",
  REGEXMATCH(LOWER(B411), ""lifestyle|home|interior|decor|living|lifestyle enthusiasts""), ""Lifestyle"",
  REGEXMATCH(LOWER(B411), ""financial|finance|investing|stocks|retirement|banking|credit|debt|loans|savings|personal fi"&amp;"nance""), ""Finance"",
  REGEXMATCH(LOWER(B411), ""auto|automotive""), ""Auto"",
  REGEXMATCH(LOWER(B411), ""parenting|moms|dads|kids|toddlers|baby|new parents|children""), ""Parenting"",
  REGEXMATCH(LOWER(B411), ""technology|tech|gadgets|smartphone|apps"&amp;"|devices|computing|ai|robots""), ""Technology"",
  REGEXMATCH(LOWER(B411), ""education|students|learning|school|teachers|college|university|academics""), ""Education"",
  TRUE, ""Other""
)"),"Sports")</f>
        <v>Sports</v>
      </c>
      <c r="J126" t="s">
        <v>27</v>
      </c>
      <c r="K126" t="s">
        <v>997</v>
      </c>
      <c r="L126" t="s">
        <v>40</v>
      </c>
      <c r="M126" t="s">
        <v>45</v>
      </c>
      <c r="N126" t="s">
        <v>23</v>
      </c>
      <c r="O126" t="s">
        <v>24</v>
      </c>
      <c r="P126">
        <v>23983</v>
      </c>
      <c r="Q126">
        <v>0</v>
      </c>
      <c r="R126">
        <v>464</v>
      </c>
      <c r="S126">
        <v>19802</v>
      </c>
      <c r="T126">
        <v>9</v>
      </c>
      <c r="U126">
        <v>4574.3482700000004</v>
      </c>
      <c r="V126" t="s">
        <v>119</v>
      </c>
      <c r="W126">
        <f t="shared" si="7"/>
        <v>508.26091888888891</v>
      </c>
      <c r="X126">
        <f t="shared" si="8"/>
        <v>0</v>
      </c>
      <c r="Y126">
        <f t="shared" si="9"/>
        <v>1.9347037484885126</v>
      </c>
      <c r="Z126">
        <f t="shared" si="10"/>
        <v>9858.5092025862068</v>
      </c>
      <c r="AA126" t="str">
        <f t="shared" si="11"/>
        <v>N/A</v>
      </c>
      <c r="AB126">
        <f t="shared" si="12"/>
        <v>190.73294708752033</v>
      </c>
      <c r="AC126" t="str">
        <f t="shared" si="13"/>
        <v>N/A</v>
      </c>
    </row>
    <row r="127" spans="1:29" x14ac:dyDescent="0.25">
      <c r="A127" t="s">
        <v>426</v>
      </c>
      <c r="B127" t="s">
        <v>2310</v>
      </c>
      <c r="C127" t="s">
        <v>2315</v>
      </c>
      <c r="D127" t="s">
        <v>2522</v>
      </c>
      <c r="E127" t="s">
        <v>2523</v>
      </c>
      <c r="I127" t="str">
        <f ca="1">IFERROR(__xludf.DUMMYFUNCTION("IFS(
  REGEXMATCH(LOWER(B143), ""sports|ufc|nba|nfl|mlb|soccer|sports fans""), ""Sports"",
  REGEXMATCH(LOWER(B143), ""music|spotify|concert|band|rock|pop|hip hop|jazz|r&amp;b|music lovers""), ""Music"",
  REGEXMATCH(LOWER(B143), ""food|cooking|recipe|restaur"&amp;"ant|snack|grocery|foodies""), ""Food"",
  REGEXMATCH(LOWER(B143), ""travel|vacation|airline|hotel|trip|flights|travelers""), ""Travel"",
  REGEXMATCH(LOWER(B143), ""fashion|style|clothing|apparel|shoes|accessories|beauty|cosmetics|fashionistas""), ""Fashi"&amp;"on &amp; Beauty"",
  REGEXMATCH(LOWER(B143), ""fitness|workout|gym|exercise|yoga|wellness|fitness enthusiasts""), ""Fitness"",
  REGEXMATCH(LOWER(B143), ""health|medical|pharmacy|mental health|doctor|health-conscious""), ""Health"",
  REGEXMATCH(LOWER(B143), "&amp;"""pets|dogs|cats|animals|pet care|pet lovers""), ""Pets"",
  REGEXMATCH(LOWER(B143), ""games|gaming|video games|xbox|playstation|nintendo|gamers""), ""Gaming"",
  REGEXMATCH(LOWER(B143), ""entertainment|movies|tv|netflix|streaming|celebrity|movie lovers|t"&amp;"v fans""), ""Entertainment"",
  REGEXMATCH(LOWER(B143), ""lifestyle|home|interior|decor|living|lifestyle enthusiasts""), ""Lifestyle"",
  REGEXMATCH(LOWER(B143), ""financial|finance|investing|stocks|retirement|banking|credit|debt|loans|savings|personal fi"&amp;"nance""), ""Finance"",
  REGEXMATCH(LOWER(B143), ""auto|automotive""), ""Auto"",
  REGEXMATCH(LOWER(B143), ""parenting|moms|dads|kids|toddlers|baby|new parents|children""), ""Parenting"",
  REGEXMATCH(LOWER(B143), ""technology|tech|gadgets|smartphone|apps"&amp;"|devices|computing|ai|robots""), ""Technology"",
  REGEXMATCH(LOWER(B143), ""education|students|learning|school|teachers|college|university|academics""), ""Education"",
  TRUE, ""Other""
)"),"Finance")</f>
        <v>Finance</v>
      </c>
      <c r="J127" t="s">
        <v>19</v>
      </c>
      <c r="K127" t="s">
        <v>427</v>
      </c>
      <c r="L127" t="s">
        <v>21</v>
      </c>
      <c r="M127" t="s">
        <v>237</v>
      </c>
      <c r="N127" t="s">
        <v>23</v>
      </c>
      <c r="O127" t="s">
        <v>24</v>
      </c>
      <c r="P127">
        <v>304377</v>
      </c>
      <c r="Q127">
        <v>801</v>
      </c>
      <c r="R127">
        <v>27519</v>
      </c>
      <c r="S127">
        <v>270098</v>
      </c>
      <c r="T127">
        <v>63</v>
      </c>
      <c r="U127">
        <v>1595.48714</v>
      </c>
      <c r="V127" t="s">
        <v>207</v>
      </c>
      <c r="W127">
        <f t="shared" si="7"/>
        <v>25.325192698412696</v>
      </c>
      <c r="X127">
        <f t="shared" si="8"/>
        <v>0.26316048847317636</v>
      </c>
      <c r="Y127">
        <f t="shared" si="9"/>
        <v>9.041090489754481</v>
      </c>
      <c r="Z127">
        <f t="shared" si="10"/>
        <v>57.977656891602166</v>
      </c>
      <c r="AA127">
        <f t="shared" si="11"/>
        <v>7.8651685393258424</v>
      </c>
      <c r="AB127">
        <f t="shared" si="12"/>
        <v>5.2418124234091277</v>
      </c>
      <c r="AC127">
        <f t="shared" si="13"/>
        <v>1.991869088639201</v>
      </c>
    </row>
    <row r="128" spans="1:29" x14ac:dyDescent="0.25">
      <c r="A128" t="s">
        <v>1181</v>
      </c>
      <c r="B128" t="s">
        <v>2306</v>
      </c>
      <c r="C128" t="s">
        <v>2307</v>
      </c>
      <c r="D128" t="s">
        <v>2369</v>
      </c>
      <c r="E128" t="s">
        <v>2370</v>
      </c>
      <c r="F128" t="s">
        <v>2524</v>
      </c>
      <c r="I128" t="str">
        <f ca="1">IFERROR(__xludf.DUMMYFUNCTION("IFS(
  REGEXMATCH(LOWER(B516), ""sports|ufc|nba|nfl|mlb|soccer|sports fans""), ""Sports"",
  REGEXMATCH(LOWER(B516), ""music|spotify|concert|band|rock|pop|hip hop|jazz|r&amp;b|music lovers""), ""Music"",
  REGEXMATCH(LOWER(B516), ""food|cooking|recipe|restaur"&amp;"ant|snack|grocery|foodies""), ""Food"",
  REGEXMATCH(LOWER(B516), ""travel|vacation|airline|hotel|trip|flights|travelers""), ""Travel"",
  REGEXMATCH(LOWER(B516), ""fashion|style|clothing|apparel|shoes|accessories|beauty|cosmetics|fashionistas""), ""Fashi"&amp;"on &amp; Beauty"",
  REGEXMATCH(LOWER(B516), ""fitness|workout|gym|exercise|yoga|wellness|fitness enthusiasts""), ""Fitness"",
  REGEXMATCH(LOWER(B516), ""health|medical|pharmacy|mental health|doctor|health-conscious""), ""Health"",
  REGEXMATCH(LOWER(B516), "&amp;"""pets|dogs|cats|animals|pet care|pet lovers""), ""Pets"",
  REGEXMATCH(LOWER(B516), ""games|gaming|video games|xbox|playstation|nintendo|gamers""), ""Gaming"",
  REGEXMATCH(LOWER(B516), ""entertainment|movies|tv|netflix|streaming|celebrity|movie lovers|t"&amp;"v fans""), ""Entertainment"",
  REGEXMATCH(LOWER(B516), ""lifestyle|home|interior|decor|living|lifestyle enthusiasts""), ""Lifestyle"",
  REGEXMATCH(LOWER(B516), ""financial|finance|investing|stocks|retirement|banking|credit|debt|loans|savings|personal fi"&amp;"nance""), ""Finance"",
  REGEXMATCH(LOWER(B516), ""auto|automotive""), ""Auto"",
  REGEXMATCH(LOWER(B516), ""parenting|moms|dads|kids|toddlers|baby|new parents|children""), ""Parenting"",
  REGEXMATCH(LOWER(B516), ""technology|tech|gadgets|smartphone|apps"&amp;"|devices|computing|ai|robots""), ""Technology"",
  REGEXMATCH(LOWER(B516), ""education|students|learning|school|teachers|college|university|academics""), ""Education"",
  TRUE, ""Other""
)"),"Other")</f>
        <v>Other</v>
      </c>
      <c r="J128" t="s">
        <v>27</v>
      </c>
      <c r="K128" t="s">
        <v>1182</v>
      </c>
      <c r="L128" t="s">
        <v>40</v>
      </c>
      <c r="M128" t="s">
        <v>1183</v>
      </c>
      <c r="N128" t="s">
        <v>36</v>
      </c>
      <c r="O128" t="s">
        <v>24</v>
      </c>
      <c r="P128">
        <v>9702</v>
      </c>
      <c r="Q128">
        <v>40</v>
      </c>
      <c r="R128">
        <v>5564</v>
      </c>
      <c r="S128">
        <v>8210</v>
      </c>
      <c r="T128">
        <v>1</v>
      </c>
      <c r="U128">
        <v>5711.3920099999996</v>
      </c>
      <c r="V128" t="s">
        <v>207</v>
      </c>
      <c r="W128">
        <f t="shared" si="7"/>
        <v>5711.3920099999996</v>
      </c>
      <c r="X128">
        <f t="shared" si="8"/>
        <v>0.41228612657184083</v>
      </c>
      <c r="Y128">
        <f t="shared" si="9"/>
        <v>57.34900020614306</v>
      </c>
      <c r="Z128">
        <f t="shared" si="10"/>
        <v>1026.4902965492452</v>
      </c>
      <c r="AA128">
        <f t="shared" si="11"/>
        <v>2.5</v>
      </c>
      <c r="AB128">
        <f t="shared" si="12"/>
        <v>588.68192228406508</v>
      </c>
      <c r="AC128">
        <f t="shared" si="13"/>
        <v>142.78480024999999</v>
      </c>
    </row>
    <row r="129" spans="1:29" x14ac:dyDescent="0.25">
      <c r="A129" t="s">
        <v>1052</v>
      </c>
      <c r="B129" t="s">
        <v>2306</v>
      </c>
      <c r="C129" t="s">
        <v>2307</v>
      </c>
      <c r="D129" t="s">
        <v>2345</v>
      </c>
      <c r="E129" t="s">
        <v>2346</v>
      </c>
      <c r="F129" t="s">
        <v>2379</v>
      </c>
      <c r="G129" t="s">
        <v>2525</v>
      </c>
      <c r="I129" t="str">
        <f ca="1">IFERROR(__xludf.DUMMYFUNCTION("IFS(
  REGEXMATCH(LOWER(B442), ""sports|ufc|nba|nfl|mlb|soccer|sports fans""), ""Sports"",
  REGEXMATCH(LOWER(B442), ""music|spotify|concert|band|rock|pop|hip hop|jazz|r&amp;b|music lovers""), ""Music"",
  REGEXMATCH(LOWER(B442), ""food|cooking|recipe|restaur"&amp;"ant|snack|grocery|foodies""), ""Food"",
  REGEXMATCH(LOWER(B442), ""travel|vacation|airline|hotel|trip|flights|travelers""), ""Travel"",
  REGEXMATCH(LOWER(B442), ""fashion|style|clothing|apparel|shoes|accessories|beauty|cosmetics|fashionistas""), ""Fashi"&amp;"on &amp; Beauty"",
  REGEXMATCH(LOWER(B442), ""fitness|workout|gym|exercise|yoga|wellness|fitness enthusiasts""), ""Fitness"",
  REGEXMATCH(LOWER(B442), ""health|medical|pharmacy|mental health|doctor|health-conscious""), ""Health"",
  REGEXMATCH(LOWER(B442), "&amp;"""pets|dogs|cats|animals|pet care|pet lovers""), ""Pets"",
  REGEXMATCH(LOWER(B442), ""games|gaming|video games|xbox|playstation|nintendo|gamers""), ""Gaming"",
  REGEXMATCH(LOWER(B442), ""entertainment|movies|tv|netflix|streaming|celebrity|movie lovers|t"&amp;"v fans""), ""Entertainment"",
  REGEXMATCH(LOWER(B442), ""lifestyle|home|interior|decor|living|lifestyle enthusiasts""), ""Lifestyle"",
  REGEXMATCH(LOWER(B442), ""financial|finance|investing|stocks|retirement|banking|credit|debt|loans|savings|personal fi"&amp;"nance""), ""Finance"",
  REGEXMATCH(LOWER(B442), ""auto|automotive""), ""Auto"",
  REGEXMATCH(LOWER(B442), ""parenting|moms|dads|kids|toddlers|baby|new parents|children""), ""Parenting"",
  REGEXMATCH(LOWER(B442), ""technology|tech|gadgets|smartphone|apps"&amp;"|devices|computing|ai|robots""), ""Technology"",
  REGEXMATCH(LOWER(B442), ""education|students|learning|school|teachers|college|university|academics""), ""Education"",
  TRUE, ""Other""
)"),"Auto")</f>
        <v>Auto</v>
      </c>
      <c r="J129" t="s">
        <v>27</v>
      </c>
      <c r="K129" t="s">
        <v>1053</v>
      </c>
      <c r="L129" t="s">
        <v>40</v>
      </c>
      <c r="M129" t="s">
        <v>50</v>
      </c>
      <c r="N129" t="s">
        <v>63</v>
      </c>
      <c r="O129" t="s">
        <v>116</v>
      </c>
      <c r="P129">
        <v>25889</v>
      </c>
      <c r="Q129">
        <v>110</v>
      </c>
      <c r="R129">
        <v>18382</v>
      </c>
      <c r="S129">
        <v>23328</v>
      </c>
      <c r="T129">
        <v>15</v>
      </c>
      <c r="U129">
        <v>4977.7847940000001</v>
      </c>
      <c r="V129" t="s">
        <v>74</v>
      </c>
      <c r="W129">
        <f t="shared" si="7"/>
        <v>331.85231959999999</v>
      </c>
      <c r="X129">
        <f t="shared" si="8"/>
        <v>0.42489088029665112</v>
      </c>
      <c r="Y129">
        <f t="shared" si="9"/>
        <v>71.003128741936735</v>
      </c>
      <c r="Z129">
        <f t="shared" si="10"/>
        <v>270.79669209008819</v>
      </c>
      <c r="AA129">
        <f t="shared" si="11"/>
        <v>13.636363636363635</v>
      </c>
      <c r="AB129">
        <f t="shared" si="12"/>
        <v>192.27412391363129</v>
      </c>
      <c r="AC129">
        <f t="shared" si="13"/>
        <v>45.252589036363638</v>
      </c>
    </row>
    <row r="130" spans="1:29" x14ac:dyDescent="0.25">
      <c r="A130" t="s">
        <v>1352</v>
      </c>
      <c r="B130" t="s">
        <v>2306</v>
      </c>
      <c r="C130" t="s">
        <v>2307</v>
      </c>
      <c r="D130" t="s">
        <v>2345</v>
      </c>
      <c r="E130" t="s">
        <v>2381</v>
      </c>
      <c r="F130" t="s">
        <v>2490</v>
      </c>
      <c r="I130" t="str">
        <f ca="1">IFERROR(__xludf.DUMMYFUNCTION("IFS(
  REGEXMATCH(LOWER(B621), ""sports|ufc|nba|nfl|mlb|soccer|sports fans""), ""Sports"",
  REGEXMATCH(LOWER(B621), ""music|spotify|concert|band|rock|pop|hip hop|jazz|r&amp;b|music lovers""), ""Music"",
  REGEXMATCH(LOWER(B621), ""food|cooking|recipe|restaur"&amp;"ant|snack|grocery|foodies""), ""Food"",
  REGEXMATCH(LOWER(B621), ""travel|vacation|airline|hotel|trip|flights|travelers""), ""Travel"",
  REGEXMATCH(LOWER(B621), ""fashion|style|clothing|apparel|shoes|accessories|beauty|cosmetics|fashionistas""), ""Fashi"&amp;"on &amp; Beauty"",
  REGEXMATCH(LOWER(B621), ""fitness|workout|gym|exercise|yoga|wellness|fitness enthusiasts""), ""Fitness"",
  REGEXMATCH(LOWER(B621), ""health|medical|pharmacy|mental health|doctor|health-conscious""), ""Health"",
  REGEXMATCH(LOWER(B621), "&amp;"""pets|dogs|cats|animals|pet care|pet lovers""), ""Pets"",
  REGEXMATCH(LOWER(B621), ""games|gaming|video games|xbox|playstation|nintendo|gamers""), ""Gaming"",
  REGEXMATCH(LOWER(B621), ""entertainment|movies|tv|netflix|streaming|celebrity|movie lovers|t"&amp;"v fans""), ""Entertainment"",
  REGEXMATCH(LOWER(B621), ""lifestyle|home|interior|decor|living|lifestyle enthusiasts""), ""Lifestyle"",
  REGEXMATCH(LOWER(B621), ""financial|finance|investing|stocks|retirement|banking|credit|debt|loans|savings|personal fi"&amp;"nance""), ""Finance"",
  REGEXMATCH(LOWER(B621), ""auto|automotive""), ""Auto"",
  REGEXMATCH(LOWER(B621), ""parenting|moms|dads|kids|toddlers|baby|new parents|children""), ""Parenting"",
  REGEXMATCH(LOWER(B621), ""technology|tech|gadgets|smartphone|apps"&amp;"|devices|computing|ai|robots""), ""Technology"",
  REGEXMATCH(LOWER(B621), ""education|students|learning|school|teachers|college|university|academics""), ""Education"",
  TRUE, ""Other""
)"),"Lifestyle")</f>
        <v>Lifestyle</v>
      </c>
      <c r="J130" t="s">
        <v>19</v>
      </c>
      <c r="K130" t="s">
        <v>39</v>
      </c>
      <c r="L130" t="s">
        <v>21</v>
      </c>
      <c r="M130" t="s">
        <v>1353</v>
      </c>
      <c r="N130" t="s">
        <v>23</v>
      </c>
      <c r="O130" t="s">
        <v>24</v>
      </c>
      <c r="P130">
        <v>9357</v>
      </c>
      <c r="Q130">
        <v>60</v>
      </c>
      <c r="R130">
        <v>1754</v>
      </c>
      <c r="S130">
        <v>8343</v>
      </c>
      <c r="T130">
        <v>10</v>
      </c>
      <c r="U130">
        <v>6559.4777560000002</v>
      </c>
      <c r="V130" t="s">
        <v>25</v>
      </c>
      <c r="W130">
        <f t="shared" si="7"/>
        <v>655.9477756</v>
      </c>
      <c r="X130">
        <f t="shared" si="8"/>
        <v>0.64123116383456236</v>
      </c>
      <c r="Y130">
        <f t="shared" si="9"/>
        <v>18.74532435609704</v>
      </c>
      <c r="Z130">
        <f t="shared" si="10"/>
        <v>3739.7250604332958</v>
      </c>
      <c r="AA130">
        <f t="shared" si="11"/>
        <v>16.666666666666664</v>
      </c>
      <c r="AB130">
        <f t="shared" si="12"/>
        <v>701.02359260446724</v>
      </c>
      <c r="AC130">
        <f t="shared" si="13"/>
        <v>109.32462926666668</v>
      </c>
    </row>
    <row r="131" spans="1:29" x14ac:dyDescent="0.25">
      <c r="A131" t="s">
        <v>288</v>
      </c>
      <c r="B131" t="s">
        <v>818</v>
      </c>
      <c r="C131" t="s">
        <v>2337</v>
      </c>
      <c r="D131" t="s">
        <v>2526</v>
      </c>
      <c r="E131" t="s">
        <v>2527</v>
      </c>
      <c r="I131" t="str">
        <f ca="1">IFERROR(__xludf.DUMMYFUNCTION("IFS(
  REGEXMATCH(LOWER(B85), ""sports|ufc|nba|nfl|mlb|soccer|sports fans""), ""Sports"",
  REGEXMATCH(LOWER(B85), ""music|spotify|concert|band|rock|pop|hip hop|jazz|r&amp;b|music lovers""), ""Music"",
  REGEXMATCH(LOWER(B85), ""food|cooking|recipe|restaurant"&amp;"|snack|grocery|foodies""), ""Food"",
  REGEXMATCH(LOWER(B85), ""travel|vacation|airline|hotel|trip|flights|travelers""), ""Travel"",
  REGEXMATCH(LOWER(B85), ""fashion|style|clothing|apparel|shoes|accessories|beauty|cosmetics|fashionistas""), ""Fashion &amp; "&amp;"Beauty"",
  REGEXMATCH(LOWER(B85), ""fitness|workout|gym|exercise|yoga|wellness|fitness enthusiasts""), ""Fitness"",
  REGEXMATCH(LOWER(B85), ""health|medical|pharmacy|mental health|doctor|health-conscious""), ""Health"",
  REGEXMATCH(LOWER(B85), ""pets|d"&amp;"ogs|cats|animals|pet care|pet lovers""), ""Pets"",
  REGEXMATCH(LOWER(B85), ""games|gaming|video games|xbox|playstation|nintendo|gamers""), ""Gaming"",
  REGEXMATCH(LOWER(B85), ""entertainment|movies|tv|netflix|streaming|celebrity|movie lovers|tv fans""),"&amp;" ""Entertainment"",
  REGEXMATCH(LOWER(B85), ""lifestyle|home|interior|decor|living|lifestyle enthusiasts""), ""Lifestyle"",
  REGEXMATCH(LOWER(B85), ""financial|finance|investing|stocks|retirement|banking|credit|debt|loans|savings|personal finance""), """&amp;"Finance"",
  REGEXMATCH(LOWER(B85), ""auto|automotive""), ""Auto"",
  REGEXMATCH(LOWER(B85), ""parenting|moms|dads|kids|toddlers|baby|new parents|children""), ""Parenting"",
  REGEXMATCH(LOWER(B85), ""technology|tech|gadgets|smartphone|apps|devices|comput"&amp;"ing|ai|robots""), ""Technology"",
  REGEXMATCH(LOWER(B85), ""education|students|learning|school|teachers|college|university|academics""), ""Education"",
  TRUE, ""Other""
)"),"Technology")</f>
        <v>Technology</v>
      </c>
      <c r="J131" t="s">
        <v>27</v>
      </c>
      <c r="K131" t="s">
        <v>289</v>
      </c>
      <c r="L131" t="s">
        <v>21</v>
      </c>
      <c r="M131" t="s">
        <v>41</v>
      </c>
      <c r="N131" t="s">
        <v>55</v>
      </c>
      <c r="O131" t="s">
        <v>24</v>
      </c>
      <c r="P131">
        <v>13833</v>
      </c>
      <c r="Q131">
        <v>84</v>
      </c>
      <c r="R131">
        <v>7693</v>
      </c>
      <c r="S131">
        <v>13237</v>
      </c>
      <c r="T131">
        <v>6</v>
      </c>
      <c r="U131">
        <v>1526.7870660000001</v>
      </c>
      <c r="V131" t="s">
        <v>290</v>
      </c>
      <c r="W131">
        <f t="shared" ref="W131:W194" si="14">IFERROR(U131/T131, "N/A")</f>
        <v>254.46451100000002</v>
      </c>
      <c r="X131">
        <f t="shared" ref="X131:X194" si="15">IFERROR(Q131/P131*100, "N/A")</f>
        <v>0.60724354803730207</v>
      </c>
      <c r="Y131">
        <f t="shared" ref="Y131:Y194" si="16">IFERROR(R131/P131*100, "N/A")</f>
        <v>55.613388274416252</v>
      </c>
      <c r="Z131">
        <f t="shared" ref="Z131:Z194" si="17">IFERROR((U131/R131)*1000, "N/A")</f>
        <v>198.46445677888991</v>
      </c>
      <c r="AA131">
        <f t="shared" ref="AA131:AA194" si="18">IFERROR(T131/Q131*100, "N/A")</f>
        <v>7.1428571428571423</v>
      </c>
      <c r="AB131">
        <f t="shared" ref="AB131:AB194" si="19">IFERROR(U131/P131*1000, "N/A")</f>
        <v>110.37280893515506</v>
      </c>
      <c r="AC131">
        <f t="shared" ref="AC131:AC194" si="20">IFERROR(U131/Q131, "N/A")</f>
        <v>18.176036500000002</v>
      </c>
    </row>
    <row r="132" spans="1:29" x14ac:dyDescent="0.25">
      <c r="A132" t="s">
        <v>629</v>
      </c>
      <c r="B132" t="s">
        <v>2417</v>
      </c>
      <c r="C132" t="s">
        <v>2528</v>
      </c>
      <c r="D132" t="s">
        <v>2529</v>
      </c>
      <c r="I132" t="str">
        <f ca="1">IFERROR(__xludf.DUMMYFUNCTION("IFS(
  REGEXMATCH(LOWER(B229), ""sports|ufc|nba|nfl|mlb|soccer|sports fans""), ""Sports"",
  REGEXMATCH(LOWER(B229), ""music|spotify|concert|band|rock|pop|hip hop|jazz|r&amp;b|music lovers""), ""Music"",
  REGEXMATCH(LOWER(B229), ""food|cooking|recipe|restaur"&amp;"ant|snack|grocery|foodies""), ""Food"",
  REGEXMATCH(LOWER(B229), ""travel|vacation|airline|hotel|trip|flights|travelers""), ""Travel"",
  REGEXMATCH(LOWER(B229), ""fashion|style|clothing|apparel|shoes|accessories|beauty|cosmetics|fashionistas""), ""Fashi"&amp;"on &amp; Beauty"",
  REGEXMATCH(LOWER(B229), ""fitness|workout|gym|exercise|yoga|wellness|fitness enthusiasts""), ""Fitness"",
  REGEXMATCH(LOWER(B229), ""health|medical|pharmacy|mental health|doctor|health-conscious""), ""Health"",
  REGEXMATCH(LOWER(B229), "&amp;"""pets|dogs|cats|animals|pet care|pet lovers""), ""Pets"",
  REGEXMATCH(LOWER(B229), ""games|gaming|video games|xbox|playstation|nintendo|gamers""), ""Gaming"",
  REGEXMATCH(LOWER(B229), ""entertainment|movies|tv|netflix|streaming|celebrity|movie lovers|t"&amp;"v fans""), ""Entertainment"",
  REGEXMATCH(LOWER(B229), ""lifestyle|home|interior|decor|living|lifestyle enthusiasts""), ""Lifestyle"",
  REGEXMATCH(LOWER(B229), ""financial|finance|investing|stocks|retirement|banking|credit|debt|loans|savings|personal fi"&amp;"nance""), ""Finance"",
  REGEXMATCH(LOWER(B229), ""auto|automotive""), ""Auto"",
  REGEXMATCH(LOWER(B229), ""parenting|moms|dads|kids|toddlers|baby|new parents|children""), ""Parenting"",
  REGEXMATCH(LOWER(B229), ""technology|tech|gadgets|smartphone|apps"&amp;"|devices|computing|ai|robots""), ""Technology"",
  REGEXMATCH(LOWER(B229), ""education|students|learning|school|teachers|college|university|academics""), ""Education"",
  TRUE, ""Other""
)"),"Other")</f>
        <v>Other</v>
      </c>
      <c r="J132" t="s">
        <v>19</v>
      </c>
      <c r="K132" t="s">
        <v>630</v>
      </c>
      <c r="L132" t="s">
        <v>29</v>
      </c>
      <c r="M132" t="s">
        <v>335</v>
      </c>
      <c r="N132" t="s">
        <v>23</v>
      </c>
      <c r="O132" t="s">
        <v>24</v>
      </c>
      <c r="P132">
        <v>111884</v>
      </c>
      <c r="Q132">
        <v>220</v>
      </c>
      <c r="R132">
        <v>53017</v>
      </c>
      <c r="S132">
        <v>106432</v>
      </c>
      <c r="T132">
        <v>7</v>
      </c>
      <c r="U132">
        <v>1786.1051219999999</v>
      </c>
      <c r="V132" t="s">
        <v>37</v>
      </c>
      <c r="W132">
        <f t="shared" si="14"/>
        <v>255.15787457142855</v>
      </c>
      <c r="X132">
        <f t="shared" si="15"/>
        <v>0.19663222623431412</v>
      </c>
      <c r="Y132">
        <f t="shared" si="16"/>
        <v>47.385685173930142</v>
      </c>
      <c r="Z132">
        <f t="shared" si="17"/>
        <v>33.689290642624059</v>
      </c>
      <c r="AA132">
        <f t="shared" si="18"/>
        <v>3.1818181818181817</v>
      </c>
      <c r="AB132">
        <f t="shared" si="19"/>
        <v>15.963901201244145</v>
      </c>
      <c r="AC132">
        <f t="shared" si="20"/>
        <v>8.1186596454545459</v>
      </c>
    </row>
    <row r="133" spans="1:29" x14ac:dyDescent="0.25">
      <c r="A133" t="s">
        <v>1289</v>
      </c>
      <c r="B133" t="s">
        <v>2306</v>
      </c>
      <c r="C133" t="s">
        <v>2307</v>
      </c>
      <c r="D133" t="s">
        <v>2308</v>
      </c>
      <c r="E133" t="s">
        <v>2530</v>
      </c>
      <c r="I133" t="str">
        <f ca="1">IFERROR(__xludf.DUMMYFUNCTION("IFS(
  REGEXMATCH(LOWER(B581), ""sports|ufc|nba|nfl|mlb|soccer|sports fans""), ""Sports"",
  REGEXMATCH(LOWER(B581), ""music|spotify|concert|band|rock|pop|hip hop|jazz|r&amp;b|music lovers""), ""Music"",
  REGEXMATCH(LOWER(B581), ""food|cooking|recipe|restaur"&amp;"ant|snack|grocery|foodies""), ""Food"",
  REGEXMATCH(LOWER(B581), ""travel|vacation|airline|hotel|trip|flights|travelers""), ""Travel"",
  REGEXMATCH(LOWER(B581), ""fashion|style|clothing|apparel|shoes|accessories|beauty|cosmetics|fashionistas""), ""Fashi"&amp;"on &amp; Beauty"",
  REGEXMATCH(LOWER(B581), ""fitness|workout|gym|exercise|yoga|wellness|fitness enthusiasts""), ""Fitness"",
  REGEXMATCH(LOWER(B581), ""health|medical|pharmacy|mental health|doctor|health-conscious""), ""Health"",
  REGEXMATCH(LOWER(B581), "&amp;"""pets|dogs|cats|animals|pet care|pet lovers""), ""Pets"",
  REGEXMATCH(LOWER(B581), ""games|gaming|video games|xbox|playstation|nintendo|gamers""), ""Gaming"",
  REGEXMATCH(LOWER(B581), ""entertainment|movies|tv|netflix|streaming|celebrity|movie lovers|t"&amp;"v fans""), ""Entertainment"",
  REGEXMATCH(LOWER(B581), ""lifestyle|home|interior|decor|living|lifestyle enthusiasts""), ""Lifestyle"",
  REGEXMATCH(LOWER(B581), ""financial|finance|investing|stocks|retirement|banking|credit|debt|loans|savings|personal fi"&amp;"nance""), ""Finance"",
  REGEXMATCH(LOWER(B581), ""auto|automotive""), ""Auto"",
  REGEXMATCH(LOWER(B581), ""parenting|moms|dads|kids|toddlers|baby|new parents|children""), ""Parenting"",
  REGEXMATCH(LOWER(B581), ""technology|tech|gadgets|smartphone|apps"&amp;"|devices|computing|ai|robots""), ""Technology"",
  REGEXMATCH(LOWER(B581), ""education|students|learning|school|teachers|college|university|academics""), ""Education"",
  TRUE, ""Other""
)"),"Technology")</f>
        <v>Technology</v>
      </c>
      <c r="J133" t="s">
        <v>19</v>
      </c>
      <c r="K133" t="s">
        <v>234</v>
      </c>
      <c r="L133" t="s">
        <v>21</v>
      </c>
      <c r="M133" t="s">
        <v>98</v>
      </c>
      <c r="N133" t="s">
        <v>23</v>
      </c>
      <c r="O133" t="s">
        <v>24</v>
      </c>
      <c r="P133">
        <v>42759</v>
      </c>
      <c r="Q133">
        <v>177</v>
      </c>
      <c r="R133">
        <v>17744</v>
      </c>
      <c r="S133">
        <v>34812</v>
      </c>
      <c r="T133">
        <v>12</v>
      </c>
      <c r="U133">
        <v>6316.4880540000004</v>
      </c>
      <c r="V133" t="s">
        <v>74</v>
      </c>
      <c r="W133">
        <f t="shared" si="14"/>
        <v>526.37400450000007</v>
      </c>
      <c r="X133">
        <f t="shared" si="15"/>
        <v>0.41394794078439623</v>
      </c>
      <c r="Y133">
        <f t="shared" si="16"/>
        <v>41.497696391402975</v>
      </c>
      <c r="Z133">
        <f t="shared" si="17"/>
        <v>355.97881278178539</v>
      </c>
      <c r="AA133">
        <f t="shared" si="18"/>
        <v>6.7796610169491522</v>
      </c>
      <c r="AB133">
        <f t="shared" si="19"/>
        <v>147.72300694590612</v>
      </c>
      <c r="AC133">
        <f t="shared" si="20"/>
        <v>35.686373186440683</v>
      </c>
    </row>
    <row r="134" spans="1:29" x14ac:dyDescent="0.25">
      <c r="A134" t="s">
        <v>462</v>
      </c>
      <c r="B134" t="s">
        <v>463</v>
      </c>
      <c r="I134" t="str">
        <f ca="1">IFERROR(__xludf.DUMMYFUNCTION("IFS(
  REGEXMATCH(LOWER(B158), ""sports|ufc|nba|nfl|mlb|soccer|sports fans""), ""Sports"",
  REGEXMATCH(LOWER(B158), ""music|spotify|concert|band|rock|pop|hip hop|jazz|r&amp;b|music lovers""), ""Music"",
  REGEXMATCH(LOWER(B158), ""food|cooking|recipe|restaur"&amp;"ant|snack|grocery|foodies""), ""Food"",
  REGEXMATCH(LOWER(B158), ""travel|vacation|airline|hotel|trip|flights|travelers""), ""Travel"",
  REGEXMATCH(LOWER(B158), ""fashion|style|clothing|apparel|shoes|accessories|beauty|cosmetics|fashionistas""), ""Fashi"&amp;"on &amp; Beauty"",
  REGEXMATCH(LOWER(B158), ""fitness|workout|gym|exercise|yoga|wellness|fitness enthusiasts""), ""Fitness"",
  REGEXMATCH(LOWER(B158), ""health|medical|pharmacy|mental health|doctor|health-conscious""), ""Health"",
  REGEXMATCH(LOWER(B158), "&amp;"""pets|dogs|cats|animals|pet care|pet lovers""), ""Pets"",
  REGEXMATCH(LOWER(B158), ""games|gaming|video games|xbox|playstation|nintendo|gamers""), ""Gaming"",
  REGEXMATCH(LOWER(B158), ""entertainment|movies|tv|netflix|streaming|celebrity|movie lovers|t"&amp;"v fans""), ""Entertainment"",
  REGEXMATCH(LOWER(B158), ""lifestyle|home|interior|decor|living|lifestyle enthusiasts""), ""Lifestyle"",
  REGEXMATCH(LOWER(B158), ""financial|finance|investing|stocks|retirement|banking|credit|debt|loans|savings|personal fi"&amp;"nance""), ""Finance"",
  REGEXMATCH(LOWER(B158), ""auto|automotive""), ""Auto"",
  REGEXMATCH(LOWER(B158), ""parenting|moms|dads|kids|toddlers|baby|new parents|children""), ""Parenting"",
  REGEXMATCH(LOWER(B158), ""technology|tech|gadgets|smartphone|apps"&amp;"|devices|computing|ai|robots""), ""Technology"",
  REGEXMATCH(LOWER(B158), ""education|students|learning|school|teachers|college|university|academics""), ""Education"",
  TRUE, ""Other""
)"),"Technology")</f>
        <v>Technology</v>
      </c>
      <c r="J134" t="s">
        <v>19</v>
      </c>
      <c r="K134" t="s">
        <v>464</v>
      </c>
      <c r="L134" t="s">
        <v>21</v>
      </c>
      <c r="M134" t="s">
        <v>72</v>
      </c>
      <c r="N134" t="s">
        <v>23</v>
      </c>
      <c r="O134" t="s">
        <v>24</v>
      </c>
      <c r="P134">
        <v>78433</v>
      </c>
      <c r="Q134">
        <v>204</v>
      </c>
      <c r="R134">
        <v>24067</v>
      </c>
      <c r="S134">
        <v>58308</v>
      </c>
      <c r="T134">
        <v>16</v>
      </c>
      <c r="U134">
        <v>1612.5493269999999</v>
      </c>
      <c r="V134" t="s">
        <v>31</v>
      </c>
      <c r="W134">
        <f t="shared" si="14"/>
        <v>100.7843329375</v>
      </c>
      <c r="X134">
        <f t="shared" si="15"/>
        <v>0.26009460303698695</v>
      </c>
      <c r="Y134">
        <f t="shared" si="16"/>
        <v>30.684788290642967</v>
      </c>
      <c r="Z134">
        <f t="shared" si="17"/>
        <v>67.002506627332025</v>
      </c>
      <c r="AA134">
        <f t="shared" si="18"/>
        <v>7.8431372549019605</v>
      </c>
      <c r="AB134">
        <f t="shared" si="19"/>
        <v>20.559577308020859</v>
      </c>
      <c r="AC134">
        <f t="shared" si="20"/>
        <v>7.90465356372549</v>
      </c>
    </row>
    <row r="135" spans="1:29" x14ac:dyDescent="0.25">
      <c r="A135" t="s">
        <v>905</v>
      </c>
      <c r="B135" t="s">
        <v>2310</v>
      </c>
      <c r="C135" t="s">
        <v>2320</v>
      </c>
      <c r="D135" t="s">
        <v>2408</v>
      </c>
      <c r="E135" t="s">
        <v>2531</v>
      </c>
      <c r="F135" t="s">
        <v>2532</v>
      </c>
      <c r="I135" t="str">
        <f ca="1">IFERROR(__xludf.DUMMYFUNCTION("IFS(
  REGEXMATCH(LOWER(B364), ""sports|ufc|nba|nfl|mlb|soccer|sports fans""), ""Sports"",
  REGEXMATCH(LOWER(B364), ""music|spotify|concert|band|rock|pop|hip hop|jazz|r&amp;b|music lovers""), ""Music"",
  REGEXMATCH(LOWER(B364), ""food|cooking|recipe|restaur"&amp;"ant|snack|grocery|foodies""), ""Food"",
  REGEXMATCH(LOWER(B364), ""travel|vacation|airline|hotel|trip|flights|travelers""), ""Travel"",
  REGEXMATCH(LOWER(B364), ""fashion|style|clothing|apparel|shoes|accessories|beauty|cosmetics|fashionistas""), ""Fashi"&amp;"on &amp; Beauty"",
  REGEXMATCH(LOWER(B364), ""fitness|workout|gym|exercise|yoga|wellness|fitness enthusiasts""), ""Fitness"",
  REGEXMATCH(LOWER(B364), ""health|medical|pharmacy|mental health|doctor|health-conscious""), ""Health"",
  REGEXMATCH(LOWER(B364), "&amp;"""pets|dogs|cats|animals|pet care|pet lovers""), ""Pets"",
  REGEXMATCH(LOWER(B364), ""games|gaming|video games|xbox|playstation|nintendo|gamers""), ""Gaming"",
  REGEXMATCH(LOWER(B364), ""entertainment|movies|tv|netflix|streaming|celebrity|movie lovers|t"&amp;"v fans""), ""Entertainment"",
  REGEXMATCH(LOWER(B364), ""lifestyle|home|interior|decor|living|lifestyle enthusiasts""), ""Lifestyle"",
  REGEXMATCH(LOWER(B364), ""financial|finance|investing|stocks|retirement|banking|credit|debt|loans|savings|personal fi"&amp;"nance""), ""Finance"",
  REGEXMATCH(LOWER(B364), ""auto|automotive""), ""Auto"",
  REGEXMATCH(LOWER(B364), ""parenting|moms|dads|kids|toddlers|baby|new parents|children""), ""Parenting"",
  REGEXMATCH(LOWER(B364), ""technology|tech|gadgets|smartphone|apps"&amp;"|devices|computing|ai|robots""), ""Technology"",
  REGEXMATCH(LOWER(B364), ""education|students|learning|school|teachers|college|university|academics""), ""Education"",
  TRUE, ""Other""
)"),"Other")</f>
        <v>Other</v>
      </c>
      <c r="J135" t="s">
        <v>19</v>
      </c>
      <c r="K135" t="s">
        <v>608</v>
      </c>
      <c r="L135" t="s">
        <v>29</v>
      </c>
      <c r="M135" t="s">
        <v>237</v>
      </c>
      <c r="N135" t="s">
        <v>46</v>
      </c>
      <c r="O135" t="s">
        <v>24</v>
      </c>
      <c r="P135">
        <v>14181</v>
      </c>
      <c r="Q135">
        <v>65</v>
      </c>
      <c r="R135">
        <v>7106</v>
      </c>
      <c r="S135">
        <v>13189</v>
      </c>
      <c r="T135">
        <v>17</v>
      </c>
      <c r="U135">
        <v>2912.4671560000002</v>
      </c>
      <c r="V135" t="s">
        <v>188</v>
      </c>
      <c r="W135">
        <f t="shared" si="14"/>
        <v>171.32159741176471</v>
      </c>
      <c r="X135">
        <f t="shared" si="15"/>
        <v>0.4583597771666314</v>
      </c>
      <c r="Y135">
        <f t="shared" si="16"/>
        <v>50.109301177632034</v>
      </c>
      <c r="Z135">
        <f t="shared" si="17"/>
        <v>409.86028088938923</v>
      </c>
      <c r="AA135">
        <f t="shared" si="18"/>
        <v>26.153846153846157</v>
      </c>
      <c r="AB135">
        <f t="shared" si="19"/>
        <v>205.37812255835274</v>
      </c>
      <c r="AC135">
        <f t="shared" si="20"/>
        <v>44.807187015384621</v>
      </c>
    </row>
    <row r="136" spans="1:29" x14ac:dyDescent="0.25">
      <c r="A136" t="s">
        <v>1389</v>
      </c>
      <c r="B136" t="s">
        <v>2306</v>
      </c>
      <c r="C136" t="s">
        <v>2307</v>
      </c>
      <c r="D136" t="s">
        <v>2369</v>
      </c>
      <c r="E136" t="s">
        <v>2409</v>
      </c>
      <c r="F136" t="s">
        <v>2533</v>
      </c>
      <c r="I136" t="str">
        <f ca="1">IFERROR(__xludf.DUMMYFUNCTION("IFS(
  REGEXMATCH(LOWER(B645), ""sports|ufc|nba|nfl|mlb|soccer|sports fans""), ""Sports"",
  REGEXMATCH(LOWER(B645), ""music|spotify|concert|band|rock|pop|hip hop|jazz|r&amp;b|music lovers""), ""Music"",
  REGEXMATCH(LOWER(B645), ""food|cooking|recipe|restaur"&amp;"ant|snack|grocery|foodies""), ""Food"",
  REGEXMATCH(LOWER(B645), ""travel|vacation|airline|hotel|trip|flights|travelers""), ""Travel"",
  REGEXMATCH(LOWER(B645), ""fashion|style|clothing|apparel|shoes|accessories|beauty|cosmetics|fashionistas""), ""Fashi"&amp;"on &amp; Beauty"",
  REGEXMATCH(LOWER(B645), ""fitness|workout|gym|exercise|yoga|wellness|fitness enthusiasts""), ""Fitness"",
  REGEXMATCH(LOWER(B645), ""health|medical|pharmacy|mental health|doctor|health-conscious""), ""Health"",
  REGEXMATCH(LOWER(B645), "&amp;"""pets|dogs|cats|animals|pet care|pet lovers""), ""Pets"",
  REGEXMATCH(LOWER(B645), ""games|gaming|video games|xbox|playstation|nintendo|gamers""), ""Gaming"",
  REGEXMATCH(LOWER(B645), ""entertainment|movies|tv|netflix|streaming|celebrity|movie lovers|t"&amp;"v fans""), ""Entertainment"",
  REGEXMATCH(LOWER(B645), ""lifestyle|home|interior|decor|living|lifestyle enthusiasts""), ""Lifestyle"",
  REGEXMATCH(LOWER(B645), ""financial|finance|investing|stocks|retirement|banking|credit|debt|loans|savings|personal fi"&amp;"nance""), ""Finance"",
  REGEXMATCH(LOWER(B645), ""auto|automotive""), ""Auto"",
  REGEXMATCH(LOWER(B645), ""parenting|moms|dads|kids|toddlers|baby|new parents|children""), ""Parenting"",
  REGEXMATCH(LOWER(B645), ""technology|tech|gadgets|smartphone|apps"&amp;"|devices|computing|ai|robots""), ""Technology"",
  REGEXMATCH(LOWER(B645), ""education|students|learning|school|teachers|college|university|academics""), ""Education"",
  TRUE, ""Other""
)"),"Other")</f>
        <v>Other</v>
      </c>
      <c r="J136" t="s">
        <v>27</v>
      </c>
      <c r="K136" t="s">
        <v>1390</v>
      </c>
      <c r="L136" t="s">
        <v>40</v>
      </c>
      <c r="M136" t="s">
        <v>1391</v>
      </c>
      <c r="N136" t="s">
        <v>23</v>
      </c>
      <c r="O136" t="s">
        <v>116</v>
      </c>
      <c r="P136">
        <v>219088</v>
      </c>
      <c r="Q136">
        <v>541</v>
      </c>
      <c r="R136">
        <v>75638</v>
      </c>
      <c r="S136">
        <v>153987</v>
      </c>
      <c r="T136">
        <v>17</v>
      </c>
      <c r="U136">
        <v>6761.0738240000001</v>
      </c>
      <c r="V136" t="s">
        <v>106</v>
      </c>
      <c r="W136">
        <f t="shared" si="14"/>
        <v>397.71022494117648</v>
      </c>
      <c r="X136">
        <f t="shared" si="15"/>
        <v>0.24693273935587529</v>
      </c>
      <c r="Y136">
        <f t="shared" si="16"/>
        <v>34.524026875045642</v>
      </c>
      <c r="Z136">
        <f t="shared" si="17"/>
        <v>89.387263333245187</v>
      </c>
      <c r="AA136">
        <f t="shared" si="18"/>
        <v>3.1423290203327174</v>
      </c>
      <c r="AB136">
        <f t="shared" si="19"/>
        <v>30.860082816037391</v>
      </c>
      <c r="AC136">
        <f t="shared" si="20"/>
        <v>12.497363815157117</v>
      </c>
    </row>
    <row r="137" spans="1:29" x14ac:dyDescent="0.25">
      <c r="A137" t="s">
        <v>1441</v>
      </c>
      <c r="B137" t="s">
        <v>2306</v>
      </c>
      <c r="C137" t="s">
        <v>2307</v>
      </c>
      <c r="D137" t="s">
        <v>2333</v>
      </c>
      <c r="E137" t="s">
        <v>2453</v>
      </c>
      <c r="F137" t="s">
        <v>2534</v>
      </c>
      <c r="I137" t="str">
        <f ca="1">IFERROR(__xludf.DUMMYFUNCTION("IFS(
  REGEXMATCH(LOWER(B679), ""sports|ufc|nba|nfl|mlb|soccer|sports fans""), ""Sports"",
  REGEXMATCH(LOWER(B679), ""music|spotify|concert|band|rock|pop|hip hop|jazz|r&amp;b|music lovers""), ""Music"",
  REGEXMATCH(LOWER(B679), ""food|cooking|recipe|restaur"&amp;"ant|snack|grocery|foodies""), ""Food"",
  REGEXMATCH(LOWER(B679), ""travel|vacation|airline|hotel|trip|flights|travelers""), ""Travel"",
  REGEXMATCH(LOWER(B679), ""fashion|style|clothing|apparel|shoes|accessories|beauty|cosmetics|fashionistas""), ""Fashi"&amp;"on &amp; Beauty"",
  REGEXMATCH(LOWER(B679), ""fitness|workout|gym|exercise|yoga|wellness|fitness enthusiasts""), ""Fitness"",
  REGEXMATCH(LOWER(B679), ""health|medical|pharmacy|mental health|doctor|health-conscious""), ""Health"",
  REGEXMATCH(LOWER(B679), "&amp;"""pets|dogs|cats|animals|pet care|pet lovers""), ""Pets"",
  REGEXMATCH(LOWER(B679), ""games|gaming|video games|xbox|playstation|nintendo|gamers""), ""Gaming"",
  REGEXMATCH(LOWER(B679), ""entertainment|movies|tv|netflix|streaming|celebrity|movie lovers|t"&amp;"v fans""), ""Entertainment"",
  REGEXMATCH(LOWER(B679), ""lifestyle|home|interior|decor|living|lifestyle enthusiasts""), ""Lifestyle"",
  REGEXMATCH(LOWER(B679), ""financial|finance|investing|stocks|retirement|banking|credit|debt|loans|savings|personal fi"&amp;"nance""), ""Finance"",
  REGEXMATCH(LOWER(B679), ""auto|automotive""), ""Auto"",
  REGEXMATCH(LOWER(B679), ""parenting|moms|dads|kids|toddlers|baby|new parents|children""), ""Parenting"",
  REGEXMATCH(LOWER(B679), ""technology|tech|gadgets|smartphone|apps"&amp;"|devices|computing|ai|robots""), ""Technology"",
  REGEXMATCH(LOWER(B679), ""education|students|learning|school|teachers|college|university|academics""), ""Education"",
  TRUE, ""Other""
)"),"Finance")</f>
        <v>Finance</v>
      </c>
      <c r="J137" t="s">
        <v>19</v>
      </c>
      <c r="K137" t="s">
        <v>343</v>
      </c>
      <c r="L137" t="s">
        <v>40</v>
      </c>
      <c r="M137" t="s">
        <v>54</v>
      </c>
      <c r="N137" t="s">
        <v>46</v>
      </c>
      <c r="O137" t="s">
        <v>24</v>
      </c>
      <c r="P137">
        <v>18324</v>
      </c>
      <c r="Q137">
        <v>60</v>
      </c>
      <c r="R137">
        <v>3145</v>
      </c>
      <c r="S137">
        <v>13703</v>
      </c>
      <c r="T137">
        <v>8</v>
      </c>
      <c r="U137">
        <v>6996.2318379999997</v>
      </c>
      <c r="V137" t="s">
        <v>25</v>
      </c>
      <c r="W137">
        <f t="shared" si="14"/>
        <v>874.52897974999996</v>
      </c>
      <c r="X137">
        <f t="shared" si="15"/>
        <v>0.32743942370661427</v>
      </c>
      <c r="Y137">
        <f t="shared" si="16"/>
        <v>17.163283125955033</v>
      </c>
      <c r="Z137">
        <f t="shared" si="17"/>
        <v>2224.5570232114464</v>
      </c>
      <c r="AA137">
        <f t="shared" si="18"/>
        <v>13.333333333333334</v>
      </c>
      <c r="AB137">
        <f t="shared" si="19"/>
        <v>381.80702019209775</v>
      </c>
      <c r="AC137">
        <f t="shared" si="20"/>
        <v>116.60386396666667</v>
      </c>
    </row>
    <row r="138" spans="1:29" x14ac:dyDescent="0.25">
      <c r="A138" t="s">
        <v>1088</v>
      </c>
      <c r="B138" t="s">
        <v>2306</v>
      </c>
      <c r="C138" t="s">
        <v>2307</v>
      </c>
      <c r="D138" t="s">
        <v>2535</v>
      </c>
      <c r="E138" t="s">
        <v>2536</v>
      </c>
      <c r="I138" t="str">
        <f ca="1">IFERROR(__xludf.DUMMYFUNCTION("IFS(
  REGEXMATCH(LOWER(B461), ""sports|ufc|nba|nfl|mlb|soccer|sports fans""), ""Sports"",
  REGEXMATCH(LOWER(B461), ""music|spotify|concert|band|rock|pop|hip hop|jazz|r&amp;b|music lovers""), ""Music"",
  REGEXMATCH(LOWER(B461), ""food|cooking|recipe|restaur"&amp;"ant|snack|grocery|foodies""), ""Food"",
  REGEXMATCH(LOWER(B461), ""travel|vacation|airline|hotel|trip|flights|travelers""), ""Travel"",
  REGEXMATCH(LOWER(B461), ""fashion|style|clothing|apparel|shoes|accessories|beauty|cosmetics|fashionistas""), ""Fashi"&amp;"on &amp; Beauty"",
  REGEXMATCH(LOWER(B461), ""fitness|workout|gym|exercise|yoga|wellness|fitness enthusiasts""), ""Fitness"",
  REGEXMATCH(LOWER(B461), ""health|medical|pharmacy|mental health|doctor|health-conscious""), ""Health"",
  REGEXMATCH(LOWER(B461), "&amp;"""pets|dogs|cats|animals|pet care|pet lovers""), ""Pets"",
  REGEXMATCH(LOWER(B461), ""games|gaming|video games|xbox|playstation|nintendo|gamers""), ""Gaming"",
  REGEXMATCH(LOWER(B461), ""entertainment|movies|tv|netflix|streaming|celebrity|movie lovers|t"&amp;"v fans""), ""Entertainment"",
  REGEXMATCH(LOWER(B461), ""lifestyle|home|interior|decor|living|lifestyle enthusiasts""), ""Lifestyle"",
  REGEXMATCH(LOWER(B461), ""financial|finance|investing|stocks|retirement|banking|credit|debt|loans|savings|personal fi"&amp;"nance""), ""Finance"",
  REGEXMATCH(LOWER(B461), ""auto|automotive""), ""Auto"",
  REGEXMATCH(LOWER(B461), ""parenting|moms|dads|kids|toddlers|baby|new parents|children""), ""Parenting"",
  REGEXMATCH(LOWER(B461), ""technology|tech|gadgets|smartphone|apps"&amp;"|devices|computing|ai|robots""), ""Technology"",
  REGEXMATCH(LOWER(B461), ""education|students|learning|school|teachers|college|university|academics""), ""Education"",
  TRUE, ""Other""
)"),"Education")</f>
        <v>Education</v>
      </c>
      <c r="J138" t="s">
        <v>27</v>
      </c>
      <c r="K138" t="s">
        <v>1089</v>
      </c>
      <c r="L138" t="s">
        <v>29</v>
      </c>
      <c r="M138" t="s">
        <v>90</v>
      </c>
      <c r="N138" t="s">
        <v>23</v>
      </c>
      <c r="O138" t="s">
        <v>116</v>
      </c>
      <c r="P138">
        <v>113420</v>
      </c>
      <c r="Q138">
        <v>333</v>
      </c>
      <c r="R138">
        <v>33557</v>
      </c>
      <c r="S138">
        <v>104929</v>
      </c>
      <c r="T138">
        <v>11</v>
      </c>
      <c r="U138">
        <v>5124.4359340000001</v>
      </c>
      <c r="V138" t="s">
        <v>74</v>
      </c>
      <c r="W138">
        <f t="shared" si="14"/>
        <v>465.85781218181819</v>
      </c>
      <c r="X138">
        <f t="shared" si="15"/>
        <v>0.29359901251983778</v>
      </c>
      <c r="Y138">
        <f t="shared" si="16"/>
        <v>29.586492682066655</v>
      </c>
      <c r="Z138">
        <f t="shared" si="17"/>
        <v>152.70840462496648</v>
      </c>
      <c r="AA138">
        <f t="shared" si="18"/>
        <v>3.303303303303303</v>
      </c>
      <c r="AB138">
        <f t="shared" si="19"/>
        <v>45.181060959266446</v>
      </c>
      <c r="AC138">
        <f t="shared" si="20"/>
        <v>15.388696498498499</v>
      </c>
    </row>
    <row r="139" spans="1:29" x14ac:dyDescent="0.25">
      <c r="A139" t="s">
        <v>1425</v>
      </c>
      <c r="B139" t="s">
        <v>2306</v>
      </c>
      <c r="C139" t="s">
        <v>2307</v>
      </c>
      <c r="D139" t="s">
        <v>2537</v>
      </c>
      <c r="E139" t="s">
        <v>2538</v>
      </c>
      <c r="I139" t="str">
        <f ca="1">IFERROR(__xludf.DUMMYFUNCTION("IFS(
  REGEXMATCH(LOWER(B667), ""sports|ufc|nba|nfl|mlb|soccer|sports fans""), ""Sports"",
  REGEXMATCH(LOWER(B667), ""music|spotify|concert|band|rock|pop|hip hop|jazz|r&amp;b|music lovers""), ""Music"",
  REGEXMATCH(LOWER(B667), ""food|cooking|recipe|restaur"&amp;"ant|snack|grocery|foodies""), ""Food"",
  REGEXMATCH(LOWER(B667), ""travel|vacation|airline|hotel|trip|flights|travelers""), ""Travel"",
  REGEXMATCH(LOWER(B667), ""fashion|style|clothing|apparel|shoes|accessories|beauty|cosmetics|fashionistas""), ""Fashi"&amp;"on &amp; Beauty"",
  REGEXMATCH(LOWER(B667), ""fitness|workout|gym|exercise|yoga|wellness|fitness enthusiasts""), ""Fitness"",
  REGEXMATCH(LOWER(B667), ""health|medical|pharmacy|mental health|doctor|health-conscious""), ""Health"",
  REGEXMATCH(LOWER(B667), "&amp;"""pets|dogs|cats|animals|pet care|pet lovers""), ""Pets"",
  REGEXMATCH(LOWER(B667), ""games|gaming|video games|xbox|playstation|nintendo|gamers""), ""Gaming"",
  REGEXMATCH(LOWER(B667), ""entertainment|movies|tv|netflix|streaming|celebrity|movie lovers|t"&amp;"v fans""), ""Entertainment"",
  REGEXMATCH(LOWER(B667), ""lifestyle|home|interior|decor|living|lifestyle enthusiasts""), ""Lifestyle"",
  REGEXMATCH(LOWER(B667), ""financial|finance|investing|stocks|retirement|banking|credit|debt|loans|savings|personal fi"&amp;"nance""), ""Finance"",
  REGEXMATCH(LOWER(B667), ""auto|automotive""), ""Auto"",
  REGEXMATCH(LOWER(B667), ""parenting|moms|dads|kids|toddlers|baby|new parents|children""), ""Parenting"",
  REGEXMATCH(LOWER(B667), ""technology|tech|gadgets|smartphone|apps"&amp;"|devices|computing|ai|robots""), ""Technology"",
  REGEXMATCH(LOWER(B667), ""education|students|learning|school|teachers|college|university|academics""), ""Education"",
  TRUE, ""Other""
)"),"Other")</f>
        <v>Other</v>
      </c>
      <c r="J139" t="s">
        <v>19</v>
      </c>
      <c r="K139" t="s">
        <v>349</v>
      </c>
      <c r="L139" t="s">
        <v>29</v>
      </c>
      <c r="M139" t="s">
        <v>687</v>
      </c>
      <c r="N139" t="s">
        <v>59</v>
      </c>
      <c r="O139" t="s">
        <v>24</v>
      </c>
      <c r="P139">
        <v>18136</v>
      </c>
      <c r="Q139">
        <v>69</v>
      </c>
      <c r="R139">
        <v>10842</v>
      </c>
      <c r="S139">
        <v>14953</v>
      </c>
      <c r="T139">
        <v>9</v>
      </c>
      <c r="U139">
        <v>6860.3595969999997</v>
      </c>
      <c r="V139" t="s">
        <v>207</v>
      </c>
      <c r="W139">
        <f t="shared" si="14"/>
        <v>762.26217744444443</v>
      </c>
      <c r="X139">
        <f t="shared" si="15"/>
        <v>0.38045875606528451</v>
      </c>
      <c r="Y139">
        <f t="shared" si="16"/>
        <v>59.781649757388621</v>
      </c>
      <c r="Z139">
        <f t="shared" si="17"/>
        <v>632.75775659472424</v>
      </c>
      <c r="AA139">
        <f t="shared" si="18"/>
        <v>13.043478260869565</v>
      </c>
      <c r="AB139">
        <f t="shared" si="19"/>
        <v>378.27302586016759</v>
      </c>
      <c r="AC139">
        <f t="shared" si="20"/>
        <v>99.425501405797093</v>
      </c>
    </row>
    <row r="140" spans="1:29" x14ac:dyDescent="0.25">
      <c r="A140" t="s">
        <v>278</v>
      </c>
      <c r="B140" t="s">
        <v>2310</v>
      </c>
      <c r="C140" t="s">
        <v>2474</v>
      </c>
      <c r="D140" t="s">
        <v>2475</v>
      </c>
      <c r="E140" t="s">
        <v>2539</v>
      </c>
      <c r="I140" t="str">
        <f ca="1">IFERROR(__xludf.DUMMYFUNCTION("IFS(
  REGEXMATCH(LOWER(B81), ""sports|ufc|nba|nfl|mlb|soccer|sports fans""), ""Sports"",
  REGEXMATCH(LOWER(B81), ""music|spotify|concert|band|rock|pop|hip hop|jazz|r&amp;b|music lovers""), ""Music"",
  REGEXMATCH(LOWER(B81), ""food|cooking|recipe|restaurant"&amp;"|snack|grocery|foodies""), ""Food"",
  REGEXMATCH(LOWER(B81), ""travel|vacation|airline|hotel|trip|flights|travelers""), ""Travel"",
  REGEXMATCH(LOWER(B81), ""fashion|style|clothing|apparel|shoes|accessories|beauty|cosmetics|fashionistas""), ""Fashion &amp; "&amp;"Beauty"",
  REGEXMATCH(LOWER(B81), ""fitness|workout|gym|exercise|yoga|wellness|fitness enthusiasts""), ""Fitness"",
  REGEXMATCH(LOWER(B81), ""health|medical|pharmacy|mental health|doctor|health-conscious""), ""Health"",
  REGEXMATCH(LOWER(B81), ""pets|d"&amp;"ogs|cats|animals|pet care|pet lovers""), ""Pets"",
  REGEXMATCH(LOWER(B81), ""games|gaming|video games|xbox|playstation|nintendo|gamers""), ""Gaming"",
  REGEXMATCH(LOWER(B81), ""entertainment|movies|tv|netflix|streaming|celebrity|movie lovers|tv fans""),"&amp;" ""Entertainment"",
  REGEXMATCH(LOWER(B81), ""lifestyle|home|interior|decor|living|lifestyle enthusiasts""), ""Lifestyle"",
  REGEXMATCH(LOWER(B81), ""financial|finance|investing|stocks|retirement|banking|credit|debt|loans|savings|personal finance""), """&amp;"Finance"",
  REGEXMATCH(LOWER(B81), ""auto|automotive""), ""Auto"",
  REGEXMATCH(LOWER(B81), ""parenting|moms|dads|kids|toddlers|baby|new parents|children""), ""Parenting"",
  REGEXMATCH(LOWER(B81), ""technology|tech|gadgets|smartphone|apps|devices|comput"&amp;"ing|ai|robots""), ""Technology"",
  REGEXMATCH(LOWER(B81), ""education|students|learning|school|teachers|college|university|academics""), ""Education"",
  TRUE, ""Other""
)"),"Other")</f>
        <v>Other</v>
      </c>
      <c r="J140" t="s">
        <v>19</v>
      </c>
      <c r="K140" t="s">
        <v>279</v>
      </c>
      <c r="L140" t="s">
        <v>29</v>
      </c>
      <c r="M140" t="s">
        <v>280</v>
      </c>
      <c r="N140" t="s">
        <v>36</v>
      </c>
      <c r="O140" t="s">
        <v>24</v>
      </c>
      <c r="P140">
        <v>12510</v>
      </c>
      <c r="Q140">
        <v>74</v>
      </c>
      <c r="R140">
        <v>4391</v>
      </c>
      <c r="S140">
        <v>9098</v>
      </c>
      <c r="T140">
        <v>6</v>
      </c>
      <c r="U140">
        <v>1524.470523</v>
      </c>
      <c r="V140" t="s">
        <v>106</v>
      </c>
      <c r="W140">
        <f t="shared" si="14"/>
        <v>254.07842049999999</v>
      </c>
      <c r="X140">
        <f t="shared" si="15"/>
        <v>0.59152677857713831</v>
      </c>
      <c r="Y140">
        <f t="shared" si="16"/>
        <v>35.099920063948844</v>
      </c>
      <c r="Z140">
        <f t="shared" si="17"/>
        <v>347.18071578228194</v>
      </c>
      <c r="AA140">
        <f t="shared" si="18"/>
        <v>8.1081081081081088</v>
      </c>
      <c r="AB140">
        <f t="shared" si="19"/>
        <v>121.86015371702638</v>
      </c>
      <c r="AC140">
        <f t="shared" si="20"/>
        <v>20.600953013513514</v>
      </c>
    </row>
    <row r="141" spans="1:29" x14ac:dyDescent="0.25">
      <c r="A141" t="s">
        <v>708</v>
      </c>
      <c r="B141" t="s">
        <v>930</v>
      </c>
      <c r="C141" t="s">
        <v>2540</v>
      </c>
      <c r="I141" t="str">
        <f ca="1">IFERROR(__xludf.DUMMYFUNCTION("IFS(
  REGEXMATCH(LOWER(B266), ""sports|ufc|nba|nfl|mlb|soccer|sports fans""), ""Sports"",
  REGEXMATCH(LOWER(B266), ""music|spotify|concert|band|rock|pop|hip hop|jazz|r&amp;b|music lovers""), ""Music"",
  REGEXMATCH(LOWER(B266), ""food|cooking|recipe|restaur"&amp;"ant|snack|grocery|foodies""), ""Food"",
  REGEXMATCH(LOWER(B266), ""travel|vacation|airline|hotel|trip|flights|travelers""), ""Travel"",
  REGEXMATCH(LOWER(B266), ""fashion|style|clothing|apparel|shoes|accessories|beauty|cosmetics|fashionistas""), ""Fashi"&amp;"on &amp; Beauty"",
  REGEXMATCH(LOWER(B266), ""fitness|workout|gym|exercise|yoga|wellness|fitness enthusiasts""), ""Fitness"",
  REGEXMATCH(LOWER(B266), ""health|medical|pharmacy|mental health|doctor|health-conscious""), ""Health"",
  REGEXMATCH(LOWER(B266), "&amp;"""pets|dogs|cats|animals|pet care|pet lovers""), ""Pets"",
  REGEXMATCH(LOWER(B266), ""games|gaming|video games|xbox|playstation|nintendo|gamers""), ""Gaming"",
  REGEXMATCH(LOWER(B266), ""entertainment|movies|tv|netflix|streaming|celebrity|movie lovers|t"&amp;"v fans""), ""Entertainment"",
  REGEXMATCH(LOWER(B266), ""lifestyle|home|interior|decor|living|lifestyle enthusiasts""), ""Lifestyle"",
  REGEXMATCH(LOWER(B266), ""financial|finance|investing|stocks|retirement|banking|credit|debt|loans|savings|personal fi"&amp;"nance""), ""Finance"",
  REGEXMATCH(LOWER(B266), ""auto|automotive""), ""Auto"",
  REGEXMATCH(LOWER(B266), ""parenting|moms|dads|kids|toddlers|baby|new parents|children""), ""Parenting"",
  REGEXMATCH(LOWER(B266), ""technology|tech|gadgets|smartphone|apps"&amp;"|devices|computing|ai|robots""), ""Technology"",
  REGEXMATCH(LOWER(B266), ""education|students|learning|school|teachers|college|university|academics""), ""Education"",
  TRUE, ""Other""
)"),"Entertainment")</f>
        <v>Entertainment</v>
      </c>
      <c r="J141" t="s">
        <v>27</v>
      </c>
      <c r="K141" t="s">
        <v>709</v>
      </c>
      <c r="L141" t="s">
        <v>34</v>
      </c>
      <c r="M141" t="s">
        <v>710</v>
      </c>
      <c r="N141" t="s">
        <v>46</v>
      </c>
      <c r="O141" t="s">
        <v>116</v>
      </c>
      <c r="P141">
        <v>70506</v>
      </c>
      <c r="Q141">
        <v>270</v>
      </c>
      <c r="R141">
        <v>26779</v>
      </c>
      <c r="S141">
        <v>48902</v>
      </c>
      <c r="T141">
        <v>3</v>
      </c>
      <c r="U141">
        <v>1912.9668819999999</v>
      </c>
      <c r="V141" t="s">
        <v>200</v>
      </c>
      <c r="W141">
        <f t="shared" si="14"/>
        <v>637.65562733333331</v>
      </c>
      <c r="X141">
        <f t="shared" si="15"/>
        <v>0.38294613224406432</v>
      </c>
      <c r="Y141">
        <f t="shared" si="16"/>
        <v>37.981164723569627</v>
      </c>
      <c r="Z141">
        <f t="shared" si="17"/>
        <v>71.435336719070918</v>
      </c>
      <c r="AA141">
        <f t="shared" si="18"/>
        <v>1.1111111111111112</v>
      </c>
      <c r="AB141">
        <f t="shared" si="19"/>
        <v>27.131972910106942</v>
      </c>
      <c r="AC141">
        <f t="shared" si="20"/>
        <v>7.0850625259259257</v>
      </c>
    </row>
    <row r="142" spans="1:29" x14ac:dyDescent="0.25">
      <c r="A142" t="s">
        <v>866</v>
      </c>
      <c r="B142" t="s">
        <v>2310</v>
      </c>
      <c r="C142" t="s">
        <v>2320</v>
      </c>
      <c r="D142" t="s">
        <v>2321</v>
      </c>
      <c r="E142" t="s">
        <v>2354</v>
      </c>
      <c r="F142" t="s">
        <v>2355</v>
      </c>
      <c r="G142" t="s">
        <v>2541</v>
      </c>
      <c r="I142" t="str">
        <f ca="1">IFERROR(__xludf.DUMMYFUNCTION("IFS(
  REGEXMATCH(LOWER(B346), ""sports|ufc|nba|nfl|mlb|soccer|sports fans""), ""Sports"",
  REGEXMATCH(LOWER(B346), ""music|spotify|concert|band|rock|pop|hip hop|jazz|r&amp;b|music lovers""), ""Music"",
  REGEXMATCH(LOWER(B346), ""food|cooking|recipe|restaur"&amp;"ant|snack|grocery|foodies""), ""Food"",
  REGEXMATCH(LOWER(B346), ""travel|vacation|airline|hotel|trip|flights|travelers""), ""Travel"",
  REGEXMATCH(LOWER(B346), ""fashion|style|clothing|apparel|shoes|accessories|beauty|cosmetics|fashionistas""), ""Fashi"&amp;"on &amp; Beauty"",
  REGEXMATCH(LOWER(B346), ""fitness|workout|gym|exercise|yoga|wellness|fitness enthusiasts""), ""Fitness"",
  REGEXMATCH(LOWER(B346), ""health|medical|pharmacy|mental health|doctor|health-conscious""), ""Health"",
  REGEXMATCH(LOWER(B346), "&amp;"""pets|dogs|cats|animals|pet care|pet lovers""), ""Pets"",
  REGEXMATCH(LOWER(B346), ""games|gaming|video games|xbox|playstation|nintendo|gamers""), ""Gaming"",
  REGEXMATCH(LOWER(B346), ""entertainment|movies|tv|netflix|streaming|celebrity|movie lovers|t"&amp;"v fans""), ""Entertainment"",
  REGEXMATCH(LOWER(B346), ""lifestyle|home|interior|decor|living|lifestyle enthusiasts""), ""Lifestyle"",
  REGEXMATCH(LOWER(B346), ""financial|finance|investing|stocks|retirement|banking|credit|debt|loans|savings|personal fi"&amp;"nance""), ""Finance"",
  REGEXMATCH(LOWER(B346), ""auto|automotive""), ""Auto"",
  REGEXMATCH(LOWER(B346), ""parenting|moms|dads|kids|toddlers|baby|new parents|children""), ""Parenting"",
  REGEXMATCH(LOWER(B346), ""technology|tech|gadgets|smartphone|apps"&amp;"|devices|computing|ai|robots""), ""Technology"",
  REGEXMATCH(LOWER(B346), ""education|students|learning|school|teachers|college|university|academics""), ""Education"",
  TRUE, ""Other""
)"),"Sports")</f>
        <v>Sports</v>
      </c>
      <c r="J142" t="s">
        <v>27</v>
      </c>
      <c r="K142" t="s">
        <v>867</v>
      </c>
      <c r="L142" t="s">
        <v>29</v>
      </c>
      <c r="M142" t="s">
        <v>229</v>
      </c>
      <c r="N142" t="s">
        <v>23</v>
      </c>
      <c r="O142" t="s">
        <v>24</v>
      </c>
      <c r="P142">
        <v>22444</v>
      </c>
      <c r="Q142">
        <v>160</v>
      </c>
      <c r="R142">
        <v>12672</v>
      </c>
      <c r="S142">
        <v>21345</v>
      </c>
      <c r="T142">
        <v>5</v>
      </c>
      <c r="U142">
        <v>2539.2005629999999</v>
      </c>
      <c r="V142" t="s">
        <v>80</v>
      </c>
      <c r="W142">
        <f t="shared" si="14"/>
        <v>507.8401126</v>
      </c>
      <c r="X142">
        <f t="shared" si="15"/>
        <v>0.71288540367135977</v>
      </c>
      <c r="Y142">
        <f t="shared" si="16"/>
        <v>56.460523970771703</v>
      </c>
      <c r="Z142">
        <f t="shared" si="17"/>
        <v>200.3788323074495</v>
      </c>
      <c r="AA142">
        <f t="shared" si="18"/>
        <v>3.125</v>
      </c>
      <c r="AB142">
        <f t="shared" si="19"/>
        <v>113.13493864729995</v>
      </c>
      <c r="AC142">
        <f t="shared" si="20"/>
        <v>15.87000351875</v>
      </c>
    </row>
    <row r="143" spans="1:29" x14ac:dyDescent="0.25">
      <c r="A143" t="s">
        <v>976</v>
      </c>
      <c r="B143" t="s">
        <v>2306</v>
      </c>
      <c r="C143" t="s">
        <v>2307</v>
      </c>
      <c r="D143" t="s">
        <v>2360</v>
      </c>
      <c r="E143" t="s">
        <v>2385</v>
      </c>
      <c r="F143" t="s">
        <v>2542</v>
      </c>
      <c r="I143" t="str">
        <f ca="1">IFERROR(__xludf.DUMMYFUNCTION("IFS(
  REGEXMATCH(LOWER(B400), ""sports|ufc|nba|nfl|mlb|soccer|sports fans""), ""Sports"",
  REGEXMATCH(LOWER(B400), ""music|spotify|concert|band|rock|pop|hip hop|jazz|r&amp;b|music lovers""), ""Music"",
  REGEXMATCH(LOWER(B400), ""food|cooking|recipe|restaur"&amp;"ant|snack|grocery|foodies""), ""Food"",
  REGEXMATCH(LOWER(B400), ""travel|vacation|airline|hotel|trip|flights|travelers""), ""Travel"",
  REGEXMATCH(LOWER(B400), ""fashion|style|clothing|apparel|shoes|accessories|beauty|cosmetics|fashionistas""), ""Fashi"&amp;"on &amp; Beauty"",
  REGEXMATCH(LOWER(B400), ""fitness|workout|gym|exercise|yoga|wellness|fitness enthusiasts""), ""Fitness"",
  REGEXMATCH(LOWER(B400), ""health|medical|pharmacy|mental health|doctor|health-conscious""), ""Health"",
  REGEXMATCH(LOWER(B400), "&amp;"""pets|dogs|cats|animals|pet care|pet lovers""), ""Pets"",
  REGEXMATCH(LOWER(B400), ""games|gaming|video games|xbox|playstation|nintendo|gamers""), ""Gaming"",
  REGEXMATCH(LOWER(B400), ""entertainment|movies|tv|netflix|streaming|celebrity|movie lovers|t"&amp;"v fans""), ""Entertainment"",
  REGEXMATCH(LOWER(B400), ""lifestyle|home|interior|decor|living|lifestyle enthusiasts""), ""Lifestyle"",
  REGEXMATCH(LOWER(B400), ""financial|finance|investing|stocks|retirement|banking|credit|debt|loans|savings|personal fi"&amp;"nance""), ""Finance"",
  REGEXMATCH(LOWER(B400), ""auto|automotive""), ""Auto"",
  REGEXMATCH(LOWER(B400), ""parenting|moms|dads|kids|toddlers|baby|new parents|children""), ""Parenting"",
  REGEXMATCH(LOWER(B400), ""technology|tech|gadgets|smartphone|apps"&amp;"|devices|computing|ai|robots""), ""Technology"",
  REGEXMATCH(LOWER(B400), ""education|students|learning|school|teachers|college|university|academics""), ""Education"",
  TRUE, ""Other""
)"),"Food")</f>
        <v>Food</v>
      </c>
      <c r="J143" t="s">
        <v>27</v>
      </c>
      <c r="K143" t="s">
        <v>977</v>
      </c>
      <c r="L143" t="s">
        <v>40</v>
      </c>
      <c r="M143" t="s">
        <v>50</v>
      </c>
      <c r="N143" t="s">
        <v>23</v>
      </c>
      <c r="O143" t="s">
        <v>24</v>
      </c>
      <c r="P143">
        <v>224359</v>
      </c>
      <c r="Q143">
        <v>480</v>
      </c>
      <c r="R143">
        <v>163149</v>
      </c>
      <c r="S143">
        <v>200859</v>
      </c>
      <c r="T143">
        <v>5</v>
      </c>
      <c r="U143">
        <v>4196.9367769999999</v>
      </c>
      <c r="V143" t="s">
        <v>47</v>
      </c>
      <c r="W143">
        <f t="shared" si="14"/>
        <v>839.38735539999993</v>
      </c>
      <c r="X143">
        <f t="shared" si="15"/>
        <v>0.2139428326922477</v>
      </c>
      <c r="Y143">
        <f t="shared" si="16"/>
        <v>72.717831689390664</v>
      </c>
      <c r="Z143">
        <f t="shared" si="17"/>
        <v>25.724563294902207</v>
      </c>
      <c r="AA143">
        <f t="shared" si="18"/>
        <v>1.0416666666666665</v>
      </c>
      <c r="AB143">
        <f t="shared" si="19"/>
        <v>18.706344639617754</v>
      </c>
      <c r="AC143">
        <f t="shared" si="20"/>
        <v>8.743618285416666</v>
      </c>
    </row>
    <row r="144" spans="1:29" x14ac:dyDescent="0.25">
      <c r="A144" t="s">
        <v>825</v>
      </c>
      <c r="B144" t="s">
        <v>2310</v>
      </c>
      <c r="C144" t="s">
        <v>2362</v>
      </c>
      <c r="D144" t="s">
        <v>2363</v>
      </c>
      <c r="E144" t="s">
        <v>2543</v>
      </c>
      <c r="I144" t="str">
        <f ca="1">IFERROR(__xludf.DUMMYFUNCTION("IFS(
  REGEXMATCH(LOWER(B325), ""sports|ufc|nba|nfl|mlb|soccer|sports fans""), ""Sports"",
  REGEXMATCH(LOWER(B325), ""music|spotify|concert|band|rock|pop|hip hop|jazz|r&amp;b|music lovers""), ""Music"",
  REGEXMATCH(LOWER(B325), ""food|cooking|recipe|restaur"&amp;"ant|snack|grocery|foodies""), ""Food"",
  REGEXMATCH(LOWER(B325), ""travel|vacation|airline|hotel|trip|flights|travelers""), ""Travel"",
  REGEXMATCH(LOWER(B325), ""fashion|style|clothing|apparel|shoes|accessories|beauty|cosmetics|fashionistas""), ""Fashi"&amp;"on &amp; Beauty"",
  REGEXMATCH(LOWER(B325), ""fitness|workout|gym|exercise|yoga|wellness|fitness enthusiasts""), ""Fitness"",
  REGEXMATCH(LOWER(B325), ""health|medical|pharmacy|mental health|doctor|health-conscious""), ""Health"",
  REGEXMATCH(LOWER(B325), "&amp;"""pets|dogs|cats|animals|pet care|pet lovers""), ""Pets"",
  REGEXMATCH(LOWER(B325), ""games|gaming|video games|xbox|playstation|nintendo|gamers""), ""Gaming"",
  REGEXMATCH(LOWER(B325), ""entertainment|movies|tv|netflix|streaming|celebrity|movie lovers|t"&amp;"v fans""), ""Entertainment"",
  REGEXMATCH(LOWER(B325), ""lifestyle|home|interior|decor|living|lifestyle enthusiasts""), ""Lifestyle"",
  REGEXMATCH(LOWER(B325), ""financial|finance|investing|stocks|retirement|banking|credit|debt|loans|savings|personal fi"&amp;"nance""), ""Finance"",
  REGEXMATCH(LOWER(B325), ""auto|automotive""), ""Auto"",
  REGEXMATCH(LOWER(B325), ""parenting|moms|dads|kids|toddlers|baby|new parents|children""), ""Parenting"",
  REGEXMATCH(LOWER(B325), ""technology|tech|gadgets|smartphone|apps"&amp;"|devices|computing|ai|robots""), ""Technology"",
  REGEXMATCH(LOWER(B325), ""education|students|learning|school|teachers|college|university|academics""), ""Education"",
  TRUE, ""Other""
)"),"Other")</f>
        <v>Other</v>
      </c>
      <c r="J144" t="s">
        <v>19</v>
      </c>
      <c r="K144" t="s">
        <v>826</v>
      </c>
      <c r="L144" t="s">
        <v>34</v>
      </c>
      <c r="M144" t="s">
        <v>179</v>
      </c>
      <c r="N144" t="s">
        <v>297</v>
      </c>
      <c r="O144" t="s">
        <v>24</v>
      </c>
      <c r="P144">
        <v>51056</v>
      </c>
      <c r="Q144">
        <v>120</v>
      </c>
      <c r="R144">
        <v>24672</v>
      </c>
      <c r="S144">
        <v>45563</v>
      </c>
      <c r="T144">
        <v>4</v>
      </c>
      <c r="U144">
        <v>2215.6318449999999</v>
      </c>
      <c r="V144" t="s">
        <v>64</v>
      </c>
      <c r="W144">
        <f t="shared" si="14"/>
        <v>553.90796124999997</v>
      </c>
      <c r="X144">
        <f t="shared" si="15"/>
        <v>0.23503603885929175</v>
      </c>
      <c r="Y144">
        <f t="shared" si="16"/>
        <v>48.323409589470387</v>
      </c>
      <c r="Z144">
        <f t="shared" si="17"/>
        <v>89.803495663099866</v>
      </c>
      <c r="AA144">
        <f t="shared" si="18"/>
        <v>3.3333333333333335</v>
      </c>
      <c r="AB144">
        <f t="shared" si="19"/>
        <v>43.396111034942024</v>
      </c>
      <c r="AC144">
        <f t="shared" si="20"/>
        <v>18.463598708333333</v>
      </c>
    </row>
    <row r="145" spans="1:29" x14ac:dyDescent="0.25">
      <c r="A145" t="s">
        <v>294</v>
      </c>
      <c r="B145" t="s">
        <v>2544</v>
      </c>
      <c r="C145" t="s">
        <v>2545</v>
      </c>
      <c r="I145" t="str">
        <f ca="1">IFERROR(__xludf.DUMMYFUNCTION("IFS(
  REGEXMATCH(LOWER(B87), ""sports|ufc|nba|nfl|mlb|soccer|sports fans""), ""Sports"",
  REGEXMATCH(LOWER(B87), ""music|spotify|concert|band|rock|pop|hip hop|jazz|r&amp;b|music lovers""), ""Music"",
  REGEXMATCH(LOWER(B87), ""food|cooking|recipe|restaurant"&amp;"|snack|grocery|foodies""), ""Food"",
  REGEXMATCH(LOWER(B87), ""travel|vacation|airline|hotel|trip|flights|travelers""), ""Travel"",
  REGEXMATCH(LOWER(B87), ""fashion|style|clothing|apparel|shoes|accessories|beauty|cosmetics|fashionistas""), ""Fashion &amp; "&amp;"Beauty"",
  REGEXMATCH(LOWER(B87), ""fitness|workout|gym|exercise|yoga|wellness|fitness enthusiasts""), ""Fitness"",
  REGEXMATCH(LOWER(B87), ""health|medical|pharmacy|mental health|doctor|health-conscious""), ""Health"",
  REGEXMATCH(LOWER(B87), ""pets|d"&amp;"ogs|cats|animals|pet care|pet lovers""), ""Pets"",
  REGEXMATCH(LOWER(B87), ""games|gaming|video games|xbox|playstation|nintendo|gamers""), ""Gaming"",
  REGEXMATCH(LOWER(B87), ""entertainment|movies|tv|netflix|streaming|celebrity|movie lovers|tv fans""),"&amp;" ""Entertainment"",
  REGEXMATCH(LOWER(B87), ""lifestyle|home|interior|decor|living|lifestyle enthusiasts""), ""Lifestyle"",
  REGEXMATCH(LOWER(B87), ""financial|finance|investing|stocks|retirement|banking|credit|debt|loans|savings|personal finance""), """&amp;"Finance"",
  REGEXMATCH(LOWER(B87), ""auto|automotive""), ""Auto"",
  REGEXMATCH(LOWER(B87), ""parenting|moms|dads|kids|toddlers|baby|new parents|children""), ""Parenting"",
  REGEXMATCH(LOWER(B87), ""technology|tech|gadgets|smartphone|apps|devices|comput"&amp;"ing|ai|robots""), ""Technology"",
  REGEXMATCH(LOWER(B87), ""education|students|learning|school|teachers|college|university|academics""), ""Education"",
  TRUE, ""Other""
)"),"Other")</f>
        <v>Other</v>
      </c>
      <c r="J145" t="s">
        <v>27</v>
      </c>
      <c r="K145" t="s">
        <v>295</v>
      </c>
      <c r="L145" t="s">
        <v>34</v>
      </c>
      <c r="M145" t="s">
        <v>296</v>
      </c>
      <c r="N145" t="s">
        <v>297</v>
      </c>
      <c r="O145" t="s">
        <v>116</v>
      </c>
      <c r="P145">
        <v>35043</v>
      </c>
      <c r="Q145">
        <v>140</v>
      </c>
      <c r="R145">
        <v>20942</v>
      </c>
      <c r="S145">
        <v>33479</v>
      </c>
      <c r="T145">
        <v>24</v>
      </c>
      <c r="U145">
        <v>1527.9762800000001</v>
      </c>
      <c r="V145" t="s">
        <v>298</v>
      </c>
      <c r="W145">
        <f t="shared" si="14"/>
        <v>63.665678333333339</v>
      </c>
      <c r="X145">
        <f t="shared" si="15"/>
        <v>0.39950917444282735</v>
      </c>
      <c r="Y145">
        <f t="shared" si="16"/>
        <v>59.760865222726366</v>
      </c>
      <c r="Z145">
        <f t="shared" si="17"/>
        <v>72.962290134657636</v>
      </c>
      <c r="AA145">
        <f t="shared" si="18"/>
        <v>17.142857142857142</v>
      </c>
      <c r="AB145">
        <f t="shared" si="19"/>
        <v>43.602895870787322</v>
      </c>
      <c r="AC145">
        <f t="shared" si="20"/>
        <v>10.914116285714286</v>
      </c>
    </row>
    <row r="146" spans="1:29" x14ac:dyDescent="0.25">
      <c r="A146" t="s">
        <v>580</v>
      </c>
      <c r="B146" t="s">
        <v>818</v>
      </c>
      <c r="C146" t="s">
        <v>2337</v>
      </c>
      <c r="D146" t="s">
        <v>2401</v>
      </c>
      <c r="E146" t="s">
        <v>2546</v>
      </c>
      <c r="I146" t="str">
        <f ca="1">IFERROR(__xludf.DUMMYFUNCTION("IFS(
  REGEXMATCH(LOWER(B209), ""sports|ufc|nba|nfl|mlb|soccer|sports fans""), ""Sports"",
  REGEXMATCH(LOWER(B209), ""music|spotify|concert|band|rock|pop|hip hop|jazz|r&amp;b|music lovers""), ""Music"",
  REGEXMATCH(LOWER(B209), ""food|cooking|recipe|restaur"&amp;"ant|snack|grocery|foodies""), ""Food"",
  REGEXMATCH(LOWER(B209), ""travel|vacation|airline|hotel|trip|flights|travelers""), ""Travel"",
  REGEXMATCH(LOWER(B209), ""fashion|style|clothing|apparel|shoes|accessories|beauty|cosmetics|fashionistas""), ""Fashi"&amp;"on &amp; Beauty"",
  REGEXMATCH(LOWER(B209), ""fitness|workout|gym|exercise|yoga|wellness|fitness enthusiasts""), ""Fitness"",
  REGEXMATCH(LOWER(B209), ""health|medical|pharmacy|mental health|doctor|health-conscious""), ""Health"",
  REGEXMATCH(LOWER(B209), "&amp;"""pets|dogs|cats|animals|pet care|pet lovers""), ""Pets"",
  REGEXMATCH(LOWER(B209), ""games|gaming|video games|xbox|playstation|nintendo|gamers""), ""Gaming"",
  REGEXMATCH(LOWER(B209), ""entertainment|movies|tv|netflix|streaming|celebrity|movie lovers|t"&amp;"v fans""), ""Entertainment"",
  REGEXMATCH(LOWER(B209), ""lifestyle|home|interior|decor|living|lifestyle enthusiasts""), ""Lifestyle"",
  REGEXMATCH(LOWER(B209), ""financial|finance|investing|stocks|retirement|banking|credit|debt|loans|savings|personal fi"&amp;"nance""), ""Finance"",
  REGEXMATCH(LOWER(B209), ""auto|automotive""), ""Auto"",
  REGEXMATCH(LOWER(B209), ""parenting|moms|dads|kids|toddlers|baby|new parents|children""), ""Parenting"",
  REGEXMATCH(LOWER(B209), ""technology|tech|gadgets|smartphone|apps"&amp;"|devices|computing|ai|robots""), ""Technology"",
  REGEXMATCH(LOWER(B209), ""education|students|learning|school|teachers|college|university|academics""), ""Education"",
  TRUE, ""Other""
)"),"Entertainment")</f>
        <v>Entertainment</v>
      </c>
      <c r="J146" t="s">
        <v>152</v>
      </c>
      <c r="K146" t="s">
        <v>581</v>
      </c>
      <c r="L146" t="s">
        <v>29</v>
      </c>
      <c r="M146" t="s">
        <v>406</v>
      </c>
      <c r="N146" t="s">
        <v>36</v>
      </c>
      <c r="O146" t="s">
        <v>24</v>
      </c>
      <c r="P146">
        <v>37717</v>
      </c>
      <c r="Q146">
        <v>69</v>
      </c>
      <c r="R146">
        <v>26541</v>
      </c>
      <c r="S146">
        <v>35126</v>
      </c>
      <c r="T146">
        <v>5</v>
      </c>
      <c r="U146">
        <v>1725.2713630000001</v>
      </c>
      <c r="V146" t="s">
        <v>69</v>
      </c>
      <c r="W146">
        <f t="shared" si="14"/>
        <v>345.05427259999999</v>
      </c>
      <c r="X146">
        <f t="shared" si="15"/>
        <v>0.18294137921891987</v>
      </c>
      <c r="Y146">
        <f t="shared" si="16"/>
        <v>70.368799215208</v>
      </c>
      <c r="Z146">
        <f t="shared" si="17"/>
        <v>65.004007497833541</v>
      </c>
      <c r="AA146">
        <f t="shared" si="18"/>
        <v>7.2463768115942031</v>
      </c>
      <c r="AB146">
        <f t="shared" si="19"/>
        <v>45.742539517989243</v>
      </c>
      <c r="AC146">
        <f t="shared" si="20"/>
        <v>25.003932797101449</v>
      </c>
    </row>
    <row r="147" spans="1:29" x14ac:dyDescent="0.25">
      <c r="A147" t="s">
        <v>1392</v>
      </c>
      <c r="B147" t="s">
        <v>2306</v>
      </c>
      <c r="C147" t="s">
        <v>2307</v>
      </c>
      <c r="D147" t="s">
        <v>2405</v>
      </c>
      <c r="E147" t="s">
        <v>2547</v>
      </c>
      <c r="I147" t="str">
        <f ca="1">IFERROR(__xludf.DUMMYFUNCTION("IFS(
  REGEXMATCH(LOWER(B646), ""sports|ufc|nba|nfl|mlb|soccer|sports fans""), ""Sports"",
  REGEXMATCH(LOWER(B646), ""music|spotify|concert|band|rock|pop|hip hop|jazz|r&amp;b|music lovers""), ""Music"",
  REGEXMATCH(LOWER(B646), ""food|cooking|recipe|restaur"&amp;"ant|snack|grocery|foodies""), ""Food"",
  REGEXMATCH(LOWER(B646), ""travel|vacation|airline|hotel|trip|flights|travelers""), ""Travel"",
  REGEXMATCH(LOWER(B646), ""fashion|style|clothing|apparel|shoes|accessories|beauty|cosmetics|fashionistas""), ""Fashi"&amp;"on &amp; Beauty"",
  REGEXMATCH(LOWER(B646), ""fitness|workout|gym|exercise|yoga|wellness|fitness enthusiasts""), ""Fitness"",
  REGEXMATCH(LOWER(B646), ""health|medical|pharmacy|mental health|doctor|health-conscious""), ""Health"",
  REGEXMATCH(LOWER(B646), "&amp;"""pets|dogs|cats|animals|pet care|pet lovers""), ""Pets"",
  REGEXMATCH(LOWER(B646), ""games|gaming|video games|xbox|playstation|nintendo|gamers""), ""Gaming"",
  REGEXMATCH(LOWER(B646), ""entertainment|movies|tv|netflix|streaming|celebrity|movie lovers|t"&amp;"v fans""), ""Entertainment"",
  REGEXMATCH(LOWER(B646), ""lifestyle|home|interior|decor|living|lifestyle enthusiasts""), ""Lifestyle"",
  REGEXMATCH(LOWER(B646), ""financial|finance|investing|stocks|retirement|banking|credit|debt|loans|savings|personal fi"&amp;"nance""), ""Finance"",
  REGEXMATCH(LOWER(B646), ""auto|automotive""), ""Auto"",
  REGEXMATCH(LOWER(B646), ""parenting|moms|dads|kids|toddlers|baby|new parents|children""), ""Parenting"",
  REGEXMATCH(LOWER(B646), ""technology|tech|gadgets|smartphone|apps"&amp;"|devices|computing|ai|robots""), ""Technology"",
  REGEXMATCH(LOWER(B646), ""education|students|learning|school|teachers|college|university|academics""), ""Education"",
  TRUE, ""Other""
)"),"Food")</f>
        <v>Food</v>
      </c>
      <c r="J147" t="s">
        <v>152</v>
      </c>
      <c r="K147" t="s">
        <v>1393</v>
      </c>
      <c r="L147" t="s">
        <v>40</v>
      </c>
      <c r="M147" t="s">
        <v>72</v>
      </c>
      <c r="N147" t="s">
        <v>36</v>
      </c>
      <c r="O147" t="s">
        <v>24</v>
      </c>
      <c r="P147">
        <v>40929</v>
      </c>
      <c r="Q147">
        <v>142</v>
      </c>
      <c r="R147">
        <v>9249</v>
      </c>
      <c r="S147">
        <v>31564</v>
      </c>
      <c r="T147">
        <v>8</v>
      </c>
      <c r="U147">
        <v>6764.5206369999996</v>
      </c>
      <c r="V147" t="s">
        <v>74</v>
      </c>
      <c r="W147">
        <f t="shared" si="14"/>
        <v>845.56507962499995</v>
      </c>
      <c r="X147">
        <f t="shared" si="15"/>
        <v>0.34694226587505195</v>
      </c>
      <c r="Y147">
        <f t="shared" si="16"/>
        <v>22.597669134354614</v>
      </c>
      <c r="Z147">
        <f t="shared" si="17"/>
        <v>731.37859628067895</v>
      </c>
      <c r="AA147">
        <f t="shared" si="18"/>
        <v>5.6338028169014089</v>
      </c>
      <c r="AB147">
        <f t="shared" si="19"/>
        <v>165.27451530699503</v>
      </c>
      <c r="AC147">
        <f t="shared" si="20"/>
        <v>47.637469274647884</v>
      </c>
    </row>
    <row r="148" spans="1:29" x14ac:dyDescent="0.25">
      <c r="A148" t="s">
        <v>145</v>
      </c>
      <c r="B148" t="s">
        <v>2310</v>
      </c>
      <c r="C148" t="s">
        <v>2408</v>
      </c>
      <c r="D148" t="s">
        <v>2548</v>
      </c>
      <c r="E148" t="s">
        <v>2549</v>
      </c>
      <c r="I148" t="str">
        <f ca="1">IFERROR(__xludf.DUMMYFUNCTION("IFS(
  REGEXMATCH(LOWER(B35), ""sports|ufc|nba|nfl|mlb|soccer|sports fans""), ""Sports"",
  REGEXMATCH(LOWER(B35), ""music|spotify|concert|band|rock|pop|hip hop|jazz|r&amp;b|music lovers""), ""Music"",
  REGEXMATCH(LOWER(B35), ""food|cooking|recipe|restaurant"&amp;"|snack|grocery|foodies""), ""Food"",
  REGEXMATCH(LOWER(B35), ""travel|vacation|airline|hotel|trip|flights|travelers""), ""Travel"",
  REGEXMATCH(LOWER(B35), ""fashion|style|clothing|apparel|shoes|accessories|beauty|cosmetics|fashionistas""), ""Fashion &amp; "&amp;"Beauty"",
  REGEXMATCH(LOWER(B35), ""fitness|workout|gym|exercise|yoga|wellness|fitness enthusiasts""), ""Fitness"",
  REGEXMATCH(LOWER(B35), ""health|medical|pharmacy|mental health|doctor|health-conscious""), ""Health"",
  REGEXMATCH(LOWER(B35), ""pets|d"&amp;"ogs|cats|animals|pet care|pet lovers""), ""Pets"",
  REGEXMATCH(LOWER(B35), ""games|gaming|video games|xbox|playstation|nintendo|gamers""), ""Gaming"",
  REGEXMATCH(LOWER(B35), ""entertainment|movies|tv|netflix|streaming|celebrity|movie lovers|tv fans""),"&amp;" ""Entertainment"",
  REGEXMATCH(LOWER(B35), ""lifestyle|home|interior|decor|living|lifestyle enthusiasts""), ""Lifestyle"",
  REGEXMATCH(LOWER(B35), ""financial|finance|investing|stocks|retirement|banking|credit|debt|loans|savings|personal finance""), """&amp;"Finance"",
  REGEXMATCH(LOWER(B35), ""auto|automotive""), ""Auto"",
  REGEXMATCH(LOWER(B35), ""parenting|moms|dads|kids|toddlers|baby|new parents|children""), ""Parenting"",
  REGEXMATCH(LOWER(B35), ""technology|tech|gadgets|smartphone|apps|devices|comput"&amp;"ing|ai|robots""), ""Technology"",
  REGEXMATCH(LOWER(B35), ""education|students|learning|school|teachers|college|university|academics""), ""Education"",
  TRUE, ""Other""
)"),"Other")</f>
        <v>Other</v>
      </c>
      <c r="J148" t="s">
        <v>19</v>
      </c>
      <c r="K148" t="s">
        <v>146</v>
      </c>
      <c r="L148" t="s">
        <v>21</v>
      </c>
      <c r="M148" t="s">
        <v>147</v>
      </c>
      <c r="N148" t="s">
        <v>148</v>
      </c>
      <c r="O148" t="s">
        <v>24</v>
      </c>
      <c r="P148">
        <v>34959</v>
      </c>
      <c r="Q148">
        <v>122</v>
      </c>
      <c r="R148">
        <v>17511</v>
      </c>
      <c r="S148">
        <v>31974</v>
      </c>
      <c r="T148">
        <v>5</v>
      </c>
      <c r="U148">
        <v>1477.4933570000001</v>
      </c>
      <c r="V148" t="s">
        <v>31</v>
      </c>
      <c r="W148">
        <f t="shared" si="14"/>
        <v>295.49867140000003</v>
      </c>
      <c r="X148">
        <f t="shared" si="15"/>
        <v>0.3489802339883864</v>
      </c>
      <c r="Y148">
        <f t="shared" si="16"/>
        <v>50.090105552218311</v>
      </c>
      <c r="Z148">
        <f t="shared" si="17"/>
        <v>84.375156016218384</v>
      </c>
      <c r="AA148">
        <f t="shared" si="18"/>
        <v>4.0983606557377046</v>
      </c>
      <c r="AB148">
        <f t="shared" si="19"/>
        <v>42.263604708372668</v>
      </c>
      <c r="AC148">
        <f t="shared" si="20"/>
        <v>12.110601286885247</v>
      </c>
    </row>
    <row r="149" spans="1:29" x14ac:dyDescent="0.25">
      <c r="A149" t="s">
        <v>387</v>
      </c>
      <c r="B149" t="s">
        <v>818</v>
      </c>
      <c r="C149" t="s">
        <v>2337</v>
      </c>
      <c r="D149" t="s">
        <v>2550</v>
      </c>
      <c r="E149" t="s">
        <v>2551</v>
      </c>
      <c r="I149" t="str">
        <f ca="1">IFERROR(__xludf.DUMMYFUNCTION("IFS(
  REGEXMATCH(LOWER(B125), ""sports|ufc|nba|nfl|mlb|soccer|sports fans""), ""Sports"",
  REGEXMATCH(LOWER(B125), ""music|spotify|concert|band|rock|pop|hip hop|jazz|r&amp;b|music lovers""), ""Music"",
  REGEXMATCH(LOWER(B125), ""food|cooking|recipe|restaur"&amp;"ant|snack|grocery|foodies""), ""Food"",
  REGEXMATCH(LOWER(B125), ""travel|vacation|airline|hotel|trip|flights|travelers""), ""Travel"",
  REGEXMATCH(LOWER(B125), ""fashion|style|clothing|apparel|shoes|accessories|beauty|cosmetics|fashionistas""), ""Fashi"&amp;"on &amp; Beauty"",
  REGEXMATCH(LOWER(B125), ""fitness|workout|gym|exercise|yoga|wellness|fitness enthusiasts""), ""Fitness"",
  REGEXMATCH(LOWER(B125), ""health|medical|pharmacy|mental health|doctor|health-conscious""), ""Health"",
  REGEXMATCH(LOWER(B125), "&amp;"""pets|dogs|cats|animals|pet care|pet lovers""), ""Pets"",
  REGEXMATCH(LOWER(B125), ""games|gaming|video games|xbox|playstation|nintendo|gamers""), ""Gaming"",
  REGEXMATCH(LOWER(B125), ""entertainment|movies|tv|netflix|streaming|celebrity|movie lovers|t"&amp;"v fans""), ""Entertainment"",
  REGEXMATCH(LOWER(B125), ""lifestyle|home|interior|decor|living|lifestyle enthusiasts""), ""Lifestyle"",
  REGEXMATCH(LOWER(B125), ""financial|finance|investing|stocks|retirement|banking|credit|debt|loans|savings|personal fi"&amp;"nance""), ""Finance"",
  REGEXMATCH(LOWER(B125), ""auto|automotive""), ""Auto"",
  REGEXMATCH(LOWER(B125), ""parenting|moms|dads|kids|toddlers|baby|new parents|children""), ""Parenting"",
  REGEXMATCH(LOWER(B125), ""technology|tech|gadgets|smartphone|apps"&amp;"|devices|computing|ai|robots""), ""Technology"",
  REGEXMATCH(LOWER(B125), ""education|students|learning|school|teachers|college|university|academics""), ""Education"",
  TRUE, ""Other""
)"),"Other")</f>
        <v>Other</v>
      </c>
      <c r="J149" t="s">
        <v>27</v>
      </c>
      <c r="K149" t="s">
        <v>388</v>
      </c>
      <c r="L149" t="s">
        <v>40</v>
      </c>
      <c r="M149" t="s">
        <v>352</v>
      </c>
      <c r="N149" t="s">
        <v>51</v>
      </c>
      <c r="O149" t="s">
        <v>24</v>
      </c>
      <c r="P149">
        <v>13823</v>
      </c>
      <c r="Q149">
        <v>58</v>
      </c>
      <c r="R149">
        <v>10671</v>
      </c>
      <c r="S149">
        <v>12937</v>
      </c>
      <c r="T149">
        <v>3</v>
      </c>
      <c r="U149">
        <v>1574.709734</v>
      </c>
      <c r="V149" t="s">
        <v>25</v>
      </c>
      <c r="W149">
        <f t="shared" si="14"/>
        <v>524.90324466666664</v>
      </c>
      <c r="X149">
        <f t="shared" si="15"/>
        <v>0.41959053750994724</v>
      </c>
      <c r="Y149">
        <f t="shared" si="16"/>
        <v>77.197424582218048</v>
      </c>
      <c r="Z149">
        <f t="shared" si="17"/>
        <v>147.5690876206541</v>
      </c>
      <c r="AA149">
        <f t="shared" si="18"/>
        <v>5.1724137931034484</v>
      </c>
      <c r="AB149">
        <f t="shared" si="19"/>
        <v>113.91953512262172</v>
      </c>
      <c r="AC149">
        <f t="shared" si="20"/>
        <v>27.150167827586209</v>
      </c>
    </row>
    <row r="150" spans="1:29" x14ac:dyDescent="0.25">
      <c r="A150" t="s">
        <v>208</v>
      </c>
      <c r="B150" t="s">
        <v>818</v>
      </c>
      <c r="C150" t="s">
        <v>2337</v>
      </c>
      <c r="D150" t="s">
        <v>2526</v>
      </c>
      <c r="E150" t="s">
        <v>2552</v>
      </c>
      <c r="I150" t="str">
        <f ca="1">IFERROR(__xludf.DUMMYFUNCTION("IFS(
  REGEXMATCH(LOWER(B56), ""sports|ufc|nba|nfl|mlb|soccer|sports fans""), ""Sports"",
  REGEXMATCH(LOWER(B56), ""music|spotify|concert|band|rock|pop|hip hop|jazz|r&amp;b|music lovers""), ""Music"",
  REGEXMATCH(LOWER(B56), ""food|cooking|recipe|restaurant"&amp;"|snack|grocery|foodies""), ""Food"",
  REGEXMATCH(LOWER(B56), ""travel|vacation|airline|hotel|trip|flights|travelers""), ""Travel"",
  REGEXMATCH(LOWER(B56), ""fashion|style|clothing|apparel|shoes|accessories|beauty|cosmetics|fashionistas""), ""Fashion &amp; "&amp;"Beauty"",
  REGEXMATCH(LOWER(B56), ""fitness|workout|gym|exercise|yoga|wellness|fitness enthusiasts""), ""Fitness"",
  REGEXMATCH(LOWER(B56), ""health|medical|pharmacy|mental health|doctor|health-conscious""), ""Health"",
  REGEXMATCH(LOWER(B56), ""pets|d"&amp;"ogs|cats|animals|pet care|pet lovers""), ""Pets"",
  REGEXMATCH(LOWER(B56), ""games|gaming|video games|xbox|playstation|nintendo|gamers""), ""Gaming"",
  REGEXMATCH(LOWER(B56), ""entertainment|movies|tv|netflix|streaming|celebrity|movie lovers|tv fans""),"&amp;" ""Entertainment"",
  REGEXMATCH(LOWER(B56), ""lifestyle|home|interior|decor|living|lifestyle enthusiasts""), ""Lifestyle"",
  REGEXMATCH(LOWER(B56), ""financial|finance|investing|stocks|retirement|banking|credit|debt|loans|savings|personal finance""), """&amp;"Finance"",
  REGEXMATCH(LOWER(B56), ""auto|automotive""), ""Auto"",
  REGEXMATCH(LOWER(B56), ""parenting|moms|dads|kids|toddlers|baby|new parents|children""), ""Parenting"",
  REGEXMATCH(LOWER(B56), ""technology|tech|gadgets|smartphone|apps|devices|comput"&amp;"ing|ai|robots""), ""Technology"",
  REGEXMATCH(LOWER(B56), ""education|students|learning|school|teachers|college|university|academics""), ""Education"",
  TRUE, ""Other""
)"),"Technology")</f>
        <v>Technology</v>
      </c>
      <c r="J150" t="s">
        <v>19</v>
      </c>
      <c r="K150" t="s">
        <v>209</v>
      </c>
      <c r="L150" t="s">
        <v>40</v>
      </c>
      <c r="M150" t="s">
        <v>210</v>
      </c>
      <c r="N150" t="s">
        <v>103</v>
      </c>
      <c r="O150" t="s">
        <v>24</v>
      </c>
      <c r="P150">
        <v>16956</v>
      </c>
      <c r="Q150">
        <v>65</v>
      </c>
      <c r="R150">
        <v>7553</v>
      </c>
      <c r="S150">
        <v>15201</v>
      </c>
      <c r="T150">
        <v>3</v>
      </c>
      <c r="U150">
        <v>1502.6801390000001</v>
      </c>
      <c r="V150" t="s">
        <v>207</v>
      </c>
      <c r="W150">
        <f t="shared" si="14"/>
        <v>500.8933796666667</v>
      </c>
      <c r="X150">
        <f t="shared" si="15"/>
        <v>0.38334512856805847</v>
      </c>
      <c r="Y150">
        <f t="shared" si="16"/>
        <v>44.544703939608397</v>
      </c>
      <c r="Z150">
        <f t="shared" si="17"/>
        <v>198.95142843903085</v>
      </c>
      <c r="AA150">
        <f t="shared" si="18"/>
        <v>4.6153846153846159</v>
      </c>
      <c r="AB150">
        <f t="shared" si="19"/>
        <v>88.622324781788166</v>
      </c>
      <c r="AC150">
        <f t="shared" si="20"/>
        <v>23.118155984615385</v>
      </c>
    </row>
    <row r="151" spans="1:29" x14ac:dyDescent="0.25">
      <c r="A151" t="s">
        <v>407</v>
      </c>
      <c r="B151" t="s">
        <v>2310</v>
      </c>
      <c r="C151" t="s">
        <v>2362</v>
      </c>
      <c r="D151" t="s">
        <v>2363</v>
      </c>
      <c r="E151" t="s">
        <v>2553</v>
      </c>
      <c r="I151" t="str">
        <f ca="1">IFERROR(__xludf.DUMMYFUNCTION("IFS(
  REGEXMATCH(LOWER(B135), ""sports|ufc|nba|nfl|mlb|soccer|sports fans""), ""Sports"",
  REGEXMATCH(LOWER(B135), ""music|spotify|concert|band|rock|pop|hip hop|jazz|r&amp;b|music lovers""), ""Music"",
  REGEXMATCH(LOWER(B135), ""food|cooking|recipe|restaur"&amp;"ant|snack|grocery|foodies""), ""Food"",
  REGEXMATCH(LOWER(B135), ""travel|vacation|airline|hotel|trip|flights|travelers""), ""Travel"",
  REGEXMATCH(LOWER(B135), ""fashion|style|clothing|apparel|shoes|accessories|beauty|cosmetics|fashionistas""), ""Fashi"&amp;"on &amp; Beauty"",
  REGEXMATCH(LOWER(B135), ""fitness|workout|gym|exercise|yoga|wellness|fitness enthusiasts""), ""Fitness"",
  REGEXMATCH(LOWER(B135), ""health|medical|pharmacy|mental health|doctor|health-conscious""), ""Health"",
  REGEXMATCH(LOWER(B135), "&amp;"""pets|dogs|cats|animals|pet care|pet lovers""), ""Pets"",
  REGEXMATCH(LOWER(B135), ""games|gaming|video games|xbox|playstation|nintendo|gamers""), ""Gaming"",
  REGEXMATCH(LOWER(B135), ""entertainment|movies|tv|netflix|streaming|celebrity|movie lovers|t"&amp;"v fans""), ""Entertainment"",
  REGEXMATCH(LOWER(B135), ""lifestyle|home|interior|decor|living|lifestyle enthusiasts""), ""Lifestyle"",
  REGEXMATCH(LOWER(B135), ""financial|finance|investing|stocks|retirement|banking|credit|debt|loans|savings|personal fi"&amp;"nance""), ""Finance"",
  REGEXMATCH(LOWER(B135), ""auto|automotive""), ""Auto"",
  REGEXMATCH(LOWER(B135), ""parenting|moms|dads|kids|toddlers|baby|new parents|children""), ""Parenting"",
  REGEXMATCH(LOWER(B135), ""technology|tech|gadgets|smartphone|apps"&amp;"|devices|computing|ai|robots""), ""Technology"",
  REGEXMATCH(LOWER(B135), ""education|students|learning|school|teachers|college|university|academics""), ""Education"",
  TRUE, ""Other""
)"),"Other")</f>
        <v>Other</v>
      </c>
      <c r="J151" t="s">
        <v>19</v>
      </c>
      <c r="K151" t="s">
        <v>408</v>
      </c>
      <c r="L151" t="s">
        <v>29</v>
      </c>
      <c r="M151" t="s">
        <v>409</v>
      </c>
      <c r="N151" t="s">
        <v>36</v>
      </c>
      <c r="O151" t="s">
        <v>24</v>
      </c>
      <c r="P151">
        <v>14917</v>
      </c>
      <c r="Q151">
        <v>10</v>
      </c>
      <c r="R151">
        <v>3065</v>
      </c>
      <c r="S151">
        <v>13109</v>
      </c>
      <c r="T151">
        <v>3</v>
      </c>
      <c r="U151">
        <v>1583.537104</v>
      </c>
      <c r="V151" t="s">
        <v>80</v>
      </c>
      <c r="W151">
        <f t="shared" si="14"/>
        <v>527.8457013333333</v>
      </c>
      <c r="X151">
        <f t="shared" si="15"/>
        <v>6.7037608098143062E-2</v>
      </c>
      <c r="Y151">
        <f t="shared" si="16"/>
        <v>20.547026882080846</v>
      </c>
      <c r="Z151">
        <f t="shared" si="17"/>
        <v>516.65158368678635</v>
      </c>
      <c r="AA151">
        <f t="shared" si="18"/>
        <v>30</v>
      </c>
      <c r="AB151">
        <f t="shared" si="19"/>
        <v>106.1565397868204</v>
      </c>
      <c r="AC151">
        <f t="shared" si="20"/>
        <v>158.35371040000001</v>
      </c>
    </row>
    <row r="152" spans="1:29" x14ac:dyDescent="0.25">
      <c r="A152" t="s">
        <v>424</v>
      </c>
      <c r="B152" t="s">
        <v>2310</v>
      </c>
      <c r="C152" t="s">
        <v>2315</v>
      </c>
      <c r="D152" t="s">
        <v>2522</v>
      </c>
      <c r="E152" t="s">
        <v>2554</v>
      </c>
      <c r="I152" t="str">
        <f ca="1">IFERROR(__xludf.DUMMYFUNCTION("IFS(
  REGEXMATCH(LOWER(B142), ""sports|ufc|nba|nfl|mlb|soccer|sports fans""), ""Sports"",
  REGEXMATCH(LOWER(B142), ""music|spotify|concert|band|rock|pop|hip hop|jazz|r&amp;b|music lovers""), ""Music"",
  REGEXMATCH(LOWER(B142), ""food|cooking|recipe|restaur"&amp;"ant|snack|grocery|foodies""), ""Food"",
  REGEXMATCH(LOWER(B142), ""travel|vacation|airline|hotel|trip|flights|travelers""), ""Travel"",
  REGEXMATCH(LOWER(B142), ""fashion|style|clothing|apparel|shoes|accessories|beauty|cosmetics|fashionistas""), ""Fashi"&amp;"on &amp; Beauty"",
  REGEXMATCH(LOWER(B142), ""fitness|workout|gym|exercise|yoga|wellness|fitness enthusiasts""), ""Fitness"",
  REGEXMATCH(LOWER(B142), ""health|medical|pharmacy|mental health|doctor|health-conscious""), ""Health"",
  REGEXMATCH(LOWER(B142), "&amp;"""pets|dogs|cats|animals|pet care|pet lovers""), ""Pets"",
  REGEXMATCH(LOWER(B142), ""games|gaming|video games|xbox|playstation|nintendo|gamers""), ""Gaming"",
  REGEXMATCH(LOWER(B142), ""entertainment|movies|tv|netflix|streaming|celebrity|movie lovers|t"&amp;"v fans""), ""Entertainment"",
  REGEXMATCH(LOWER(B142), ""lifestyle|home|interior|decor|living|lifestyle enthusiasts""), ""Lifestyle"",
  REGEXMATCH(LOWER(B142), ""financial|finance|investing|stocks|retirement|banking|credit|debt|loans|savings|personal fi"&amp;"nance""), ""Finance"",
  REGEXMATCH(LOWER(B142), ""auto|automotive""), ""Auto"",
  REGEXMATCH(LOWER(B142), ""parenting|moms|dads|kids|toddlers|baby|new parents|children""), ""Parenting"",
  REGEXMATCH(LOWER(B142), ""technology|tech|gadgets|smartphone|apps"&amp;"|devices|computing|ai|robots""), ""Technology"",
  REGEXMATCH(LOWER(B142), ""education|students|learning|school|teachers|college|university|academics""), ""Education"",
  TRUE, ""Other""
)"),"Auto")</f>
        <v>Auto</v>
      </c>
      <c r="J152" t="s">
        <v>27</v>
      </c>
      <c r="K152" t="s">
        <v>425</v>
      </c>
      <c r="L152" t="s">
        <v>40</v>
      </c>
      <c r="M152" t="s">
        <v>115</v>
      </c>
      <c r="N152" t="s">
        <v>23</v>
      </c>
      <c r="O152" t="s">
        <v>24</v>
      </c>
      <c r="P152">
        <v>482834</v>
      </c>
      <c r="Q152">
        <v>1269</v>
      </c>
      <c r="R152">
        <v>292059</v>
      </c>
      <c r="S152">
        <v>428761</v>
      </c>
      <c r="T152">
        <v>7</v>
      </c>
      <c r="U152">
        <v>1594.463397</v>
      </c>
      <c r="V152" t="s">
        <v>119</v>
      </c>
      <c r="W152">
        <f t="shared" si="14"/>
        <v>227.78048528571429</v>
      </c>
      <c r="X152">
        <f t="shared" si="15"/>
        <v>0.26282324774145982</v>
      </c>
      <c r="Y152">
        <f t="shared" si="16"/>
        <v>60.488490868497244</v>
      </c>
      <c r="Z152">
        <f t="shared" si="17"/>
        <v>5.4593879900978912</v>
      </c>
      <c r="AA152">
        <f t="shared" si="18"/>
        <v>0.55161544523246653</v>
      </c>
      <c r="AB152">
        <f t="shared" si="19"/>
        <v>3.3023014058661984</v>
      </c>
      <c r="AC152">
        <f t="shared" si="20"/>
        <v>1.2564723380614657</v>
      </c>
    </row>
    <row r="153" spans="1:29" x14ac:dyDescent="0.25">
      <c r="A153" t="s">
        <v>284</v>
      </c>
      <c r="B153" t="s">
        <v>2310</v>
      </c>
      <c r="C153" t="s">
        <v>2311</v>
      </c>
      <c r="D153" t="s">
        <v>2373</v>
      </c>
      <c r="E153" t="s">
        <v>2555</v>
      </c>
      <c r="I153" t="str">
        <f ca="1">IFERROR(__xludf.DUMMYFUNCTION("IFS(
  REGEXMATCH(LOWER(B83), ""sports|ufc|nba|nfl|mlb|soccer|sports fans""), ""Sports"",
  REGEXMATCH(LOWER(B83), ""music|spotify|concert|band|rock|pop|hip hop|jazz|r&amp;b|music lovers""), ""Music"",
  REGEXMATCH(LOWER(B83), ""food|cooking|recipe|restaurant"&amp;"|snack|grocery|foodies""), ""Food"",
  REGEXMATCH(LOWER(B83), ""travel|vacation|airline|hotel|trip|flights|travelers""), ""Travel"",
  REGEXMATCH(LOWER(B83), ""fashion|style|clothing|apparel|shoes|accessories|beauty|cosmetics|fashionistas""), ""Fashion &amp; "&amp;"Beauty"",
  REGEXMATCH(LOWER(B83), ""fitness|workout|gym|exercise|yoga|wellness|fitness enthusiasts""), ""Fitness"",
  REGEXMATCH(LOWER(B83), ""health|medical|pharmacy|mental health|doctor|health-conscious""), ""Health"",
  REGEXMATCH(LOWER(B83), ""pets|d"&amp;"ogs|cats|animals|pet care|pet lovers""), ""Pets"",
  REGEXMATCH(LOWER(B83), ""games|gaming|video games|xbox|playstation|nintendo|gamers""), ""Gaming"",
  REGEXMATCH(LOWER(B83), ""entertainment|movies|tv|netflix|streaming|celebrity|movie lovers|tv fans""),"&amp;" ""Entertainment"",
  REGEXMATCH(LOWER(B83), ""lifestyle|home|interior|decor|living|lifestyle enthusiasts""), ""Lifestyle"",
  REGEXMATCH(LOWER(B83), ""financial|finance|investing|stocks|retirement|banking|credit|debt|loans|savings|personal finance""), """&amp;"Finance"",
  REGEXMATCH(LOWER(B83), ""auto|automotive""), ""Auto"",
  REGEXMATCH(LOWER(B83), ""parenting|moms|dads|kids|toddlers|baby|new parents|children""), ""Parenting"",
  REGEXMATCH(LOWER(B83), ""technology|tech|gadgets|smartphone|apps|devices|comput"&amp;"ing|ai|robots""), ""Technology"",
  REGEXMATCH(LOWER(B83), ""education|students|learning|school|teachers|college|university|academics""), ""Education"",
  TRUE, ""Other""
)"),"Other")</f>
        <v>Other</v>
      </c>
      <c r="J153" t="s">
        <v>152</v>
      </c>
      <c r="K153" t="s">
        <v>243</v>
      </c>
      <c r="L153" t="s">
        <v>21</v>
      </c>
      <c r="M153" t="s">
        <v>285</v>
      </c>
      <c r="N153" t="s">
        <v>23</v>
      </c>
      <c r="O153" t="s">
        <v>24</v>
      </c>
      <c r="P153">
        <v>9946</v>
      </c>
      <c r="Q153">
        <v>20</v>
      </c>
      <c r="R153">
        <v>4818</v>
      </c>
      <c r="S153">
        <v>7382</v>
      </c>
      <c r="T153">
        <v>3</v>
      </c>
      <c r="U153">
        <v>1525.962329</v>
      </c>
      <c r="V153" t="s">
        <v>286</v>
      </c>
      <c r="W153">
        <f t="shared" si="14"/>
        <v>508.65410966666667</v>
      </c>
      <c r="X153">
        <f t="shared" si="15"/>
        <v>0.20108586366378445</v>
      </c>
      <c r="Y153">
        <f t="shared" si="16"/>
        <v>48.441584556605669</v>
      </c>
      <c r="Z153">
        <f t="shared" si="17"/>
        <v>316.72111436280613</v>
      </c>
      <c r="AA153">
        <f t="shared" si="18"/>
        <v>15</v>
      </c>
      <c r="AB153">
        <f t="shared" si="19"/>
        <v>153.42472642268248</v>
      </c>
      <c r="AC153">
        <f t="shared" si="20"/>
        <v>76.298116449999995</v>
      </c>
    </row>
    <row r="154" spans="1:29" x14ac:dyDescent="0.25">
      <c r="A154" t="s">
        <v>1031</v>
      </c>
      <c r="B154" t="s">
        <v>2306</v>
      </c>
      <c r="C154" t="s">
        <v>2307</v>
      </c>
      <c r="D154" t="s">
        <v>2369</v>
      </c>
      <c r="E154" t="s">
        <v>2409</v>
      </c>
      <c r="F154" t="s">
        <v>2556</v>
      </c>
      <c r="I154" t="str">
        <f ca="1">IFERROR(__xludf.DUMMYFUNCTION("IFS(
  REGEXMATCH(LOWER(B429), ""sports|ufc|nba|nfl|mlb|soccer|sports fans""), ""Sports"",
  REGEXMATCH(LOWER(B429), ""music|spotify|concert|band|rock|pop|hip hop|jazz|r&amp;b|music lovers""), ""Music"",
  REGEXMATCH(LOWER(B429), ""food|cooking|recipe|restaur"&amp;"ant|snack|grocery|foodies""), ""Food"",
  REGEXMATCH(LOWER(B429), ""travel|vacation|airline|hotel|trip|flights|travelers""), ""Travel"",
  REGEXMATCH(LOWER(B429), ""fashion|style|clothing|apparel|shoes|accessories|beauty|cosmetics|fashionistas""), ""Fashi"&amp;"on &amp; Beauty"",
  REGEXMATCH(LOWER(B429), ""fitness|workout|gym|exercise|yoga|wellness|fitness enthusiasts""), ""Fitness"",
  REGEXMATCH(LOWER(B429), ""health|medical|pharmacy|mental health|doctor|health-conscious""), ""Health"",
  REGEXMATCH(LOWER(B429), "&amp;"""pets|dogs|cats|animals|pet care|pet lovers""), ""Pets"",
  REGEXMATCH(LOWER(B429), ""games|gaming|video games|xbox|playstation|nintendo|gamers""), ""Gaming"",
  REGEXMATCH(LOWER(B429), ""entertainment|movies|tv|netflix|streaming|celebrity|movie lovers|t"&amp;"v fans""), ""Entertainment"",
  REGEXMATCH(LOWER(B429), ""lifestyle|home|interior|decor|living|lifestyle enthusiasts""), ""Lifestyle"",
  REGEXMATCH(LOWER(B429), ""financial|finance|investing|stocks|retirement|banking|credit|debt|loans|savings|personal fi"&amp;"nance""), ""Finance"",
  REGEXMATCH(LOWER(B429), ""auto|automotive""), ""Auto"",
  REGEXMATCH(LOWER(B429), ""parenting|moms|dads|kids|toddlers|baby|new parents|children""), ""Parenting"",
  REGEXMATCH(LOWER(B429), ""technology|tech|gadgets|smartphone|apps"&amp;"|devices|computing|ai|robots""), ""Technology"",
  REGEXMATCH(LOWER(B429), ""education|students|learning|school|teachers|college|university|academics""), ""Education"",
  TRUE, ""Other""
)"),"Other")</f>
        <v>Other</v>
      </c>
      <c r="J154" t="s">
        <v>27</v>
      </c>
      <c r="K154" t="s">
        <v>1032</v>
      </c>
      <c r="L154" t="s">
        <v>34</v>
      </c>
      <c r="M154" t="s">
        <v>54</v>
      </c>
      <c r="N154" t="s">
        <v>51</v>
      </c>
      <c r="O154" t="s">
        <v>24</v>
      </c>
      <c r="P154">
        <v>36863</v>
      </c>
      <c r="Q154">
        <v>116</v>
      </c>
      <c r="R154">
        <v>3570</v>
      </c>
      <c r="S154">
        <v>29458</v>
      </c>
      <c r="T154">
        <v>15</v>
      </c>
      <c r="U154">
        <v>4752.8166849999998</v>
      </c>
      <c r="V154" t="s">
        <v>139</v>
      </c>
      <c r="W154">
        <f t="shared" si="14"/>
        <v>316.85444566666666</v>
      </c>
      <c r="X154">
        <f t="shared" si="15"/>
        <v>0.31467867509426795</v>
      </c>
      <c r="Y154">
        <f t="shared" si="16"/>
        <v>9.6845075007460046</v>
      </c>
      <c r="Z154">
        <f t="shared" si="17"/>
        <v>1331.321200280112</v>
      </c>
      <c r="AA154">
        <f t="shared" si="18"/>
        <v>12.931034482758621</v>
      </c>
      <c r="AB154">
        <f t="shared" si="19"/>
        <v>128.93190150014919</v>
      </c>
      <c r="AC154">
        <f t="shared" si="20"/>
        <v>40.972557629310344</v>
      </c>
    </row>
    <row r="155" spans="1:29" x14ac:dyDescent="0.25">
      <c r="A155" t="s">
        <v>827</v>
      </c>
      <c r="B155" t="s">
        <v>2310</v>
      </c>
      <c r="C155" t="s">
        <v>2311</v>
      </c>
      <c r="D155" t="s">
        <v>2405</v>
      </c>
      <c r="E155" t="s">
        <v>2557</v>
      </c>
      <c r="I155" t="str">
        <f ca="1">IFERROR(__xludf.DUMMYFUNCTION("IFS(
  REGEXMATCH(LOWER(B326), ""sports|ufc|nba|nfl|mlb|soccer|sports fans""), ""Sports"",
  REGEXMATCH(LOWER(B326), ""music|spotify|concert|band|rock|pop|hip hop|jazz|r&amp;b|music lovers""), ""Music"",
  REGEXMATCH(LOWER(B326), ""food|cooking|recipe|restaur"&amp;"ant|snack|grocery|foodies""), ""Food"",
  REGEXMATCH(LOWER(B326), ""travel|vacation|airline|hotel|trip|flights|travelers""), ""Travel"",
  REGEXMATCH(LOWER(B326), ""fashion|style|clothing|apparel|shoes|accessories|beauty|cosmetics|fashionistas""), ""Fashi"&amp;"on &amp; Beauty"",
  REGEXMATCH(LOWER(B326), ""fitness|workout|gym|exercise|yoga|wellness|fitness enthusiasts""), ""Fitness"",
  REGEXMATCH(LOWER(B326), ""health|medical|pharmacy|mental health|doctor|health-conscious""), ""Health"",
  REGEXMATCH(LOWER(B326), "&amp;"""pets|dogs|cats|animals|pet care|pet lovers""), ""Pets"",
  REGEXMATCH(LOWER(B326), ""games|gaming|video games|xbox|playstation|nintendo|gamers""), ""Gaming"",
  REGEXMATCH(LOWER(B326), ""entertainment|movies|tv|netflix|streaming|celebrity|movie lovers|t"&amp;"v fans""), ""Entertainment"",
  REGEXMATCH(LOWER(B326), ""lifestyle|home|interior|decor|living|lifestyle enthusiasts""), ""Lifestyle"",
  REGEXMATCH(LOWER(B326), ""financial|finance|investing|stocks|retirement|banking|credit|debt|loans|savings|personal fi"&amp;"nance""), ""Finance"",
  REGEXMATCH(LOWER(B326), ""auto|automotive""), ""Auto"",
  REGEXMATCH(LOWER(B326), ""parenting|moms|dads|kids|toddlers|baby|new parents|children""), ""Parenting"",
  REGEXMATCH(LOWER(B326), ""technology|tech|gadgets|smartphone|apps"&amp;"|devices|computing|ai|robots""), ""Technology"",
  REGEXMATCH(LOWER(B326), ""education|students|learning|school|teachers|college|university|academics""), ""Education"",
  TRUE, ""Other""
)"),"Food")</f>
        <v>Food</v>
      </c>
      <c r="J155" t="s">
        <v>19</v>
      </c>
      <c r="K155" t="s">
        <v>828</v>
      </c>
      <c r="L155" t="s">
        <v>40</v>
      </c>
      <c r="M155" t="s">
        <v>215</v>
      </c>
      <c r="N155" t="s">
        <v>23</v>
      </c>
      <c r="O155" t="s">
        <v>24</v>
      </c>
      <c r="P155">
        <v>85280</v>
      </c>
      <c r="Q155">
        <v>211</v>
      </c>
      <c r="R155">
        <v>35860</v>
      </c>
      <c r="S155">
        <v>79837</v>
      </c>
      <c r="T155">
        <v>5</v>
      </c>
      <c r="U155">
        <v>2217.932092</v>
      </c>
      <c r="V155" t="s">
        <v>74</v>
      </c>
      <c r="W155">
        <f t="shared" si="14"/>
        <v>443.58641840000001</v>
      </c>
      <c r="X155">
        <f t="shared" si="15"/>
        <v>0.24742026266416509</v>
      </c>
      <c r="Y155">
        <f t="shared" si="16"/>
        <v>42.049718574108816</v>
      </c>
      <c r="Z155">
        <f t="shared" si="17"/>
        <v>61.849751589514781</v>
      </c>
      <c r="AA155">
        <f t="shared" si="18"/>
        <v>2.3696682464454977</v>
      </c>
      <c r="AB155">
        <f t="shared" si="19"/>
        <v>26.007646482176359</v>
      </c>
      <c r="AC155">
        <f t="shared" si="20"/>
        <v>10.511526502369668</v>
      </c>
    </row>
    <row r="156" spans="1:29" x14ac:dyDescent="0.25">
      <c r="A156" t="s">
        <v>988</v>
      </c>
      <c r="B156" t="s">
        <v>2306</v>
      </c>
      <c r="C156" t="s">
        <v>2307</v>
      </c>
      <c r="D156" t="s">
        <v>2369</v>
      </c>
      <c r="E156" t="s">
        <v>2409</v>
      </c>
      <c r="F156" t="s">
        <v>2558</v>
      </c>
      <c r="I156" t="str">
        <f ca="1">IFERROR(__xludf.DUMMYFUNCTION("IFS(
  REGEXMATCH(LOWER(B406), ""sports|ufc|nba|nfl|mlb|soccer|sports fans""), ""Sports"",
  REGEXMATCH(LOWER(B406), ""music|spotify|concert|band|rock|pop|hip hop|jazz|r&amp;b|music lovers""), ""Music"",
  REGEXMATCH(LOWER(B406), ""food|cooking|recipe|restaur"&amp;"ant|snack|grocery|foodies""), ""Food"",
  REGEXMATCH(LOWER(B406), ""travel|vacation|airline|hotel|trip|flights|travelers""), ""Travel"",
  REGEXMATCH(LOWER(B406), ""fashion|style|clothing|apparel|shoes|accessories|beauty|cosmetics|fashionistas""), ""Fashi"&amp;"on &amp; Beauty"",
  REGEXMATCH(LOWER(B406), ""fitness|workout|gym|exercise|yoga|wellness|fitness enthusiasts""), ""Fitness"",
  REGEXMATCH(LOWER(B406), ""health|medical|pharmacy|mental health|doctor|health-conscious""), ""Health"",
  REGEXMATCH(LOWER(B406), "&amp;"""pets|dogs|cats|animals|pet care|pet lovers""), ""Pets"",
  REGEXMATCH(LOWER(B406), ""games|gaming|video games|xbox|playstation|nintendo|gamers""), ""Gaming"",
  REGEXMATCH(LOWER(B406), ""entertainment|movies|tv|netflix|streaming|celebrity|movie lovers|t"&amp;"v fans""), ""Entertainment"",
  REGEXMATCH(LOWER(B406), ""lifestyle|home|interior|decor|living|lifestyle enthusiasts""), ""Lifestyle"",
  REGEXMATCH(LOWER(B406), ""financial|finance|investing|stocks|retirement|banking|credit|debt|loans|savings|personal fi"&amp;"nance""), ""Finance"",
  REGEXMATCH(LOWER(B406), ""auto|automotive""), ""Auto"",
  REGEXMATCH(LOWER(B406), ""parenting|moms|dads|kids|toddlers|baby|new parents|children""), ""Parenting"",
  REGEXMATCH(LOWER(B406), ""technology|tech|gadgets|smartphone|apps"&amp;"|devices|computing|ai|robots""), ""Technology"",
  REGEXMATCH(LOWER(B406), ""education|students|learning|school|teachers|college|university|academics""), ""Education"",
  TRUE, ""Other""
)"),"Other")</f>
        <v>Other</v>
      </c>
      <c r="J156" t="s">
        <v>19</v>
      </c>
      <c r="K156" t="s">
        <v>303</v>
      </c>
      <c r="L156" t="s">
        <v>34</v>
      </c>
      <c r="M156" t="s">
        <v>989</v>
      </c>
      <c r="N156" t="s">
        <v>323</v>
      </c>
      <c r="O156" t="s">
        <v>24</v>
      </c>
      <c r="P156">
        <v>10386</v>
      </c>
      <c r="Q156">
        <v>65</v>
      </c>
      <c r="R156">
        <v>5876</v>
      </c>
      <c r="S156">
        <v>10048</v>
      </c>
      <c r="T156">
        <v>15</v>
      </c>
      <c r="U156">
        <v>4439.8380639999996</v>
      </c>
      <c r="V156" t="s">
        <v>119</v>
      </c>
      <c r="W156">
        <f t="shared" si="14"/>
        <v>295.98920426666666</v>
      </c>
      <c r="X156">
        <f t="shared" si="15"/>
        <v>0.62584248026189104</v>
      </c>
      <c r="Y156">
        <f t="shared" si="16"/>
        <v>56.576160215674939</v>
      </c>
      <c r="Z156">
        <f t="shared" si="17"/>
        <v>755.58850646698431</v>
      </c>
      <c r="AA156">
        <f t="shared" si="18"/>
        <v>23.076923076923077</v>
      </c>
      <c r="AB156">
        <f t="shared" si="19"/>
        <v>427.4829639899865</v>
      </c>
      <c r="AC156">
        <f t="shared" si="20"/>
        <v>68.305200984615382</v>
      </c>
    </row>
    <row r="157" spans="1:29" x14ac:dyDescent="0.25">
      <c r="A157" t="s">
        <v>721</v>
      </c>
      <c r="B157" t="s">
        <v>2310</v>
      </c>
      <c r="C157" t="s">
        <v>2320</v>
      </c>
      <c r="D157" t="s">
        <v>2321</v>
      </c>
      <c r="E157" t="s">
        <v>2417</v>
      </c>
      <c r="F157" t="s">
        <v>2559</v>
      </c>
      <c r="G157" t="s">
        <v>2560</v>
      </c>
      <c r="I157" t="str">
        <f ca="1">IFERROR(__xludf.DUMMYFUNCTION("IFS(
  REGEXMATCH(LOWER(B272), ""sports|ufc|nba|nfl|mlb|soccer|sports fans""), ""Sports"",
  REGEXMATCH(LOWER(B272), ""music|spotify|concert|band|rock|pop|hip hop|jazz|r&amp;b|music lovers""), ""Music"",
  REGEXMATCH(LOWER(B272), ""food|cooking|recipe|restaur"&amp;"ant|snack|grocery|foodies""), ""Food"",
  REGEXMATCH(LOWER(B272), ""travel|vacation|airline|hotel|trip|flights|travelers""), ""Travel"",
  REGEXMATCH(LOWER(B272), ""fashion|style|clothing|apparel|shoes|accessories|beauty|cosmetics|fashionistas""), ""Fashi"&amp;"on &amp; Beauty"",
  REGEXMATCH(LOWER(B272), ""fitness|workout|gym|exercise|yoga|wellness|fitness enthusiasts""), ""Fitness"",
  REGEXMATCH(LOWER(B272), ""health|medical|pharmacy|mental health|doctor|health-conscious""), ""Health"",
  REGEXMATCH(LOWER(B272), "&amp;"""pets|dogs|cats|animals|pet care|pet lovers""), ""Pets"",
  REGEXMATCH(LOWER(B272), ""games|gaming|video games|xbox|playstation|nintendo|gamers""), ""Gaming"",
  REGEXMATCH(LOWER(B272), ""entertainment|movies|tv|netflix|streaming|celebrity|movie lovers|t"&amp;"v fans""), ""Entertainment"",
  REGEXMATCH(LOWER(B272), ""lifestyle|home|interior|decor|living|lifestyle enthusiasts""), ""Lifestyle"",
  REGEXMATCH(LOWER(B272), ""financial|finance|investing|stocks|retirement|banking|credit|debt|loans|savings|personal fi"&amp;"nance""), ""Finance"",
  REGEXMATCH(LOWER(B272), ""auto|automotive""), ""Auto"",
  REGEXMATCH(LOWER(B272), ""parenting|moms|dads|kids|toddlers|baby|new parents|children""), ""Parenting"",
  REGEXMATCH(LOWER(B272), ""technology|tech|gadgets|smartphone|apps"&amp;"|devices|computing|ai|robots""), ""Technology"",
  REGEXMATCH(LOWER(B272), ""education|students|learning|school|teachers|college|university|academics""), ""Education"",
  TRUE, ""Other""
)"),"Other")</f>
        <v>Other</v>
      </c>
      <c r="J157" t="s">
        <v>27</v>
      </c>
      <c r="K157" t="s">
        <v>722</v>
      </c>
      <c r="L157" t="s">
        <v>29</v>
      </c>
      <c r="M157" t="s">
        <v>328</v>
      </c>
      <c r="N157" t="s">
        <v>63</v>
      </c>
      <c r="O157" t="s">
        <v>92</v>
      </c>
      <c r="P157">
        <v>13075</v>
      </c>
      <c r="Q157">
        <v>74</v>
      </c>
      <c r="R157">
        <v>5980</v>
      </c>
      <c r="S157">
        <v>12114</v>
      </c>
      <c r="T157">
        <v>15</v>
      </c>
      <c r="U157">
        <v>1936.1307979999999</v>
      </c>
      <c r="V157" t="s">
        <v>106</v>
      </c>
      <c r="W157">
        <f t="shared" si="14"/>
        <v>129.07538653333333</v>
      </c>
      <c r="X157">
        <f t="shared" si="15"/>
        <v>0.56596558317399626</v>
      </c>
      <c r="Y157">
        <f t="shared" si="16"/>
        <v>45.736137667304014</v>
      </c>
      <c r="Z157">
        <f t="shared" si="17"/>
        <v>323.7676919732441</v>
      </c>
      <c r="AA157">
        <f t="shared" si="18"/>
        <v>20.27027027027027</v>
      </c>
      <c r="AB157">
        <f t="shared" si="19"/>
        <v>148.07883732313576</v>
      </c>
      <c r="AC157">
        <f t="shared" si="20"/>
        <v>26.163929702702703</v>
      </c>
    </row>
    <row r="158" spans="1:29" x14ac:dyDescent="0.25">
      <c r="A158" t="s">
        <v>714</v>
      </c>
      <c r="B158" t="s">
        <v>2310</v>
      </c>
      <c r="C158" t="s">
        <v>2320</v>
      </c>
      <c r="D158" t="s">
        <v>2321</v>
      </c>
      <c r="E158" t="s">
        <v>2478</v>
      </c>
      <c r="F158" t="s">
        <v>2460</v>
      </c>
      <c r="I158" t="str">
        <f ca="1">IFERROR(__xludf.DUMMYFUNCTION("IFS(
  REGEXMATCH(LOWER(B268), ""sports|ufc|nba|nfl|mlb|soccer|sports fans""), ""Sports"",
  REGEXMATCH(LOWER(B268), ""music|spotify|concert|band|rock|pop|hip hop|jazz|r&amp;b|music lovers""), ""Music"",
  REGEXMATCH(LOWER(B268), ""food|cooking|recipe|restaur"&amp;"ant|snack|grocery|foodies""), ""Food"",
  REGEXMATCH(LOWER(B268), ""travel|vacation|airline|hotel|trip|flights|travelers""), ""Travel"",
  REGEXMATCH(LOWER(B268), ""fashion|style|clothing|apparel|shoes|accessories|beauty|cosmetics|fashionistas""), ""Fashi"&amp;"on &amp; Beauty"",
  REGEXMATCH(LOWER(B268), ""fitness|workout|gym|exercise|yoga|wellness|fitness enthusiasts""), ""Fitness"",
  REGEXMATCH(LOWER(B268), ""health|medical|pharmacy|mental health|doctor|health-conscious""), ""Health"",
  REGEXMATCH(LOWER(B268), "&amp;"""pets|dogs|cats|animals|pet care|pet lovers""), ""Pets"",
  REGEXMATCH(LOWER(B268), ""games|gaming|video games|xbox|playstation|nintendo|gamers""), ""Gaming"",
  REGEXMATCH(LOWER(B268), ""entertainment|movies|tv|netflix|streaming|celebrity|movie lovers|t"&amp;"v fans""), ""Entertainment"",
  REGEXMATCH(LOWER(B268), ""lifestyle|home|interior|decor|living|lifestyle enthusiasts""), ""Lifestyle"",
  REGEXMATCH(LOWER(B268), ""financial|finance|investing|stocks|retirement|banking|credit|debt|loans|savings|personal fi"&amp;"nance""), ""Finance"",
  REGEXMATCH(LOWER(B268), ""auto|automotive""), ""Auto"",
  REGEXMATCH(LOWER(B268), ""parenting|moms|dads|kids|toddlers|baby|new parents|children""), ""Parenting"",
  REGEXMATCH(LOWER(B268), ""technology|tech|gadgets|smartphone|apps"&amp;"|devices|computing|ai|robots""), ""Technology"",
  REGEXMATCH(LOWER(B268), ""education|students|learning|school|teachers|college|university|academics""), ""Education"",
  TRUE, ""Other""
)"),"Pets")</f>
        <v>Pets</v>
      </c>
      <c r="J158" t="s">
        <v>19</v>
      </c>
      <c r="K158" t="s">
        <v>715</v>
      </c>
      <c r="L158" t="s">
        <v>21</v>
      </c>
      <c r="M158" t="s">
        <v>72</v>
      </c>
      <c r="N158" t="s">
        <v>23</v>
      </c>
      <c r="O158" t="s">
        <v>24</v>
      </c>
      <c r="P158">
        <v>68008</v>
      </c>
      <c r="Q158">
        <v>204</v>
      </c>
      <c r="R158">
        <v>2996</v>
      </c>
      <c r="S158">
        <v>49686</v>
      </c>
      <c r="T158">
        <v>9</v>
      </c>
      <c r="U158">
        <v>1923.808141</v>
      </c>
      <c r="V158" t="s">
        <v>47</v>
      </c>
      <c r="W158">
        <f t="shared" si="14"/>
        <v>213.7564601111111</v>
      </c>
      <c r="X158">
        <f t="shared" si="15"/>
        <v>0.29996471003411362</v>
      </c>
      <c r="Y158">
        <f t="shared" si="16"/>
        <v>4.4053640748147282</v>
      </c>
      <c r="Z158">
        <f t="shared" si="17"/>
        <v>642.12554773030706</v>
      </c>
      <c r="AA158">
        <f t="shared" si="18"/>
        <v>4.4117647058823533</v>
      </c>
      <c r="AB158">
        <f t="shared" si="19"/>
        <v>28.287968194918246</v>
      </c>
      <c r="AC158">
        <f t="shared" si="20"/>
        <v>9.4304320637254904</v>
      </c>
    </row>
    <row r="159" spans="1:29" x14ac:dyDescent="0.25">
      <c r="A159" t="s">
        <v>865</v>
      </c>
      <c r="B159" t="s">
        <v>2310</v>
      </c>
      <c r="C159" t="s">
        <v>2320</v>
      </c>
      <c r="D159" t="s">
        <v>2408</v>
      </c>
      <c r="E159" t="s">
        <v>2561</v>
      </c>
      <c r="F159" t="s">
        <v>2562</v>
      </c>
      <c r="I159" t="str">
        <f ca="1">IFERROR(__xludf.DUMMYFUNCTION("IFS(
  REGEXMATCH(LOWER(B345), ""sports|ufc|nba|nfl|mlb|soccer|sports fans""), ""Sports"",
  REGEXMATCH(LOWER(B345), ""music|spotify|concert|band|rock|pop|hip hop|jazz|r&amp;b|music lovers""), ""Music"",
  REGEXMATCH(LOWER(B345), ""food|cooking|recipe|restaur"&amp;"ant|snack|grocery|foodies""), ""Food"",
  REGEXMATCH(LOWER(B345), ""travel|vacation|airline|hotel|trip|flights|travelers""), ""Travel"",
  REGEXMATCH(LOWER(B345), ""fashion|style|clothing|apparel|shoes|accessories|beauty|cosmetics|fashionistas""), ""Fashi"&amp;"on &amp; Beauty"",
  REGEXMATCH(LOWER(B345), ""fitness|workout|gym|exercise|yoga|wellness|fitness enthusiasts""), ""Fitness"",
  REGEXMATCH(LOWER(B345), ""health|medical|pharmacy|mental health|doctor|health-conscious""), ""Health"",
  REGEXMATCH(LOWER(B345), "&amp;"""pets|dogs|cats|animals|pet care|pet lovers""), ""Pets"",
  REGEXMATCH(LOWER(B345), ""games|gaming|video games|xbox|playstation|nintendo|gamers""), ""Gaming"",
  REGEXMATCH(LOWER(B345), ""entertainment|movies|tv|netflix|streaming|celebrity|movie lovers|t"&amp;"v fans""), ""Entertainment"",
  REGEXMATCH(LOWER(B345), ""lifestyle|home|interior|decor|living|lifestyle enthusiasts""), ""Lifestyle"",
  REGEXMATCH(LOWER(B345), ""financial|finance|investing|stocks|retirement|banking|credit|debt|loans|savings|personal fi"&amp;"nance""), ""Finance"",
  REGEXMATCH(LOWER(B345), ""auto|automotive""), ""Auto"",
  REGEXMATCH(LOWER(B345), ""parenting|moms|dads|kids|toddlers|baby|new parents|children""), ""Parenting"",
  REGEXMATCH(LOWER(B345), ""technology|tech|gadgets|smartphone|apps"&amp;"|devices|computing|ai|robots""), ""Technology"",
  REGEXMATCH(LOWER(B345), ""education|students|learning|school|teachers|college|university|academics""), ""Education"",
  TRUE, ""Other""
)"),"Lifestyle")</f>
        <v>Lifestyle</v>
      </c>
      <c r="J159" t="s">
        <v>19</v>
      </c>
      <c r="K159" t="s">
        <v>863</v>
      </c>
      <c r="L159" t="s">
        <v>40</v>
      </c>
      <c r="M159" t="s">
        <v>147</v>
      </c>
      <c r="N159" t="s">
        <v>23</v>
      </c>
      <c r="O159" t="s">
        <v>24</v>
      </c>
      <c r="P159">
        <v>70134</v>
      </c>
      <c r="Q159">
        <v>169</v>
      </c>
      <c r="R159">
        <v>48862</v>
      </c>
      <c r="S159">
        <v>66739</v>
      </c>
      <c r="T159">
        <v>14</v>
      </c>
      <c r="U159">
        <v>2514.8681160000001</v>
      </c>
      <c r="V159" t="s">
        <v>298</v>
      </c>
      <c r="W159">
        <f t="shared" si="14"/>
        <v>179.63343685714287</v>
      </c>
      <c r="X159">
        <f t="shared" si="15"/>
        <v>0.24096729118544499</v>
      </c>
      <c r="Y159">
        <f t="shared" si="16"/>
        <v>69.669489833746823</v>
      </c>
      <c r="Z159">
        <f t="shared" si="17"/>
        <v>51.46879202652368</v>
      </c>
      <c r="AA159">
        <f t="shared" si="18"/>
        <v>8.2840236686390547</v>
      </c>
      <c r="AB159">
        <f t="shared" si="19"/>
        <v>35.858044828471215</v>
      </c>
      <c r="AC159">
        <f t="shared" si="20"/>
        <v>14.880876426035504</v>
      </c>
    </row>
    <row r="160" spans="1:29" x14ac:dyDescent="0.25">
      <c r="A160" t="s">
        <v>749</v>
      </c>
      <c r="B160" t="s">
        <v>2480</v>
      </c>
      <c r="C160" t="s">
        <v>2341</v>
      </c>
      <c r="I160" t="str">
        <f ca="1">IFERROR(__xludf.DUMMYFUNCTION("IFS(
  REGEXMATCH(LOWER(B285), ""sports|ufc|nba|nfl|mlb|soccer|sports fans""), ""Sports"",
  REGEXMATCH(LOWER(B285), ""music|spotify|concert|band|rock|pop|hip hop|jazz|r&amp;b|music lovers""), ""Music"",
  REGEXMATCH(LOWER(B285), ""food|cooking|recipe|restaur"&amp;"ant|snack|grocery|foodies""), ""Food"",
  REGEXMATCH(LOWER(B285), ""travel|vacation|airline|hotel|trip|flights|travelers""), ""Travel"",
  REGEXMATCH(LOWER(B285), ""fashion|style|clothing|apparel|shoes|accessories|beauty|cosmetics|fashionistas""), ""Fashi"&amp;"on &amp; Beauty"",
  REGEXMATCH(LOWER(B285), ""fitness|workout|gym|exercise|yoga|wellness|fitness enthusiasts""), ""Fitness"",
  REGEXMATCH(LOWER(B285), ""health|medical|pharmacy|mental health|doctor|health-conscious""), ""Health"",
  REGEXMATCH(LOWER(B285), "&amp;"""pets|dogs|cats|animals|pet care|pet lovers""), ""Pets"",
  REGEXMATCH(LOWER(B285), ""games|gaming|video games|xbox|playstation|nintendo|gamers""), ""Gaming"",
  REGEXMATCH(LOWER(B285), ""entertainment|movies|tv|netflix|streaming|celebrity|movie lovers|t"&amp;"v fans""), ""Entertainment"",
  REGEXMATCH(LOWER(B285), ""lifestyle|home|interior|decor|living|lifestyle enthusiasts""), ""Lifestyle"",
  REGEXMATCH(LOWER(B285), ""financial|finance|investing|stocks|retirement|banking|credit|debt|loans|savings|personal fi"&amp;"nance""), ""Finance"",
  REGEXMATCH(LOWER(B285), ""auto|automotive""), ""Auto"",
  REGEXMATCH(LOWER(B285), ""parenting|moms|dads|kids|toddlers|baby|new parents|children""), ""Parenting"",
  REGEXMATCH(LOWER(B285), ""technology|tech|gadgets|smartphone|apps"&amp;"|devices|computing|ai|robots""), ""Technology"",
  REGEXMATCH(LOWER(B285), ""education|students|learning|school|teachers|college|university|academics""), ""Education"",
  TRUE, ""Other""
)"),"Travel")</f>
        <v>Travel</v>
      </c>
      <c r="J160" t="s">
        <v>19</v>
      </c>
      <c r="K160" t="s">
        <v>127</v>
      </c>
      <c r="L160" t="s">
        <v>21</v>
      </c>
      <c r="M160" t="s">
        <v>713</v>
      </c>
      <c r="N160" t="s">
        <v>23</v>
      </c>
      <c r="O160" t="s">
        <v>24</v>
      </c>
      <c r="P160">
        <v>14890</v>
      </c>
      <c r="Q160">
        <v>60</v>
      </c>
      <c r="R160">
        <v>6248</v>
      </c>
      <c r="S160">
        <v>11493</v>
      </c>
      <c r="T160">
        <v>6</v>
      </c>
      <c r="U160">
        <v>1982.4164840000001</v>
      </c>
      <c r="V160" t="s">
        <v>64</v>
      </c>
      <c r="W160">
        <f t="shared" si="14"/>
        <v>330.40274733333337</v>
      </c>
      <c r="X160">
        <f t="shared" si="15"/>
        <v>0.40295500335795831</v>
      </c>
      <c r="Y160">
        <f t="shared" si="16"/>
        <v>41.961047683008729</v>
      </c>
      <c r="Z160">
        <f t="shared" si="17"/>
        <v>317.28816965428939</v>
      </c>
      <c r="AA160">
        <f t="shared" si="18"/>
        <v>10</v>
      </c>
      <c r="AB160">
        <f t="shared" si="19"/>
        <v>133.13744016118201</v>
      </c>
      <c r="AC160">
        <f t="shared" si="20"/>
        <v>33.040274733333334</v>
      </c>
    </row>
    <row r="161" spans="1:29" x14ac:dyDescent="0.25">
      <c r="A161" t="s">
        <v>639</v>
      </c>
      <c r="B161" t="s">
        <v>2310</v>
      </c>
      <c r="C161" t="s">
        <v>2408</v>
      </c>
      <c r="D161" t="s">
        <v>2503</v>
      </c>
      <c r="E161" t="s">
        <v>2563</v>
      </c>
      <c r="I161" t="str">
        <f ca="1">IFERROR(__xludf.DUMMYFUNCTION("IFS(
  REGEXMATCH(LOWER(B234), ""sports|ufc|nba|nfl|mlb|soccer|sports fans""), ""Sports"",
  REGEXMATCH(LOWER(B234), ""music|spotify|concert|band|rock|pop|hip hop|jazz|r&amp;b|music lovers""), ""Music"",
  REGEXMATCH(LOWER(B234), ""food|cooking|recipe|restaur"&amp;"ant|snack|grocery|foodies""), ""Food"",
  REGEXMATCH(LOWER(B234), ""travel|vacation|airline|hotel|trip|flights|travelers""), ""Travel"",
  REGEXMATCH(LOWER(B234), ""fashion|style|clothing|apparel|shoes|accessories|beauty|cosmetics|fashionistas""), ""Fashi"&amp;"on &amp; Beauty"",
  REGEXMATCH(LOWER(B234), ""fitness|workout|gym|exercise|yoga|wellness|fitness enthusiasts""), ""Fitness"",
  REGEXMATCH(LOWER(B234), ""health|medical|pharmacy|mental health|doctor|health-conscious""), ""Health"",
  REGEXMATCH(LOWER(B234), "&amp;"""pets|dogs|cats|animals|pet care|pet lovers""), ""Pets"",
  REGEXMATCH(LOWER(B234), ""games|gaming|video games|xbox|playstation|nintendo|gamers""), ""Gaming"",
  REGEXMATCH(LOWER(B234), ""entertainment|movies|tv|netflix|streaming|celebrity|movie lovers|t"&amp;"v fans""), ""Entertainment"",
  REGEXMATCH(LOWER(B234), ""lifestyle|home|interior|decor|living|lifestyle enthusiasts""), ""Lifestyle"",
  REGEXMATCH(LOWER(B234), ""financial|finance|investing|stocks|retirement|banking|credit|debt|loans|savings|personal fi"&amp;"nance""), ""Finance"",
  REGEXMATCH(LOWER(B234), ""auto|automotive""), ""Auto"",
  REGEXMATCH(LOWER(B234), ""parenting|moms|dads|kids|toddlers|baby|new parents|children""), ""Parenting"",
  REGEXMATCH(LOWER(B234), ""technology|tech|gadgets|smartphone|apps"&amp;"|devices|computing|ai|robots""), ""Technology"",
  REGEXMATCH(LOWER(B234), ""education|students|learning|school|teachers|college|university|academics""), ""Education"",
  TRUE, ""Other""
)"),"Other")</f>
        <v>Other</v>
      </c>
      <c r="J161" t="s">
        <v>19</v>
      </c>
      <c r="K161" t="s">
        <v>640</v>
      </c>
      <c r="L161" t="s">
        <v>34</v>
      </c>
      <c r="M161" t="s">
        <v>215</v>
      </c>
      <c r="N161" t="s">
        <v>36</v>
      </c>
      <c r="O161" t="s">
        <v>24</v>
      </c>
      <c r="P161">
        <v>64577</v>
      </c>
      <c r="Q161">
        <v>240</v>
      </c>
      <c r="R161">
        <v>37732</v>
      </c>
      <c r="S161">
        <v>60357</v>
      </c>
      <c r="T161">
        <v>11</v>
      </c>
      <c r="U161">
        <v>1801.3491309999999</v>
      </c>
      <c r="V161" t="s">
        <v>64</v>
      </c>
      <c r="W161">
        <f t="shared" si="14"/>
        <v>163.7590119090909</v>
      </c>
      <c r="X161">
        <f t="shared" si="15"/>
        <v>0.37164934883937006</v>
      </c>
      <c r="Y161">
        <f t="shared" si="16"/>
        <v>58.429471793362964</v>
      </c>
      <c r="Z161">
        <f t="shared" si="17"/>
        <v>47.740621514894521</v>
      </c>
      <c r="AA161">
        <f t="shared" si="18"/>
        <v>4.583333333333333</v>
      </c>
      <c r="AB161">
        <f t="shared" si="19"/>
        <v>27.894592982021464</v>
      </c>
      <c r="AC161">
        <f t="shared" si="20"/>
        <v>7.5056213791666666</v>
      </c>
    </row>
    <row r="162" spans="1:29" x14ac:dyDescent="0.25">
      <c r="A162" t="s">
        <v>796</v>
      </c>
      <c r="B162" t="s">
        <v>2306</v>
      </c>
      <c r="C162" t="s">
        <v>2307</v>
      </c>
      <c r="D162" t="s">
        <v>2362</v>
      </c>
      <c r="E162" t="s">
        <v>2367</v>
      </c>
      <c r="F162" t="s">
        <v>2564</v>
      </c>
      <c r="I162" t="str">
        <f ca="1">IFERROR(__xludf.DUMMYFUNCTION("IFS(
  REGEXMATCH(LOWER(B308), ""sports|ufc|nba|nfl|mlb|soccer|sports fans""), ""Sports"",
  REGEXMATCH(LOWER(B308), ""music|spotify|concert|band|rock|pop|hip hop|jazz|r&amp;b|music lovers""), ""Music"",
  REGEXMATCH(LOWER(B308), ""food|cooking|recipe|restaur"&amp;"ant|snack|grocery|foodies""), ""Food"",
  REGEXMATCH(LOWER(B308), ""travel|vacation|airline|hotel|trip|flights|travelers""), ""Travel"",
  REGEXMATCH(LOWER(B308), ""fashion|style|clothing|apparel|shoes|accessories|beauty|cosmetics|fashionistas""), ""Fashi"&amp;"on &amp; Beauty"",
  REGEXMATCH(LOWER(B308), ""fitness|workout|gym|exercise|yoga|wellness|fitness enthusiasts""), ""Fitness"",
  REGEXMATCH(LOWER(B308), ""health|medical|pharmacy|mental health|doctor|health-conscious""), ""Health"",
  REGEXMATCH(LOWER(B308), "&amp;"""pets|dogs|cats|animals|pet care|pet lovers""), ""Pets"",
  REGEXMATCH(LOWER(B308), ""games|gaming|video games|xbox|playstation|nintendo|gamers""), ""Gaming"",
  REGEXMATCH(LOWER(B308), ""entertainment|movies|tv|netflix|streaming|celebrity|movie lovers|t"&amp;"v fans""), ""Entertainment"",
  REGEXMATCH(LOWER(B308), ""lifestyle|home|interior|decor|living|lifestyle enthusiasts""), ""Lifestyle"",
  REGEXMATCH(LOWER(B308), ""financial|finance|investing|stocks|retirement|banking|credit|debt|loans|savings|personal fi"&amp;"nance""), ""Finance"",
  REGEXMATCH(LOWER(B308), ""auto|automotive""), ""Auto"",
  REGEXMATCH(LOWER(B308), ""parenting|moms|dads|kids|toddlers|baby|new parents|children""), ""Parenting"",
  REGEXMATCH(LOWER(B308), ""technology|tech|gadgets|smartphone|apps"&amp;"|devices|computing|ai|robots""), ""Technology"",
  REGEXMATCH(LOWER(B308), ""education|students|learning|school|teachers|college|university|academics""), ""Education"",
  TRUE, ""Other""
)"),"Other")</f>
        <v>Other</v>
      </c>
      <c r="J162" t="s">
        <v>19</v>
      </c>
      <c r="K162" t="s">
        <v>797</v>
      </c>
      <c r="L162" t="s">
        <v>40</v>
      </c>
      <c r="M162" t="s">
        <v>586</v>
      </c>
      <c r="N162" t="s">
        <v>23</v>
      </c>
      <c r="O162" t="s">
        <v>24</v>
      </c>
      <c r="P162">
        <v>38735</v>
      </c>
      <c r="Q162">
        <v>114</v>
      </c>
      <c r="R162">
        <v>28719</v>
      </c>
      <c r="S162">
        <v>36629</v>
      </c>
      <c r="T162">
        <v>4</v>
      </c>
      <c r="U162">
        <v>2127.8240660000001</v>
      </c>
      <c r="V162" t="s">
        <v>74</v>
      </c>
      <c r="W162">
        <f t="shared" si="14"/>
        <v>531.95601650000003</v>
      </c>
      <c r="X162">
        <f t="shared" si="15"/>
        <v>0.29430747386084938</v>
      </c>
      <c r="Y162">
        <f t="shared" si="16"/>
        <v>74.142248612366075</v>
      </c>
      <c r="Z162">
        <f t="shared" si="17"/>
        <v>74.091161461053659</v>
      </c>
      <c r="AA162">
        <f t="shared" si="18"/>
        <v>3.5087719298245612</v>
      </c>
      <c r="AB162">
        <f t="shared" si="19"/>
        <v>54.93285313024397</v>
      </c>
      <c r="AC162">
        <f t="shared" si="20"/>
        <v>18.665123385964915</v>
      </c>
    </row>
    <row r="163" spans="1:29" x14ac:dyDescent="0.25">
      <c r="A163" t="s">
        <v>952</v>
      </c>
      <c r="B163" t="s">
        <v>2306</v>
      </c>
      <c r="C163" t="s">
        <v>2307</v>
      </c>
      <c r="D163" t="s">
        <v>2333</v>
      </c>
      <c r="E163" t="s">
        <v>2565</v>
      </c>
      <c r="F163" t="s">
        <v>2566</v>
      </c>
      <c r="I163" t="str">
        <f ca="1">IFERROR(__xludf.DUMMYFUNCTION("IFS(
  REGEXMATCH(LOWER(B387), ""sports|ufc|nba|nfl|mlb|soccer|sports fans""), ""Sports"",
  REGEXMATCH(LOWER(B387), ""music|spotify|concert|band|rock|pop|hip hop|jazz|r&amp;b|music lovers""), ""Music"",
  REGEXMATCH(LOWER(B387), ""food|cooking|recipe|restaur"&amp;"ant|snack|grocery|foodies""), ""Food"",
  REGEXMATCH(LOWER(B387), ""travel|vacation|airline|hotel|trip|flights|travelers""), ""Travel"",
  REGEXMATCH(LOWER(B387), ""fashion|style|clothing|apparel|shoes|accessories|beauty|cosmetics|fashionistas""), ""Fashi"&amp;"on &amp; Beauty"",
  REGEXMATCH(LOWER(B387), ""fitness|workout|gym|exercise|yoga|wellness|fitness enthusiasts""), ""Fitness"",
  REGEXMATCH(LOWER(B387), ""health|medical|pharmacy|mental health|doctor|health-conscious""), ""Health"",
  REGEXMATCH(LOWER(B387), "&amp;"""pets|dogs|cats|animals|pet care|pet lovers""), ""Pets"",
  REGEXMATCH(LOWER(B387), ""games|gaming|video games|xbox|playstation|nintendo|gamers""), ""Gaming"",
  REGEXMATCH(LOWER(B387), ""entertainment|movies|tv|netflix|streaming|celebrity|movie lovers|t"&amp;"v fans""), ""Entertainment"",
  REGEXMATCH(LOWER(B387), ""lifestyle|home|interior|decor|living|lifestyle enthusiasts""), ""Lifestyle"",
  REGEXMATCH(LOWER(B387), ""financial|finance|investing|stocks|retirement|banking|credit|debt|loans|savings|personal fi"&amp;"nance""), ""Finance"",
  REGEXMATCH(LOWER(B387), ""auto|automotive""), ""Auto"",
  REGEXMATCH(LOWER(B387), ""parenting|moms|dads|kids|toddlers|baby|new parents|children""), ""Parenting"",
  REGEXMATCH(LOWER(B387), ""technology|tech|gadgets|smartphone|apps"&amp;"|devices|computing|ai|robots""), ""Technology"",
  REGEXMATCH(LOWER(B387), ""education|students|learning|school|teachers|college|university|academics""), ""Education"",
  TRUE, ""Other""
)"),"Finance")</f>
        <v>Finance</v>
      </c>
      <c r="J163" t="s">
        <v>19</v>
      </c>
      <c r="K163" t="s">
        <v>481</v>
      </c>
      <c r="L163" t="s">
        <v>21</v>
      </c>
      <c r="M163" t="s">
        <v>953</v>
      </c>
      <c r="N163" t="s">
        <v>84</v>
      </c>
      <c r="O163" t="s">
        <v>24</v>
      </c>
      <c r="P163">
        <v>39212</v>
      </c>
      <c r="Q163">
        <v>260</v>
      </c>
      <c r="R163">
        <v>31317</v>
      </c>
      <c r="S163">
        <v>37660</v>
      </c>
      <c r="T163">
        <v>1</v>
      </c>
      <c r="U163">
        <v>3621.4177030000001</v>
      </c>
      <c r="V163" t="s">
        <v>47</v>
      </c>
      <c r="W163">
        <f t="shared" si="14"/>
        <v>3621.4177030000001</v>
      </c>
      <c r="X163">
        <f t="shared" si="15"/>
        <v>0.6630623278588188</v>
      </c>
      <c r="Y163">
        <f t="shared" si="16"/>
        <v>79.865857390594712</v>
      </c>
      <c r="Z163">
        <f t="shared" si="17"/>
        <v>115.63743982501518</v>
      </c>
      <c r="AA163">
        <f t="shared" si="18"/>
        <v>0.38461538461538464</v>
      </c>
      <c r="AB163">
        <f t="shared" si="19"/>
        <v>92.354832780781393</v>
      </c>
      <c r="AC163">
        <f t="shared" si="20"/>
        <v>13.928529626923078</v>
      </c>
    </row>
    <row r="164" spans="1:29" x14ac:dyDescent="0.25">
      <c r="A164" t="s">
        <v>937</v>
      </c>
      <c r="B164" t="s">
        <v>2306</v>
      </c>
      <c r="C164" t="s">
        <v>2307</v>
      </c>
      <c r="D164" t="s">
        <v>2362</v>
      </c>
      <c r="E164" t="s">
        <v>2367</v>
      </c>
      <c r="F164" t="s">
        <v>2567</v>
      </c>
      <c r="I164" t="str">
        <f ca="1">IFERROR(__xludf.DUMMYFUNCTION("IFS(
  REGEXMATCH(LOWER(B378), ""sports|ufc|nba|nfl|mlb|soccer|sports fans""), ""Sports"",
  REGEXMATCH(LOWER(B378), ""music|spotify|concert|band|rock|pop|hip hop|jazz|r&amp;b|music lovers""), ""Music"",
  REGEXMATCH(LOWER(B378), ""food|cooking|recipe|restaur"&amp;"ant|snack|grocery|foodies""), ""Food"",
  REGEXMATCH(LOWER(B378), ""travel|vacation|airline|hotel|trip|flights|travelers""), ""Travel"",
  REGEXMATCH(LOWER(B378), ""fashion|style|clothing|apparel|shoes|accessories|beauty|cosmetics|fashionistas""), ""Fashi"&amp;"on &amp; Beauty"",
  REGEXMATCH(LOWER(B378), ""fitness|workout|gym|exercise|yoga|wellness|fitness enthusiasts""), ""Fitness"",
  REGEXMATCH(LOWER(B378), ""health|medical|pharmacy|mental health|doctor|health-conscious""), ""Health"",
  REGEXMATCH(LOWER(B378), "&amp;"""pets|dogs|cats|animals|pet care|pet lovers""), ""Pets"",
  REGEXMATCH(LOWER(B378), ""games|gaming|video games|xbox|playstation|nintendo|gamers""), ""Gaming"",
  REGEXMATCH(LOWER(B378), ""entertainment|movies|tv|netflix|streaming|celebrity|movie lovers|t"&amp;"v fans""), ""Entertainment"",
  REGEXMATCH(LOWER(B378), ""lifestyle|home|interior|decor|living|lifestyle enthusiasts""), ""Lifestyle"",
  REGEXMATCH(LOWER(B378), ""financial|finance|investing|stocks|retirement|banking|credit|debt|loans|savings|personal fi"&amp;"nance""), ""Finance"",
  REGEXMATCH(LOWER(B378), ""auto|automotive""), ""Auto"",
  REGEXMATCH(LOWER(B378), ""parenting|moms|dads|kids|toddlers|baby|new parents|children""), ""Parenting"",
  REGEXMATCH(LOWER(B378), ""technology|tech|gadgets|smartphone|apps"&amp;"|devices|computing|ai|robots""), ""Technology"",
  REGEXMATCH(LOWER(B378), ""education|students|learning|school|teachers|college|university|academics""), ""Education"",
  TRUE, ""Other""
)"),"Other")</f>
        <v>Other</v>
      </c>
      <c r="J164" t="s">
        <v>27</v>
      </c>
      <c r="K164" t="s">
        <v>319</v>
      </c>
      <c r="L164" t="s">
        <v>34</v>
      </c>
      <c r="M164" t="s">
        <v>125</v>
      </c>
      <c r="N164" t="s">
        <v>23</v>
      </c>
      <c r="O164" t="s">
        <v>92</v>
      </c>
      <c r="P164">
        <v>7447</v>
      </c>
      <c r="Q164">
        <v>10</v>
      </c>
      <c r="R164">
        <v>4163</v>
      </c>
      <c r="S164">
        <v>5586</v>
      </c>
      <c r="T164">
        <v>19</v>
      </c>
      <c r="U164">
        <v>3311.9412459999999</v>
      </c>
      <c r="V164" t="s">
        <v>74</v>
      </c>
      <c r="W164">
        <f t="shared" si="14"/>
        <v>174.31269715789472</v>
      </c>
      <c r="X164">
        <f t="shared" si="15"/>
        <v>0.13428226131328053</v>
      </c>
      <c r="Y164">
        <f t="shared" si="16"/>
        <v>55.901705384718682</v>
      </c>
      <c r="Z164">
        <f t="shared" si="17"/>
        <v>795.56599711746333</v>
      </c>
      <c r="AA164">
        <f t="shared" si="18"/>
        <v>190</v>
      </c>
      <c r="AB164">
        <f t="shared" si="19"/>
        <v>444.73495984960385</v>
      </c>
      <c r="AC164">
        <f t="shared" si="20"/>
        <v>331.19412460000001</v>
      </c>
    </row>
    <row r="165" spans="1:29" x14ac:dyDescent="0.25">
      <c r="A165" t="s">
        <v>1107</v>
      </c>
      <c r="B165" t="s">
        <v>2306</v>
      </c>
      <c r="C165" t="s">
        <v>2307</v>
      </c>
      <c r="D165" t="s">
        <v>2345</v>
      </c>
      <c r="E165" t="s">
        <v>242</v>
      </c>
      <c r="F165" t="s">
        <v>2568</v>
      </c>
      <c r="I165" t="str">
        <f ca="1">IFERROR(__xludf.DUMMYFUNCTION("IFS(
  REGEXMATCH(LOWER(B472), ""sports|ufc|nba|nfl|mlb|soccer|sports fans""), ""Sports"",
  REGEXMATCH(LOWER(B472), ""music|spotify|concert|band|rock|pop|hip hop|jazz|r&amp;b|music lovers""), ""Music"",
  REGEXMATCH(LOWER(B472), ""food|cooking|recipe|restaur"&amp;"ant|snack|grocery|foodies""), ""Food"",
  REGEXMATCH(LOWER(B472), ""travel|vacation|airline|hotel|trip|flights|travelers""), ""Travel"",
  REGEXMATCH(LOWER(B472), ""fashion|style|clothing|apparel|shoes|accessories|beauty|cosmetics|fashionistas""), ""Fashi"&amp;"on &amp; Beauty"",
  REGEXMATCH(LOWER(B472), ""fitness|workout|gym|exercise|yoga|wellness|fitness enthusiasts""), ""Fitness"",
  REGEXMATCH(LOWER(B472), ""health|medical|pharmacy|mental health|doctor|health-conscious""), ""Health"",
  REGEXMATCH(LOWER(B472), "&amp;"""pets|dogs|cats|animals|pet care|pet lovers""), ""Pets"",
  REGEXMATCH(LOWER(B472), ""games|gaming|video games|xbox|playstation|nintendo|gamers""), ""Gaming"",
  REGEXMATCH(LOWER(B472), ""entertainment|movies|tv|netflix|streaming|celebrity|movie lovers|t"&amp;"v fans""), ""Entertainment"",
  REGEXMATCH(LOWER(B472), ""lifestyle|home|interior|decor|living|lifestyle enthusiasts""), ""Lifestyle"",
  REGEXMATCH(LOWER(B472), ""financial|finance|investing|stocks|retirement|banking|credit|debt|loans|savings|personal fi"&amp;"nance""), ""Finance"",
  REGEXMATCH(LOWER(B472), ""auto|automotive""), ""Auto"",
  REGEXMATCH(LOWER(B472), ""parenting|moms|dads|kids|toddlers|baby|new parents|children""), ""Parenting"",
  REGEXMATCH(LOWER(B472), ""technology|tech|gadgets|smartphone|apps"&amp;"|devices|computing|ai|robots""), ""Technology"",
  REGEXMATCH(LOWER(B472), ""education|students|learning|school|teachers|college|university|academics""), ""Education"",
  TRUE, ""Other""
)"),"Travel")</f>
        <v>Travel</v>
      </c>
      <c r="J165" t="s">
        <v>27</v>
      </c>
      <c r="K165" t="s">
        <v>1108</v>
      </c>
      <c r="L165" t="s">
        <v>29</v>
      </c>
      <c r="M165" t="s">
        <v>381</v>
      </c>
      <c r="N165" t="s">
        <v>23</v>
      </c>
      <c r="O165" t="s">
        <v>24</v>
      </c>
      <c r="P165">
        <v>17770</v>
      </c>
      <c r="Q165">
        <v>70</v>
      </c>
      <c r="R165">
        <v>12771</v>
      </c>
      <c r="S165">
        <v>16749</v>
      </c>
      <c r="T165">
        <v>9</v>
      </c>
      <c r="U165">
        <v>5195.2346770000004</v>
      </c>
      <c r="V165" t="s">
        <v>31</v>
      </c>
      <c r="W165">
        <f t="shared" si="14"/>
        <v>577.24829744444446</v>
      </c>
      <c r="X165">
        <f t="shared" si="15"/>
        <v>0.39392234102419804</v>
      </c>
      <c r="Y165">
        <f t="shared" si="16"/>
        <v>71.868317388857633</v>
      </c>
      <c r="Z165">
        <f t="shared" si="17"/>
        <v>406.79936394957326</v>
      </c>
      <c r="AA165">
        <f t="shared" si="18"/>
        <v>12.857142857142856</v>
      </c>
      <c r="AB165">
        <f t="shared" si="19"/>
        <v>292.35985801913341</v>
      </c>
      <c r="AC165">
        <f t="shared" si="20"/>
        <v>74.217638242857149</v>
      </c>
    </row>
    <row r="166" spans="1:29" x14ac:dyDescent="0.25">
      <c r="A166" t="s">
        <v>938</v>
      </c>
      <c r="B166" t="s">
        <v>2310</v>
      </c>
      <c r="C166" t="s">
        <v>2320</v>
      </c>
      <c r="D166" t="s">
        <v>2321</v>
      </c>
      <c r="E166" t="s">
        <v>2569</v>
      </c>
      <c r="I166" t="str">
        <f ca="1">IFERROR(__xludf.DUMMYFUNCTION("IFS(
  REGEXMATCH(LOWER(B379), ""sports|ufc|nba|nfl|mlb|soccer|sports fans""), ""Sports"",
  REGEXMATCH(LOWER(B379), ""music|spotify|concert|band|rock|pop|hip hop|jazz|r&amp;b|music lovers""), ""Music"",
  REGEXMATCH(LOWER(B379), ""food|cooking|recipe|restaur"&amp;"ant|snack|grocery|foodies""), ""Food"",
  REGEXMATCH(LOWER(B379), ""travel|vacation|airline|hotel|trip|flights|travelers""), ""Travel"",
  REGEXMATCH(LOWER(B379), ""fashion|style|clothing|apparel|shoes|accessories|beauty|cosmetics|fashionistas""), ""Fashi"&amp;"on &amp; Beauty"",
  REGEXMATCH(LOWER(B379), ""fitness|workout|gym|exercise|yoga|wellness|fitness enthusiasts""), ""Fitness"",
  REGEXMATCH(LOWER(B379), ""health|medical|pharmacy|mental health|doctor|health-conscious""), ""Health"",
  REGEXMATCH(LOWER(B379), "&amp;"""pets|dogs|cats|animals|pet care|pet lovers""), ""Pets"",
  REGEXMATCH(LOWER(B379), ""games|gaming|video games|xbox|playstation|nintendo|gamers""), ""Gaming"",
  REGEXMATCH(LOWER(B379), ""entertainment|movies|tv|netflix|streaming|celebrity|movie lovers|t"&amp;"v fans""), ""Entertainment"",
  REGEXMATCH(LOWER(B379), ""lifestyle|home|interior|decor|living|lifestyle enthusiasts""), ""Lifestyle"",
  REGEXMATCH(LOWER(B379), ""financial|finance|investing|stocks|retirement|banking|credit|debt|loans|savings|personal fi"&amp;"nance""), ""Finance"",
  REGEXMATCH(LOWER(B379), ""auto|automotive""), ""Auto"",
  REGEXMATCH(LOWER(B379), ""parenting|moms|dads|kids|toddlers|baby|new parents|children""), ""Parenting"",
  REGEXMATCH(LOWER(B379), ""technology|tech|gadgets|smartphone|apps"&amp;"|devices|computing|ai|robots""), ""Technology"",
  REGEXMATCH(LOWER(B379), ""education|students|learning|school|teachers|college|university|academics""), ""Education"",
  TRUE, ""Other""
)"),"Lifestyle")</f>
        <v>Lifestyle</v>
      </c>
      <c r="J166" t="s">
        <v>19</v>
      </c>
      <c r="K166" t="s">
        <v>939</v>
      </c>
      <c r="L166" t="s">
        <v>40</v>
      </c>
      <c r="M166" t="s">
        <v>656</v>
      </c>
      <c r="N166" t="s">
        <v>23</v>
      </c>
      <c r="O166" t="s">
        <v>24</v>
      </c>
      <c r="P166">
        <v>29107</v>
      </c>
      <c r="Q166">
        <v>64</v>
      </c>
      <c r="R166">
        <v>4047</v>
      </c>
      <c r="S166">
        <v>27357</v>
      </c>
      <c r="T166">
        <v>9</v>
      </c>
      <c r="U166">
        <v>3339.454322</v>
      </c>
      <c r="V166" t="s">
        <v>64</v>
      </c>
      <c r="W166">
        <f t="shared" si="14"/>
        <v>371.05048022222223</v>
      </c>
      <c r="X166">
        <f t="shared" si="15"/>
        <v>0.21987837977118907</v>
      </c>
      <c r="Y166">
        <f t="shared" si="16"/>
        <v>13.903871920843782</v>
      </c>
      <c r="Z166">
        <f t="shared" si="17"/>
        <v>825.16785816654317</v>
      </c>
      <c r="AA166">
        <f t="shared" si="18"/>
        <v>14.0625</v>
      </c>
      <c r="AB166">
        <f t="shared" si="19"/>
        <v>114.73028213144605</v>
      </c>
      <c r="AC166">
        <f t="shared" si="20"/>
        <v>52.178973781250001</v>
      </c>
    </row>
    <row r="167" spans="1:29" x14ac:dyDescent="0.25">
      <c r="A167" t="s">
        <v>78</v>
      </c>
      <c r="B167" t="s">
        <v>818</v>
      </c>
      <c r="C167" t="s">
        <v>2345</v>
      </c>
      <c r="D167" t="s">
        <v>2570</v>
      </c>
      <c r="E167" t="s">
        <v>2571</v>
      </c>
      <c r="I167" t="str">
        <f ca="1">IFERROR(__xludf.DUMMYFUNCTION("IFS(
  REGEXMATCH(LOWER(B14), ""sports|ufc|nba|nfl|mlb|soccer|sports fans""), ""Sports"",
  REGEXMATCH(LOWER(B14), ""music|spotify|concert|band|rock|pop|hip hop|jazz|r&amp;b|music lovers""), ""Music"",
  REGEXMATCH(LOWER(B14), ""food|cooking|recipe|restaurant"&amp;"|snack|grocery|foodies""), ""Food"",
  REGEXMATCH(LOWER(B14), ""travel|vacation|airline|hotel|trip|flights|travelers""), ""Travel"",
  REGEXMATCH(LOWER(B14), ""fashion|style|clothing|apparel|shoes|accessories|beauty|cosmetics|fashionistas""), ""Fashion &amp; "&amp;"Beauty"",
  REGEXMATCH(LOWER(B14), ""fitness|workout|gym|exercise|yoga|wellness|fitness enthusiasts""), ""Fitness"",
  REGEXMATCH(LOWER(B14), ""health|medical|pharmacy|mental health|doctor|health-conscious""), ""Health"",
  REGEXMATCH(LOWER(B14), ""pets|d"&amp;"ogs|cats|animals|pet care|pet lovers""), ""Pets"",
  REGEXMATCH(LOWER(B14), ""games|gaming|video games|xbox|playstation|nintendo|gamers""), ""Gaming"",
  REGEXMATCH(LOWER(B14), ""entertainment|movies|tv|netflix|streaming|celebrity|movie lovers|tv fans""),"&amp;" ""Entertainment"",
  REGEXMATCH(LOWER(B14), ""lifestyle|home|interior|decor|living|lifestyle enthusiasts""), ""Lifestyle"",
  REGEXMATCH(LOWER(B14), ""financial|finance|investing|stocks|retirement|banking|credit|debt|loans|savings|personal finance""), """&amp;"Finance"",
  REGEXMATCH(LOWER(B14), ""auto|automotive""), ""Auto"",
  REGEXMATCH(LOWER(B14), ""parenting|moms|dads|kids|toddlers|baby|new parents|children""), ""Parenting"",
  REGEXMATCH(LOWER(B14), ""technology|tech|gadgets|smartphone|apps|devices|comput"&amp;"ing|ai|robots""), ""Technology"",
  REGEXMATCH(LOWER(B14), ""education|students|learning|school|teachers|college|university|academics""), ""Education"",
  TRUE, ""Other""
)"),"Fashion &amp; Beauty")</f>
        <v>Fashion &amp; Beauty</v>
      </c>
      <c r="J167" t="s">
        <v>19</v>
      </c>
      <c r="K167" t="s">
        <v>79</v>
      </c>
      <c r="L167" t="s">
        <v>21</v>
      </c>
      <c r="M167" t="s">
        <v>45</v>
      </c>
      <c r="N167" t="s">
        <v>36</v>
      </c>
      <c r="O167" t="s">
        <v>24</v>
      </c>
      <c r="P167">
        <v>37269</v>
      </c>
      <c r="Q167">
        <v>106</v>
      </c>
      <c r="R167">
        <v>11667</v>
      </c>
      <c r="S167">
        <v>33260</v>
      </c>
      <c r="T167">
        <v>6</v>
      </c>
      <c r="U167">
        <v>1453.075462</v>
      </c>
      <c r="V167" t="s">
        <v>80</v>
      </c>
      <c r="W167">
        <f t="shared" si="14"/>
        <v>242.17924366666668</v>
      </c>
      <c r="X167">
        <f t="shared" si="15"/>
        <v>0.28441868577101614</v>
      </c>
      <c r="Y167">
        <f t="shared" si="16"/>
        <v>31.304837800853257</v>
      </c>
      <c r="Z167">
        <f t="shared" si="17"/>
        <v>124.54576686380389</v>
      </c>
      <c r="AA167">
        <f t="shared" si="18"/>
        <v>5.6603773584905666</v>
      </c>
      <c r="AB167">
        <f t="shared" si="19"/>
        <v>38.988850304542645</v>
      </c>
      <c r="AC167">
        <f t="shared" si="20"/>
        <v>13.708259075471698</v>
      </c>
    </row>
    <row r="168" spans="1:29" x14ac:dyDescent="0.25">
      <c r="A168" t="s">
        <v>960</v>
      </c>
      <c r="B168" t="s">
        <v>2306</v>
      </c>
      <c r="C168" t="s">
        <v>2307</v>
      </c>
      <c r="D168" t="s">
        <v>2308</v>
      </c>
      <c r="E168" t="s">
        <v>2572</v>
      </c>
      <c r="I168" t="str">
        <f ca="1">IFERROR(__xludf.DUMMYFUNCTION("IFS(
  REGEXMATCH(LOWER(B391), ""sports|ufc|nba|nfl|mlb|soccer|sports fans""), ""Sports"",
  REGEXMATCH(LOWER(B391), ""music|spotify|concert|band|rock|pop|hip hop|jazz|r&amp;b|music lovers""), ""Music"",
  REGEXMATCH(LOWER(B391), ""food|cooking|recipe|restaur"&amp;"ant|snack|grocery|foodies""), ""Food"",
  REGEXMATCH(LOWER(B391), ""travel|vacation|airline|hotel|trip|flights|travelers""), ""Travel"",
  REGEXMATCH(LOWER(B391), ""fashion|style|clothing|apparel|shoes|accessories|beauty|cosmetics|fashionistas""), ""Fashi"&amp;"on &amp; Beauty"",
  REGEXMATCH(LOWER(B391), ""fitness|workout|gym|exercise|yoga|wellness|fitness enthusiasts""), ""Fitness"",
  REGEXMATCH(LOWER(B391), ""health|medical|pharmacy|mental health|doctor|health-conscious""), ""Health"",
  REGEXMATCH(LOWER(B391), "&amp;"""pets|dogs|cats|animals|pet care|pet lovers""), ""Pets"",
  REGEXMATCH(LOWER(B391), ""games|gaming|video games|xbox|playstation|nintendo|gamers""), ""Gaming"",
  REGEXMATCH(LOWER(B391), ""entertainment|movies|tv|netflix|streaming|celebrity|movie lovers|t"&amp;"v fans""), ""Entertainment"",
  REGEXMATCH(LOWER(B391), ""lifestyle|home|interior|decor|living|lifestyle enthusiasts""), ""Lifestyle"",
  REGEXMATCH(LOWER(B391), ""financial|finance|investing|stocks|retirement|banking|credit|debt|loans|savings|personal fi"&amp;"nance""), ""Finance"",
  REGEXMATCH(LOWER(B391), ""auto|automotive""), ""Auto"",
  REGEXMATCH(LOWER(B391), ""parenting|moms|dads|kids|toddlers|baby|new parents|children""), ""Parenting"",
  REGEXMATCH(LOWER(B391), ""technology|tech|gadgets|smartphone|apps"&amp;"|devices|computing|ai|robots""), ""Technology"",
  REGEXMATCH(LOWER(B391), ""education|students|learning|school|teachers|college|university|academics""), ""Education"",
  TRUE, ""Other""
)"),"Lifestyle")</f>
        <v>Lifestyle</v>
      </c>
      <c r="J168" t="s">
        <v>19</v>
      </c>
      <c r="K168" t="s">
        <v>346</v>
      </c>
      <c r="L168" t="s">
        <v>29</v>
      </c>
      <c r="M168" t="s">
        <v>125</v>
      </c>
      <c r="N168" t="s">
        <v>23</v>
      </c>
      <c r="O168" t="s">
        <v>24</v>
      </c>
      <c r="P168">
        <v>12209</v>
      </c>
      <c r="Q168">
        <v>147</v>
      </c>
      <c r="R168">
        <v>3976</v>
      </c>
      <c r="S168">
        <v>5219</v>
      </c>
      <c r="T168">
        <v>4</v>
      </c>
      <c r="U168">
        <v>3818.9551820000001</v>
      </c>
      <c r="V168" t="s">
        <v>74</v>
      </c>
      <c r="W168">
        <f t="shared" si="14"/>
        <v>954.73879550000004</v>
      </c>
      <c r="X168">
        <f t="shared" si="15"/>
        <v>1.2040298140715866</v>
      </c>
      <c r="Y168">
        <f t="shared" si="16"/>
        <v>32.566139732983864</v>
      </c>
      <c r="Z168">
        <f t="shared" si="17"/>
        <v>960.50180633802813</v>
      </c>
      <c r="AA168">
        <f t="shared" si="18"/>
        <v>2.7210884353741496</v>
      </c>
      <c r="AB168">
        <f t="shared" si="19"/>
        <v>312.79836038987634</v>
      </c>
      <c r="AC168">
        <f t="shared" si="20"/>
        <v>25.979286952380953</v>
      </c>
    </row>
    <row r="169" spans="1:29" x14ac:dyDescent="0.25">
      <c r="A169" t="s">
        <v>615</v>
      </c>
      <c r="B169" t="s">
        <v>2393</v>
      </c>
      <c r="C169" t="s">
        <v>2573</v>
      </c>
      <c r="D169" t="s">
        <v>2574</v>
      </c>
      <c r="E169" t="s">
        <v>2575</v>
      </c>
      <c r="F169" t="s">
        <v>2576</v>
      </c>
      <c r="I169" t="str">
        <f ca="1">IFERROR(__xludf.DUMMYFUNCTION("IFS(
  REGEXMATCH(LOWER(B223), ""sports|ufc|nba|nfl|mlb|soccer|sports fans""), ""Sports"",
  REGEXMATCH(LOWER(B223), ""music|spotify|concert|band|rock|pop|hip hop|jazz|r&amp;b|music lovers""), ""Music"",
  REGEXMATCH(LOWER(B223), ""food|cooking|recipe|restaur"&amp;"ant|snack|grocery|foodies""), ""Food"",
  REGEXMATCH(LOWER(B223), ""travel|vacation|airline|hotel|trip|flights|travelers""), ""Travel"",
  REGEXMATCH(LOWER(B223), ""fashion|style|clothing|apparel|shoes|accessories|beauty|cosmetics|fashionistas""), ""Fashi"&amp;"on &amp; Beauty"",
  REGEXMATCH(LOWER(B223), ""fitness|workout|gym|exercise|yoga|wellness|fitness enthusiasts""), ""Fitness"",
  REGEXMATCH(LOWER(B223), ""health|medical|pharmacy|mental health|doctor|health-conscious""), ""Health"",
  REGEXMATCH(LOWER(B223), "&amp;"""pets|dogs|cats|animals|pet care|pet lovers""), ""Pets"",
  REGEXMATCH(LOWER(B223), ""games|gaming|video games|xbox|playstation|nintendo|gamers""), ""Gaming"",
  REGEXMATCH(LOWER(B223), ""entertainment|movies|tv|netflix|streaming|celebrity|movie lovers|t"&amp;"v fans""), ""Entertainment"",
  REGEXMATCH(LOWER(B223), ""lifestyle|home|interior|decor|living|lifestyle enthusiasts""), ""Lifestyle"",
  REGEXMATCH(LOWER(B223), ""financial|finance|investing|stocks|retirement|banking|credit|debt|loans|savings|personal fi"&amp;"nance""), ""Finance"",
  REGEXMATCH(LOWER(B223), ""auto|automotive""), ""Auto"",
  REGEXMATCH(LOWER(B223), ""parenting|moms|dads|kids|toddlers|baby|new parents|children""), ""Parenting"",
  REGEXMATCH(LOWER(B223), ""technology|tech|gadgets|smartphone|apps"&amp;"|devices|computing|ai|robots""), ""Technology"",
  REGEXMATCH(LOWER(B223), ""education|students|learning|school|teachers|college|university|academics""), ""Education"",
  TRUE, ""Other""
)"),"Food")</f>
        <v>Food</v>
      </c>
      <c r="J169" t="s">
        <v>152</v>
      </c>
      <c r="K169" t="s">
        <v>616</v>
      </c>
      <c r="L169" t="s">
        <v>34</v>
      </c>
      <c r="M169" t="s">
        <v>617</v>
      </c>
      <c r="N169" t="s">
        <v>46</v>
      </c>
      <c r="O169" t="s">
        <v>24</v>
      </c>
      <c r="P169">
        <v>13608</v>
      </c>
      <c r="Q169">
        <v>66</v>
      </c>
      <c r="R169">
        <v>2714</v>
      </c>
      <c r="S169">
        <v>9332</v>
      </c>
      <c r="T169">
        <v>1</v>
      </c>
      <c r="U169">
        <v>1762.663235</v>
      </c>
      <c r="V169" t="s">
        <v>80</v>
      </c>
      <c r="W169">
        <f t="shared" si="14"/>
        <v>1762.663235</v>
      </c>
      <c r="X169">
        <f t="shared" si="15"/>
        <v>0.48500881834215165</v>
      </c>
      <c r="Y169">
        <f t="shared" si="16"/>
        <v>19.944150499706055</v>
      </c>
      <c r="Z169">
        <f t="shared" si="17"/>
        <v>649.47060980103163</v>
      </c>
      <c r="AA169">
        <f t="shared" si="18"/>
        <v>1.5151515151515151</v>
      </c>
      <c r="AB169">
        <f t="shared" si="19"/>
        <v>129.53139587007641</v>
      </c>
      <c r="AC169">
        <f t="shared" si="20"/>
        <v>26.707018712121211</v>
      </c>
    </row>
    <row r="170" spans="1:29" x14ac:dyDescent="0.25">
      <c r="A170" t="s">
        <v>1038</v>
      </c>
      <c r="B170" t="s">
        <v>2306</v>
      </c>
      <c r="C170" t="s">
        <v>2307</v>
      </c>
      <c r="D170" t="s">
        <v>2308</v>
      </c>
      <c r="E170" t="s">
        <v>2577</v>
      </c>
      <c r="I170" t="str">
        <f ca="1">IFERROR(__xludf.DUMMYFUNCTION("IFS(
  REGEXMATCH(LOWER(B433), ""sports|ufc|nba|nfl|mlb|soccer|sports fans""), ""Sports"",
  REGEXMATCH(LOWER(B433), ""music|spotify|concert|band|rock|pop|hip hop|jazz|r&amp;b|music lovers""), ""Music"",
  REGEXMATCH(LOWER(B433), ""food|cooking|recipe|restaur"&amp;"ant|snack|grocery|foodies""), ""Food"",
  REGEXMATCH(LOWER(B433), ""travel|vacation|airline|hotel|trip|flights|travelers""), ""Travel"",
  REGEXMATCH(LOWER(B433), ""fashion|style|clothing|apparel|shoes|accessories|beauty|cosmetics|fashionistas""), ""Fashi"&amp;"on &amp; Beauty"",
  REGEXMATCH(LOWER(B433), ""fitness|workout|gym|exercise|yoga|wellness|fitness enthusiasts""), ""Fitness"",
  REGEXMATCH(LOWER(B433), ""health|medical|pharmacy|mental health|doctor|health-conscious""), ""Health"",
  REGEXMATCH(LOWER(B433), "&amp;"""pets|dogs|cats|animals|pet care|pet lovers""), ""Pets"",
  REGEXMATCH(LOWER(B433), ""games|gaming|video games|xbox|playstation|nintendo|gamers""), ""Gaming"",
  REGEXMATCH(LOWER(B433), ""entertainment|movies|tv|netflix|streaming|celebrity|movie lovers|t"&amp;"v fans""), ""Entertainment"",
  REGEXMATCH(LOWER(B433), ""lifestyle|home|interior|decor|living|lifestyle enthusiasts""), ""Lifestyle"",
  REGEXMATCH(LOWER(B433), ""financial|finance|investing|stocks|retirement|banking|credit|debt|loans|savings|personal fi"&amp;"nance""), ""Finance"",
  REGEXMATCH(LOWER(B433), ""auto|automotive""), ""Auto"",
  REGEXMATCH(LOWER(B433), ""parenting|moms|dads|kids|toddlers|baby|new parents|children""), ""Parenting"",
  REGEXMATCH(LOWER(B433), ""technology|tech|gadgets|smartphone|apps"&amp;"|devices|computing|ai|robots""), ""Technology"",
  REGEXMATCH(LOWER(B433), ""education|students|learning|school|teachers|college|university|academics""), ""Education"",
  TRUE, ""Other""
)"),"Food")</f>
        <v>Food</v>
      </c>
      <c r="J170" t="s">
        <v>152</v>
      </c>
      <c r="K170" t="s">
        <v>468</v>
      </c>
      <c r="L170" t="s">
        <v>34</v>
      </c>
      <c r="M170" t="s">
        <v>406</v>
      </c>
      <c r="N170" t="s">
        <v>23</v>
      </c>
      <c r="O170" t="s">
        <v>24</v>
      </c>
      <c r="P170">
        <v>58938</v>
      </c>
      <c r="Q170">
        <v>175</v>
      </c>
      <c r="R170">
        <v>41861</v>
      </c>
      <c r="S170">
        <v>55929</v>
      </c>
      <c r="T170">
        <v>9</v>
      </c>
      <c r="U170">
        <v>4881.1982690000004</v>
      </c>
      <c r="V170" t="s">
        <v>31</v>
      </c>
      <c r="W170">
        <f t="shared" si="14"/>
        <v>542.35536322222231</v>
      </c>
      <c r="X170">
        <f t="shared" si="15"/>
        <v>0.29692218941938986</v>
      </c>
      <c r="Y170">
        <f t="shared" si="16"/>
        <v>71.025484407343313</v>
      </c>
      <c r="Z170">
        <f t="shared" si="17"/>
        <v>116.60491314110988</v>
      </c>
      <c r="AA170">
        <f t="shared" si="18"/>
        <v>5.1428571428571423</v>
      </c>
      <c r="AB170">
        <f t="shared" si="19"/>
        <v>82.819204401235211</v>
      </c>
      <c r="AC170">
        <f t="shared" si="20"/>
        <v>27.892561537142861</v>
      </c>
    </row>
    <row r="171" spans="1:29" x14ac:dyDescent="0.25">
      <c r="A171" t="s">
        <v>1117</v>
      </c>
      <c r="B171" t="s">
        <v>2306</v>
      </c>
      <c r="C171" t="s">
        <v>2307</v>
      </c>
      <c r="D171" t="s">
        <v>2537</v>
      </c>
      <c r="E171" t="s">
        <v>2578</v>
      </c>
      <c r="I171" t="str">
        <f ca="1">IFERROR(__xludf.DUMMYFUNCTION("IFS(
  REGEXMATCH(LOWER(B479), ""sports|ufc|nba|nfl|mlb|soccer|sports fans""), ""Sports"",
  REGEXMATCH(LOWER(B479), ""music|spotify|concert|band|rock|pop|hip hop|jazz|r&amp;b|music lovers""), ""Music"",
  REGEXMATCH(LOWER(B479), ""food|cooking|recipe|restaur"&amp;"ant|snack|grocery|foodies""), ""Food"",
  REGEXMATCH(LOWER(B479), ""travel|vacation|airline|hotel|trip|flights|travelers""), ""Travel"",
  REGEXMATCH(LOWER(B479), ""fashion|style|clothing|apparel|shoes|accessories|beauty|cosmetics|fashionistas""), ""Fashi"&amp;"on &amp; Beauty"",
  REGEXMATCH(LOWER(B479), ""fitness|workout|gym|exercise|yoga|wellness|fitness enthusiasts""), ""Fitness"",
  REGEXMATCH(LOWER(B479), ""health|medical|pharmacy|mental health|doctor|health-conscious""), ""Health"",
  REGEXMATCH(LOWER(B479), "&amp;"""pets|dogs|cats|animals|pet care|pet lovers""), ""Pets"",
  REGEXMATCH(LOWER(B479), ""games|gaming|video games|xbox|playstation|nintendo|gamers""), ""Gaming"",
  REGEXMATCH(LOWER(B479), ""entertainment|movies|tv|netflix|streaming|celebrity|movie lovers|t"&amp;"v fans""), ""Entertainment"",
  REGEXMATCH(LOWER(B479), ""lifestyle|home|interior|decor|living|lifestyle enthusiasts""), ""Lifestyle"",
  REGEXMATCH(LOWER(B479), ""financial|finance|investing|stocks|retirement|banking|credit|debt|loans|savings|personal fi"&amp;"nance""), ""Finance"",
  REGEXMATCH(LOWER(B479), ""auto|automotive""), ""Auto"",
  REGEXMATCH(LOWER(B479), ""parenting|moms|dads|kids|toddlers|baby|new parents|children""), ""Parenting"",
  REGEXMATCH(LOWER(B479), ""technology|tech|gadgets|smartphone|apps"&amp;"|devices|computing|ai|robots""), ""Technology"",
  REGEXMATCH(LOWER(B479), ""education|students|learning|school|teachers|college|university|academics""), ""Education"",
  TRUE, ""Other""
)"),"Other")</f>
        <v>Other</v>
      </c>
      <c r="J171" t="s">
        <v>27</v>
      </c>
      <c r="K171" t="s">
        <v>225</v>
      </c>
      <c r="L171" t="s">
        <v>21</v>
      </c>
      <c r="M171" t="s">
        <v>1118</v>
      </c>
      <c r="N171" t="s">
        <v>46</v>
      </c>
      <c r="O171" t="s">
        <v>24</v>
      </c>
      <c r="P171">
        <v>12136</v>
      </c>
      <c r="Q171">
        <v>97</v>
      </c>
      <c r="R171">
        <v>2089</v>
      </c>
      <c r="S171">
        <v>11500</v>
      </c>
      <c r="T171">
        <v>3</v>
      </c>
      <c r="U171">
        <v>5224.9324630000001</v>
      </c>
      <c r="V171" t="s">
        <v>74</v>
      </c>
      <c r="W171">
        <f t="shared" si="14"/>
        <v>1741.6441543333333</v>
      </c>
      <c r="X171">
        <f t="shared" si="15"/>
        <v>0.79927488464073826</v>
      </c>
      <c r="Y171">
        <f t="shared" si="16"/>
        <v>17.213249835201054</v>
      </c>
      <c r="Z171">
        <f t="shared" si="17"/>
        <v>2501.1644150311154</v>
      </c>
      <c r="AA171">
        <f t="shared" si="18"/>
        <v>3.0927835051546393</v>
      </c>
      <c r="AB171">
        <f t="shared" si="19"/>
        <v>430.53167954845088</v>
      </c>
      <c r="AC171">
        <f t="shared" si="20"/>
        <v>53.865283123711343</v>
      </c>
    </row>
    <row r="172" spans="1:29" x14ac:dyDescent="0.25">
      <c r="A172" t="s">
        <v>379</v>
      </c>
      <c r="B172" t="s">
        <v>2579</v>
      </c>
      <c r="C172" t="s">
        <v>2580</v>
      </c>
      <c r="D172" t="s">
        <v>2581</v>
      </c>
      <c r="I172" t="str">
        <f ca="1">IFERROR(__xludf.DUMMYFUNCTION("IFS(
  REGEXMATCH(LOWER(B122), ""sports|ufc|nba|nfl|mlb|soccer|sports fans""), ""Sports"",
  REGEXMATCH(LOWER(B122), ""music|spotify|concert|band|rock|pop|hip hop|jazz|r&amp;b|music lovers""), ""Music"",
  REGEXMATCH(LOWER(B122), ""food|cooking|recipe|restaur"&amp;"ant|snack|grocery|foodies""), ""Food"",
  REGEXMATCH(LOWER(B122), ""travel|vacation|airline|hotel|trip|flights|travelers""), ""Travel"",
  REGEXMATCH(LOWER(B122), ""fashion|style|clothing|apparel|shoes|accessories|beauty|cosmetics|fashionistas""), ""Fashi"&amp;"on &amp; Beauty"",
  REGEXMATCH(LOWER(B122), ""fitness|workout|gym|exercise|yoga|wellness|fitness enthusiasts""), ""Fitness"",
  REGEXMATCH(LOWER(B122), ""health|medical|pharmacy|mental health|doctor|health-conscious""), ""Health"",
  REGEXMATCH(LOWER(B122), "&amp;"""pets|dogs|cats|animals|pet care|pet lovers""), ""Pets"",
  REGEXMATCH(LOWER(B122), ""games|gaming|video games|xbox|playstation|nintendo|gamers""), ""Gaming"",
  REGEXMATCH(LOWER(B122), ""entertainment|movies|tv|netflix|streaming|celebrity|movie lovers|t"&amp;"v fans""), ""Entertainment"",
  REGEXMATCH(LOWER(B122), ""lifestyle|home|interior|decor|living|lifestyle enthusiasts""), ""Lifestyle"",
  REGEXMATCH(LOWER(B122), ""financial|finance|investing|stocks|retirement|banking|credit|debt|loans|savings|personal fi"&amp;"nance""), ""Finance"",
  REGEXMATCH(LOWER(B122), ""auto|automotive""), ""Auto"",
  REGEXMATCH(LOWER(B122), ""parenting|moms|dads|kids|toddlers|baby|new parents|children""), ""Parenting"",
  REGEXMATCH(LOWER(B122), ""technology|tech|gadgets|smartphone|apps"&amp;"|devices|computing|ai|robots""), ""Technology"",
  REGEXMATCH(LOWER(B122), ""education|students|learning|school|teachers|college|university|academics""), ""Education"",
  TRUE, ""Other""
)"),"Lifestyle")</f>
        <v>Lifestyle</v>
      </c>
      <c r="J172" t="s">
        <v>27</v>
      </c>
      <c r="K172" t="s">
        <v>380</v>
      </c>
      <c r="L172" t="s">
        <v>34</v>
      </c>
      <c r="M172" t="s">
        <v>381</v>
      </c>
      <c r="N172" t="s">
        <v>23</v>
      </c>
      <c r="O172" t="s">
        <v>116</v>
      </c>
      <c r="P172">
        <v>16202</v>
      </c>
      <c r="Q172">
        <v>80</v>
      </c>
      <c r="R172">
        <v>11786</v>
      </c>
      <c r="S172">
        <v>15365</v>
      </c>
      <c r="T172">
        <v>2</v>
      </c>
      <c r="U172">
        <v>1570.34276</v>
      </c>
      <c r="V172" t="s">
        <v>74</v>
      </c>
      <c r="W172">
        <f t="shared" si="14"/>
        <v>785.17138</v>
      </c>
      <c r="X172">
        <f t="shared" si="15"/>
        <v>0.49376620170349339</v>
      </c>
      <c r="Y172">
        <f t="shared" si="16"/>
        <v>72.744105665967169</v>
      </c>
      <c r="Z172">
        <f t="shared" si="17"/>
        <v>133.23797386730018</v>
      </c>
      <c r="AA172">
        <f t="shared" si="18"/>
        <v>2.5</v>
      </c>
      <c r="AB172">
        <f t="shared" si="19"/>
        <v>96.922772497222553</v>
      </c>
      <c r="AC172">
        <f t="shared" si="20"/>
        <v>19.629284500000001</v>
      </c>
    </row>
    <row r="173" spans="1:29" x14ac:dyDescent="0.25">
      <c r="A173" t="s">
        <v>973</v>
      </c>
      <c r="B173" t="s">
        <v>2310</v>
      </c>
      <c r="C173" t="s">
        <v>2320</v>
      </c>
      <c r="D173" t="s">
        <v>2321</v>
      </c>
      <c r="E173" t="s">
        <v>2322</v>
      </c>
      <c r="F173" t="s">
        <v>2582</v>
      </c>
      <c r="G173" t="s">
        <v>2583</v>
      </c>
      <c r="I173" t="str">
        <f ca="1">IFERROR(__xludf.DUMMYFUNCTION("IFS(
  REGEXMATCH(LOWER(B399), ""sports|ufc|nba|nfl|mlb|soccer|sports fans""), ""Sports"",
  REGEXMATCH(LOWER(B399), ""music|spotify|concert|band|rock|pop|hip hop|jazz|r&amp;b|music lovers""), ""Music"",
  REGEXMATCH(LOWER(B399), ""food|cooking|recipe|restaur"&amp;"ant|snack|grocery|foodies""), ""Food"",
  REGEXMATCH(LOWER(B399), ""travel|vacation|airline|hotel|trip|flights|travelers""), ""Travel"",
  REGEXMATCH(LOWER(B399), ""fashion|style|clothing|apparel|shoes|accessories|beauty|cosmetics|fashionistas""), ""Fashi"&amp;"on &amp; Beauty"",
  REGEXMATCH(LOWER(B399), ""fitness|workout|gym|exercise|yoga|wellness|fitness enthusiasts""), ""Fitness"",
  REGEXMATCH(LOWER(B399), ""health|medical|pharmacy|mental health|doctor|health-conscious""), ""Health"",
  REGEXMATCH(LOWER(B399), "&amp;"""pets|dogs|cats|animals|pet care|pet lovers""), ""Pets"",
  REGEXMATCH(LOWER(B399), ""games|gaming|video games|xbox|playstation|nintendo|gamers""), ""Gaming"",
  REGEXMATCH(LOWER(B399), ""entertainment|movies|tv|netflix|streaming|celebrity|movie lovers|t"&amp;"v fans""), ""Entertainment"",
  REGEXMATCH(LOWER(B399), ""lifestyle|home|interior|decor|living|lifestyle enthusiasts""), ""Lifestyle"",
  REGEXMATCH(LOWER(B399), ""financial|finance|investing|stocks|retirement|banking|credit|debt|loans|savings|personal fi"&amp;"nance""), ""Finance"",
  REGEXMATCH(LOWER(B399), ""auto|automotive""), ""Auto"",
  REGEXMATCH(LOWER(B399), ""parenting|moms|dads|kids|toddlers|baby|new parents|children""), ""Parenting"",
  REGEXMATCH(LOWER(B399), ""technology|tech|gadgets|smartphone|apps"&amp;"|devices|computing|ai|robots""), ""Technology"",
  REGEXMATCH(LOWER(B399), ""education|students|learning|school|teachers|college|university|academics""), ""Education"",
  TRUE, ""Other""
)"),"Fashion &amp; Beauty")</f>
        <v>Fashion &amp; Beauty</v>
      </c>
      <c r="J173" t="s">
        <v>152</v>
      </c>
      <c r="K173" t="s">
        <v>974</v>
      </c>
      <c r="L173" t="s">
        <v>21</v>
      </c>
      <c r="M173" t="s">
        <v>975</v>
      </c>
      <c r="N173" t="s">
        <v>46</v>
      </c>
      <c r="O173" t="s">
        <v>24</v>
      </c>
      <c r="P173">
        <v>15475</v>
      </c>
      <c r="Q173">
        <v>110</v>
      </c>
      <c r="R173">
        <v>6019</v>
      </c>
      <c r="S173">
        <v>10952</v>
      </c>
      <c r="T173">
        <v>9</v>
      </c>
      <c r="U173">
        <v>4156.7133830000002</v>
      </c>
      <c r="V173" t="s">
        <v>64</v>
      </c>
      <c r="W173">
        <f t="shared" si="14"/>
        <v>461.85704255555561</v>
      </c>
      <c r="X173">
        <f t="shared" si="15"/>
        <v>0.71082390953150243</v>
      </c>
      <c r="Y173">
        <f t="shared" si="16"/>
        <v>38.894991922455574</v>
      </c>
      <c r="Z173">
        <f t="shared" si="17"/>
        <v>690.59866805117133</v>
      </c>
      <c r="AA173">
        <f t="shared" si="18"/>
        <v>8.1818181818181817</v>
      </c>
      <c r="AB173">
        <f t="shared" si="19"/>
        <v>268.60829615508885</v>
      </c>
      <c r="AC173">
        <f t="shared" si="20"/>
        <v>37.788303481818183</v>
      </c>
    </row>
    <row r="174" spans="1:29" x14ac:dyDescent="0.25">
      <c r="A174" t="s">
        <v>1357</v>
      </c>
      <c r="B174" t="s">
        <v>2306</v>
      </c>
      <c r="C174" t="s">
        <v>2307</v>
      </c>
      <c r="D174" t="s">
        <v>2355</v>
      </c>
      <c r="E174" t="s">
        <v>2358</v>
      </c>
      <c r="F174" t="s">
        <v>2584</v>
      </c>
      <c r="I174" t="str">
        <f ca="1">IFERROR(__xludf.DUMMYFUNCTION("IFS(
  REGEXMATCH(LOWER(B624), ""sports|ufc|nba|nfl|mlb|soccer|sports fans""), ""Sports"",
  REGEXMATCH(LOWER(B624), ""music|spotify|concert|band|rock|pop|hip hop|jazz|r&amp;b|music lovers""), ""Music"",
  REGEXMATCH(LOWER(B624), ""food|cooking|recipe|restaur"&amp;"ant|snack|grocery|foodies""), ""Food"",
  REGEXMATCH(LOWER(B624), ""travel|vacation|airline|hotel|trip|flights|travelers""), ""Travel"",
  REGEXMATCH(LOWER(B624), ""fashion|style|clothing|apparel|shoes|accessories|beauty|cosmetics|fashionistas""), ""Fashi"&amp;"on &amp; Beauty"",
  REGEXMATCH(LOWER(B624), ""fitness|workout|gym|exercise|yoga|wellness|fitness enthusiasts""), ""Fitness"",
  REGEXMATCH(LOWER(B624), ""health|medical|pharmacy|mental health|doctor|health-conscious""), ""Health"",
  REGEXMATCH(LOWER(B624), "&amp;"""pets|dogs|cats|animals|pet care|pet lovers""), ""Pets"",
  REGEXMATCH(LOWER(B624), ""games|gaming|video games|xbox|playstation|nintendo|gamers""), ""Gaming"",
  REGEXMATCH(LOWER(B624), ""entertainment|movies|tv|netflix|streaming|celebrity|movie lovers|t"&amp;"v fans""), ""Entertainment"",
  REGEXMATCH(LOWER(B624), ""lifestyle|home|interior|decor|living|lifestyle enthusiasts""), ""Lifestyle"",
  REGEXMATCH(LOWER(B624), ""financial|finance|investing|stocks|retirement|banking|credit|debt|loans|savings|personal fi"&amp;"nance""), ""Finance"",
  REGEXMATCH(LOWER(B624), ""auto|automotive""), ""Auto"",
  REGEXMATCH(LOWER(B624), ""parenting|moms|dads|kids|toddlers|baby|new parents|children""), ""Parenting"",
  REGEXMATCH(LOWER(B624), ""technology|tech|gadgets|smartphone|apps"&amp;"|devices|computing|ai|robots""), ""Technology"",
  REGEXMATCH(LOWER(B624), ""education|students|learning|school|teachers|college|university|academics""), ""Education"",
  TRUE, ""Other""
)"),"Sports")</f>
        <v>Sports</v>
      </c>
      <c r="J174" t="s">
        <v>19</v>
      </c>
      <c r="K174" t="s">
        <v>481</v>
      </c>
      <c r="L174" t="s">
        <v>34</v>
      </c>
      <c r="M174" t="s">
        <v>90</v>
      </c>
      <c r="N174" t="s">
        <v>51</v>
      </c>
      <c r="O174" t="s">
        <v>24</v>
      </c>
      <c r="P174">
        <v>149618</v>
      </c>
      <c r="Q174">
        <v>260</v>
      </c>
      <c r="R174">
        <v>126031</v>
      </c>
      <c r="S174">
        <v>140596</v>
      </c>
      <c r="T174">
        <v>26</v>
      </c>
      <c r="U174">
        <v>6605.5861580000001</v>
      </c>
      <c r="V174" t="s">
        <v>207</v>
      </c>
      <c r="W174">
        <f t="shared" si="14"/>
        <v>254.06100607692309</v>
      </c>
      <c r="X174">
        <f t="shared" si="15"/>
        <v>0.17377588258097287</v>
      </c>
      <c r="Y174">
        <f t="shared" si="16"/>
        <v>84.235185606009978</v>
      </c>
      <c r="Z174">
        <f t="shared" si="17"/>
        <v>52.41239185597194</v>
      </c>
      <c r="AA174">
        <f t="shared" si="18"/>
        <v>10</v>
      </c>
      <c r="AB174">
        <f t="shared" si="19"/>
        <v>44.149675560427227</v>
      </c>
      <c r="AC174">
        <f t="shared" si="20"/>
        <v>25.406100607692309</v>
      </c>
    </row>
    <row r="175" spans="1:29" x14ac:dyDescent="0.25">
      <c r="A175" t="s">
        <v>821</v>
      </c>
      <c r="B175" t="s">
        <v>2310</v>
      </c>
      <c r="C175" t="s">
        <v>2311</v>
      </c>
      <c r="D175" t="s">
        <v>2350</v>
      </c>
      <c r="E175" t="s">
        <v>2585</v>
      </c>
      <c r="I175" t="str">
        <f ca="1">IFERROR(__xludf.DUMMYFUNCTION("IFS(
  REGEXMATCH(LOWER(B321), ""sports|ufc|nba|nfl|mlb|soccer|sports fans""), ""Sports"",
  REGEXMATCH(LOWER(B321), ""music|spotify|concert|band|rock|pop|hip hop|jazz|r&amp;b|music lovers""), ""Music"",
  REGEXMATCH(LOWER(B321), ""food|cooking|recipe|restaur"&amp;"ant|snack|grocery|foodies""), ""Food"",
  REGEXMATCH(LOWER(B321), ""travel|vacation|airline|hotel|trip|flights|travelers""), ""Travel"",
  REGEXMATCH(LOWER(B321), ""fashion|style|clothing|apparel|shoes|accessories|beauty|cosmetics|fashionistas""), ""Fashi"&amp;"on &amp; Beauty"",
  REGEXMATCH(LOWER(B321), ""fitness|workout|gym|exercise|yoga|wellness|fitness enthusiasts""), ""Fitness"",
  REGEXMATCH(LOWER(B321), ""health|medical|pharmacy|mental health|doctor|health-conscious""), ""Health"",
  REGEXMATCH(LOWER(B321), "&amp;"""pets|dogs|cats|animals|pet care|pet lovers""), ""Pets"",
  REGEXMATCH(LOWER(B321), ""games|gaming|video games|xbox|playstation|nintendo|gamers""), ""Gaming"",
  REGEXMATCH(LOWER(B321), ""entertainment|movies|tv|netflix|streaming|celebrity|movie lovers|t"&amp;"v fans""), ""Entertainment"",
  REGEXMATCH(LOWER(B321), ""lifestyle|home|interior|decor|living|lifestyle enthusiasts""), ""Lifestyle"",
  REGEXMATCH(LOWER(B321), ""financial|finance|investing|stocks|retirement|banking|credit|debt|loans|savings|personal fi"&amp;"nance""), ""Finance"",
  REGEXMATCH(LOWER(B321), ""auto|automotive""), ""Auto"",
  REGEXMATCH(LOWER(B321), ""parenting|moms|dads|kids|toddlers|baby|new parents|children""), ""Parenting"",
  REGEXMATCH(LOWER(B321), ""technology|tech|gadgets|smartphone|apps"&amp;"|devices|computing|ai|robots""), ""Technology"",
  REGEXMATCH(LOWER(B321), ""education|students|learning|school|teachers|college|university|academics""), ""Education"",
  TRUE, ""Other""
)"),"Food")</f>
        <v>Food</v>
      </c>
      <c r="J175" t="s">
        <v>19</v>
      </c>
      <c r="K175" t="s">
        <v>71</v>
      </c>
      <c r="L175" t="s">
        <v>29</v>
      </c>
      <c r="M175" t="s">
        <v>54</v>
      </c>
      <c r="N175" t="s">
        <v>36</v>
      </c>
      <c r="O175" t="s">
        <v>24</v>
      </c>
      <c r="P175">
        <v>213699</v>
      </c>
      <c r="Q175">
        <v>270</v>
      </c>
      <c r="R175">
        <v>18395</v>
      </c>
      <c r="S175">
        <v>164487</v>
      </c>
      <c r="T175">
        <v>4</v>
      </c>
      <c r="U175">
        <v>2194.9871250000001</v>
      </c>
      <c r="V175" t="s">
        <v>260</v>
      </c>
      <c r="W175">
        <f t="shared" si="14"/>
        <v>548.74678125000003</v>
      </c>
      <c r="X175">
        <f t="shared" si="15"/>
        <v>0.12634593517049683</v>
      </c>
      <c r="Y175">
        <f t="shared" si="16"/>
        <v>8.6079017683751431</v>
      </c>
      <c r="Z175">
        <f t="shared" si="17"/>
        <v>119.32520385974451</v>
      </c>
      <c r="AA175">
        <f t="shared" si="18"/>
        <v>1.4814814814814816</v>
      </c>
      <c r="AB175">
        <f t="shared" si="19"/>
        <v>10.271396333160192</v>
      </c>
      <c r="AC175">
        <f t="shared" si="20"/>
        <v>8.1295819444444444</v>
      </c>
    </row>
    <row r="176" spans="1:29" x14ac:dyDescent="0.25">
      <c r="A176" t="s">
        <v>1384</v>
      </c>
      <c r="B176" t="s">
        <v>2306</v>
      </c>
      <c r="C176" t="s">
        <v>2307</v>
      </c>
      <c r="D176" t="s">
        <v>2333</v>
      </c>
      <c r="E176" t="s">
        <v>2565</v>
      </c>
      <c r="F176" t="s">
        <v>2586</v>
      </c>
      <c r="I176" t="str">
        <f ca="1">IFERROR(__xludf.DUMMYFUNCTION("IFS(
  REGEXMATCH(LOWER(B641), ""sports|ufc|nba|nfl|mlb|soccer|sports fans""), ""Sports"",
  REGEXMATCH(LOWER(B641), ""music|spotify|concert|band|rock|pop|hip hop|jazz|r&amp;b|music lovers""), ""Music"",
  REGEXMATCH(LOWER(B641), ""food|cooking|recipe|restaur"&amp;"ant|snack|grocery|foodies""), ""Food"",
  REGEXMATCH(LOWER(B641), ""travel|vacation|airline|hotel|trip|flights|travelers""), ""Travel"",
  REGEXMATCH(LOWER(B641), ""fashion|style|clothing|apparel|shoes|accessories|beauty|cosmetics|fashionistas""), ""Fashi"&amp;"on &amp; Beauty"",
  REGEXMATCH(LOWER(B641), ""fitness|workout|gym|exercise|yoga|wellness|fitness enthusiasts""), ""Fitness"",
  REGEXMATCH(LOWER(B641), ""health|medical|pharmacy|mental health|doctor|health-conscious""), ""Health"",
  REGEXMATCH(LOWER(B641), "&amp;"""pets|dogs|cats|animals|pet care|pet lovers""), ""Pets"",
  REGEXMATCH(LOWER(B641), ""games|gaming|video games|xbox|playstation|nintendo|gamers""), ""Gaming"",
  REGEXMATCH(LOWER(B641), ""entertainment|movies|tv|netflix|streaming|celebrity|movie lovers|t"&amp;"v fans""), ""Entertainment"",
  REGEXMATCH(LOWER(B641), ""lifestyle|home|interior|decor|living|lifestyle enthusiasts""), ""Lifestyle"",
  REGEXMATCH(LOWER(B641), ""financial|finance|investing|stocks|retirement|banking|credit|debt|loans|savings|personal fi"&amp;"nance""), ""Finance"",
  REGEXMATCH(LOWER(B641), ""auto|automotive""), ""Auto"",
  REGEXMATCH(LOWER(B641), ""parenting|moms|dads|kids|toddlers|baby|new parents|children""), ""Parenting"",
  REGEXMATCH(LOWER(B641), ""technology|tech|gadgets|smartphone|apps"&amp;"|devices|computing|ai|robots""), ""Technology"",
  REGEXMATCH(LOWER(B641), ""education|students|learning|school|teachers|college|university|academics""), ""Education"",
  TRUE, ""Other""
)"),"Finance")</f>
        <v>Finance</v>
      </c>
      <c r="J176" t="s">
        <v>27</v>
      </c>
      <c r="K176" t="s">
        <v>1385</v>
      </c>
      <c r="L176" t="s">
        <v>21</v>
      </c>
      <c r="M176" t="s">
        <v>510</v>
      </c>
      <c r="N176" t="s">
        <v>23</v>
      </c>
      <c r="O176" t="s">
        <v>24</v>
      </c>
      <c r="P176">
        <v>357707</v>
      </c>
      <c r="Q176">
        <v>951</v>
      </c>
      <c r="R176">
        <v>203987</v>
      </c>
      <c r="S176">
        <v>338107</v>
      </c>
      <c r="T176">
        <v>74</v>
      </c>
      <c r="U176">
        <v>6749.2023529999997</v>
      </c>
      <c r="V176" t="s">
        <v>74</v>
      </c>
      <c r="W176">
        <f t="shared" si="14"/>
        <v>91.205437202702697</v>
      </c>
      <c r="X176">
        <f t="shared" si="15"/>
        <v>0.26586004746901792</v>
      </c>
      <c r="Y176">
        <f t="shared" si="16"/>
        <v>57.026281286080504</v>
      </c>
      <c r="Z176">
        <f t="shared" si="17"/>
        <v>33.086433709010869</v>
      </c>
      <c r="AA176">
        <f t="shared" si="18"/>
        <v>7.7812828601472139</v>
      </c>
      <c r="AB176">
        <f t="shared" si="19"/>
        <v>18.867962754433098</v>
      </c>
      <c r="AC176">
        <f t="shared" si="20"/>
        <v>7.096953052576235</v>
      </c>
    </row>
    <row r="177" spans="1:29" x14ac:dyDescent="0.25">
      <c r="A177" t="s">
        <v>852</v>
      </c>
      <c r="B177" t="s">
        <v>930</v>
      </c>
      <c r="C177" t="s">
        <v>2587</v>
      </c>
      <c r="I177" t="str">
        <f ca="1">IFERROR(__xludf.DUMMYFUNCTION("IFS(
  REGEXMATCH(LOWER(B339), ""sports|ufc|nba|nfl|mlb|soccer|sports fans""), ""Sports"",
  REGEXMATCH(LOWER(B339), ""music|spotify|concert|band|rock|pop|hip hop|jazz|r&amp;b|music lovers""), ""Music"",
  REGEXMATCH(LOWER(B339), ""food|cooking|recipe|restaur"&amp;"ant|snack|grocery|foodies""), ""Food"",
  REGEXMATCH(LOWER(B339), ""travel|vacation|airline|hotel|trip|flights|travelers""), ""Travel"",
  REGEXMATCH(LOWER(B339), ""fashion|style|clothing|apparel|shoes|accessories|beauty|cosmetics|fashionistas""), ""Fashi"&amp;"on &amp; Beauty"",
  REGEXMATCH(LOWER(B339), ""fitness|workout|gym|exercise|yoga|wellness|fitness enthusiasts""), ""Fitness"",
  REGEXMATCH(LOWER(B339), ""health|medical|pharmacy|mental health|doctor|health-conscious""), ""Health"",
  REGEXMATCH(LOWER(B339), "&amp;"""pets|dogs|cats|animals|pet care|pet lovers""), ""Pets"",
  REGEXMATCH(LOWER(B339), ""games|gaming|video games|xbox|playstation|nintendo|gamers""), ""Gaming"",
  REGEXMATCH(LOWER(B339), ""entertainment|movies|tv|netflix|streaming|celebrity|movie lovers|t"&amp;"v fans""), ""Entertainment"",
  REGEXMATCH(LOWER(B339), ""lifestyle|home|interior|decor|living|lifestyle enthusiasts""), ""Lifestyle"",
  REGEXMATCH(LOWER(B339), ""financial|finance|investing|stocks|retirement|banking|credit|debt|loans|savings|personal fi"&amp;"nance""), ""Finance"",
  REGEXMATCH(LOWER(B339), ""auto|automotive""), ""Auto"",
  REGEXMATCH(LOWER(B339), ""parenting|moms|dads|kids|toddlers|baby|new parents|children""), ""Parenting"",
  REGEXMATCH(LOWER(B339), ""technology|tech|gadgets|smartphone|apps"&amp;"|devices|computing|ai|robots""), ""Technology"",
  REGEXMATCH(LOWER(B339), ""education|students|learning|school|teachers|college|university|academics""), ""Education"",
  TRUE, ""Other""
)"),"Entertainment")</f>
        <v>Entertainment</v>
      </c>
      <c r="J177" t="s">
        <v>27</v>
      </c>
      <c r="K177" t="s">
        <v>853</v>
      </c>
      <c r="L177" t="s">
        <v>40</v>
      </c>
      <c r="M177" t="s">
        <v>762</v>
      </c>
      <c r="N177" t="s">
        <v>23</v>
      </c>
      <c r="O177" t="s">
        <v>24</v>
      </c>
      <c r="P177">
        <v>756687</v>
      </c>
      <c r="Q177">
        <v>1984</v>
      </c>
      <c r="R177">
        <v>442979</v>
      </c>
      <c r="S177">
        <v>611813</v>
      </c>
      <c r="T177">
        <v>14</v>
      </c>
      <c r="U177">
        <v>2452.9975039999999</v>
      </c>
      <c r="V177" t="s">
        <v>74</v>
      </c>
      <c r="W177">
        <f t="shared" si="14"/>
        <v>175.21410742857142</v>
      </c>
      <c r="X177">
        <f t="shared" si="15"/>
        <v>0.26219559738703058</v>
      </c>
      <c r="Y177">
        <f t="shared" si="16"/>
        <v>58.541907023643859</v>
      </c>
      <c r="Z177">
        <f t="shared" si="17"/>
        <v>5.5375029154880933</v>
      </c>
      <c r="AA177">
        <f t="shared" si="18"/>
        <v>0.70564516129032251</v>
      </c>
      <c r="AB177">
        <f t="shared" si="19"/>
        <v>3.241759808216607</v>
      </c>
      <c r="AC177">
        <f t="shared" si="20"/>
        <v>1.2363898709677419</v>
      </c>
    </row>
    <row r="178" spans="1:29" x14ac:dyDescent="0.25">
      <c r="A178" t="s">
        <v>1122</v>
      </c>
      <c r="B178" t="s">
        <v>2306</v>
      </c>
      <c r="C178" t="s">
        <v>2307</v>
      </c>
      <c r="D178" t="s">
        <v>2331</v>
      </c>
      <c r="E178" t="s">
        <v>2350</v>
      </c>
      <c r="F178" t="s">
        <v>2588</v>
      </c>
      <c r="I178" t="str">
        <f ca="1">IFERROR(__xludf.DUMMYFUNCTION("IFS(
  REGEXMATCH(LOWER(B483), ""sports|ufc|nba|nfl|mlb|soccer|sports fans""), ""Sports"",
  REGEXMATCH(LOWER(B483), ""music|spotify|concert|band|rock|pop|hip hop|jazz|r&amp;b|music lovers""), ""Music"",
  REGEXMATCH(LOWER(B483), ""food|cooking|recipe|restaur"&amp;"ant|snack|grocery|foodies""), ""Food"",
  REGEXMATCH(LOWER(B483), ""travel|vacation|airline|hotel|trip|flights|travelers""), ""Travel"",
  REGEXMATCH(LOWER(B483), ""fashion|style|clothing|apparel|shoes|accessories|beauty|cosmetics|fashionistas""), ""Fashi"&amp;"on &amp; Beauty"",
  REGEXMATCH(LOWER(B483), ""fitness|workout|gym|exercise|yoga|wellness|fitness enthusiasts""), ""Fitness"",
  REGEXMATCH(LOWER(B483), ""health|medical|pharmacy|mental health|doctor|health-conscious""), ""Health"",
  REGEXMATCH(LOWER(B483), "&amp;"""pets|dogs|cats|animals|pet care|pet lovers""), ""Pets"",
  REGEXMATCH(LOWER(B483), ""games|gaming|video games|xbox|playstation|nintendo|gamers""), ""Gaming"",
  REGEXMATCH(LOWER(B483), ""entertainment|movies|tv|netflix|streaming|celebrity|movie lovers|t"&amp;"v fans""), ""Entertainment"",
  REGEXMATCH(LOWER(B483), ""lifestyle|home|interior|decor|living|lifestyle enthusiasts""), ""Lifestyle"",
  REGEXMATCH(LOWER(B483), ""financial|finance|investing|stocks|retirement|banking|credit|debt|loans|savings|personal fi"&amp;"nance""), ""Finance"",
  REGEXMATCH(LOWER(B483), ""auto|automotive""), ""Auto"",
  REGEXMATCH(LOWER(B483), ""parenting|moms|dads|kids|toddlers|baby|new parents|children""), ""Parenting"",
  REGEXMATCH(LOWER(B483), ""technology|tech|gadgets|smartphone|apps"&amp;"|devices|computing|ai|robots""), ""Technology"",
  REGEXMATCH(LOWER(B483), ""education|students|learning|school|teachers|college|university|academics""), ""Education"",
  TRUE, ""Other""
)"),"Auto")</f>
        <v>Auto</v>
      </c>
      <c r="J178" t="s">
        <v>27</v>
      </c>
      <c r="K178" t="s">
        <v>550</v>
      </c>
      <c r="L178" t="s">
        <v>29</v>
      </c>
      <c r="M178" t="s">
        <v>45</v>
      </c>
      <c r="N178" t="s">
        <v>23</v>
      </c>
      <c r="O178" t="s">
        <v>92</v>
      </c>
      <c r="P178">
        <v>104538</v>
      </c>
      <c r="Q178">
        <v>347</v>
      </c>
      <c r="R178">
        <v>49049</v>
      </c>
      <c r="S178">
        <v>97093</v>
      </c>
      <c r="T178">
        <v>2</v>
      </c>
      <c r="U178">
        <v>5266.4242329999997</v>
      </c>
      <c r="V178" t="s">
        <v>207</v>
      </c>
      <c r="W178">
        <f t="shared" si="14"/>
        <v>2633.2121164999999</v>
      </c>
      <c r="X178">
        <f t="shared" si="15"/>
        <v>0.33193671200903019</v>
      </c>
      <c r="Y178">
        <f t="shared" si="16"/>
        <v>46.919780366947904</v>
      </c>
      <c r="Z178">
        <f t="shared" si="17"/>
        <v>107.37067489653202</v>
      </c>
      <c r="AA178">
        <f t="shared" si="18"/>
        <v>0.57636887608069165</v>
      </c>
      <c r="AB178">
        <f t="shared" si="19"/>
        <v>50.378084839962497</v>
      </c>
      <c r="AC178">
        <f t="shared" si="20"/>
        <v>15.177015080691643</v>
      </c>
    </row>
    <row r="179" spans="1:29" x14ac:dyDescent="0.25">
      <c r="A179" t="s">
        <v>723</v>
      </c>
      <c r="B179" t="s">
        <v>818</v>
      </c>
      <c r="C179" t="s">
        <v>2337</v>
      </c>
      <c r="D179" t="s">
        <v>2589</v>
      </c>
      <c r="I179" t="str">
        <f ca="1">IFERROR(__xludf.DUMMYFUNCTION("IFS(
  REGEXMATCH(LOWER(B273), ""sports|ufc|nba|nfl|mlb|soccer|sports fans""), ""Sports"",
  REGEXMATCH(LOWER(B273), ""music|spotify|concert|band|rock|pop|hip hop|jazz|r&amp;b|music lovers""), ""Music"",
  REGEXMATCH(LOWER(B273), ""food|cooking|recipe|restaur"&amp;"ant|snack|grocery|foodies""), ""Food"",
  REGEXMATCH(LOWER(B273), ""travel|vacation|airline|hotel|trip|flights|travelers""), ""Travel"",
  REGEXMATCH(LOWER(B273), ""fashion|style|clothing|apparel|shoes|accessories|beauty|cosmetics|fashionistas""), ""Fashi"&amp;"on &amp; Beauty"",
  REGEXMATCH(LOWER(B273), ""fitness|workout|gym|exercise|yoga|wellness|fitness enthusiasts""), ""Fitness"",
  REGEXMATCH(LOWER(B273), ""health|medical|pharmacy|mental health|doctor|health-conscious""), ""Health"",
  REGEXMATCH(LOWER(B273), "&amp;"""pets|dogs|cats|animals|pet care|pet lovers""), ""Pets"",
  REGEXMATCH(LOWER(B273), ""games|gaming|video games|xbox|playstation|nintendo|gamers""), ""Gaming"",
  REGEXMATCH(LOWER(B273), ""entertainment|movies|tv|netflix|streaming|celebrity|movie lovers|t"&amp;"v fans""), ""Entertainment"",
  REGEXMATCH(LOWER(B273), ""lifestyle|home|interior|decor|living|lifestyle enthusiasts""), ""Lifestyle"",
  REGEXMATCH(LOWER(B273), ""financial|finance|investing|stocks|retirement|banking|credit|debt|loans|savings|personal fi"&amp;"nance""), ""Finance"",
  REGEXMATCH(LOWER(B273), ""auto|automotive""), ""Auto"",
  REGEXMATCH(LOWER(B273), ""parenting|moms|dads|kids|toddlers|baby|new parents|children""), ""Parenting"",
  REGEXMATCH(LOWER(B273), ""technology|tech|gadgets|smartphone|apps"&amp;"|devices|computing|ai|robots""), ""Technology"",
  REGEXMATCH(LOWER(B273), ""education|students|learning|school|teachers|college|university|academics""), ""Education"",
  TRUE, ""Other""
)"),"Other")</f>
        <v>Other</v>
      </c>
      <c r="J179" t="s">
        <v>152</v>
      </c>
      <c r="K179" t="s">
        <v>724</v>
      </c>
      <c r="L179" t="s">
        <v>21</v>
      </c>
      <c r="M179" t="s">
        <v>725</v>
      </c>
      <c r="N179" t="s">
        <v>46</v>
      </c>
      <c r="O179" t="s">
        <v>24</v>
      </c>
      <c r="P179">
        <v>7531</v>
      </c>
      <c r="Q179">
        <v>10</v>
      </c>
      <c r="R179">
        <v>3059</v>
      </c>
      <c r="S179">
        <v>6523</v>
      </c>
      <c r="T179">
        <v>1</v>
      </c>
      <c r="U179">
        <v>1937.0583879999999</v>
      </c>
      <c r="V179" t="s">
        <v>223</v>
      </c>
      <c r="W179">
        <f t="shared" si="14"/>
        <v>1937.0583879999999</v>
      </c>
      <c r="X179">
        <f t="shared" si="15"/>
        <v>0.13278449077147789</v>
      </c>
      <c r="Y179">
        <f t="shared" si="16"/>
        <v>40.618775726995089</v>
      </c>
      <c r="Z179">
        <f t="shared" si="17"/>
        <v>633.23255573716892</v>
      </c>
      <c r="AA179">
        <f t="shared" si="18"/>
        <v>10</v>
      </c>
      <c r="AB179">
        <f t="shared" si="19"/>
        <v>257.21131164519983</v>
      </c>
      <c r="AC179">
        <f t="shared" si="20"/>
        <v>193.70583879999998</v>
      </c>
    </row>
    <row r="180" spans="1:29" x14ac:dyDescent="0.25">
      <c r="A180" t="s">
        <v>587</v>
      </c>
      <c r="B180" t="s">
        <v>2590</v>
      </c>
      <c r="C180" t="s">
        <v>2591</v>
      </c>
      <c r="D180" t="s">
        <v>2592</v>
      </c>
      <c r="E180" t="s">
        <v>2593</v>
      </c>
      <c r="I180" t="str">
        <f ca="1">IFERROR(__xludf.DUMMYFUNCTION("IFS(
  REGEXMATCH(LOWER(B212), ""sports|ufc|nba|nfl|mlb|soccer|sports fans""), ""Sports"",
  REGEXMATCH(LOWER(B212), ""music|spotify|concert|band|rock|pop|hip hop|jazz|r&amp;b|music lovers""), ""Music"",
  REGEXMATCH(LOWER(B212), ""food|cooking|recipe|restaur"&amp;"ant|snack|grocery|foodies""), ""Food"",
  REGEXMATCH(LOWER(B212), ""travel|vacation|airline|hotel|trip|flights|travelers""), ""Travel"",
  REGEXMATCH(LOWER(B212), ""fashion|style|clothing|apparel|shoes|accessories|beauty|cosmetics|fashionistas""), ""Fashi"&amp;"on &amp; Beauty"",
  REGEXMATCH(LOWER(B212), ""fitness|workout|gym|exercise|yoga|wellness|fitness enthusiasts""), ""Fitness"",
  REGEXMATCH(LOWER(B212), ""health|medical|pharmacy|mental health|doctor|health-conscious""), ""Health"",
  REGEXMATCH(LOWER(B212), "&amp;"""pets|dogs|cats|animals|pet care|pet lovers""), ""Pets"",
  REGEXMATCH(LOWER(B212), ""games|gaming|video games|xbox|playstation|nintendo|gamers""), ""Gaming"",
  REGEXMATCH(LOWER(B212), ""entertainment|movies|tv|netflix|streaming|celebrity|movie lovers|t"&amp;"v fans""), ""Entertainment"",
  REGEXMATCH(LOWER(B212), ""lifestyle|home|interior|decor|living|lifestyle enthusiasts""), ""Lifestyle"",
  REGEXMATCH(LOWER(B212), ""financial|finance|investing|stocks|retirement|banking|credit|debt|loans|savings|personal fi"&amp;"nance""), ""Finance"",
  REGEXMATCH(LOWER(B212), ""auto|automotive""), ""Auto"",
  REGEXMATCH(LOWER(B212), ""parenting|moms|dads|kids|toddlers|baby|new parents|children""), ""Parenting"",
  REGEXMATCH(LOWER(B212), ""technology|tech|gadgets|smartphone|apps"&amp;"|devices|computing|ai|robots""), ""Technology"",
  REGEXMATCH(LOWER(B212), ""education|students|learning|school|teachers|college|university|academics""), ""Education"",
  TRUE, ""Other""
)"),"Other")</f>
        <v>Other</v>
      </c>
      <c r="J180" t="s">
        <v>27</v>
      </c>
      <c r="K180" t="s">
        <v>588</v>
      </c>
      <c r="L180" t="s">
        <v>21</v>
      </c>
      <c r="M180" t="s">
        <v>589</v>
      </c>
      <c r="N180" t="s">
        <v>36</v>
      </c>
      <c r="O180" t="s">
        <v>24</v>
      </c>
      <c r="P180">
        <v>7356</v>
      </c>
      <c r="Q180">
        <v>10</v>
      </c>
      <c r="R180">
        <v>1588</v>
      </c>
      <c r="S180">
        <v>7088</v>
      </c>
      <c r="T180">
        <v>1</v>
      </c>
      <c r="U180">
        <v>1730.37357</v>
      </c>
      <c r="V180" t="s">
        <v>106</v>
      </c>
      <c r="W180">
        <f t="shared" si="14"/>
        <v>1730.37357</v>
      </c>
      <c r="X180">
        <f t="shared" si="15"/>
        <v>0.13594344752582926</v>
      </c>
      <c r="Y180">
        <f t="shared" si="16"/>
        <v>21.587819467101685</v>
      </c>
      <c r="Z180">
        <f t="shared" si="17"/>
        <v>1089.6559005037782</v>
      </c>
      <c r="AA180">
        <f t="shared" si="18"/>
        <v>10</v>
      </c>
      <c r="AB180">
        <f t="shared" si="19"/>
        <v>235.23294861337681</v>
      </c>
      <c r="AC180">
        <f t="shared" si="20"/>
        <v>173.03735699999999</v>
      </c>
    </row>
    <row r="181" spans="1:29" x14ac:dyDescent="0.25">
      <c r="A181" t="s">
        <v>1094</v>
      </c>
      <c r="B181" t="s">
        <v>2306</v>
      </c>
      <c r="C181" t="s">
        <v>2307</v>
      </c>
      <c r="D181" t="s">
        <v>2327</v>
      </c>
      <c r="E181" t="s">
        <v>2594</v>
      </c>
      <c r="F181" t="s">
        <v>2595</v>
      </c>
      <c r="I181" t="str">
        <f ca="1">IFERROR(__xludf.DUMMYFUNCTION("IFS(
  REGEXMATCH(LOWER(B464), ""sports|ufc|nba|nfl|mlb|soccer|sports fans""), ""Sports"",
  REGEXMATCH(LOWER(B464), ""music|spotify|concert|band|rock|pop|hip hop|jazz|r&amp;b|music lovers""), ""Music"",
  REGEXMATCH(LOWER(B464), ""food|cooking|recipe|restaur"&amp;"ant|snack|grocery|foodies""), ""Food"",
  REGEXMATCH(LOWER(B464), ""travel|vacation|airline|hotel|trip|flights|travelers""), ""Travel"",
  REGEXMATCH(LOWER(B464), ""fashion|style|clothing|apparel|shoes|accessories|beauty|cosmetics|fashionistas""), ""Fashi"&amp;"on &amp; Beauty"",
  REGEXMATCH(LOWER(B464), ""fitness|workout|gym|exercise|yoga|wellness|fitness enthusiasts""), ""Fitness"",
  REGEXMATCH(LOWER(B464), ""health|medical|pharmacy|mental health|doctor|health-conscious""), ""Health"",
  REGEXMATCH(LOWER(B464), "&amp;"""pets|dogs|cats|animals|pet care|pet lovers""), ""Pets"",
  REGEXMATCH(LOWER(B464), ""games|gaming|video games|xbox|playstation|nintendo|gamers""), ""Gaming"",
  REGEXMATCH(LOWER(B464), ""entertainment|movies|tv|netflix|streaming|celebrity|movie lovers|t"&amp;"v fans""), ""Entertainment"",
  REGEXMATCH(LOWER(B464), ""lifestyle|home|interior|decor|living|lifestyle enthusiasts""), ""Lifestyle"",
  REGEXMATCH(LOWER(B464), ""financial|finance|investing|stocks|retirement|banking|credit|debt|loans|savings|personal fi"&amp;"nance""), ""Finance"",
  REGEXMATCH(LOWER(B464), ""auto|automotive""), ""Auto"",
  REGEXMATCH(LOWER(B464), ""parenting|moms|dads|kids|toddlers|baby|new parents|children""), ""Parenting"",
  REGEXMATCH(LOWER(B464), ""technology|tech|gadgets|smartphone|apps"&amp;"|devices|computing|ai|robots""), ""Technology"",
  REGEXMATCH(LOWER(B464), ""education|students|learning|school|teachers|college|university|academics""), ""Education"",
  TRUE, ""Other""
)"),"Fashion &amp; Beauty")</f>
        <v>Fashion &amp; Beauty</v>
      </c>
      <c r="J181" t="s">
        <v>27</v>
      </c>
      <c r="K181" t="s">
        <v>1095</v>
      </c>
      <c r="L181" t="s">
        <v>34</v>
      </c>
      <c r="M181" t="s">
        <v>157</v>
      </c>
      <c r="N181" t="s">
        <v>23</v>
      </c>
      <c r="O181" t="s">
        <v>24</v>
      </c>
      <c r="P181">
        <v>109128</v>
      </c>
      <c r="Q181">
        <v>470</v>
      </c>
      <c r="R181">
        <v>38487</v>
      </c>
      <c r="S181">
        <v>90615</v>
      </c>
      <c r="T181">
        <v>3</v>
      </c>
      <c r="U181">
        <v>5153.1172040000001</v>
      </c>
      <c r="V181" t="s">
        <v>64</v>
      </c>
      <c r="W181">
        <f t="shared" si="14"/>
        <v>1717.7057346666668</v>
      </c>
      <c r="X181">
        <f t="shared" si="15"/>
        <v>0.4306868997874056</v>
      </c>
      <c r="Y181">
        <f t="shared" si="16"/>
        <v>35.267758961952936</v>
      </c>
      <c r="Z181">
        <f t="shared" si="17"/>
        <v>133.8924105282303</v>
      </c>
      <c r="AA181">
        <f t="shared" si="18"/>
        <v>0.63829787234042545</v>
      </c>
      <c r="AB181">
        <f t="shared" si="19"/>
        <v>47.220852613444762</v>
      </c>
      <c r="AC181">
        <f t="shared" si="20"/>
        <v>10.964079157446809</v>
      </c>
    </row>
    <row r="182" spans="1:29" x14ac:dyDescent="0.25">
      <c r="A182" t="s">
        <v>1251</v>
      </c>
      <c r="B182" t="s">
        <v>2306</v>
      </c>
      <c r="C182" t="s">
        <v>2307</v>
      </c>
      <c r="D182" t="s">
        <v>2345</v>
      </c>
      <c r="E182" t="s">
        <v>242</v>
      </c>
      <c r="F182" t="s">
        <v>2596</v>
      </c>
      <c r="I182" t="str">
        <f ca="1">IFERROR(__xludf.DUMMYFUNCTION("IFS(
  REGEXMATCH(LOWER(B558), ""sports|ufc|nba|nfl|mlb|soccer|sports fans""), ""Sports"",
  REGEXMATCH(LOWER(B558), ""music|spotify|concert|band|rock|pop|hip hop|jazz|r&amp;b|music lovers""), ""Music"",
  REGEXMATCH(LOWER(B558), ""food|cooking|recipe|restaur"&amp;"ant|snack|grocery|foodies""), ""Food"",
  REGEXMATCH(LOWER(B558), ""travel|vacation|airline|hotel|trip|flights|travelers""), ""Travel"",
  REGEXMATCH(LOWER(B558), ""fashion|style|clothing|apparel|shoes|accessories|beauty|cosmetics|fashionistas""), ""Fashi"&amp;"on &amp; Beauty"",
  REGEXMATCH(LOWER(B558), ""fitness|workout|gym|exercise|yoga|wellness|fitness enthusiasts""), ""Fitness"",
  REGEXMATCH(LOWER(B558), ""health|medical|pharmacy|mental health|doctor|health-conscious""), ""Health"",
  REGEXMATCH(LOWER(B558), "&amp;"""pets|dogs|cats|animals|pet care|pet lovers""), ""Pets"",
  REGEXMATCH(LOWER(B558), ""games|gaming|video games|xbox|playstation|nintendo|gamers""), ""Gaming"",
  REGEXMATCH(LOWER(B558), ""entertainment|movies|tv|netflix|streaming|celebrity|movie lovers|t"&amp;"v fans""), ""Entertainment"",
  REGEXMATCH(LOWER(B558), ""lifestyle|home|interior|decor|living|lifestyle enthusiasts""), ""Lifestyle"",
  REGEXMATCH(LOWER(B558), ""financial|finance|investing|stocks|retirement|banking|credit|debt|loans|savings|personal fi"&amp;"nance""), ""Finance"",
  REGEXMATCH(LOWER(B558), ""auto|automotive""), ""Auto"",
  REGEXMATCH(LOWER(B558), ""parenting|moms|dads|kids|toddlers|baby|new parents|children""), ""Parenting"",
  REGEXMATCH(LOWER(B558), ""technology|tech|gadgets|smartphone|apps"&amp;"|devices|computing|ai|robots""), ""Technology"",
  REGEXMATCH(LOWER(B558), ""education|students|learning|school|teachers|college|university|academics""), ""Education"",
  TRUE, ""Other""
)"),"Travel")</f>
        <v>Travel</v>
      </c>
      <c r="J182" t="s">
        <v>152</v>
      </c>
      <c r="K182" t="s">
        <v>228</v>
      </c>
      <c r="L182" t="s">
        <v>29</v>
      </c>
      <c r="M182" t="s">
        <v>182</v>
      </c>
      <c r="N182" t="s">
        <v>84</v>
      </c>
      <c r="O182" t="s">
        <v>24</v>
      </c>
      <c r="P182">
        <v>140359</v>
      </c>
      <c r="Q182">
        <v>352</v>
      </c>
      <c r="R182">
        <v>76130</v>
      </c>
      <c r="S182">
        <v>133578</v>
      </c>
      <c r="T182">
        <v>26</v>
      </c>
      <c r="U182">
        <v>6094.6667989999996</v>
      </c>
      <c r="V182" t="s">
        <v>106</v>
      </c>
      <c r="W182">
        <f t="shared" si="14"/>
        <v>234.41026149999999</v>
      </c>
      <c r="X182">
        <f t="shared" si="15"/>
        <v>0.25078548579000992</v>
      </c>
      <c r="Y182">
        <f t="shared" si="16"/>
        <v>54.239485889754135</v>
      </c>
      <c r="Z182">
        <f t="shared" si="17"/>
        <v>80.056046223564948</v>
      </c>
      <c r="AA182">
        <f t="shared" si="18"/>
        <v>7.3863636363636367</v>
      </c>
      <c r="AB182">
        <f t="shared" si="19"/>
        <v>43.42198789532555</v>
      </c>
      <c r="AC182">
        <f t="shared" si="20"/>
        <v>17.314394315340909</v>
      </c>
    </row>
    <row r="183" spans="1:29" x14ac:dyDescent="0.25">
      <c r="A183" t="s">
        <v>1103</v>
      </c>
      <c r="B183" t="s">
        <v>2306</v>
      </c>
      <c r="C183" t="s">
        <v>2307</v>
      </c>
      <c r="D183" t="s">
        <v>2405</v>
      </c>
      <c r="E183" t="s">
        <v>622</v>
      </c>
      <c r="I183" t="str">
        <f ca="1">IFERROR(__xludf.DUMMYFUNCTION("IFS(
  REGEXMATCH(LOWER(B469), ""sports|ufc|nba|nfl|mlb|soccer|sports fans""), ""Sports"",
  REGEXMATCH(LOWER(B469), ""music|spotify|concert|band|rock|pop|hip hop|jazz|r&amp;b|music lovers""), ""Music"",
  REGEXMATCH(LOWER(B469), ""food|cooking|recipe|restaur"&amp;"ant|snack|grocery|foodies""), ""Food"",
  REGEXMATCH(LOWER(B469), ""travel|vacation|airline|hotel|trip|flights|travelers""), ""Travel"",
  REGEXMATCH(LOWER(B469), ""fashion|style|clothing|apparel|shoes|accessories|beauty|cosmetics|fashionistas""), ""Fashi"&amp;"on &amp; Beauty"",
  REGEXMATCH(LOWER(B469), ""fitness|workout|gym|exercise|yoga|wellness|fitness enthusiasts""), ""Fitness"",
  REGEXMATCH(LOWER(B469), ""health|medical|pharmacy|mental health|doctor|health-conscious""), ""Health"",
  REGEXMATCH(LOWER(B469), "&amp;"""pets|dogs|cats|animals|pet care|pet lovers""), ""Pets"",
  REGEXMATCH(LOWER(B469), ""games|gaming|video games|xbox|playstation|nintendo|gamers""), ""Gaming"",
  REGEXMATCH(LOWER(B469), ""entertainment|movies|tv|netflix|streaming|celebrity|movie lovers|t"&amp;"v fans""), ""Entertainment"",
  REGEXMATCH(LOWER(B469), ""lifestyle|home|interior|decor|living|lifestyle enthusiasts""), ""Lifestyle"",
  REGEXMATCH(LOWER(B469), ""financial|finance|investing|stocks|retirement|banking|credit|debt|loans|savings|personal fi"&amp;"nance""), ""Finance"",
  REGEXMATCH(LOWER(B469), ""auto|automotive""), ""Auto"",
  REGEXMATCH(LOWER(B469), ""parenting|moms|dads|kids|toddlers|baby|new parents|children""), ""Parenting"",
  REGEXMATCH(LOWER(B469), ""technology|tech|gadgets|smartphone|apps"&amp;"|devices|computing|ai|robots""), ""Technology"",
  REGEXMATCH(LOWER(B469), ""education|students|learning|school|teachers|college|university|academics""), ""Education"",
  TRUE, ""Other""
)"),"Food")</f>
        <v>Food</v>
      </c>
      <c r="J183" t="s">
        <v>27</v>
      </c>
      <c r="K183" t="s">
        <v>303</v>
      </c>
      <c r="L183" t="s">
        <v>40</v>
      </c>
      <c r="M183" t="s">
        <v>115</v>
      </c>
      <c r="N183" t="s">
        <v>238</v>
      </c>
      <c r="O183" t="s">
        <v>24</v>
      </c>
      <c r="P183">
        <v>908899</v>
      </c>
      <c r="Q183">
        <v>1984</v>
      </c>
      <c r="R183">
        <v>644697</v>
      </c>
      <c r="S183">
        <v>853964</v>
      </c>
      <c r="T183">
        <v>32</v>
      </c>
      <c r="U183">
        <v>5181.087383</v>
      </c>
      <c r="V183" t="s">
        <v>47</v>
      </c>
      <c r="W183">
        <f t="shared" si="14"/>
        <v>161.90898071875</v>
      </c>
      <c r="X183">
        <f t="shared" si="15"/>
        <v>0.21828608019152843</v>
      </c>
      <c r="Y183">
        <f t="shared" si="16"/>
        <v>70.931643669978726</v>
      </c>
      <c r="Z183">
        <f t="shared" si="17"/>
        <v>8.036468888485599</v>
      </c>
      <c r="AA183">
        <f t="shared" si="18"/>
        <v>1.6129032258064515</v>
      </c>
      <c r="AB183">
        <f t="shared" si="19"/>
        <v>5.7003994756293048</v>
      </c>
      <c r="AC183">
        <f t="shared" si="20"/>
        <v>2.6114351728830645</v>
      </c>
    </row>
    <row r="184" spans="1:29" x14ac:dyDescent="0.25">
      <c r="A184" t="s">
        <v>480</v>
      </c>
      <c r="B184" t="s">
        <v>2310</v>
      </c>
      <c r="C184" t="s">
        <v>2315</v>
      </c>
      <c r="D184" t="s">
        <v>2432</v>
      </c>
      <c r="E184" t="s">
        <v>2597</v>
      </c>
      <c r="I184" t="str">
        <f ca="1">IFERROR(__xludf.DUMMYFUNCTION("IFS(
  REGEXMATCH(LOWER(B166), ""sports|ufc|nba|nfl|mlb|soccer|sports fans""), ""Sports"",
  REGEXMATCH(LOWER(B166), ""music|spotify|concert|band|rock|pop|hip hop|jazz|r&amp;b|music lovers""), ""Music"",
  REGEXMATCH(LOWER(B166), ""food|cooking|recipe|restaur"&amp;"ant|snack|grocery|foodies""), ""Food"",
  REGEXMATCH(LOWER(B166), ""travel|vacation|airline|hotel|trip|flights|travelers""), ""Travel"",
  REGEXMATCH(LOWER(B166), ""fashion|style|clothing|apparel|shoes|accessories|beauty|cosmetics|fashionistas""), ""Fashi"&amp;"on &amp; Beauty"",
  REGEXMATCH(LOWER(B166), ""fitness|workout|gym|exercise|yoga|wellness|fitness enthusiasts""), ""Fitness"",
  REGEXMATCH(LOWER(B166), ""health|medical|pharmacy|mental health|doctor|health-conscious""), ""Health"",
  REGEXMATCH(LOWER(B166), "&amp;"""pets|dogs|cats|animals|pet care|pet lovers""), ""Pets"",
  REGEXMATCH(LOWER(B166), ""games|gaming|video games|xbox|playstation|nintendo|gamers""), ""Gaming"",
  REGEXMATCH(LOWER(B166), ""entertainment|movies|tv|netflix|streaming|celebrity|movie lovers|t"&amp;"v fans""), ""Entertainment"",
  REGEXMATCH(LOWER(B166), ""lifestyle|home|interior|decor|living|lifestyle enthusiasts""), ""Lifestyle"",
  REGEXMATCH(LOWER(B166), ""financial|finance|investing|stocks|retirement|banking|credit|debt|loans|savings|personal fi"&amp;"nance""), ""Finance"",
  REGEXMATCH(LOWER(B166), ""auto|automotive""), ""Auto"",
  REGEXMATCH(LOWER(B166), ""parenting|moms|dads|kids|toddlers|baby|new parents|children""), ""Parenting"",
  REGEXMATCH(LOWER(B166), ""technology|tech|gadgets|smartphone|apps"&amp;"|devices|computing|ai|robots""), ""Technology"",
  REGEXMATCH(LOWER(B166), ""education|students|learning|school|teachers|college|university|academics""), ""Education"",
  TRUE, ""Other""
)"),"Fashion &amp; Beauty")</f>
        <v>Fashion &amp; Beauty</v>
      </c>
      <c r="J184" t="s">
        <v>27</v>
      </c>
      <c r="K184" t="s">
        <v>481</v>
      </c>
      <c r="L184" t="s">
        <v>34</v>
      </c>
      <c r="M184" t="s">
        <v>203</v>
      </c>
      <c r="N184" t="s">
        <v>23</v>
      </c>
      <c r="O184" t="s">
        <v>92</v>
      </c>
      <c r="P184">
        <v>50183</v>
      </c>
      <c r="Q184">
        <v>199</v>
      </c>
      <c r="R184">
        <v>41506</v>
      </c>
      <c r="S184">
        <v>46163</v>
      </c>
      <c r="T184">
        <v>15</v>
      </c>
      <c r="U184">
        <v>1628.8828129999999</v>
      </c>
      <c r="V184" t="s">
        <v>31</v>
      </c>
      <c r="W184">
        <f t="shared" si="14"/>
        <v>108.59218753333333</v>
      </c>
      <c r="X184">
        <f t="shared" si="15"/>
        <v>0.39654863200685486</v>
      </c>
      <c r="Y184">
        <f t="shared" si="16"/>
        <v>82.709284020485029</v>
      </c>
      <c r="Z184">
        <f t="shared" si="17"/>
        <v>39.244514359369731</v>
      </c>
      <c r="AA184">
        <f t="shared" si="18"/>
        <v>7.5376884422110546</v>
      </c>
      <c r="AB184">
        <f t="shared" si="19"/>
        <v>32.458856843951139</v>
      </c>
      <c r="AC184">
        <f t="shared" si="20"/>
        <v>8.1853407688442203</v>
      </c>
    </row>
    <row r="185" spans="1:29" x14ac:dyDescent="0.25">
      <c r="A185" t="s">
        <v>1208</v>
      </c>
      <c r="B185" t="s">
        <v>2306</v>
      </c>
      <c r="C185" t="s">
        <v>2307</v>
      </c>
      <c r="D185" t="s">
        <v>2369</v>
      </c>
      <c r="E185" t="s">
        <v>2370</v>
      </c>
      <c r="F185" t="s">
        <v>2598</v>
      </c>
      <c r="I185" t="str">
        <f ca="1">IFERROR(__xludf.DUMMYFUNCTION("IFS(
  REGEXMATCH(LOWER(B531), ""sports|ufc|nba|nfl|mlb|soccer|sports fans""), ""Sports"",
  REGEXMATCH(LOWER(B531), ""music|spotify|concert|band|rock|pop|hip hop|jazz|r&amp;b|music lovers""), ""Music"",
  REGEXMATCH(LOWER(B531), ""food|cooking|recipe|restaur"&amp;"ant|snack|grocery|foodies""), ""Food"",
  REGEXMATCH(LOWER(B531), ""travel|vacation|airline|hotel|trip|flights|travelers""), ""Travel"",
  REGEXMATCH(LOWER(B531), ""fashion|style|clothing|apparel|shoes|accessories|beauty|cosmetics|fashionistas""), ""Fashi"&amp;"on &amp; Beauty"",
  REGEXMATCH(LOWER(B531), ""fitness|workout|gym|exercise|yoga|wellness|fitness enthusiasts""), ""Fitness"",
  REGEXMATCH(LOWER(B531), ""health|medical|pharmacy|mental health|doctor|health-conscious""), ""Health"",
  REGEXMATCH(LOWER(B531), "&amp;"""pets|dogs|cats|animals|pet care|pet lovers""), ""Pets"",
  REGEXMATCH(LOWER(B531), ""games|gaming|video games|xbox|playstation|nintendo|gamers""), ""Gaming"",
  REGEXMATCH(LOWER(B531), ""entertainment|movies|tv|netflix|streaming|celebrity|movie lovers|t"&amp;"v fans""), ""Entertainment"",
  REGEXMATCH(LOWER(B531), ""lifestyle|home|interior|decor|living|lifestyle enthusiasts""), ""Lifestyle"",
  REGEXMATCH(LOWER(B531), ""financial|finance|investing|stocks|retirement|banking|credit|debt|loans|savings|personal fi"&amp;"nance""), ""Finance"",
  REGEXMATCH(LOWER(B531), ""auto|automotive""), ""Auto"",
  REGEXMATCH(LOWER(B531), ""parenting|moms|dads|kids|toddlers|baby|new parents|children""), ""Parenting"",
  REGEXMATCH(LOWER(B531), ""technology|tech|gadgets|smartphone|apps"&amp;"|devices|computing|ai|robots""), ""Technology"",
  REGEXMATCH(LOWER(B531), ""education|students|learning|school|teachers|college|university|academics""), ""Education"",
  TRUE, ""Other""
)"),"Other")</f>
        <v>Other</v>
      </c>
      <c r="J185" t="s">
        <v>27</v>
      </c>
      <c r="K185" t="s">
        <v>1021</v>
      </c>
      <c r="L185" t="s">
        <v>21</v>
      </c>
      <c r="M185" t="s">
        <v>115</v>
      </c>
      <c r="N185" t="s">
        <v>23</v>
      </c>
      <c r="O185" t="s">
        <v>24</v>
      </c>
      <c r="P185">
        <v>766674</v>
      </c>
      <c r="Q185">
        <v>1984</v>
      </c>
      <c r="R185">
        <v>344201</v>
      </c>
      <c r="S185">
        <v>720606</v>
      </c>
      <c r="T185">
        <v>17</v>
      </c>
      <c r="U185">
        <v>5816.2346189999998</v>
      </c>
      <c r="V185" t="s">
        <v>260</v>
      </c>
      <c r="W185">
        <f t="shared" si="14"/>
        <v>342.1314481764706</v>
      </c>
      <c r="X185">
        <f t="shared" si="15"/>
        <v>0.25878013340741957</v>
      </c>
      <c r="Y185">
        <f t="shared" si="16"/>
        <v>44.895353174882672</v>
      </c>
      <c r="Z185">
        <f t="shared" si="17"/>
        <v>16.897785360879251</v>
      </c>
      <c r="AA185">
        <f t="shared" si="18"/>
        <v>0.85685483870967738</v>
      </c>
      <c r="AB185">
        <f t="shared" si="19"/>
        <v>7.5863204165003637</v>
      </c>
      <c r="AC185">
        <f t="shared" si="20"/>
        <v>2.9315698684475806</v>
      </c>
    </row>
    <row r="186" spans="1:29" x14ac:dyDescent="0.25">
      <c r="A186" t="s">
        <v>870</v>
      </c>
      <c r="B186" t="s">
        <v>2310</v>
      </c>
      <c r="C186" t="s">
        <v>2320</v>
      </c>
      <c r="D186" t="s">
        <v>2321</v>
      </c>
      <c r="E186" t="s">
        <v>2478</v>
      </c>
      <c r="F186" t="s">
        <v>2599</v>
      </c>
      <c r="I186" t="str">
        <f ca="1">IFERROR(__xludf.DUMMYFUNCTION("IFS(
  REGEXMATCH(LOWER(B348), ""sports|ufc|nba|nfl|mlb|soccer|sports fans""), ""Sports"",
  REGEXMATCH(LOWER(B348), ""music|spotify|concert|band|rock|pop|hip hop|jazz|r&amp;b|music lovers""), ""Music"",
  REGEXMATCH(LOWER(B348), ""food|cooking|recipe|restaur"&amp;"ant|snack|grocery|foodies""), ""Food"",
  REGEXMATCH(LOWER(B348), ""travel|vacation|airline|hotel|trip|flights|travelers""), ""Travel"",
  REGEXMATCH(LOWER(B348), ""fashion|style|clothing|apparel|shoes|accessories|beauty|cosmetics|fashionistas""), ""Fashi"&amp;"on &amp; Beauty"",
  REGEXMATCH(LOWER(B348), ""fitness|workout|gym|exercise|yoga|wellness|fitness enthusiasts""), ""Fitness"",
  REGEXMATCH(LOWER(B348), ""health|medical|pharmacy|mental health|doctor|health-conscious""), ""Health"",
  REGEXMATCH(LOWER(B348), "&amp;"""pets|dogs|cats|animals|pet care|pet lovers""), ""Pets"",
  REGEXMATCH(LOWER(B348), ""games|gaming|video games|xbox|playstation|nintendo|gamers""), ""Gaming"",
  REGEXMATCH(LOWER(B348), ""entertainment|movies|tv|netflix|streaming|celebrity|movie lovers|t"&amp;"v fans""), ""Entertainment"",
  REGEXMATCH(LOWER(B348), ""lifestyle|home|interior|decor|living|lifestyle enthusiasts""), ""Lifestyle"",
  REGEXMATCH(LOWER(B348), ""financial|finance|investing|stocks|retirement|banking|credit|debt|loans|savings|personal fi"&amp;"nance""), ""Finance"",
  REGEXMATCH(LOWER(B348), ""auto|automotive""), ""Auto"",
  REGEXMATCH(LOWER(B348), ""parenting|moms|dads|kids|toddlers|baby|new parents|children""), ""Parenting"",
  REGEXMATCH(LOWER(B348), ""technology|tech|gadgets|smartphone|apps"&amp;"|devices|computing|ai|robots""), ""Technology"",
  REGEXMATCH(LOWER(B348), ""education|students|learning|school|teachers|college|university|academics""), ""Education"",
  TRUE, ""Other""
)"),"Technology")</f>
        <v>Technology</v>
      </c>
      <c r="J186" t="s">
        <v>27</v>
      </c>
      <c r="K186" t="s">
        <v>871</v>
      </c>
      <c r="L186" t="s">
        <v>29</v>
      </c>
      <c r="M186" t="s">
        <v>296</v>
      </c>
      <c r="N186" t="s">
        <v>51</v>
      </c>
      <c r="O186" t="s">
        <v>24</v>
      </c>
      <c r="P186">
        <v>10389</v>
      </c>
      <c r="Q186">
        <v>55</v>
      </c>
      <c r="R186">
        <v>8161</v>
      </c>
      <c r="S186">
        <v>9951</v>
      </c>
      <c r="T186">
        <v>2</v>
      </c>
      <c r="U186">
        <v>2582.4938470000002</v>
      </c>
      <c r="V186" t="s">
        <v>25</v>
      </c>
      <c r="W186">
        <f t="shared" si="14"/>
        <v>1291.2469235000001</v>
      </c>
      <c r="X186">
        <f t="shared" si="15"/>
        <v>0.52940610260852827</v>
      </c>
      <c r="Y186">
        <f t="shared" si="16"/>
        <v>78.554240061603622</v>
      </c>
      <c r="Z186">
        <f t="shared" si="17"/>
        <v>316.44330927582411</v>
      </c>
      <c r="AA186">
        <f t="shared" si="18"/>
        <v>3.6363636363636362</v>
      </c>
      <c r="AB186">
        <f t="shared" si="19"/>
        <v>248.57963682741362</v>
      </c>
      <c r="AC186">
        <f t="shared" si="20"/>
        <v>46.954433581818186</v>
      </c>
    </row>
    <row r="187" spans="1:29" x14ac:dyDescent="0.25">
      <c r="A187" t="s">
        <v>1092</v>
      </c>
      <c r="B187" t="s">
        <v>2306</v>
      </c>
      <c r="C187" t="s">
        <v>2307</v>
      </c>
      <c r="D187" t="s">
        <v>2405</v>
      </c>
      <c r="E187" t="s">
        <v>2600</v>
      </c>
      <c r="I187" t="str">
        <f ca="1">IFERROR(__xludf.DUMMYFUNCTION("IFS(
  REGEXMATCH(LOWER(B463), ""sports|ufc|nba|nfl|mlb|soccer|sports fans""), ""Sports"",
  REGEXMATCH(LOWER(B463), ""music|spotify|concert|band|rock|pop|hip hop|jazz|r&amp;b|music lovers""), ""Music"",
  REGEXMATCH(LOWER(B463), ""food|cooking|recipe|restaur"&amp;"ant|snack|grocery|foodies""), ""Food"",
  REGEXMATCH(LOWER(B463), ""travel|vacation|airline|hotel|trip|flights|travelers""), ""Travel"",
  REGEXMATCH(LOWER(B463), ""fashion|style|clothing|apparel|shoes|accessories|beauty|cosmetics|fashionistas""), ""Fashi"&amp;"on &amp; Beauty"",
  REGEXMATCH(LOWER(B463), ""fitness|workout|gym|exercise|yoga|wellness|fitness enthusiasts""), ""Fitness"",
  REGEXMATCH(LOWER(B463), ""health|medical|pharmacy|mental health|doctor|health-conscious""), ""Health"",
  REGEXMATCH(LOWER(B463), "&amp;"""pets|dogs|cats|animals|pet care|pet lovers""), ""Pets"",
  REGEXMATCH(LOWER(B463), ""games|gaming|video games|xbox|playstation|nintendo|gamers""), ""Gaming"",
  REGEXMATCH(LOWER(B463), ""entertainment|movies|tv|netflix|streaming|celebrity|movie lovers|t"&amp;"v fans""), ""Entertainment"",
  REGEXMATCH(LOWER(B463), ""lifestyle|home|interior|decor|living|lifestyle enthusiasts""), ""Lifestyle"",
  REGEXMATCH(LOWER(B463), ""financial|finance|investing|stocks|retirement|banking|credit|debt|loans|savings|personal fi"&amp;"nance""), ""Finance"",
  REGEXMATCH(LOWER(B463), ""auto|automotive""), ""Auto"",
  REGEXMATCH(LOWER(B463), ""parenting|moms|dads|kids|toddlers|baby|new parents|children""), ""Parenting"",
  REGEXMATCH(LOWER(B463), ""technology|tech|gadgets|smartphone|apps"&amp;"|devices|computing|ai|robots""), ""Technology"",
  REGEXMATCH(LOWER(B463), ""education|students|learning|school|teachers|college|university|academics""), ""Education"",
  TRUE, ""Other""
)"),"Food")</f>
        <v>Food</v>
      </c>
      <c r="J187" t="s">
        <v>27</v>
      </c>
      <c r="K187" t="s">
        <v>1093</v>
      </c>
      <c r="L187" t="s">
        <v>29</v>
      </c>
      <c r="M187" t="s">
        <v>45</v>
      </c>
      <c r="N187" t="s">
        <v>23</v>
      </c>
      <c r="O187" t="s">
        <v>24</v>
      </c>
      <c r="P187">
        <v>262807</v>
      </c>
      <c r="Q187">
        <v>684</v>
      </c>
      <c r="R187">
        <v>109871</v>
      </c>
      <c r="S187">
        <v>236426</v>
      </c>
      <c r="T187">
        <v>12</v>
      </c>
      <c r="U187">
        <v>5150.4689230000004</v>
      </c>
      <c r="V187" t="s">
        <v>74</v>
      </c>
      <c r="W187">
        <f t="shared" si="14"/>
        <v>429.20574358333334</v>
      </c>
      <c r="X187">
        <f t="shared" si="15"/>
        <v>0.26026704007123097</v>
      </c>
      <c r="Y187">
        <f t="shared" si="16"/>
        <v>41.806725087231314</v>
      </c>
      <c r="Z187">
        <f t="shared" si="17"/>
        <v>46.877419182495842</v>
      </c>
      <c r="AA187">
        <f t="shared" si="18"/>
        <v>1.7543859649122806</v>
      </c>
      <c r="AB187">
        <f t="shared" si="19"/>
        <v>19.597913765615072</v>
      </c>
      <c r="AC187">
        <f t="shared" si="20"/>
        <v>7.5299253260233927</v>
      </c>
    </row>
    <row r="188" spans="1:29" x14ac:dyDescent="0.25">
      <c r="A188" t="s">
        <v>1341</v>
      </c>
      <c r="B188" t="s">
        <v>2306</v>
      </c>
      <c r="C188" t="s">
        <v>2307</v>
      </c>
      <c r="D188" t="s">
        <v>242</v>
      </c>
      <c r="E188" t="s">
        <v>2325</v>
      </c>
      <c r="F188" t="s">
        <v>2601</v>
      </c>
      <c r="I188" t="str">
        <f ca="1">IFERROR(__xludf.DUMMYFUNCTION("IFS(
  REGEXMATCH(LOWER(B613), ""sports|ufc|nba|nfl|mlb|soccer|sports fans""), ""Sports"",
  REGEXMATCH(LOWER(B613), ""music|spotify|concert|band|rock|pop|hip hop|jazz|r&amp;b|music lovers""), ""Music"",
  REGEXMATCH(LOWER(B613), ""food|cooking|recipe|restaur"&amp;"ant|snack|grocery|foodies""), ""Food"",
  REGEXMATCH(LOWER(B613), ""travel|vacation|airline|hotel|trip|flights|travelers""), ""Travel"",
  REGEXMATCH(LOWER(B613), ""fashion|style|clothing|apparel|shoes|accessories|beauty|cosmetics|fashionistas""), ""Fashi"&amp;"on &amp; Beauty"",
  REGEXMATCH(LOWER(B613), ""fitness|workout|gym|exercise|yoga|wellness|fitness enthusiasts""), ""Fitness"",
  REGEXMATCH(LOWER(B613), ""health|medical|pharmacy|mental health|doctor|health-conscious""), ""Health"",
  REGEXMATCH(LOWER(B613), "&amp;"""pets|dogs|cats|animals|pet care|pet lovers""), ""Pets"",
  REGEXMATCH(LOWER(B613), ""games|gaming|video games|xbox|playstation|nintendo|gamers""), ""Gaming"",
  REGEXMATCH(LOWER(B613), ""entertainment|movies|tv|netflix|streaming|celebrity|movie lovers|t"&amp;"v fans""), ""Entertainment"",
  REGEXMATCH(LOWER(B613), ""lifestyle|home|interior|decor|living|lifestyle enthusiasts""), ""Lifestyle"",
  REGEXMATCH(LOWER(B613), ""financial|finance|investing|stocks|retirement|banking|credit|debt|loans|savings|personal fi"&amp;"nance""), ""Finance"",
  REGEXMATCH(LOWER(B613), ""auto|automotive""), ""Auto"",
  REGEXMATCH(LOWER(B613), ""parenting|moms|dads|kids|toddlers|baby|new parents|children""), ""Parenting"",
  REGEXMATCH(LOWER(B613), ""technology|tech|gadgets|smartphone|apps"&amp;"|devices|computing|ai|robots""), ""Technology"",
  REGEXMATCH(LOWER(B613), ""education|students|learning|school|teachers|college|university|academics""), ""Education"",
  TRUE, ""Other""
)"),"Travel")</f>
        <v>Travel</v>
      </c>
      <c r="J188" t="s">
        <v>19</v>
      </c>
      <c r="K188" t="s">
        <v>1342</v>
      </c>
      <c r="L188" t="s">
        <v>34</v>
      </c>
      <c r="M188" t="s">
        <v>280</v>
      </c>
      <c r="N188" t="s">
        <v>63</v>
      </c>
      <c r="O188" t="s">
        <v>24</v>
      </c>
      <c r="P188">
        <v>47360</v>
      </c>
      <c r="Q188">
        <v>126</v>
      </c>
      <c r="R188">
        <v>8047</v>
      </c>
      <c r="S188">
        <v>33641</v>
      </c>
      <c r="T188">
        <v>9</v>
      </c>
      <c r="U188">
        <v>6502.2749329999997</v>
      </c>
      <c r="V188" t="s">
        <v>64</v>
      </c>
      <c r="W188">
        <f t="shared" si="14"/>
        <v>722.47499255555556</v>
      </c>
      <c r="X188">
        <f t="shared" si="15"/>
        <v>0.26604729729729731</v>
      </c>
      <c r="Y188">
        <f t="shared" si="16"/>
        <v>16.991131756756754</v>
      </c>
      <c r="Z188">
        <f t="shared" si="17"/>
        <v>808.03714837827761</v>
      </c>
      <c r="AA188">
        <f t="shared" si="18"/>
        <v>7.1428571428571423</v>
      </c>
      <c r="AB188">
        <f t="shared" si="19"/>
        <v>137.29465652449323</v>
      </c>
      <c r="AC188">
        <f t="shared" si="20"/>
        <v>51.605356611111105</v>
      </c>
    </row>
    <row r="189" spans="1:29" x14ac:dyDescent="0.25">
      <c r="A189" t="s">
        <v>1480</v>
      </c>
      <c r="B189" t="s">
        <v>2306</v>
      </c>
      <c r="C189" t="s">
        <v>2307</v>
      </c>
      <c r="D189" t="s">
        <v>2327</v>
      </c>
      <c r="E189" t="s">
        <v>2602</v>
      </c>
      <c r="I189" t="str">
        <f ca="1">IFERROR(__xludf.DUMMYFUNCTION("IFS(
  REGEXMATCH(LOWER(B704), ""sports|ufc|nba|nfl|mlb|soccer|sports fans""), ""Sports"",
  REGEXMATCH(LOWER(B704), ""music|spotify|concert|band|rock|pop|hip hop|jazz|r&amp;b|music lovers""), ""Music"",
  REGEXMATCH(LOWER(B704), ""food|cooking|recipe|restaur"&amp;"ant|snack|grocery|foodies""), ""Food"",
  REGEXMATCH(LOWER(B704), ""travel|vacation|airline|hotel|trip|flights|travelers""), ""Travel"",
  REGEXMATCH(LOWER(B704), ""fashion|style|clothing|apparel|shoes|accessories|beauty|cosmetics|fashionistas""), ""Fashi"&amp;"on &amp; Beauty"",
  REGEXMATCH(LOWER(B704), ""fitness|workout|gym|exercise|yoga|wellness|fitness enthusiasts""), ""Fitness"",
  REGEXMATCH(LOWER(B704), ""health|medical|pharmacy|mental health|doctor|health-conscious""), ""Health"",
  REGEXMATCH(LOWER(B704), "&amp;"""pets|dogs|cats|animals|pet care|pet lovers""), ""Pets"",
  REGEXMATCH(LOWER(B704), ""games|gaming|video games|xbox|playstation|nintendo|gamers""), ""Gaming"",
  REGEXMATCH(LOWER(B704), ""entertainment|movies|tv|netflix|streaming|celebrity|movie lovers|t"&amp;"v fans""), ""Entertainment"",
  REGEXMATCH(LOWER(B704), ""lifestyle|home|interior|decor|living|lifestyle enthusiasts""), ""Lifestyle"",
  REGEXMATCH(LOWER(B704), ""financial|finance|investing|stocks|retirement|banking|credit|debt|loans|savings|personal fi"&amp;"nance""), ""Finance"",
  REGEXMATCH(LOWER(B704), ""auto|automotive""), ""Auto"",
  REGEXMATCH(LOWER(B704), ""parenting|moms|dads|kids|toddlers|baby|new parents|children""), ""Parenting"",
  REGEXMATCH(LOWER(B704), ""technology|tech|gadgets|smartphone|apps"&amp;"|devices|computing|ai|robots""), ""Technology"",
  REGEXMATCH(LOWER(B704), ""education|students|learning|school|teachers|college|university|academics""), ""Education"",
  TRUE, ""Other""
)"),"Fashion &amp; Beauty")</f>
        <v>Fashion &amp; Beauty</v>
      </c>
      <c r="J189" t="s">
        <v>152</v>
      </c>
      <c r="K189" t="s">
        <v>276</v>
      </c>
      <c r="L189" t="s">
        <v>29</v>
      </c>
      <c r="M189" t="s">
        <v>115</v>
      </c>
      <c r="N189" t="s">
        <v>51</v>
      </c>
      <c r="O189" t="s">
        <v>24</v>
      </c>
      <c r="P189">
        <v>1083050</v>
      </c>
      <c r="Q189">
        <v>3984</v>
      </c>
      <c r="R189">
        <v>590156</v>
      </c>
      <c r="S189">
        <v>953556</v>
      </c>
      <c r="T189">
        <v>19</v>
      </c>
      <c r="U189">
        <v>7495.749847</v>
      </c>
      <c r="V189" t="s">
        <v>74</v>
      </c>
      <c r="W189">
        <f t="shared" si="14"/>
        <v>394.51314984210529</v>
      </c>
      <c r="X189">
        <f t="shared" si="15"/>
        <v>0.36785005309080837</v>
      </c>
      <c r="Y189">
        <f t="shared" si="16"/>
        <v>54.490189741932504</v>
      </c>
      <c r="Z189">
        <f t="shared" si="17"/>
        <v>12.701302447149567</v>
      </c>
      <c r="AA189">
        <f t="shared" si="18"/>
        <v>0.4769076305220884</v>
      </c>
      <c r="AB189">
        <f t="shared" si="19"/>
        <v>6.9209638031485161</v>
      </c>
      <c r="AC189">
        <f t="shared" si="20"/>
        <v>1.8814633150100402</v>
      </c>
    </row>
    <row r="190" spans="1:29" x14ac:dyDescent="0.25">
      <c r="A190" t="s">
        <v>1433</v>
      </c>
      <c r="B190" t="s">
        <v>2306</v>
      </c>
      <c r="C190" t="s">
        <v>2307</v>
      </c>
      <c r="D190" t="s">
        <v>2426</v>
      </c>
      <c r="E190" t="s">
        <v>2603</v>
      </c>
      <c r="I190" t="str">
        <f ca="1">IFERROR(__xludf.DUMMYFUNCTION("IFS(
  REGEXMATCH(LOWER(B674), ""sports|ufc|nba|nfl|mlb|soccer|sports fans""), ""Sports"",
  REGEXMATCH(LOWER(B674), ""music|spotify|concert|band|rock|pop|hip hop|jazz|r&amp;b|music lovers""), ""Music"",
  REGEXMATCH(LOWER(B674), ""food|cooking|recipe|restaur"&amp;"ant|snack|grocery|foodies""), ""Food"",
  REGEXMATCH(LOWER(B674), ""travel|vacation|airline|hotel|trip|flights|travelers""), ""Travel"",
  REGEXMATCH(LOWER(B674), ""fashion|style|clothing|apparel|shoes|accessories|beauty|cosmetics|fashionistas""), ""Fashi"&amp;"on &amp; Beauty"",
  REGEXMATCH(LOWER(B674), ""fitness|workout|gym|exercise|yoga|wellness|fitness enthusiasts""), ""Fitness"",
  REGEXMATCH(LOWER(B674), ""health|medical|pharmacy|mental health|doctor|health-conscious""), ""Health"",
  REGEXMATCH(LOWER(B674), "&amp;"""pets|dogs|cats|animals|pet care|pet lovers""), ""Pets"",
  REGEXMATCH(LOWER(B674), ""games|gaming|video games|xbox|playstation|nintendo|gamers""), ""Gaming"",
  REGEXMATCH(LOWER(B674), ""entertainment|movies|tv|netflix|streaming|celebrity|movie lovers|t"&amp;"v fans""), ""Entertainment"",
  REGEXMATCH(LOWER(B674), ""lifestyle|home|interior|decor|living|lifestyle enthusiasts""), ""Lifestyle"",
  REGEXMATCH(LOWER(B674), ""financial|finance|investing|stocks|retirement|banking|credit|debt|loans|savings|personal fi"&amp;"nance""), ""Finance"",
  REGEXMATCH(LOWER(B674), ""auto|automotive""), ""Auto"",
  REGEXMATCH(LOWER(B674), ""parenting|moms|dads|kids|toddlers|baby|new parents|children""), ""Parenting"",
  REGEXMATCH(LOWER(B674), ""technology|tech|gadgets|smartphone|apps"&amp;"|devices|computing|ai|robots""), ""Technology"",
  REGEXMATCH(LOWER(B674), ""education|students|learning|school|teachers|college|university|academics""), ""Education"",
  TRUE, ""Other""
)"),"Other")</f>
        <v>Other</v>
      </c>
      <c r="J190" t="s">
        <v>19</v>
      </c>
      <c r="K190" t="s">
        <v>839</v>
      </c>
      <c r="L190" t="s">
        <v>29</v>
      </c>
      <c r="M190" t="s">
        <v>335</v>
      </c>
      <c r="N190" t="s">
        <v>23</v>
      </c>
      <c r="O190" t="s">
        <v>24</v>
      </c>
      <c r="P190">
        <v>15326</v>
      </c>
      <c r="Q190">
        <v>68</v>
      </c>
      <c r="R190">
        <v>7941</v>
      </c>
      <c r="S190">
        <v>14331</v>
      </c>
      <c r="T190">
        <v>8</v>
      </c>
      <c r="U190">
        <v>6943.5158240000001</v>
      </c>
      <c r="V190" t="s">
        <v>119</v>
      </c>
      <c r="W190">
        <f t="shared" si="14"/>
        <v>867.93947800000001</v>
      </c>
      <c r="X190">
        <f t="shared" si="15"/>
        <v>0.44369046065509588</v>
      </c>
      <c r="Y190">
        <f t="shared" si="16"/>
        <v>51.813911000913478</v>
      </c>
      <c r="Z190">
        <f t="shared" si="17"/>
        <v>874.38809016496668</v>
      </c>
      <c r="AA190">
        <f t="shared" si="18"/>
        <v>11.76470588235294</v>
      </c>
      <c r="AB190">
        <f t="shared" si="19"/>
        <v>453.05466684066295</v>
      </c>
      <c r="AC190">
        <f t="shared" si="20"/>
        <v>102.11052682352941</v>
      </c>
    </row>
    <row r="191" spans="1:29" x14ac:dyDescent="0.25">
      <c r="A191" t="s">
        <v>65</v>
      </c>
      <c r="B191" t="s">
        <v>2310</v>
      </c>
      <c r="C191" t="s">
        <v>2362</v>
      </c>
      <c r="D191" t="s">
        <v>2604</v>
      </c>
      <c r="E191" t="s">
        <v>2605</v>
      </c>
      <c r="F191" t="s">
        <v>2606</v>
      </c>
      <c r="G191" t="s">
        <v>2607</v>
      </c>
      <c r="H191" t="s">
        <v>2608</v>
      </c>
      <c r="I191" t="str">
        <f ca="1">IFERROR(__xludf.DUMMYFUNCTION("IFS(
  REGEXMATCH(LOWER(B11), ""sports|ufc|nba|nfl|mlb|soccer|sports fans""), ""Sports"",
  REGEXMATCH(LOWER(B11), ""music|spotify|concert|band|rock|pop|hip hop|jazz|r&amp;b|music lovers""), ""Music"",
  REGEXMATCH(LOWER(B11), ""food|cooking|recipe|restaurant"&amp;"|snack|grocery|foodies""), ""Food"",
  REGEXMATCH(LOWER(B11), ""travel|vacation|airline|hotel|trip|flights|travelers""), ""Travel"",
  REGEXMATCH(LOWER(B11), ""fashion|style|clothing|apparel|shoes|accessories|beauty|cosmetics|fashionistas""), ""Fashion &amp; "&amp;"Beauty"",
  REGEXMATCH(LOWER(B11), ""fitness|workout|gym|exercise|yoga|wellness|fitness enthusiasts""), ""Fitness"",
  REGEXMATCH(LOWER(B11), ""health|medical|pharmacy|mental health|doctor|health-conscious""), ""Health"",
  REGEXMATCH(LOWER(B11), ""pets|d"&amp;"ogs|cats|animals|pet care|pet lovers""), ""Pets"",
  REGEXMATCH(LOWER(B11), ""games|gaming|video games|xbox|playstation|nintendo|gamers""), ""Gaming"",
  REGEXMATCH(LOWER(B11), ""entertainment|movies|tv|netflix|streaming|celebrity|movie lovers|tv fans""),"&amp;" ""Entertainment"",
  REGEXMATCH(LOWER(B11), ""lifestyle|home|interior|decor|living|lifestyle enthusiasts""), ""Lifestyle"",
  REGEXMATCH(LOWER(B11), ""financial|finance|investing|stocks|retirement|banking|credit|debt|loans|savings|personal finance""), """&amp;"Finance"",
  REGEXMATCH(LOWER(B11), ""auto|automotive""), ""Auto"",
  REGEXMATCH(LOWER(B11), ""parenting|moms|dads|kids|toddlers|baby|new parents|children""), ""Parenting"",
  REGEXMATCH(LOWER(B11), ""technology|tech|gadgets|smartphone|apps|devices|comput"&amp;"ing|ai|robots""), ""Technology"",
  REGEXMATCH(LOWER(B11), ""education|students|learning|school|teachers|college|university|academics""), ""Education"",
  TRUE, ""Other""
)"),"Technology")</f>
        <v>Technology</v>
      </c>
      <c r="J191" t="s">
        <v>27</v>
      </c>
      <c r="K191" t="s">
        <v>66</v>
      </c>
      <c r="L191" t="s">
        <v>34</v>
      </c>
      <c r="M191" t="s">
        <v>67</v>
      </c>
      <c r="N191" t="s">
        <v>68</v>
      </c>
      <c r="O191" t="s">
        <v>24</v>
      </c>
      <c r="P191">
        <v>217824</v>
      </c>
      <c r="Q191">
        <v>560</v>
      </c>
      <c r="R191">
        <v>75089</v>
      </c>
      <c r="S191">
        <v>179723</v>
      </c>
      <c r="T191">
        <v>16</v>
      </c>
      <c r="U191">
        <v>1451.808544</v>
      </c>
      <c r="V191" t="s">
        <v>69</v>
      </c>
      <c r="W191">
        <f t="shared" si="14"/>
        <v>90.738033999999999</v>
      </c>
      <c r="X191">
        <f t="shared" si="15"/>
        <v>0.25708829146466872</v>
      </c>
      <c r="Y191">
        <f t="shared" si="16"/>
        <v>34.472326281768765</v>
      </c>
      <c r="Z191">
        <f t="shared" si="17"/>
        <v>19.334503642344416</v>
      </c>
      <c r="AA191">
        <f t="shared" si="18"/>
        <v>2.8571428571428572</v>
      </c>
      <c r="AB191">
        <f t="shared" si="19"/>
        <v>6.6650531805494344</v>
      </c>
      <c r="AC191">
        <f t="shared" si="20"/>
        <v>2.5925152571428569</v>
      </c>
    </row>
    <row r="192" spans="1:29" x14ac:dyDescent="0.25">
      <c r="A192" t="s">
        <v>1388</v>
      </c>
      <c r="B192" t="s">
        <v>2306</v>
      </c>
      <c r="C192" t="s">
        <v>2307</v>
      </c>
      <c r="D192" t="s">
        <v>2355</v>
      </c>
      <c r="E192" t="s">
        <v>2461</v>
      </c>
      <c r="F192" t="s">
        <v>2609</v>
      </c>
      <c r="I192" t="str">
        <f ca="1">IFERROR(__xludf.DUMMYFUNCTION("IFS(
  REGEXMATCH(LOWER(B644), ""sports|ufc|nba|nfl|mlb|soccer|sports fans""), ""Sports"",
  REGEXMATCH(LOWER(B644), ""music|spotify|concert|band|rock|pop|hip hop|jazz|r&amp;b|music lovers""), ""Music"",
  REGEXMATCH(LOWER(B644), ""food|cooking|recipe|restaur"&amp;"ant|snack|grocery|foodies""), ""Food"",
  REGEXMATCH(LOWER(B644), ""travel|vacation|airline|hotel|trip|flights|travelers""), ""Travel"",
  REGEXMATCH(LOWER(B644), ""fashion|style|clothing|apparel|shoes|accessories|beauty|cosmetics|fashionistas""), ""Fashi"&amp;"on &amp; Beauty"",
  REGEXMATCH(LOWER(B644), ""fitness|workout|gym|exercise|yoga|wellness|fitness enthusiasts""), ""Fitness"",
  REGEXMATCH(LOWER(B644), ""health|medical|pharmacy|mental health|doctor|health-conscious""), ""Health"",
  REGEXMATCH(LOWER(B644), "&amp;"""pets|dogs|cats|animals|pet care|pet lovers""), ""Pets"",
  REGEXMATCH(LOWER(B644), ""games|gaming|video games|xbox|playstation|nintendo|gamers""), ""Gaming"",
  REGEXMATCH(LOWER(B644), ""entertainment|movies|tv|netflix|streaming|celebrity|movie lovers|t"&amp;"v fans""), ""Entertainment"",
  REGEXMATCH(LOWER(B644), ""lifestyle|home|interior|decor|living|lifestyle enthusiasts""), ""Lifestyle"",
  REGEXMATCH(LOWER(B644), ""financial|finance|investing|stocks|retirement|banking|credit|debt|loans|savings|personal fi"&amp;"nance""), ""Finance"",
  REGEXMATCH(LOWER(B644), ""auto|automotive""), ""Auto"",
  REGEXMATCH(LOWER(B644), ""parenting|moms|dads|kids|toddlers|baby|new parents|children""), ""Parenting"",
  REGEXMATCH(LOWER(B644), ""technology|tech|gadgets|smartphone|apps"&amp;"|devices|computing|ai|robots""), ""Technology"",
  REGEXMATCH(LOWER(B644), ""education|students|learning|school|teachers|college|university|academics""), ""Education"",
  TRUE, ""Other""
)"),"Sports")</f>
        <v>Sports</v>
      </c>
      <c r="J192" t="s">
        <v>19</v>
      </c>
      <c r="K192" t="s">
        <v>468</v>
      </c>
      <c r="L192" t="s">
        <v>29</v>
      </c>
      <c r="M192" t="s">
        <v>50</v>
      </c>
      <c r="N192" t="s">
        <v>23</v>
      </c>
      <c r="O192" t="s">
        <v>24</v>
      </c>
      <c r="P192">
        <v>7514</v>
      </c>
      <c r="Q192">
        <v>20</v>
      </c>
      <c r="R192">
        <v>2646</v>
      </c>
      <c r="S192">
        <v>3373</v>
      </c>
      <c r="T192">
        <v>3</v>
      </c>
      <c r="U192">
        <v>6756.2951789999997</v>
      </c>
      <c r="V192" t="s">
        <v>74</v>
      </c>
      <c r="W192">
        <f t="shared" si="14"/>
        <v>2252.0983929999998</v>
      </c>
      <c r="X192">
        <f t="shared" si="15"/>
        <v>0.26616981634282671</v>
      </c>
      <c r="Y192">
        <f t="shared" si="16"/>
        <v>35.214266702155975</v>
      </c>
      <c r="Z192">
        <f t="shared" si="17"/>
        <v>2553.3995385487528</v>
      </c>
      <c r="AA192">
        <f t="shared" si="18"/>
        <v>15</v>
      </c>
      <c r="AB192">
        <f t="shared" si="19"/>
        <v>899.1609234761778</v>
      </c>
      <c r="AC192">
        <f t="shared" si="20"/>
        <v>337.81475895</v>
      </c>
    </row>
    <row r="193" spans="1:29" x14ac:dyDescent="0.25">
      <c r="A193" t="s">
        <v>104</v>
      </c>
      <c r="B193" t="s">
        <v>2310</v>
      </c>
      <c r="C193" t="s">
        <v>2320</v>
      </c>
      <c r="D193" t="s">
        <v>2321</v>
      </c>
      <c r="E193" t="s">
        <v>2354</v>
      </c>
      <c r="F193" t="s">
        <v>2610</v>
      </c>
      <c r="G193" t="s">
        <v>2611</v>
      </c>
      <c r="I193" t="str">
        <f ca="1">IFERROR(__xludf.DUMMYFUNCTION("IFS(
  REGEXMATCH(LOWER(B22), ""sports|ufc|nba|nfl|mlb|soccer|sports fans""), ""Sports"",
  REGEXMATCH(LOWER(B22), ""music|spotify|concert|band|rock|pop|hip hop|jazz|r&amp;b|music lovers""), ""Music"",
  REGEXMATCH(LOWER(B22), ""food|cooking|recipe|restaurant"&amp;"|snack|grocery|foodies""), ""Food"",
  REGEXMATCH(LOWER(B22), ""travel|vacation|airline|hotel|trip|flights|travelers""), ""Travel"",
  REGEXMATCH(LOWER(B22), ""fashion|style|clothing|apparel|shoes|accessories|beauty|cosmetics|fashionistas""), ""Fashion &amp; "&amp;"Beauty"",
  REGEXMATCH(LOWER(B22), ""fitness|workout|gym|exercise|yoga|wellness|fitness enthusiasts""), ""Fitness"",
  REGEXMATCH(LOWER(B22), ""health|medical|pharmacy|mental health|doctor|health-conscious""), ""Health"",
  REGEXMATCH(LOWER(B22), ""pets|d"&amp;"ogs|cats|animals|pet care|pet lovers""), ""Pets"",
  REGEXMATCH(LOWER(B22), ""games|gaming|video games|xbox|playstation|nintendo|gamers""), ""Gaming"",
  REGEXMATCH(LOWER(B22), ""entertainment|movies|tv|netflix|streaming|celebrity|movie lovers|tv fans""),"&amp;" ""Entertainment"",
  REGEXMATCH(LOWER(B22), ""lifestyle|home|interior|decor|living|lifestyle enthusiasts""), ""Lifestyle"",
  REGEXMATCH(LOWER(B22), ""financial|finance|investing|stocks|retirement|banking|credit|debt|loans|savings|personal finance""), """&amp;"Finance"",
  REGEXMATCH(LOWER(B22), ""auto|automotive""), ""Auto"",
  REGEXMATCH(LOWER(B22), ""parenting|moms|dads|kids|toddlers|baby|new parents|children""), ""Parenting"",
  REGEXMATCH(LOWER(B22), ""technology|tech|gadgets|smartphone|apps|devices|comput"&amp;"ing|ai|robots""), ""Technology"",
  REGEXMATCH(LOWER(B22), ""education|students|learning|school|teachers|college|university|academics""), ""Education"",
  TRUE, ""Other""
)"),"Food")</f>
        <v>Food</v>
      </c>
      <c r="J193" t="s">
        <v>19</v>
      </c>
      <c r="K193" t="s">
        <v>105</v>
      </c>
      <c r="L193" t="s">
        <v>34</v>
      </c>
      <c r="M193" t="s">
        <v>35</v>
      </c>
      <c r="N193" t="s">
        <v>23</v>
      </c>
      <c r="O193" t="s">
        <v>24</v>
      </c>
      <c r="P193">
        <v>263752</v>
      </c>
      <c r="Q193">
        <v>702</v>
      </c>
      <c r="R193">
        <v>127042</v>
      </c>
      <c r="S193">
        <v>225121</v>
      </c>
      <c r="T193">
        <v>4</v>
      </c>
      <c r="U193">
        <v>1465.5147099999999</v>
      </c>
      <c r="V193" t="s">
        <v>106</v>
      </c>
      <c r="W193">
        <f t="shared" si="14"/>
        <v>366.37867749999998</v>
      </c>
      <c r="X193">
        <f t="shared" si="15"/>
        <v>0.26615911917255602</v>
      </c>
      <c r="Y193">
        <f t="shared" si="16"/>
        <v>48.16721768934454</v>
      </c>
      <c r="Z193">
        <f t="shared" si="17"/>
        <v>11.535670959210339</v>
      </c>
      <c r="AA193">
        <f t="shared" si="18"/>
        <v>0.56980056980056981</v>
      </c>
      <c r="AB193">
        <f t="shared" si="19"/>
        <v>5.5564117428493427</v>
      </c>
      <c r="AC193">
        <f t="shared" si="20"/>
        <v>2.0876277920227917</v>
      </c>
    </row>
    <row r="194" spans="1:29" x14ac:dyDescent="0.25">
      <c r="A194" t="s">
        <v>436</v>
      </c>
      <c r="B194" t="s">
        <v>2310</v>
      </c>
      <c r="C194" t="s">
        <v>2320</v>
      </c>
      <c r="D194" t="s">
        <v>2321</v>
      </c>
      <c r="E194" t="s">
        <v>2612</v>
      </c>
      <c r="F194" t="s">
        <v>2613</v>
      </c>
      <c r="I194" t="str">
        <f ca="1">IFERROR(__xludf.DUMMYFUNCTION("IFS(
  REGEXMATCH(LOWER(B147), ""sports|ufc|nba|nfl|mlb|soccer|sports fans""), ""Sports"",
  REGEXMATCH(LOWER(B147), ""music|spotify|concert|band|rock|pop|hip hop|jazz|r&amp;b|music lovers""), ""Music"",
  REGEXMATCH(LOWER(B147), ""food|cooking|recipe|restaur"&amp;"ant|snack|grocery|foodies""), ""Food"",
  REGEXMATCH(LOWER(B147), ""travel|vacation|airline|hotel|trip|flights|travelers""), ""Travel"",
  REGEXMATCH(LOWER(B147), ""fashion|style|clothing|apparel|shoes|accessories|beauty|cosmetics|fashionistas""), ""Fashi"&amp;"on &amp; Beauty"",
  REGEXMATCH(LOWER(B147), ""fitness|workout|gym|exercise|yoga|wellness|fitness enthusiasts""), ""Fitness"",
  REGEXMATCH(LOWER(B147), ""health|medical|pharmacy|mental health|doctor|health-conscious""), ""Health"",
  REGEXMATCH(LOWER(B147), "&amp;"""pets|dogs|cats|animals|pet care|pet lovers""), ""Pets"",
  REGEXMATCH(LOWER(B147), ""games|gaming|video games|xbox|playstation|nintendo|gamers""), ""Gaming"",
  REGEXMATCH(LOWER(B147), ""entertainment|movies|tv|netflix|streaming|celebrity|movie lovers|t"&amp;"v fans""), ""Entertainment"",
  REGEXMATCH(LOWER(B147), ""lifestyle|home|interior|decor|living|lifestyle enthusiasts""), ""Lifestyle"",
  REGEXMATCH(LOWER(B147), ""financial|finance|investing|stocks|retirement|banking|credit|debt|loans|savings|personal fi"&amp;"nance""), ""Finance"",
  REGEXMATCH(LOWER(B147), ""auto|automotive""), ""Auto"",
  REGEXMATCH(LOWER(B147), ""parenting|moms|dads|kids|toddlers|baby|new parents|children""), ""Parenting"",
  REGEXMATCH(LOWER(B147), ""technology|tech|gadgets|smartphone|apps"&amp;"|devices|computing|ai|robots""), ""Technology"",
  REGEXMATCH(LOWER(B147), ""education|students|learning|school|teachers|college|university|academics""), ""Education"",
  TRUE, ""Other""
)"),"Other")</f>
        <v>Other</v>
      </c>
      <c r="J194" t="s">
        <v>27</v>
      </c>
      <c r="K194" t="s">
        <v>437</v>
      </c>
      <c r="L194" t="s">
        <v>40</v>
      </c>
      <c r="M194" t="s">
        <v>328</v>
      </c>
      <c r="N194" t="s">
        <v>23</v>
      </c>
      <c r="O194" t="s">
        <v>116</v>
      </c>
      <c r="P194">
        <v>65983</v>
      </c>
      <c r="Q194">
        <v>212</v>
      </c>
      <c r="R194">
        <v>8536</v>
      </c>
      <c r="S194">
        <v>57434</v>
      </c>
      <c r="T194">
        <v>3</v>
      </c>
      <c r="U194">
        <v>1599.076249</v>
      </c>
      <c r="V194" t="s">
        <v>31</v>
      </c>
      <c r="W194">
        <f t="shared" si="14"/>
        <v>533.02541633333328</v>
      </c>
      <c r="X194">
        <f t="shared" si="15"/>
        <v>0.32129487898398068</v>
      </c>
      <c r="Y194">
        <f t="shared" si="16"/>
        <v>12.936665504751224</v>
      </c>
      <c r="Z194">
        <f t="shared" si="17"/>
        <v>187.33320630271791</v>
      </c>
      <c r="AA194">
        <f t="shared" si="18"/>
        <v>1.4150943396226416</v>
      </c>
      <c r="AB194">
        <f t="shared" si="19"/>
        <v>24.234670278708151</v>
      </c>
      <c r="AC194">
        <f t="shared" si="20"/>
        <v>7.5428124952830187</v>
      </c>
    </row>
    <row r="195" spans="1:29" x14ac:dyDescent="0.25">
      <c r="A195" t="s">
        <v>489</v>
      </c>
      <c r="B195" t="s">
        <v>490</v>
      </c>
      <c r="I195" t="str">
        <f ca="1">IFERROR(__xludf.DUMMYFUNCTION("IFS(
  REGEXMATCH(LOWER(B170), ""sports|ufc|nba|nfl|mlb|soccer|sports fans""), ""Sports"",
  REGEXMATCH(LOWER(B170), ""music|spotify|concert|band|rock|pop|hip hop|jazz|r&amp;b|music lovers""), ""Music"",
  REGEXMATCH(LOWER(B170), ""food|cooking|recipe|restaur"&amp;"ant|snack|grocery|foodies""), ""Food"",
  REGEXMATCH(LOWER(B170), ""travel|vacation|airline|hotel|trip|flights|travelers""), ""Travel"",
  REGEXMATCH(LOWER(B170), ""fashion|style|clothing|apparel|shoes|accessories|beauty|cosmetics|fashionistas""), ""Fashi"&amp;"on &amp; Beauty"",
  REGEXMATCH(LOWER(B170), ""fitness|workout|gym|exercise|yoga|wellness|fitness enthusiasts""), ""Fitness"",
  REGEXMATCH(LOWER(B170), ""health|medical|pharmacy|mental health|doctor|health-conscious""), ""Health"",
  REGEXMATCH(LOWER(B170), "&amp;"""pets|dogs|cats|animals|pet care|pet lovers""), ""Pets"",
  REGEXMATCH(LOWER(B170), ""games|gaming|video games|xbox|playstation|nintendo|gamers""), ""Gaming"",
  REGEXMATCH(LOWER(B170), ""entertainment|movies|tv|netflix|streaming|celebrity|movie lovers|t"&amp;"v fans""), ""Entertainment"",
  REGEXMATCH(LOWER(B170), ""lifestyle|home|interior|decor|living|lifestyle enthusiasts""), ""Lifestyle"",
  REGEXMATCH(LOWER(B170), ""financial|finance|investing|stocks|retirement|banking|credit|debt|loans|savings|personal fi"&amp;"nance""), ""Finance"",
  REGEXMATCH(LOWER(B170), ""auto|automotive""), ""Auto"",
  REGEXMATCH(LOWER(B170), ""parenting|moms|dads|kids|toddlers|baby|new parents|children""), ""Parenting"",
  REGEXMATCH(LOWER(B170), ""technology|tech|gadgets|smartphone|apps"&amp;"|devices|computing|ai|robots""), ""Technology"",
  REGEXMATCH(LOWER(B170), ""education|students|learning|school|teachers|college|university|academics""), ""Education"",
  TRUE, ""Other""
)"),"Entertainment")</f>
        <v>Entertainment</v>
      </c>
      <c r="J195" t="s">
        <v>27</v>
      </c>
      <c r="K195" t="s">
        <v>491</v>
      </c>
      <c r="L195" t="s">
        <v>21</v>
      </c>
      <c r="M195" t="s">
        <v>35</v>
      </c>
      <c r="N195" t="s">
        <v>23</v>
      </c>
      <c r="O195" t="s">
        <v>24</v>
      </c>
      <c r="P195">
        <v>421110</v>
      </c>
      <c r="Q195">
        <v>984</v>
      </c>
      <c r="R195">
        <v>212140</v>
      </c>
      <c r="S195">
        <v>389474</v>
      </c>
      <c r="T195">
        <v>4</v>
      </c>
      <c r="U195">
        <v>1635.920216</v>
      </c>
      <c r="V195" t="s">
        <v>74</v>
      </c>
      <c r="W195">
        <f t="shared" ref="W195:W258" si="21">IFERROR(U195/T195, "N/A")</f>
        <v>408.980054</v>
      </c>
      <c r="X195">
        <f t="shared" ref="X195:X258" si="22">IFERROR(Q195/P195*100, "N/A")</f>
        <v>0.23366816271283039</v>
      </c>
      <c r="Y195">
        <f t="shared" ref="Y195:Y258" si="23">IFERROR(R195/P195*100, "N/A")</f>
        <v>50.376386217377878</v>
      </c>
      <c r="Z195">
        <f t="shared" ref="Z195:Z258" si="24">IFERROR((U195/R195)*1000, "N/A")</f>
        <v>7.7115122843405297</v>
      </c>
      <c r="AA195">
        <f t="shared" ref="AA195:AA258" si="25">IFERROR(T195/Q195*100, "N/A")</f>
        <v>0.40650406504065045</v>
      </c>
      <c r="AB195">
        <f t="shared" ref="AB195:AB258" si="26">IFERROR(U195/P195*1000, "N/A")</f>
        <v>3.884781211559925</v>
      </c>
      <c r="AC195">
        <f t="shared" ref="AC195:AC258" si="27">IFERROR(U195/Q195, "N/A")</f>
        <v>1.6625205447154472</v>
      </c>
    </row>
    <row r="196" spans="1:29" x14ac:dyDescent="0.25">
      <c r="A196" t="s">
        <v>353</v>
      </c>
      <c r="B196" t="s">
        <v>2310</v>
      </c>
      <c r="C196" t="s">
        <v>2315</v>
      </c>
      <c r="D196" t="s">
        <v>2444</v>
      </c>
      <c r="E196" t="s">
        <v>2445</v>
      </c>
      <c r="F196" t="s">
        <v>2614</v>
      </c>
      <c r="I196" t="str">
        <f ca="1">IFERROR(__xludf.DUMMYFUNCTION("IFS(
  REGEXMATCH(LOWER(B109), ""sports|ufc|nba|nfl|mlb|soccer|sports fans""), ""Sports"",
  REGEXMATCH(LOWER(B109), ""music|spotify|concert|band|rock|pop|hip hop|jazz|r&amp;b|music lovers""), ""Music"",
  REGEXMATCH(LOWER(B109), ""food|cooking|recipe|restaur"&amp;"ant|snack|grocery|foodies""), ""Food"",
  REGEXMATCH(LOWER(B109), ""travel|vacation|airline|hotel|trip|flights|travelers""), ""Travel"",
  REGEXMATCH(LOWER(B109), ""fashion|style|clothing|apparel|shoes|accessories|beauty|cosmetics|fashionistas""), ""Fashi"&amp;"on &amp; Beauty"",
  REGEXMATCH(LOWER(B109), ""fitness|workout|gym|exercise|yoga|wellness|fitness enthusiasts""), ""Fitness"",
  REGEXMATCH(LOWER(B109), ""health|medical|pharmacy|mental health|doctor|health-conscious""), ""Health"",
  REGEXMATCH(LOWER(B109), "&amp;"""pets|dogs|cats|animals|pet care|pet lovers""), ""Pets"",
  REGEXMATCH(LOWER(B109), ""games|gaming|video games|xbox|playstation|nintendo|gamers""), ""Gaming"",
  REGEXMATCH(LOWER(B109), ""entertainment|movies|tv|netflix|streaming|celebrity|movie lovers|t"&amp;"v fans""), ""Entertainment"",
  REGEXMATCH(LOWER(B109), ""lifestyle|home|interior|decor|living|lifestyle enthusiasts""), ""Lifestyle"",
  REGEXMATCH(LOWER(B109), ""financial|finance|investing|stocks|retirement|banking|credit|debt|loans|savings|personal fi"&amp;"nance""), ""Finance"",
  REGEXMATCH(LOWER(B109), ""auto|automotive""), ""Auto"",
  REGEXMATCH(LOWER(B109), ""parenting|moms|dads|kids|toddlers|baby|new parents|children""), ""Parenting"",
  REGEXMATCH(LOWER(B109), ""technology|tech|gadgets|smartphone|apps"&amp;"|devices|computing|ai|robots""), ""Technology"",
  REGEXMATCH(LOWER(B109), ""education|students|learning|school|teachers|college|university|academics""), ""Education"",
  TRUE, ""Other""
)"),"Fashion &amp; Beauty")</f>
        <v>Fashion &amp; Beauty</v>
      </c>
      <c r="J196" t="s">
        <v>27</v>
      </c>
      <c r="K196" t="s">
        <v>354</v>
      </c>
      <c r="L196" t="s">
        <v>34</v>
      </c>
      <c r="M196" t="s">
        <v>45</v>
      </c>
      <c r="N196" t="s">
        <v>59</v>
      </c>
      <c r="O196" t="s">
        <v>24</v>
      </c>
      <c r="P196">
        <v>435848</v>
      </c>
      <c r="Q196">
        <v>1058</v>
      </c>
      <c r="R196">
        <v>274912</v>
      </c>
      <c r="S196">
        <v>415601</v>
      </c>
      <c r="T196">
        <v>15</v>
      </c>
      <c r="U196">
        <v>1554.439959</v>
      </c>
      <c r="V196" t="s">
        <v>119</v>
      </c>
      <c r="W196">
        <f t="shared" si="21"/>
        <v>103.6293306</v>
      </c>
      <c r="X196">
        <f t="shared" si="22"/>
        <v>0.24274517721774563</v>
      </c>
      <c r="Y196">
        <f t="shared" si="23"/>
        <v>63.075200528624656</v>
      </c>
      <c r="Z196">
        <f t="shared" si="24"/>
        <v>5.6543183236817605</v>
      </c>
      <c r="AA196">
        <f t="shared" si="25"/>
        <v>1.4177693761814745</v>
      </c>
      <c r="AB196">
        <f t="shared" si="26"/>
        <v>3.5664726211890385</v>
      </c>
      <c r="AC196">
        <f t="shared" si="27"/>
        <v>1.469224913988658</v>
      </c>
    </row>
    <row r="197" spans="1:29" x14ac:dyDescent="0.25">
      <c r="A197" t="s">
        <v>1355</v>
      </c>
      <c r="B197" t="s">
        <v>2306</v>
      </c>
      <c r="C197" t="s">
        <v>2307</v>
      </c>
      <c r="D197" t="s">
        <v>2345</v>
      </c>
      <c r="E197" t="s">
        <v>2381</v>
      </c>
      <c r="F197" t="s">
        <v>2615</v>
      </c>
      <c r="I197" t="str">
        <f ca="1">IFERROR(__xludf.DUMMYFUNCTION("IFS(
  REGEXMATCH(LOWER(B623), ""sports|ufc|nba|nfl|mlb|soccer|sports fans""), ""Sports"",
  REGEXMATCH(LOWER(B623), ""music|spotify|concert|band|rock|pop|hip hop|jazz|r&amp;b|music lovers""), ""Music"",
  REGEXMATCH(LOWER(B623), ""food|cooking|recipe|restaur"&amp;"ant|snack|grocery|foodies""), ""Food"",
  REGEXMATCH(LOWER(B623), ""travel|vacation|airline|hotel|trip|flights|travelers""), ""Travel"",
  REGEXMATCH(LOWER(B623), ""fashion|style|clothing|apparel|shoes|accessories|beauty|cosmetics|fashionistas""), ""Fashi"&amp;"on &amp; Beauty"",
  REGEXMATCH(LOWER(B623), ""fitness|workout|gym|exercise|yoga|wellness|fitness enthusiasts""), ""Fitness"",
  REGEXMATCH(LOWER(B623), ""health|medical|pharmacy|mental health|doctor|health-conscious""), ""Health"",
  REGEXMATCH(LOWER(B623), "&amp;"""pets|dogs|cats|animals|pet care|pet lovers""), ""Pets"",
  REGEXMATCH(LOWER(B623), ""games|gaming|video games|xbox|playstation|nintendo|gamers""), ""Gaming"",
  REGEXMATCH(LOWER(B623), ""entertainment|movies|tv|netflix|streaming|celebrity|movie lovers|t"&amp;"v fans""), ""Entertainment"",
  REGEXMATCH(LOWER(B623), ""lifestyle|home|interior|decor|living|lifestyle enthusiasts""), ""Lifestyle"",
  REGEXMATCH(LOWER(B623), ""financial|finance|investing|stocks|retirement|banking|credit|debt|loans|savings|personal fi"&amp;"nance""), ""Finance"",
  REGEXMATCH(LOWER(B623), ""auto|automotive""), ""Auto"",
  REGEXMATCH(LOWER(B623), ""parenting|moms|dads|kids|toddlers|baby|new parents|children""), ""Parenting"",
  REGEXMATCH(LOWER(B623), ""technology|tech|gadgets|smartphone|apps"&amp;"|devices|computing|ai|robots""), ""Technology"",
  REGEXMATCH(LOWER(B623), ""education|students|learning|school|teachers|college|university|academics""), ""Education"",
  TRUE, ""Other""
)"),"Other")</f>
        <v>Other</v>
      </c>
      <c r="J197" t="s">
        <v>19</v>
      </c>
      <c r="K197" t="s">
        <v>1356</v>
      </c>
      <c r="L197" t="s">
        <v>21</v>
      </c>
      <c r="M197" t="s">
        <v>406</v>
      </c>
      <c r="N197" t="s">
        <v>51</v>
      </c>
      <c r="O197" t="s">
        <v>24</v>
      </c>
      <c r="P197">
        <v>96728</v>
      </c>
      <c r="Q197">
        <v>341</v>
      </c>
      <c r="R197">
        <v>69700</v>
      </c>
      <c r="S197">
        <v>91910</v>
      </c>
      <c r="T197">
        <v>15</v>
      </c>
      <c r="U197">
        <v>6587.2433309999997</v>
      </c>
      <c r="V197" t="s">
        <v>31</v>
      </c>
      <c r="W197">
        <f t="shared" si="21"/>
        <v>439.1495554</v>
      </c>
      <c r="X197">
        <f t="shared" si="22"/>
        <v>0.35253494334629065</v>
      </c>
      <c r="Y197">
        <f t="shared" si="23"/>
        <v>72.057728889256467</v>
      </c>
      <c r="Z197">
        <f t="shared" si="24"/>
        <v>94.508512639885211</v>
      </c>
      <c r="AA197">
        <f t="shared" si="25"/>
        <v>4.3988269794721413</v>
      </c>
      <c r="AB197">
        <f t="shared" si="26"/>
        <v>68.100687815317173</v>
      </c>
      <c r="AC197">
        <f t="shared" si="27"/>
        <v>19.317429123167155</v>
      </c>
    </row>
    <row r="198" spans="1:29" x14ac:dyDescent="0.25">
      <c r="A198" t="s">
        <v>130</v>
      </c>
      <c r="B198" t="s">
        <v>2471</v>
      </c>
      <c r="C198" t="s">
        <v>2616</v>
      </c>
      <c r="D198" t="s">
        <v>2617</v>
      </c>
      <c r="I198" t="str">
        <f ca="1">IFERROR(__xludf.DUMMYFUNCTION("IFS(
  REGEXMATCH(LOWER(B30), ""sports|ufc|nba|nfl|mlb|soccer|sports fans""), ""Sports"",
  REGEXMATCH(LOWER(B30), ""music|spotify|concert|band|rock|pop|hip hop|jazz|r&amp;b|music lovers""), ""Music"",
  REGEXMATCH(LOWER(B30), ""food|cooking|recipe|restaurant"&amp;"|snack|grocery|foodies""), ""Food"",
  REGEXMATCH(LOWER(B30), ""travel|vacation|airline|hotel|trip|flights|travelers""), ""Travel"",
  REGEXMATCH(LOWER(B30), ""fashion|style|clothing|apparel|shoes|accessories|beauty|cosmetics|fashionistas""), ""Fashion &amp; "&amp;"Beauty"",
  REGEXMATCH(LOWER(B30), ""fitness|workout|gym|exercise|yoga|wellness|fitness enthusiasts""), ""Fitness"",
  REGEXMATCH(LOWER(B30), ""health|medical|pharmacy|mental health|doctor|health-conscious""), ""Health"",
  REGEXMATCH(LOWER(B30), ""pets|d"&amp;"ogs|cats|animals|pet care|pet lovers""), ""Pets"",
  REGEXMATCH(LOWER(B30), ""games|gaming|video games|xbox|playstation|nintendo|gamers""), ""Gaming"",
  REGEXMATCH(LOWER(B30), ""entertainment|movies|tv|netflix|streaming|celebrity|movie lovers|tv fans""),"&amp;" ""Entertainment"",
  REGEXMATCH(LOWER(B30), ""lifestyle|home|interior|decor|living|lifestyle enthusiasts""), ""Lifestyle"",
  REGEXMATCH(LOWER(B30), ""financial|finance|investing|stocks|retirement|banking|credit|debt|loans|savings|personal finance""), """&amp;"Finance"",
  REGEXMATCH(LOWER(B30), ""auto|automotive""), ""Auto"",
  REGEXMATCH(LOWER(B30), ""parenting|moms|dads|kids|toddlers|baby|new parents|children""), ""Parenting"",
  REGEXMATCH(LOWER(B30), ""technology|tech|gadgets|smartphone|apps|devices|comput"&amp;"ing|ai|robots""), ""Technology"",
  REGEXMATCH(LOWER(B30), ""education|students|learning|school|teachers|college|university|academics""), ""Education"",
  TRUE, ""Other""
)"),"Fashion &amp; Beauty")</f>
        <v>Fashion &amp; Beauty</v>
      </c>
      <c r="J198" t="s">
        <v>19</v>
      </c>
      <c r="K198" t="s">
        <v>131</v>
      </c>
      <c r="L198" t="s">
        <v>21</v>
      </c>
      <c r="M198" t="s">
        <v>132</v>
      </c>
      <c r="N198" t="s">
        <v>51</v>
      </c>
      <c r="O198" t="s">
        <v>24</v>
      </c>
      <c r="P198">
        <v>9040</v>
      </c>
      <c r="Q198">
        <v>21</v>
      </c>
      <c r="R198">
        <v>3585</v>
      </c>
      <c r="S198">
        <v>8450</v>
      </c>
      <c r="T198">
        <v>3</v>
      </c>
      <c r="U198">
        <v>1473.192464</v>
      </c>
      <c r="V198" t="s">
        <v>25</v>
      </c>
      <c r="W198">
        <f t="shared" si="21"/>
        <v>491.06415466666664</v>
      </c>
      <c r="X198">
        <f t="shared" si="22"/>
        <v>0.23230088495575221</v>
      </c>
      <c r="Y198">
        <f t="shared" si="23"/>
        <v>39.657079646017699</v>
      </c>
      <c r="Z198">
        <f t="shared" si="24"/>
        <v>410.9323470013947</v>
      </c>
      <c r="AA198">
        <f t="shared" si="25"/>
        <v>14.285714285714285</v>
      </c>
      <c r="AB198">
        <f t="shared" si="26"/>
        <v>162.96376814159291</v>
      </c>
      <c r="AC198">
        <f t="shared" si="27"/>
        <v>70.152022095238095</v>
      </c>
    </row>
    <row r="199" spans="1:29" x14ac:dyDescent="0.25">
      <c r="A199" t="s">
        <v>266</v>
      </c>
      <c r="B199" t="s">
        <v>2310</v>
      </c>
      <c r="C199" t="s">
        <v>2315</v>
      </c>
      <c r="D199" t="s">
        <v>242</v>
      </c>
      <c r="E199" t="s">
        <v>2618</v>
      </c>
      <c r="I199" t="str">
        <f ca="1">IFERROR(__xludf.DUMMYFUNCTION("IFS(
  REGEXMATCH(LOWER(B77), ""sports|ufc|nba|nfl|mlb|soccer|sports fans""), ""Sports"",
  REGEXMATCH(LOWER(B77), ""music|spotify|concert|band|rock|pop|hip hop|jazz|r&amp;b|music lovers""), ""Music"",
  REGEXMATCH(LOWER(B77), ""food|cooking|recipe|restaurant"&amp;"|snack|grocery|foodies""), ""Food"",
  REGEXMATCH(LOWER(B77), ""travel|vacation|airline|hotel|trip|flights|travelers""), ""Travel"",
  REGEXMATCH(LOWER(B77), ""fashion|style|clothing|apparel|shoes|accessories|beauty|cosmetics|fashionistas""), ""Fashion &amp; "&amp;"Beauty"",
  REGEXMATCH(LOWER(B77), ""fitness|workout|gym|exercise|yoga|wellness|fitness enthusiasts""), ""Fitness"",
  REGEXMATCH(LOWER(B77), ""health|medical|pharmacy|mental health|doctor|health-conscious""), ""Health"",
  REGEXMATCH(LOWER(B77), ""pets|d"&amp;"ogs|cats|animals|pet care|pet lovers""), ""Pets"",
  REGEXMATCH(LOWER(B77), ""games|gaming|video games|xbox|playstation|nintendo|gamers""), ""Gaming"",
  REGEXMATCH(LOWER(B77), ""entertainment|movies|tv|netflix|streaming|celebrity|movie lovers|tv fans""),"&amp;" ""Entertainment"",
  REGEXMATCH(LOWER(B77), ""lifestyle|home|interior|decor|living|lifestyle enthusiasts""), ""Lifestyle"",
  REGEXMATCH(LOWER(B77), ""financial|finance|investing|stocks|retirement|banking|credit|debt|loans|savings|personal finance""), """&amp;"Finance"",
  REGEXMATCH(LOWER(B77), ""auto|automotive""), ""Auto"",
  REGEXMATCH(LOWER(B77), ""parenting|moms|dads|kids|toddlers|baby|new parents|children""), ""Parenting"",
  REGEXMATCH(LOWER(B77), ""technology|tech|gadgets|smartphone|apps|devices|comput"&amp;"ing|ai|robots""), ""Technology"",
  REGEXMATCH(LOWER(B77), ""education|students|learning|school|teachers|college|university|academics""), ""Education"",
  TRUE, ""Other""
)"),"Travel")</f>
        <v>Travel</v>
      </c>
      <c r="J199" t="s">
        <v>152</v>
      </c>
      <c r="K199" t="s">
        <v>267</v>
      </c>
      <c r="L199" t="s">
        <v>21</v>
      </c>
      <c r="M199" t="s">
        <v>268</v>
      </c>
      <c r="N199" t="s">
        <v>36</v>
      </c>
      <c r="O199" t="s">
        <v>24</v>
      </c>
      <c r="P199">
        <v>32400</v>
      </c>
      <c r="Q199">
        <v>87</v>
      </c>
      <c r="R199">
        <v>5152</v>
      </c>
      <c r="S199">
        <v>30383</v>
      </c>
      <c r="T199">
        <v>9</v>
      </c>
      <c r="U199">
        <v>1522.352623</v>
      </c>
      <c r="V199" t="s">
        <v>31</v>
      </c>
      <c r="W199">
        <f t="shared" si="21"/>
        <v>169.15029144444443</v>
      </c>
      <c r="X199">
        <f t="shared" si="22"/>
        <v>0.26851851851851849</v>
      </c>
      <c r="Y199">
        <f t="shared" si="23"/>
        <v>15.901234567901234</v>
      </c>
      <c r="Z199">
        <f t="shared" si="24"/>
        <v>295.48769856366459</v>
      </c>
      <c r="AA199">
        <f t="shared" si="25"/>
        <v>10.344827586206897</v>
      </c>
      <c r="AB199">
        <f t="shared" si="26"/>
        <v>46.986192067901236</v>
      </c>
      <c r="AC199">
        <f t="shared" si="27"/>
        <v>17.498306011494254</v>
      </c>
    </row>
    <row r="200" spans="1:29" x14ac:dyDescent="0.25">
      <c r="A200" t="s">
        <v>1397</v>
      </c>
      <c r="B200" t="s">
        <v>2306</v>
      </c>
      <c r="C200" t="s">
        <v>2307</v>
      </c>
      <c r="D200" t="s">
        <v>2327</v>
      </c>
      <c r="E200" t="s">
        <v>2619</v>
      </c>
      <c r="F200" t="s">
        <v>2620</v>
      </c>
      <c r="I200" t="str">
        <f ca="1">IFERROR(__xludf.DUMMYFUNCTION("IFS(
  REGEXMATCH(LOWER(B649), ""sports|ufc|nba|nfl|mlb|soccer|sports fans""), ""Sports"",
  REGEXMATCH(LOWER(B649), ""music|spotify|concert|band|rock|pop|hip hop|jazz|r&amp;b|music lovers""), ""Music"",
  REGEXMATCH(LOWER(B649), ""food|cooking|recipe|restaur"&amp;"ant|snack|grocery|foodies""), ""Food"",
  REGEXMATCH(LOWER(B649), ""travel|vacation|airline|hotel|trip|flights|travelers""), ""Travel"",
  REGEXMATCH(LOWER(B649), ""fashion|style|clothing|apparel|shoes|accessories|beauty|cosmetics|fashionistas""), ""Fashi"&amp;"on &amp; Beauty"",
  REGEXMATCH(LOWER(B649), ""fitness|workout|gym|exercise|yoga|wellness|fitness enthusiasts""), ""Fitness"",
  REGEXMATCH(LOWER(B649), ""health|medical|pharmacy|mental health|doctor|health-conscious""), ""Health"",
  REGEXMATCH(LOWER(B649), "&amp;"""pets|dogs|cats|animals|pet care|pet lovers""), ""Pets"",
  REGEXMATCH(LOWER(B649), ""games|gaming|video games|xbox|playstation|nintendo|gamers""), ""Gaming"",
  REGEXMATCH(LOWER(B649), ""entertainment|movies|tv|netflix|streaming|celebrity|movie lovers|t"&amp;"v fans""), ""Entertainment"",
  REGEXMATCH(LOWER(B649), ""lifestyle|home|interior|decor|living|lifestyle enthusiasts""), ""Lifestyle"",
  REGEXMATCH(LOWER(B649), ""financial|finance|investing|stocks|retirement|banking|credit|debt|loans|savings|personal fi"&amp;"nance""), ""Finance"",
  REGEXMATCH(LOWER(B649), ""auto|automotive""), ""Auto"",
  REGEXMATCH(LOWER(B649), ""parenting|moms|dads|kids|toddlers|baby|new parents|children""), ""Parenting"",
  REGEXMATCH(LOWER(B649), ""technology|tech|gadgets|smartphone|apps"&amp;"|devices|computing|ai|robots""), ""Technology"",
  REGEXMATCH(LOWER(B649), ""education|students|learning|school|teachers|college|university|academics""), ""Education"",
  TRUE, ""Other""
)"),"Fashion &amp; Beauty")</f>
        <v>Fashion &amp; Beauty</v>
      </c>
      <c r="J200" t="s">
        <v>19</v>
      </c>
      <c r="K200" t="s">
        <v>1398</v>
      </c>
      <c r="L200" t="s">
        <v>29</v>
      </c>
      <c r="M200" t="s">
        <v>335</v>
      </c>
      <c r="N200" t="s">
        <v>23</v>
      </c>
      <c r="O200" t="s">
        <v>24</v>
      </c>
      <c r="P200">
        <v>18095</v>
      </c>
      <c r="Q200">
        <v>50</v>
      </c>
      <c r="R200">
        <v>10021</v>
      </c>
      <c r="S200">
        <v>16755</v>
      </c>
      <c r="T200">
        <v>24</v>
      </c>
      <c r="U200">
        <v>6768.7587679999997</v>
      </c>
      <c r="V200" t="s">
        <v>74</v>
      </c>
      <c r="W200">
        <f t="shared" si="21"/>
        <v>282.03161533333332</v>
      </c>
      <c r="X200">
        <f t="shared" si="22"/>
        <v>0.27631942525559544</v>
      </c>
      <c r="Y200">
        <f t="shared" si="23"/>
        <v>55.379939209726444</v>
      </c>
      <c r="Z200">
        <f t="shared" si="24"/>
        <v>675.4574162259255</v>
      </c>
      <c r="AA200">
        <f t="shared" si="25"/>
        <v>48</v>
      </c>
      <c r="AB200">
        <f t="shared" si="26"/>
        <v>374.06790649350648</v>
      </c>
      <c r="AC200">
        <f t="shared" si="27"/>
        <v>135.37517535999999</v>
      </c>
    </row>
    <row r="201" spans="1:29" x14ac:dyDescent="0.25">
      <c r="A201" t="s">
        <v>705</v>
      </c>
      <c r="B201" t="s">
        <v>2310</v>
      </c>
      <c r="C201" t="s">
        <v>2522</v>
      </c>
      <c r="D201" t="s">
        <v>2621</v>
      </c>
      <c r="E201" t="s">
        <v>2622</v>
      </c>
      <c r="I201" t="str">
        <f ca="1">IFERROR(__xludf.DUMMYFUNCTION("IFS(
  REGEXMATCH(LOWER(B265), ""sports|ufc|nba|nfl|mlb|soccer|sports fans""), ""Sports"",
  REGEXMATCH(LOWER(B265), ""music|spotify|concert|band|rock|pop|hip hop|jazz|r&amp;b|music lovers""), ""Music"",
  REGEXMATCH(LOWER(B265), ""food|cooking|recipe|restaur"&amp;"ant|snack|grocery|foodies""), ""Food"",
  REGEXMATCH(LOWER(B265), ""travel|vacation|airline|hotel|trip|flights|travelers""), ""Travel"",
  REGEXMATCH(LOWER(B265), ""fashion|style|clothing|apparel|shoes|accessories|beauty|cosmetics|fashionistas""), ""Fashi"&amp;"on &amp; Beauty"",
  REGEXMATCH(LOWER(B265), ""fitness|workout|gym|exercise|yoga|wellness|fitness enthusiasts""), ""Fitness"",
  REGEXMATCH(LOWER(B265), ""health|medical|pharmacy|mental health|doctor|health-conscious""), ""Health"",
  REGEXMATCH(LOWER(B265), "&amp;"""pets|dogs|cats|animals|pet care|pet lovers""), ""Pets"",
  REGEXMATCH(LOWER(B265), ""games|gaming|video games|xbox|playstation|nintendo|gamers""), ""Gaming"",
  REGEXMATCH(LOWER(B265), ""entertainment|movies|tv|netflix|streaming|celebrity|movie lovers|t"&amp;"v fans""), ""Entertainment"",
  REGEXMATCH(LOWER(B265), ""lifestyle|home|interior|decor|living|lifestyle enthusiasts""), ""Lifestyle"",
  REGEXMATCH(LOWER(B265), ""financial|finance|investing|stocks|retirement|banking|credit|debt|loans|savings|personal fi"&amp;"nance""), ""Finance"",
  REGEXMATCH(LOWER(B265), ""auto|automotive""), ""Auto"",
  REGEXMATCH(LOWER(B265), ""parenting|moms|dads|kids|toddlers|baby|new parents|children""), ""Parenting"",
  REGEXMATCH(LOWER(B265), ""technology|tech|gadgets|smartphone|apps"&amp;"|devices|computing|ai|robots""), ""Technology"",
  REGEXMATCH(LOWER(B265), ""education|students|learning|school|teachers|college|university|academics""), ""Education"",
  TRUE, ""Other""
)"),"Auto")</f>
        <v>Auto</v>
      </c>
      <c r="J201" t="s">
        <v>19</v>
      </c>
      <c r="K201" t="s">
        <v>706</v>
      </c>
      <c r="L201" t="s">
        <v>21</v>
      </c>
      <c r="M201" t="s">
        <v>707</v>
      </c>
      <c r="N201" t="s">
        <v>68</v>
      </c>
      <c r="O201" t="s">
        <v>24</v>
      </c>
      <c r="P201">
        <v>11561</v>
      </c>
      <c r="Q201">
        <v>87</v>
      </c>
      <c r="R201">
        <v>4063</v>
      </c>
      <c r="S201">
        <v>9941</v>
      </c>
      <c r="T201">
        <v>5</v>
      </c>
      <c r="U201">
        <v>1911.931953</v>
      </c>
      <c r="V201" t="s">
        <v>47</v>
      </c>
      <c r="W201">
        <f t="shared" si="21"/>
        <v>382.38639060000003</v>
      </c>
      <c r="X201">
        <f t="shared" si="22"/>
        <v>0.75253005795346417</v>
      </c>
      <c r="Y201">
        <f t="shared" si="23"/>
        <v>35.144018683504882</v>
      </c>
      <c r="Z201">
        <f t="shared" si="24"/>
        <v>470.57148732463702</v>
      </c>
      <c r="AA201">
        <f t="shared" si="25"/>
        <v>5.7471264367816088</v>
      </c>
      <c r="AB201">
        <f t="shared" si="26"/>
        <v>165.37773142461725</v>
      </c>
      <c r="AC201">
        <f t="shared" si="27"/>
        <v>21.976229344827587</v>
      </c>
    </row>
    <row r="202" spans="1:29" x14ac:dyDescent="0.25">
      <c r="A202" t="s">
        <v>533</v>
      </c>
      <c r="B202" t="s">
        <v>930</v>
      </c>
      <c r="C202" t="s">
        <v>2340</v>
      </c>
      <c r="D202" t="s">
        <v>2341</v>
      </c>
      <c r="E202" t="s">
        <v>2623</v>
      </c>
      <c r="F202" t="s">
        <v>2624</v>
      </c>
      <c r="I202" t="str">
        <f ca="1">IFERROR(__xludf.DUMMYFUNCTION("IFS(
  REGEXMATCH(LOWER(B189), ""sports|ufc|nba|nfl|mlb|soccer|sports fans""), ""Sports"",
  REGEXMATCH(LOWER(B189), ""music|spotify|concert|band|rock|pop|hip hop|jazz|r&amp;b|music lovers""), ""Music"",
  REGEXMATCH(LOWER(B189), ""food|cooking|recipe|restaur"&amp;"ant|snack|grocery|foodies""), ""Food"",
  REGEXMATCH(LOWER(B189), ""travel|vacation|airline|hotel|trip|flights|travelers""), ""Travel"",
  REGEXMATCH(LOWER(B189), ""fashion|style|clothing|apparel|shoes|accessories|beauty|cosmetics|fashionistas""), ""Fashi"&amp;"on &amp; Beauty"",
  REGEXMATCH(LOWER(B189), ""fitness|workout|gym|exercise|yoga|wellness|fitness enthusiasts""), ""Fitness"",
  REGEXMATCH(LOWER(B189), ""health|medical|pharmacy|mental health|doctor|health-conscious""), ""Health"",
  REGEXMATCH(LOWER(B189), "&amp;"""pets|dogs|cats|animals|pet care|pet lovers""), ""Pets"",
  REGEXMATCH(LOWER(B189), ""games|gaming|video games|xbox|playstation|nintendo|gamers""), ""Gaming"",
  REGEXMATCH(LOWER(B189), ""entertainment|movies|tv|netflix|streaming|celebrity|movie lovers|t"&amp;"v fans""), ""Entertainment"",
  REGEXMATCH(LOWER(B189), ""lifestyle|home|interior|decor|living|lifestyle enthusiasts""), ""Lifestyle"",
  REGEXMATCH(LOWER(B189), ""financial|finance|investing|stocks|retirement|banking|credit|debt|loans|savings|personal fi"&amp;"nance""), ""Finance"",
  REGEXMATCH(LOWER(B189), ""auto|automotive""), ""Auto"",
  REGEXMATCH(LOWER(B189), ""parenting|moms|dads|kids|toddlers|baby|new parents|children""), ""Parenting"",
  REGEXMATCH(LOWER(B189), ""technology|tech|gadgets|smartphone|apps"&amp;"|devices|computing|ai|robots""), ""Technology"",
  REGEXMATCH(LOWER(B189), ""education|students|learning|school|teachers|college|university|academics""), ""Education"",
  TRUE, ""Other""
)"),"Sports")</f>
        <v>Sports</v>
      </c>
      <c r="J202" t="s">
        <v>19</v>
      </c>
      <c r="K202" t="s">
        <v>534</v>
      </c>
      <c r="L202" t="s">
        <v>40</v>
      </c>
      <c r="M202" t="s">
        <v>226</v>
      </c>
      <c r="N202" t="s">
        <v>36</v>
      </c>
      <c r="O202" t="s">
        <v>24</v>
      </c>
      <c r="P202">
        <v>10992</v>
      </c>
      <c r="Q202">
        <v>97</v>
      </c>
      <c r="R202">
        <v>6677</v>
      </c>
      <c r="S202">
        <v>10132</v>
      </c>
      <c r="T202">
        <v>3</v>
      </c>
      <c r="U202">
        <v>1675.987427</v>
      </c>
      <c r="V202" t="s">
        <v>223</v>
      </c>
      <c r="W202">
        <f t="shared" si="21"/>
        <v>558.66247566666664</v>
      </c>
      <c r="X202">
        <f t="shared" si="22"/>
        <v>0.8824599708879185</v>
      </c>
      <c r="Y202">
        <f t="shared" si="23"/>
        <v>60.744177583697237</v>
      </c>
      <c r="Z202">
        <f t="shared" si="24"/>
        <v>251.0090500224652</v>
      </c>
      <c r="AA202">
        <f t="shared" si="25"/>
        <v>3.0927835051546393</v>
      </c>
      <c r="AB202">
        <f t="shared" si="26"/>
        <v>152.47338309679768</v>
      </c>
      <c r="AC202">
        <f t="shared" si="27"/>
        <v>17.278220896907218</v>
      </c>
    </row>
    <row r="203" spans="1:29" x14ac:dyDescent="0.25">
      <c r="A203" t="s">
        <v>582</v>
      </c>
      <c r="B203" t="s">
        <v>2310</v>
      </c>
      <c r="C203" t="s">
        <v>2315</v>
      </c>
      <c r="D203" t="s">
        <v>930</v>
      </c>
      <c r="E203" t="s">
        <v>2625</v>
      </c>
      <c r="I203" t="str">
        <f ca="1">IFERROR(__xludf.DUMMYFUNCTION("IFS(
  REGEXMATCH(LOWER(B210), ""sports|ufc|nba|nfl|mlb|soccer|sports fans""), ""Sports"",
  REGEXMATCH(LOWER(B210), ""music|spotify|concert|band|rock|pop|hip hop|jazz|r&amp;b|music lovers""), ""Music"",
  REGEXMATCH(LOWER(B210), ""food|cooking|recipe|restaur"&amp;"ant|snack|grocery|foodies""), ""Food"",
  REGEXMATCH(LOWER(B210), ""travel|vacation|airline|hotel|trip|flights|travelers""), ""Travel"",
  REGEXMATCH(LOWER(B210), ""fashion|style|clothing|apparel|shoes|accessories|beauty|cosmetics|fashionistas""), ""Fashi"&amp;"on &amp; Beauty"",
  REGEXMATCH(LOWER(B210), ""fitness|workout|gym|exercise|yoga|wellness|fitness enthusiasts""), ""Fitness"",
  REGEXMATCH(LOWER(B210), ""health|medical|pharmacy|mental health|doctor|health-conscious""), ""Health"",
  REGEXMATCH(LOWER(B210), "&amp;"""pets|dogs|cats|animals|pet care|pet lovers""), ""Pets"",
  REGEXMATCH(LOWER(B210), ""games|gaming|video games|xbox|playstation|nintendo|gamers""), ""Gaming"",
  REGEXMATCH(LOWER(B210), ""entertainment|movies|tv|netflix|streaming|celebrity|movie lovers|t"&amp;"v fans""), ""Entertainment"",
  REGEXMATCH(LOWER(B210), ""lifestyle|home|interior|decor|living|lifestyle enthusiasts""), ""Lifestyle"",
  REGEXMATCH(LOWER(B210), ""financial|finance|investing|stocks|retirement|banking|credit|debt|loans|savings|personal fi"&amp;"nance""), ""Finance"",
  REGEXMATCH(LOWER(B210), ""auto|automotive""), ""Auto"",
  REGEXMATCH(LOWER(B210), ""parenting|moms|dads|kids|toddlers|baby|new parents|children""), ""Parenting"",
  REGEXMATCH(LOWER(B210), ""technology|tech|gadgets|smartphone|apps"&amp;"|devices|computing|ai|robots""), ""Technology"",
  REGEXMATCH(LOWER(B210), ""education|students|learning|school|teachers|college|university|academics""), ""Education"",
  TRUE, ""Other""
)"),"Entertainment")</f>
        <v>Entertainment</v>
      </c>
      <c r="J203" t="s">
        <v>19</v>
      </c>
      <c r="K203" t="s">
        <v>583</v>
      </c>
      <c r="L203" t="s">
        <v>40</v>
      </c>
      <c r="M203" t="s">
        <v>115</v>
      </c>
      <c r="N203" t="s">
        <v>23</v>
      </c>
      <c r="O203" t="s">
        <v>24</v>
      </c>
      <c r="P203">
        <v>780475</v>
      </c>
      <c r="Q203">
        <v>2186</v>
      </c>
      <c r="R203">
        <v>453974</v>
      </c>
      <c r="S203">
        <v>691696</v>
      </c>
      <c r="T203">
        <v>11</v>
      </c>
      <c r="U203">
        <v>1726.2494569999999</v>
      </c>
      <c r="V203" t="s">
        <v>64</v>
      </c>
      <c r="W203">
        <f t="shared" si="21"/>
        <v>156.93176881818181</v>
      </c>
      <c r="X203">
        <f t="shared" si="22"/>
        <v>0.28008584515839713</v>
      </c>
      <c r="Y203">
        <f t="shared" si="23"/>
        <v>58.166373042057714</v>
      </c>
      <c r="Z203">
        <f t="shared" si="24"/>
        <v>3.8025293452929021</v>
      </c>
      <c r="AA203">
        <f t="shared" si="25"/>
        <v>0.5032021957913998</v>
      </c>
      <c r="AB203">
        <f t="shared" si="26"/>
        <v>2.2117934040167846</v>
      </c>
      <c r="AC203">
        <f t="shared" si="27"/>
        <v>0.7896841065873742</v>
      </c>
    </row>
    <row r="204" spans="1:29" x14ac:dyDescent="0.25">
      <c r="A204" t="s">
        <v>1254</v>
      </c>
      <c r="B204" t="s">
        <v>2306</v>
      </c>
      <c r="C204" t="s">
        <v>2307</v>
      </c>
      <c r="D204" t="s">
        <v>2331</v>
      </c>
      <c r="E204" t="s">
        <v>2350</v>
      </c>
      <c r="F204" t="s">
        <v>2626</v>
      </c>
      <c r="I204" t="str">
        <f ca="1">IFERROR(__xludf.DUMMYFUNCTION("IFS(
  REGEXMATCH(LOWER(B561), ""sports|ufc|nba|nfl|mlb|soccer|sports fans""), ""Sports"",
  REGEXMATCH(LOWER(B561), ""music|spotify|concert|band|rock|pop|hip hop|jazz|r&amp;b|music lovers""), ""Music"",
  REGEXMATCH(LOWER(B561), ""food|cooking|recipe|restaur"&amp;"ant|snack|grocery|foodies""), ""Food"",
  REGEXMATCH(LOWER(B561), ""travel|vacation|airline|hotel|trip|flights|travelers""), ""Travel"",
  REGEXMATCH(LOWER(B561), ""fashion|style|clothing|apparel|shoes|accessories|beauty|cosmetics|fashionistas""), ""Fashi"&amp;"on &amp; Beauty"",
  REGEXMATCH(LOWER(B561), ""fitness|workout|gym|exercise|yoga|wellness|fitness enthusiasts""), ""Fitness"",
  REGEXMATCH(LOWER(B561), ""health|medical|pharmacy|mental health|doctor|health-conscious""), ""Health"",
  REGEXMATCH(LOWER(B561), "&amp;"""pets|dogs|cats|animals|pet care|pet lovers""), ""Pets"",
  REGEXMATCH(LOWER(B561), ""games|gaming|video games|xbox|playstation|nintendo|gamers""), ""Gaming"",
  REGEXMATCH(LOWER(B561), ""entertainment|movies|tv|netflix|streaming|celebrity|movie lovers|t"&amp;"v fans""), ""Entertainment"",
  REGEXMATCH(LOWER(B561), ""lifestyle|home|interior|decor|living|lifestyle enthusiasts""), ""Lifestyle"",
  REGEXMATCH(LOWER(B561), ""financial|finance|investing|stocks|retirement|banking|credit|debt|loans|savings|personal fi"&amp;"nance""), ""Finance"",
  REGEXMATCH(LOWER(B561), ""auto|automotive""), ""Auto"",
  REGEXMATCH(LOWER(B561), ""parenting|moms|dads|kids|toddlers|baby|new parents|children""), ""Parenting"",
  REGEXMATCH(LOWER(B561), ""technology|tech|gadgets|smartphone|apps"&amp;"|devices|computing|ai|robots""), ""Technology"",
  REGEXMATCH(LOWER(B561), ""education|students|learning|school|teachers|college|university|academics""), ""Education"",
  TRUE, ""Other""
)"),"Auto")</f>
        <v>Auto</v>
      </c>
      <c r="J204" t="s">
        <v>19</v>
      </c>
      <c r="K204" t="s">
        <v>715</v>
      </c>
      <c r="L204" t="s">
        <v>34</v>
      </c>
      <c r="M204" t="s">
        <v>665</v>
      </c>
      <c r="N204" t="s">
        <v>46</v>
      </c>
      <c r="O204" t="s">
        <v>24</v>
      </c>
      <c r="P204">
        <v>90463</v>
      </c>
      <c r="Q204">
        <v>204</v>
      </c>
      <c r="R204">
        <v>803</v>
      </c>
      <c r="S204">
        <v>2465</v>
      </c>
      <c r="T204">
        <v>9</v>
      </c>
      <c r="U204">
        <v>6120.6025140000002</v>
      </c>
      <c r="V204" t="s">
        <v>42</v>
      </c>
      <c r="W204">
        <f t="shared" si="21"/>
        <v>680.06694600000003</v>
      </c>
      <c r="X204">
        <f t="shared" si="22"/>
        <v>0.22550656069332212</v>
      </c>
      <c r="Y204">
        <f t="shared" si="23"/>
        <v>0.88765572665067494</v>
      </c>
      <c r="Z204">
        <f t="shared" si="24"/>
        <v>7622.1700049813198</v>
      </c>
      <c r="AA204">
        <f t="shared" si="25"/>
        <v>4.4117647058823533</v>
      </c>
      <c r="AB204">
        <f t="shared" si="26"/>
        <v>67.658628544266719</v>
      </c>
      <c r="AC204">
        <f t="shared" si="27"/>
        <v>30.0029535</v>
      </c>
    </row>
    <row r="205" spans="1:29" x14ac:dyDescent="0.25">
      <c r="A205" t="s">
        <v>1472</v>
      </c>
      <c r="B205" t="s">
        <v>2306</v>
      </c>
      <c r="C205" t="s">
        <v>2307</v>
      </c>
      <c r="D205" t="s">
        <v>2308</v>
      </c>
      <c r="E205" t="s">
        <v>2438</v>
      </c>
      <c r="I205" t="str">
        <f ca="1">IFERROR(__xludf.DUMMYFUNCTION("IFS(
  REGEXMATCH(LOWER(B698), ""sports|ufc|nba|nfl|mlb|soccer|sports fans""), ""Sports"",
  REGEXMATCH(LOWER(B698), ""music|spotify|concert|band|rock|pop|hip hop|jazz|r&amp;b|music lovers""), ""Music"",
  REGEXMATCH(LOWER(B698), ""food|cooking|recipe|restaur"&amp;"ant|snack|grocery|foodies""), ""Food"",
  REGEXMATCH(LOWER(B698), ""travel|vacation|airline|hotel|trip|flights|travelers""), ""Travel"",
  REGEXMATCH(LOWER(B698), ""fashion|style|clothing|apparel|shoes|accessories|beauty|cosmetics|fashionistas""), ""Fashi"&amp;"on &amp; Beauty"",
  REGEXMATCH(LOWER(B698), ""fitness|workout|gym|exercise|yoga|wellness|fitness enthusiasts""), ""Fitness"",
  REGEXMATCH(LOWER(B698), ""health|medical|pharmacy|mental health|doctor|health-conscious""), ""Health"",
  REGEXMATCH(LOWER(B698), "&amp;"""pets|dogs|cats|animals|pet care|pet lovers""), ""Pets"",
  REGEXMATCH(LOWER(B698), ""games|gaming|video games|xbox|playstation|nintendo|gamers""), ""Gaming"",
  REGEXMATCH(LOWER(B698), ""entertainment|movies|tv|netflix|streaming|celebrity|movie lovers|t"&amp;"v fans""), ""Entertainment"",
  REGEXMATCH(LOWER(B698), ""lifestyle|home|interior|decor|living|lifestyle enthusiasts""), ""Lifestyle"",
  REGEXMATCH(LOWER(B698), ""financial|finance|investing|stocks|retirement|banking|credit|debt|loans|savings|personal fi"&amp;"nance""), ""Finance"",
  REGEXMATCH(LOWER(B698), ""auto|automotive""), ""Auto"",
  REGEXMATCH(LOWER(B698), ""parenting|moms|dads|kids|toddlers|baby|new parents|children""), ""Parenting"",
  REGEXMATCH(LOWER(B698), ""technology|tech|gadgets|smartphone|apps"&amp;"|devices|computing|ai|robots""), ""Technology"",
  REGEXMATCH(LOWER(B698), ""education|students|learning|school|teachers|college|university|academics""), ""Education"",
  TRUE, ""Other""
)"),"Other")</f>
        <v>Other</v>
      </c>
      <c r="J205" t="s">
        <v>27</v>
      </c>
      <c r="K205" t="s">
        <v>427</v>
      </c>
      <c r="L205" t="s">
        <v>21</v>
      </c>
      <c r="M205" t="s">
        <v>215</v>
      </c>
      <c r="N205" t="s">
        <v>23</v>
      </c>
      <c r="O205" t="s">
        <v>24</v>
      </c>
      <c r="P205">
        <v>224877</v>
      </c>
      <c r="Q205">
        <v>805</v>
      </c>
      <c r="R205">
        <v>121175</v>
      </c>
      <c r="S205">
        <v>213280</v>
      </c>
      <c r="T205">
        <v>11</v>
      </c>
      <c r="U205">
        <v>7360.9929689999999</v>
      </c>
      <c r="V205" t="s">
        <v>119</v>
      </c>
      <c r="W205">
        <f t="shared" si="21"/>
        <v>669.18117900000004</v>
      </c>
      <c r="X205">
        <f t="shared" si="22"/>
        <v>0.35797346994134571</v>
      </c>
      <c r="Y205">
        <f t="shared" si="23"/>
        <v>53.885012695829268</v>
      </c>
      <c r="Z205">
        <f t="shared" si="24"/>
        <v>60.74679570043326</v>
      </c>
      <c r="AA205">
        <f t="shared" si="25"/>
        <v>1.3664596273291925</v>
      </c>
      <c r="AB205">
        <f t="shared" si="26"/>
        <v>32.733418575487939</v>
      </c>
      <c r="AC205">
        <f t="shared" si="27"/>
        <v>9.1440906447204959</v>
      </c>
    </row>
    <row r="206" spans="1:29" x14ac:dyDescent="0.25">
      <c r="A206" t="s">
        <v>718</v>
      </c>
      <c r="B206" t="s">
        <v>2310</v>
      </c>
      <c r="C206" t="s">
        <v>2315</v>
      </c>
      <c r="D206" t="s">
        <v>2627</v>
      </c>
      <c r="E206" t="s">
        <v>2628</v>
      </c>
      <c r="I206" t="str">
        <f ca="1">IFERROR(__xludf.DUMMYFUNCTION("IFS(
  REGEXMATCH(LOWER(B271), ""sports|ufc|nba|nfl|mlb|soccer|sports fans""), ""Sports"",
  REGEXMATCH(LOWER(B271), ""music|spotify|concert|band|rock|pop|hip hop|jazz|r&amp;b|music lovers""), ""Music"",
  REGEXMATCH(LOWER(B271), ""food|cooking|recipe|restaur"&amp;"ant|snack|grocery|foodies""), ""Food"",
  REGEXMATCH(LOWER(B271), ""travel|vacation|airline|hotel|trip|flights|travelers""), ""Travel"",
  REGEXMATCH(LOWER(B271), ""fashion|style|clothing|apparel|shoes|accessories|beauty|cosmetics|fashionistas""), ""Fashi"&amp;"on &amp; Beauty"",
  REGEXMATCH(LOWER(B271), ""fitness|workout|gym|exercise|yoga|wellness|fitness enthusiasts""), ""Fitness"",
  REGEXMATCH(LOWER(B271), ""health|medical|pharmacy|mental health|doctor|health-conscious""), ""Health"",
  REGEXMATCH(LOWER(B271), "&amp;"""pets|dogs|cats|animals|pet care|pet lovers""), ""Pets"",
  REGEXMATCH(LOWER(B271), ""games|gaming|video games|xbox|playstation|nintendo|gamers""), ""Gaming"",
  REGEXMATCH(LOWER(B271), ""entertainment|movies|tv|netflix|streaming|celebrity|movie lovers|t"&amp;"v fans""), ""Entertainment"",
  REGEXMATCH(LOWER(B271), ""lifestyle|home|interior|decor|living|lifestyle enthusiasts""), ""Lifestyle"",
  REGEXMATCH(LOWER(B271), ""financial|finance|investing|stocks|retirement|banking|credit|debt|loans|savings|personal fi"&amp;"nance""), ""Finance"",
  REGEXMATCH(LOWER(B271), ""auto|automotive""), ""Auto"",
  REGEXMATCH(LOWER(B271), ""parenting|moms|dads|kids|toddlers|baby|new parents|children""), ""Parenting"",
  REGEXMATCH(LOWER(B271), ""technology|tech|gadgets|smartphone|apps"&amp;"|devices|computing|ai|robots""), ""Technology"",
  REGEXMATCH(LOWER(B271), ""education|students|learning|school|teachers|college|university|academics""), ""Education"",
  TRUE, ""Other""
)"),"Other")</f>
        <v>Other</v>
      </c>
      <c r="J206" t="s">
        <v>19</v>
      </c>
      <c r="K206" t="s">
        <v>719</v>
      </c>
      <c r="L206" t="s">
        <v>40</v>
      </c>
      <c r="M206" t="s">
        <v>720</v>
      </c>
      <c r="N206" t="s">
        <v>323</v>
      </c>
      <c r="O206" t="s">
        <v>24</v>
      </c>
      <c r="P206">
        <v>12148</v>
      </c>
      <c r="Q206">
        <v>40</v>
      </c>
      <c r="R206">
        <v>7950</v>
      </c>
      <c r="S206">
        <v>11360</v>
      </c>
      <c r="T206">
        <v>9</v>
      </c>
      <c r="U206">
        <v>1936.008049</v>
      </c>
      <c r="V206" t="s">
        <v>277</v>
      </c>
      <c r="W206">
        <f t="shared" si="21"/>
        <v>215.11200544444443</v>
      </c>
      <c r="X206">
        <f t="shared" si="22"/>
        <v>0.32927230819888048</v>
      </c>
      <c r="Y206">
        <f t="shared" si="23"/>
        <v>65.442871254527489</v>
      </c>
      <c r="Z206">
        <f t="shared" si="24"/>
        <v>243.52302503144654</v>
      </c>
      <c r="AA206">
        <f t="shared" si="25"/>
        <v>22.5</v>
      </c>
      <c r="AB206">
        <f t="shared" si="26"/>
        <v>159.36845974646033</v>
      </c>
      <c r="AC206">
        <f t="shared" si="27"/>
        <v>48.400201225000004</v>
      </c>
    </row>
    <row r="207" spans="1:29" x14ac:dyDescent="0.25">
      <c r="A207" t="s">
        <v>318</v>
      </c>
      <c r="B207" t="s">
        <v>2393</v>
      </c>
      <c r="C207" t="s">
        <v>2573</v>
      </c>
      <c r="D207" t="s">
        <v>2574</v>
      </c>
      <c r="E207" t="s">
        <v>2575</v>
      </c>
      <c r="F207" t="s">
        <v>2629</v>
      </c>
      <c r="I207" t="str">
        <f ca="1">IFERROR(__xludf.DUMMYFUNCTION("IFS(
  REGEXMATCH(LOWER(B96), ""sports|ufc|nba|nfl|mlb|soccer|sports fans""), ""Sports"",
  REGEXMATCH(LOWER(B96), ""music|spotify|concert|band|rock|pop|hip hop|jazz|r&amp;b|music lovers""), ""Music"",
  REGEXMATCH(LOWER(B96), ""food|cooking|recipe|restaurant"&amp;"|snack|grocery|foodies""), ""Food"",
  REGEXMATCH(LOWER(B96), ""travel|vacation|airline|hotel|trip|flights|travelers""), ""Travel"",
  REGEXMATCH(LOWER(B96), ""fashion|style|clothing|apparel|shoes|accessories|beauty|cosmetics|fashionistas""), ""Fashion &amp; "&amp;"Beauty"",
  REGEXMATCH(LOWER(B96), ""fitness|workout|gym|exercise|yoga|wellness|fitness enthusiasts""), ""Fitness"",
  REGEXMATCH(LOWER(B96), ""health|medical|pharmacy|mental health|doctor|health-conscious""), ""Health"",
  REGEXMATCH(LOWER(B96), ""pets|d"&amp;"ogs|cats|animals|pet care|pet lovers""), ""Pets"",
  REGEXMATCH(LOWER(B96), ""games|gaming|video games|xbox|playstation|nintendo|gamers""), ""Gaming"",
  REGEXMATCH(LOWER(B96), ""entertainment|movies|tv|netflix|streaming|celebrity|movie lovers|tv fans""),"&amp;" ""Entertainment"",
  REGEXMATCH(LOWER(B96), ""lifestyle|home|interior|decor|living|lifestyle enthusiasts""), ""Lifestyle"",
  REGEXMATCH(LOWER(B96), ""financial|finance|investing|stocks|retirement|banking|credit|debt|loans|savings|personal finance""), """&amp;"Finance"",
  REGEXMATCH(LOWER(B96), ""auto|automotive""), ""Auto"",
  REGEXMATCH(LOWER(B96), ""parenting|moms|dads|kids|toddlers|baby|new parents|children""), ""Parenting"",
  REGEXMATCH(LOWER(B96), ""technology|tech|gadgets|smartphone|apps|devices|comput"&amp;"ing|ai|robots""), ""Technology"",
  REGEXMATCH(LOWER(B96), ""education|students|learning|school|teachers|college|university|academics""), ""Education"",
  TRUE, ""Other""
)"),"Food")</f>
        <v>Food</v>
      </c>
      <c r="J207" t="s">
        <v>27</v>
      </c>
      <c r="K207" t="s">
        <v>319</v>
      </c>
      <c r="L207" t="s">
        <v>34</v>
      </c>
      <c r="M207" t="s">
        <v>45</v>
      </c>
      <c r="N207" t="s">
        <v>36</v>
      </c>
      <c r="O207" t="s">
        <v>24</v>
      </c>
      <c r="P207">
        <v>9210</v>
      </c>
      <c r="Q207">
        <v>80</v>
      </c>
      <c r="R207">
        <v>3798</v>
      </c>
      <c r="S207">
        <v>8619</v>
      </c>
      <c r="T207">
        <v>2</v>
      </c>
      <c r="U207">
        <v>1536.629068</v>
      </c>
      <c r="V207" t="s">
        <v>74</v>
      </c>
      <c r="W207">
        <f t="shared" si="21"/>
        <v>768.31453399999998</v>
      </c>
      <c r="X207">
        <f t="shared" si="22"/>
        <v>0.86862106406080353</v>
      </c>
      <c r="Y207">
        <f t="shared" si="23"/>
        <v>41.237785016286644</v>
      </c>
      <c r="Z207">
        <f t="shared" si="24"/>
        <v>404.58901211163766</v>
      </c>
      <c r="AA207">
        <f t="shared" si="25"/>
        <v>2.5</v>
      </c>
      <c r="AB207">
        <f t="shared" si="26"/>
        <v>166.84354701411507</v>
      </c>
      <c r="AC207">
        <f t="shared" si="27"/>
        <v>19.20786335</v>
      </c>
    </row>
    <row r="208" spans="1:29" x14ac:dyDescent="0.25">
      <c r="A208" t="s">
        <v>1138</v>
      </c>
      <c r="B208" t="s">
        <v>2306</v>
      </c>
      <c r="C208" t="s">
        <v>2307</v>
      </c>
      <c r="D208" t="s">
        <v>2331</v>
      </c>
      <c r="E208" t="s">
        <v>2350</v>
      </c>
      <c r="F208" t="s">
        <v>2630</v>
      </c>
      <c r="I208" t="str">
        <f ca="1">IFERROR(__xludf.DUMMYFUNCTION("IFS(
  REGEXMATCH(LOWER(B492), ""sports|ufc|nba|nfl|mlb|soccer|sports fans""), ""Sports"",
  REGEXMATCH(LOWER(B492), ""music|spotify|concert|band|rock|pop|hip hop|jazz|r&amp;b|music lovers""), ""Music"",
  REGEXMATCH(LOWER(B492), ""food|cooking|recipe|restaur"&amp;"ant|snack|grocery|foodies""), ""Food"",
  REGEXMATCH(LOWER(B492), ""travel|vacation|airline|hotel|trip|flights|travelers""), ""Travel"",
  REGEXMATCH(LOWER(B492), ""fashion|style|clothing|apparel|shoes|accessories|beauty|cosmetics|fashionistas""), ""Fashi"&amp;"on &amp; Beauty"",
  REGEXMATCH(LOWER(B492), ""fitness|workout|gym|exercise|yoga|wellness|fitness enthusiasts""), ""Fitness"",
  REGEXMATCH(LOWER(B492), ""health|medical|pharmacy|mental health|doctor|health-conscious""), ""Health"",
  REGEXMATCH(LOWER(B492), "&amp;"""pets|dogs|cats|animals|pet care|pet lovers""), ""Pets"",
  REGEXMATCH(LOWER(B492), ""games|gaming|video games|xbox|playstation|nintendo|gamers""), ""Gaming"",
  REGEXMATCH(LOWER(B492), ""entertainment|movies|tv|netflix|streaming|celebrity|movie lovers|t"&amp;"v fans""), ""Entertainment"",
  REGEXMATCH(LOWER(B492), ""lifestyle|home|interior|decor|living|lifestyle enthusiasts""), ""Lifestyle"",
  REGEXMATCH(LOWER(B492), ""financial|finance|investing|stocks|retirement|banking|credit|debt|loans|savings|personal fi"&amp;"nance""), ""Finance"",
  REGEXMATCH(LOWER(B492), ""auto|automotive""), ""Auto"",
  REGEXMATCH(LOWER(B492), ""parenting|moms|dads|kids|toddlers|baby|new parents|children""), ""Parenting"",
  REGEXMATCH(LOWER(B492), ""technology|tech|gadgets|smartphone|apps"&amp;"|devices|computing|ai|robots""), ""Technology"",
  REGEXMATCH(LOWER(B492), ""education|students|learning|school|teachers|college|university|academics""), ""Education"",
  TRUE, ""Other""
)"),"Auto")</f>
        <v>Auto</v>
      </c>
      <c r="J208" t="s">
        <v>19</v>
      </c>
      <c r="K208" t="s">
        <v>839</v>
      </c>
      <c r="L208" t="s">
        <v>40</v>
      </c>
      <c r="M208" t="s">
        <v>147</v>
      </c>
      <c r="N208" t="s">
        <v>36</v>
      </c>
      <c r="O208" t="s">
        <v>24</v>
      </c>
      <c r="P208">
        <v>38408</v>
      </c>
      <c r="Q208">
        <v>101</v>
      </c>
      <c r="R208">
        <v>23557</v>
      </c>
      <c r="S208">
        <v>35247</v>
      </c>
      <c r="T208">
        <v>7</v>
      </c>
      <c r="U208">
        <v>5343.4594310000002</v>
      </c>
      <c r="V208" t="s">
        <v>260</v>
      </c>
      <c r="W208">
        <f t="shared" si="21"/>
        <v>763.35134728571427</v>
      </c>
      <c r="X208">
        <f t="shared" si="22"/>
        <v>0.26296604873984586</v>
      </c>
      <c r="Y208">
        <f t="shared" si="23"/>
        <v>61.333576338262866</v>
      </c>
      <c r="Z208">
        <f t="shared" si="24"/>
        <v>226.83106639215521</v>
      </c>
      <c r="AA208">
        <f t="shared" si="25"/>
        <v>6.9306930693069315</v>
      </c>
      <c r="AB208">
        <f t="shared" si="26"/>
        <v>139.12360526452821</v>
      </c>
      <c r="AC208">
        <f t="shared" si="27"/>
        <v>52.905538920792083</v>
      </c>
    </row>
    <row r="209" spans="1:29" x14ac:dyDescent="0.25">
      <c r="A209" t="s">
        <v>1363</v>
      </c>
      <c r="B209" t="s">
        <v>2306</v>
      </c>
      <c r="C209" t="s">
        <v>2307</v>
      </c>
      <c r="D209" t="s">
        <v>2390</v>
      </c>
      <c r="E209" t="s">
        <v>2631</v>
      </c>
      <c r="I209" t="str">
        <f ca="1">IFERROR(__xludf.DUMMYFUNCTION("IFS(
  REGEXMATCH(LOWER(B628), ""sports|ufc|nba|nfl|mlb|soccer|sports fans""), ""Sports"",
  REGEXMATCH(LOWER(B628), ""music|spotify|concert|band|rock|pop|hip hop|jazz|r&amp;b|music lovers""), ""Music"",
  REGEXMATCH(LOWER(B628), ""food|cooking|recipe|restaur"&amp;"ant|snack|grocery|foodies""), ""Food"",
  REGEXMATCH(LOWER(B628), ""travel|vacation|airline|hotel|trip|flights|travelers""), ""Travel"",
  REGEXMATCH(LOWER(B628), ""fashion|style|clothing|apparel|shoes|accessories|beauty|cosmetics|fashionistas""), ""Fashi"&amp;"on &amp; Beauty"",
  REGEXMATCH(LOWER(B628), ""fitness|workout|gym|exercise|yoga|wellness|fitness enthusiasts""), ""Fitness"",
  REGEXMATCH(LOWER(B628), ""health|medical|pharmacy|mental health|doctor|health-conscious""), ""Health"",
  REGEXMATCH(LOWER(B628), "&amp;"""pets|dogs|cats|animals|pet care|pet lovers""), ""Pets"",
  REGEXMATCH(LOWER(B628), ""games|gaming|video games|xbox|playstation|nintendo|gamers""), ""Gaming"",
  REGEXMATCH(LOWER(B628), ""entertainment|movies|tv|netflix|streaming|celebrity|movie lovers|t"&amp;"v fans""), ""Entertainment"",
  REGEXMATCH(LOWER(B628), ""lifestyle|home|interior|decor|living|lifestyle enthusiasts""), ""Lifestyle"",
  REGEXMATCH(LOWER(B628), ""financial|finance|investing|stocks|retirement|banking|credit|debt|loans|savings|personal fi"&amp;"nance""), ""Finance"",
  REGEXMATCH(LOWER(B628), ""auto|automotive""), ""Auto"",
  REGEXMATCH(LOWER(B628), ""parenting|moms|dads|kids|toddlers|baby|new parents|children""), ""Parenting"",
  REGEXMATCH(LOWER(B628), ""technology|tech|gadgets|smartphone|apps"&amp;"|devices|computing|ai|robots""), ""Technology"",
  REGEXMATCH(LOWER(B628), ""education|students|learning|school|teachers|college|university|academics""), ""Education"",
  TRUE, ""Other""
)"),"Gaming")</f>
        <v>Gaming</v>
      </c>
      <c r="J209" t="s">
        <v>19</v>
      </c>
      <c r="K209" t="s">
        <v>754</v>
      </c>
      <c r="L209" t="s">
        <v>40</v>
      </c>
      <c r="M209" t="s">
        <v>35</v>
      </c>
      <c r="N209" t="s">
        <v>36</v>
      </c>
      <c r="O209" t="s">
        <v>24</v>
      </c>
      <c r="P209">
        <v>120603</v>
      </c>
      <c r="Q209">
        <v>298</v>
      </c>
      <c r="R209">
        <v>47405</v>
      </c>
      <c r="S209">
        <v>100881</v>
      </c>
      <c r="T209">
        <v>10</v>
      </c>
      <c r="U209">
        <v>6633.5326349999996</v>
      </c>
      <c r="V209" t="s">
        <v>260</v>
      </c>
      <c r="W209">
        <f t="shared" si="21"/>
        <v>663.35326349999991</v>
      </c>
      <c r="X209">
        <f t="shared" si="22"/>
        <v>0.24709169755312888</v>
      </c>
      <c r="Y209">
        <f t="shared" si="23"/>
        <v>39.30665074666468</v>
      </c>
      <c r="Z209">
        <f t="shared" si="24"/>
        <v>139.9331850015821</v>
      </c>
      <c r="AA209">
        <f t="shared" si="25"/>
        <v>3.3557046979865772</v>
      </c>
      <c r="AB209">
        <f t="shared" si="26"/>
        <v>55.00304830725603</v>
      </c>
      <c r="AC209">
        <f t="shared" si="27"/>
        <v>22.260176627516778</v>
      </c>
    </row>
    <row r="210" spans="1:29" x14ac:dyDescent="0.25">
      <c r="A210" t="s">
        <v>593</v>
      </c>
      <c r="B210" t="s">
        <v>2393</v>
      </c>
      <c r="C210" t="s">
        <v>242</v>
      </c>
      <c r="D210" t="s">
        <v>2632</v>
      </c>
      <c r="E210" t="s">
        <v>2633</v>
      </c>
      <c r="I210" t="str">
        <f ca="1">IFERROR(__xludf.DUMMYFUNCTION("IFS(
  REGEXMATCH(LOWER(B214), ""sports|ufc|nba|nfl|mlb|soccer|sports fans""), ""Sports"",
  REGEXMATCH(LOWER(B214), ""music|spotify|concert|band|rock|pop|hip hop|jazz|r&amp;b|music lovers""), ""Music"",
  REGEXMATCH(LOWER(B214), ""food|cooking|recipe|restaur"&amp;"ant|snack|grocery|foodies""), ""Food"",
  REGEXMATCH(LOWER(B214), ""travel|vacation|airline|hotel|trip|flights|travelers""), ""Travel"",
  REGEXMATCH(LOWER(B214), ""fashion|style|clothing|apparel|shoes|accessories|beauty|cosmetics|fashionistas""), ""Fashi"&amp;"on &amp; Beauty"",
  REGEXMATCH(LOWER(B214), ""fitness|workout|gym|exercise|yoga|wellness|fitness enthusiasts""), ""Fitness"",
  REGEXMATCH(LOWER(B214), ""health|medical|pharmacy|mental health|doctor|health-conscious""), ""Health"",
  REGEXMATCH(LOWER(B214), "&amp;"""pets|dogs|cats|animals|pet care|pet lovers""), ""Pets"",
  REGEXMATCH(LOWER(B214), ""games|gaming|video games|xbox|playstation|nintendo|gamers""), ""Gaming"",
  REGEXMATCH(LOWER(B214), ""entertainment|movies|tv|netflix|streaming|celebrity|movie lovers|t"&amp;"v fans""), ""Entertainment"",
  REGEXMATCH(LOWER(B214), ""lifestyle|home|interior|decor|living|lifestyle enthusiasts""), ""Lifestyle"",
  REGEXMATCH(LOWER(B214), ""financial|finance|investing|stocks|retirement|banking|credit|debt|loans|savings|personal fi"&amp;"nance""), ""Finance"",
  REGEXMATCH(LOWER(B214), ""auto|automotive""), ""Auto"",
  REGEXMATCH(LOWER(B214), ""parenting|moms|dads|kids|toddlers|baby|new parents|children""), ""Parenting"",
  REGEXMATCH(LOWER(B214), ""technology|tech|gadgets|smartphone|apps"&amp;"|devices|computing|ai|robots""), ""Technology"",
  REGEXMATCH(LOWER(B214), ""education|students|learning|school|teachers|college|university|academics""), ""Education"",
  TRUE, ""Other""
)"),"Travel")</f>
        <v>Travel</v>
      </c>
      <c r="J210" t="s">
        <v>19</v>
      </c>
      <c r="K210" t="s">
        <v>470</v>
      </c>
      <c r="L210" t="s">
        <v>40</v>
      </c>
      <c r="M210" t="s">
        <v>147</v>
      </c>
      <c r="N210" t="s">
        <v>23</v>
      </c>
      <c r="O210" t="s">
        <v>24</v>
      </c>
      <c r="P210">
        <v>91593</v>
      </c>
      <c r="Q210">
        <v>40</v>
      </c>
      <c r="R210">
        <v>51004</v>
      </c>
      <c r="S210">
        <v>82985</v>
      </c>
      <c r="T210">
        <v>18</v>
      </c>
      <c r="U210">
        <v>1731.5848619999999</v>
      </c>
      <c r="V210" t="s">
        <v>594</v>
      </c>
      <c r="W210">
        <f t="shared" si="21"/>
        <v>96.199158999999995</v>
      </c>
      <c r="X210">
        <f t="shared" si="22"/>
        <v>4.3671459609358795E-2</v>
      </c>
      <c r="Y210">
        <f t="shared" si="23"/>
        <v>55.685478147893399</v>
      </c>
      <c r="Z210">
        <f t="shared" si="24"/>
        <v>33.949981609285544</v>
      </c>
      <c r="AA210">
        <f t="shared" si="25"/>
        <v>45</v>
      </c>
      <c r="AB210">
        <f t="shared" si="26"/>
        <v>18.905209590252529</v>
      </c>
      <c r="AC210">
        <f t="shared" si="27"/>
        <v>43.28962155</v>
      </c>
    </row>
    <row r="211" spans="1:29" x14ac:dyDescent="0.25">
      <c r="A211" t="s">
        <v>1272</v>
      </c>
      <c r="B211" t="s">
        <v>2306</v>
      </c>
      <c r="C211" t="s">
        <v>2307</v>
      </c>
      <c r="D211" t="s">
        <v>2331</v>
      </c>
      <c r="E211" t="s">
        <v>2350</v>
      </c>
      <c r="F211" t="s">
        <v>2634</v>
      </c>
      <c r="I211" t="str">
        <f ca="1">IFERROR(__xludf.DUMMYFUNCTION("IFS(
  REGEXMATCH(LOWER(B572), ""sports|ufc|nba|nfl|mlb|soccer|sports fans""), ""Sports"",
  REGEXMATCH(LOWER(B572), ""music|spotify|concert|band|rock|pop|hip hop|jazz|r&amp;b|music lovers""), ""Music"",
  REGEXMATCH(LOWER(B572), ""food|cooking|recipe|restaur"&amp;"ant|snack|grocery|foodies""), ""Food"",
  REGEXMATCH(LOWER(B572), ""travel|vacation|airline|hotel|trip|flights|travelers""), ""Travel"",
  REGEXMATCH(LOWER(B572), ""fashion|style|clothing|apparel|shoes|accessories|beauty|cosmetics|fashionistas""), ""Fashi"&amp;"on &amp; Beauty"",
  REGEXMATCH(LOWER(B572), ""fitness|workout|gym|exercise|yoga|wellness|fitness enthusiasts""), ""Fitness"",
  REGEXMATCH(LOWER(B572), ""health|medical|pharmacy|mental health|doctor|health-conscious""), ""Health"",
  REGEXMATCH(LOWER(B572), "&amp;"""pets|dogs|cats|animals|pet care|pet lovers""), ""Pets"",
  REGEXMATCH(LOWER(B572), ""games|gaming|video games|xbox|playstation|nintendo|gamers""), ""Gaming"",
  REGEXMATCH(LOWER(B572), ""entertainment|movies|tv|netflix|streaming|celebrity|movie lovers|t"&amp;"v fans""), ""Entertainment"",
  REGEXMATCH(LOWER(B572), ""lifestyle|home|interior|decor|living|lifestyle enthusiasts""), ""Lifestyle"",
  REGEXMATCH(LOWER(B572), ""financial|finance|investing|stocks|retirement|banking|credit|debt|loans|savings|personal fi"&amp;"nance""), ""Finance"",
  REGEXMATCH(LOWER(B572), ""auto|automotive""), ""Auto"",
  REGEXMATCH(LOWER(B572), ""parenting|moms|dads|kids|toddlers|baby|new parents|children""), ""Parenting"",
  REGEXMATCH(LOWER(B572), ""technology|tech|gadgets|smartphone|apps"&amp;"|devices|computing|ai|robots""), ""Technology"",
  REGEXMATCH(LOWER(B572), ""education|students|learning|school|teachers|college|university|academics""), ""Education"",
  TRUE, ""Other""
)"),"Auto")</f>
        <v>Auto</v>
      </c>
      <c r="J211" t="s">
        <v>27</v>
      </c>
      <c r="K211" t="s">
        <v>1028</v>
      </c>
      <c r="L211" t="s">
        <v>34</v>
      </c>
      <c r="M211" t="s">
        <v>1273</v>
      </c>
      <c r="N211" t="s">
        <v>51</v>
      </c>
      <c r="O211" t="s">
        <v>24</v>
      </c>
      <c r="P211">
        <v>11417</v>
      </c>
      <c r="Q211">
        <v>78</v>
      </c>
      <c r="R211">
        <v>1387</v>
      </c>
      <c r="S211">
        <v>9924</v>
      </c>
      <c r="T211">
        <v>9</v>
      </c>
      <c r="U211">
        <v>6206.6371079999999</v>
      </c>
      <c r="V211" t="s">
        <v>74</v>
      </c>
      <c r="W211">
        <f t="shared" si="21"/>
        <v>689.62634533333335</v>
      </c>
      <c r="X211">
        <f t="shared" si="22"/>
        <v>0.68319173162827362</v>
      </c>
      <c r="Y211">
        <f t="shared" si="23"/>
        <v>12.148550407287379</v>
      </c>
      <c r="Z211">
        <f t="shared" si="24"/>
        <v>4474.8645335255942</v>
      </c>
      <c r="AA211">
        <f t="shared" si="25"/>
        <v>11.538461538461538</v>
      </c>
      <c r="AB211">
        <f t="shared" si="26"/>
        <v>543.63117351318215</v>
      </c>
      <c r="AC211">
        <f t="shared" si="27"/>
        <v>79.57227061538461</v>
      </c>
    </row>
    <row r="212" spans="1:29" x14ac:dyDescent="0.25">
      <c r="A212" t="s">
        <v>1061</v>
      </c>
      <c r="B212" t="s">
        <v>2306</v>
      </c>
      <c r="C212" t="s">
        <v>2307</v>
      </c>
      <c r="D212" t="s">
        <v>2345</v>
      </c>
      <c r="E212" t="s">
        <v>2346</v>
      </c>
      <c r="F212" t="s">
        <v>2635</v>
      </c>
      <c r="G212" t="s">
        <v>2636</v>
      </c>
      <c r="I212" t="str">
        <f ca="1">IFERROR(__xludf.DUMMYFUNCTION("IFS(
  REGEXMATCH(LOWER(B447), ""sports|ufc|nba|nfl|mlb|soccer|sports fans""), ""Sports"",
  REGEXMATCH(LOWER(B447), ""music|spotify|concert|band|rock|pop|hip hop|jazz|r&amp;b|music lovers""), ""Music"",
  REGEXMATCH(LOWER(B447), ""food|cooking|recipe|restaur"&amp;"ant|snack|grocery|foodies""), ""Food"",
  REGEXMATCH(LOWER(B447), ""travel|vacation|airline|hotel|trip|flights|travelers""), ""Travel"",
  REGEXMATCH(LOWER(B447), ""fashion|style|clothing|apparel|shoes|accessories|beauty|cosmetics|fashionistas""), ""Fashi"&amp;"on &amp; Beauty"",
  REGEXMATCH(LOWER(B447), ""fitness|workout|gym|exercise|yoga|wellness|fitness enthusiasts""), ""Fitness"",
  REGEXMATCH(LOWER(B447), ""health|medical|pharmacy|mental health|doctor|health-conscious""), ""Health"",
  REGEXMATCH(LOWER(B447), "&amp;"""pets|dogs|cats|animals|pet care|pet lovers""), ""Pets"",
  REGEXMATCH(LOWER(B447), ""games|gaming|video games|xbox|playstation|nintendo|gamers""), ""Gaming"",
  REGEXMATCH(LOWER(B447), ""entertainment|movies|tv|netflix|streaming|celebrity|movie lovers|t"&amp;"v fans""), ""Entertainment"",
  REGEXMATCH(LOWER(B447), ""lifestyle|home|interior|decor|living|lifestyle enthusiasts""), ""Lifestyle"",
  REGEXMATCH(LOWER(B447), ""financial|finance|investing|stocks|retirement|banking|credit|debt|loans|savings|personal fi"&amp;"nance""), ""Finance"",
  REGEXMATCH(LOWER(B447), ""auto|automotive""), ""Auto"",
  REGEXMATCH(LOWER(B447), ""parenting|moms|dads|kids|toddlers|baby|new parents|children""), ""Parenting"",
  REGEXMATCH(LOWER(B447), ""technology|tech|gadgets|smartphone|apps"&amp;"|devices|computing|ai|robots""), ""Technology"",
  REGEXMATCH(LOWER(B447), ""education|students|learning|school|teachers|college|university|academics""), ""Education"",
  TRUE, ""Other""
)"),"Auto")</f>
        <v>Auto</v>
      </c>
      <c r="J212" t="s">
        <v>19</v>
      </c>
      <c r="K212" t="s">
        <v>1062</v>
      </c>
      <c r="L212" t="s">
        <v>40</v>
      </c>
      <c r="M212" t="s">
        <v>1063</v>
      </c>
      <c r="N212" t="s">
        <v>23</v>
      </c>
      <c r="O212" t="s">
        <v>24</v>
      </c>
      <c r="P212">
        <v>9153</v>
      </c>
      <c r="Q212">
        <v>23</v>
      </c>
      <c r="R212">
        <v>4345</v>
      </c>
      <c r="S212">
        <v>8376</v>
      </c>
      <c r="T212">
        <v>14</v>
      </c>
      <c r="U212">
        <v>5007.5258050000002</v>
      </c>
      <c r="V212" t="s">
        <v>74</v>
      </c>
      <c r="W212">
        <f t="shared" si="21"/>
        <v>357.68041464285716</v>
      </c>
      <c r="X212">
        <f t="shared" si="22"/>
        <v>0.25128373210969079</v>
      </c>
      <c r="Y212">
        <f t="shared" si="23"/>
        <v>47.470774609417674</v>
      </c>
      <c r="Z212">
        <f t="shared" si="24"/>
        <v>1152.4800471806675</v>
      </c>
      <c r="AA212">
        <f t="shared" si="25"/>
        <v>60.869565217391312</v>
      </c>
      <c r="AB212">
        <f t="shared" si="26"/>
        <v>547.09120561564521</v>
      </c>
      <c r="AC212">
        <f t="shared" si="27"/>
        <v>217.71851326086957</v>
      </c>
    </row>
    <row r="213" spans="1:29" x14ac:dyDescent="0.25">
      <c r="A213" t="s">
        <v>946</v>
      </c>
      <c r="B213" t="s">
        <v>2310</v>
      </c>
      <c r="C213" t="s">
        <v>2320</v>
      </c>
      <c r="D213" t="s">
        <v>2321</v>
      </c>
      <c r="E213" t="s">
        <v>2354</v>
      </c>
      <c r="F213" t="s">
        <v>2352</v>
      </c>
      <c r="G213" t="s">
        <v>2637</v>
      </c>
      <c r="I213" t="str">
        <f ca="1">IFERROR(__xludf.DUMMYFUNCTION("IFS(
  REGEXMATCH(LOWER(B383), ""sports|ufc|nba|nfl|mlb|soccer|sports fans""), ""Sports"",
  REGEXMATCH(LOWER(B383), ""music|spotify|concert|band|rock|pop|hip hop|jazz|r&amp;b|music lovers""), ""Music"",
  REGEXMATCH(LOWER(B383), ""food|cooking|recipe|restaur"&amp;"ant|snack|grocery|foodies""), ""Food"",
  REGEXMATCH(LOWER(B383), ""travel|vacation|airline|hotel|trip|flights|travelers""), ""Travel"",
  REGEXMATCH(LOWER(B383), ""fashion|style|clothing|apparel|shoes|accessories|beauty|cosmetics|fashionistas""), ""Fashi"&amp;"on &amp; Beauty"",
  REGEXMATCH(LOWER(B383), ""fitness|workout|gym|exercise|yoga|wellness|fitness enthusiasts""), ""Fitness"",
  REGEXMATCH(LOWER(B383), ""health|medical|pharmacy|mental health|doctor|health-conscious""), ""Health"",
  REGEXMATCH(LOWER(B383), "&amp;"""pets|dogs|cats|animals|pet care|pet lovers""), ""Pets"",
  REGEXMATCH(LOWER(B383), ""games|gaming|video games|xbox|playstation|nintendo|gamers""), ""Gaming"",
  REGEXMATCH(LOWER(B383), ""entertainment|movies|tv|netflix|streaming|celebrity|movie lovers|t"&amp;"v fans""), ""Entertainment"",
  REGEXMATCH(LOWER(B383), ""lifestyle|home|interior|decor|living|lifestyle enthusiasts""), ""Lifestyle"",
  REGEXMATCH(LOWER(B383), ""financial|finance|investing|stocks|retirement|banking|credit|debt|loans|savings|personal fi"&amp;"nance""), ""Finance"",
  REGEXMATCH(LOWER(B383), ""auto|automotive""), ""Auto"",
  REGEXMATCH(LOWER(B383), ""parenting|moms|dads|kids|toddlers|baby|new parents|children""), ""Parenting"",
  REGEXMATCH(LOWER(B383), ""technology|tech|gadgets|smartphone|apps"&amp;"|devices|computing|ai|robots""), ""Technology"",
  REGEXMATCH(LOWER(B383), ""education|students|learning|school|teachers|college|university|academics""), ""Education"",
  TRUE, ""Other""
)"),"Music")</f>
        <v>Music</v>
      </c>
      <c r="J213" t="s">
        <v>19</v>
      </c>
      <c r="K213" t="s">
        <v>947</v>
      </c>
      <c r="L213" t="s">
        <v>21</v>
      </c>
      <c r="M213" t="s">
        <v>50</v>
      </c>
      <c r="N213" t="s">
        <v>51</v>
      </c>
      <c r="O213" t="s">
        <v>24</v>
      </c>
      <c r="P213">
        <v>15399</v>
      </c>
      <c r="Q213">
        <v>35</v>
      </c>
      <c r="R213">
        <v>3398</v>
      </c>
      <c r="S213">
        <v>4324</v>
      </c>
      <c r="T213">
        <v>3</v>
      </c>
      <c r="U213">
        <v>3434.7311530000002</v>
      </c>
      <c r="V213" t="s">
        <v>594</v>
      </c>
      <c r="W213">
        <f t="shared" si="21"/>
        <v>1144.9103843333335</v>
      </c>
      <c r="X213">
        <f t="shared" si="22"/>
        <v>0.22728748620040262</v>
      </c>
      <c r="Y213">
        <f t="shared" si="23"/>
        <v>22.066367945970516</v>
      </c>
      <c r="Z213">
        <f t="shared" si="24"/>
        <v>1010.8096389052383</v>
      </c>
      <c r="AA213">
        <f t="shared" si="25"/>
        <v>8.5714285714285712</v>
      </c>
      <c r="AB213">
        <f t="shared" si="26"/>
        <v>223.04897415416585</v>
      </c>
      <c r="AC213">
        <f t="shared" si="27"/>
        <v>98.135175799999999</v>
      </c>
    </row>
    <row r="214" spans="1:29" x14ac:dyDescent="0.25">
      <c r="A214" t="s">
        <v>180</v>
      </c>
      <c r="B214" t="s">
        <v>2310</v>
      </c>
      <c r="C214" t="s">
        <v>2315</v>
      </c>
      <c r="D214" t="s">
        <v>2444</v>
      </c>
      <c r="E214" t="s">
        <v>2445</v>
      </c>
      <c r="F214" t="s">
        <v>2638</v>
      </c>
      <c r="I214" t="str">
        <f ca="1">IFERROR(__xludf.DUMMYFUNCTION("IFS(
  REGEXMATCH(LOWER(B47), ""sports|ufc|nba|nfl|mlb|soccer|sports fans""), ""Sports"",
  REGEXMATCH(LOWER(B47), ""music|spotify|concert|band|rock|pop|hip hop|jazz|r&amp;b|music lovers""), ""Music"",
  REGEXMATCH(LOWER(B47), ""food|cooking|recipe|restaurant"&amp;"|snack|grocery|foodies""), ""Food"",
  REGEXMATCH(LOWER(B47), ""travel|vacation|airline|hotel|trip|flights|travelers""), ""Travel"",
  REGEXMATCH(LOWER(B47), ""fashion|style|clothing|apparel|shoes|accessories|beauty|cosmetics|fashionistas""), ""Fashion &amp; "&amp;"Beauty"",
  REGEXMATCH(LOWER(B47), ""fitness|workout|gym|exercise|yoga|wellness|fitness enthusiasts""), ""Fitness"",
  REGEXMATCH(LOWER(B47), ""health|medical|pharmacy|mental health|doctor|health-conscious""), ""Health"",
  REGEXMATCH(LOWER(B47), ""pets|d"&amp;"ogs|cats|animals|pet care|pet lovers""), ""Pets"",
  REGEXMATCH(LOWER(B47), ""games|gaming|video games|xbox|playstation|nintendo|gamers""), ""Gaming"",
  REGEXMATCH(LOWER(B47), ""entertainment|movies|tv|netflix|streaming|celebrity|movie lovers|tv fans""),"&amp;" ""Entertainment"",
  REGEXMATCH(LOWER(B47), ""lifestyle|home|interior|decor|living|lifestyle enthusiasts""), ""Lifestyle"",
  REGEXMATCH(LOWER(B47), ""financial|finance|investing|stocks|retirement|banking|credit|debt|loans|savings|personal finance""), """&amp;"Finance"",
  REGEXMATCH(LOWER(B47), ""auto|automotive""), ""Auto"",
  REGEXMATCH(LOWER(B47), ""parenting|moms|dads|kids|toddlers|baby|new parents|children""), ""Parenting"",
  REGEXMATCH(LOWER(B47), ""technology|tech|gadgets|smartphone|apps|devices|comput"&amp;"ing|ai|robots""), ""Technology"",
  REGEXMATCH(LOWER(B47), ""education|students|learning|school|teachers|college|university|academics""), ""Education"",
  TRUE, ""Other""
)"),"Fashion &amp; Beauty")</f>
        <v>Fashion &amp; Beauty</v>
      </c>
      <c r="J214" t="s">
        <v>19</v>
      </c>
      <c r="K214" t="s">
        <v>181</v>
      </c>
      <c r="L214" t="s">
        <v>21</v>
      </c>
      <c r="M214" t="s">
        <v>182</v>
      </c>
      <c r="N214" t="s">
        <v>23</v>
      </c>
      <c r="O214" t="s">
        <v>24</v>
      </c>
      <c r="P214">
        <v>152881</v>
      </c>
      <c r="Q214">
        <v>426</v>
      </c>
      <c r="R214">
        <v>94895</v>
      </c>
      <c r="S214">
        <v>145113</v>
      </c>
      <c r="T214">
        <v>11</v>
      </c>
      <c r="U214">
        <v>1496.6685239999999</v>
      </c>
      <c r="V214" t="s">
        <v>74</v>
      </c>
      <c r="W214">
        <f t="shared" si="21"/>
        <v>136.0607749090909</v>
      </c>
      <c r="X214">
        <f t="shared" si="22"/>
        <v>0.27864809884812369</v>
      </c>
      <c r="Y214">
        <f t="shared" si="23"/>
        <v>62.071153380734032</v>
      </c>
      <c r="Z214">
        <f t="shared" si="24"/>
        <v>15.771837546762209</v>
      </c>
      <c r="AA214">
        <f t="shared" si="25"/>
        <v>2.5821596244131455</v>
      </c>
      <c r="AB214">
        <f t="shared" si="26"/>
        <v>9.7897614746109713</v>
      </c>
      <c r="AC214">
        <f t="shared" si="27"/>
        <v>3.5133063943661971</v>
      </c>
    </row>
    <row r="215" spans="1:29" x14ac:dyDescent="0.25">
      <c r="A215" t="s">
        <v>1133</v>
      </c>
      <c r="B215" t="s">
        <v>2306</v>
      </c>
      <c r="C215" t="s">
        <v>2307</v>
      </c>
      <c r="D215" t="s">
        <v>2426</v>
      </c>
      <c r="E215" t="s">
        <v>2639</v>
      </c>
      <c r="I215" t="str">
        <f ca="1">IFERROR(__xludf.DUMMYFUNCTION("IFS(
  REGEXMATCH(LOWER(B488), ""sports|ufc|nba|nfl|mlb|soccer|sports fans""), ""Sports"",
  REGEXMATCH(LOWER(B488), ""music|spotify|concert|band|rock|pop|hip hop|jazz|r&amp;b|music lovers""), ""Music"",
  REGEXMATCH(LOWER(B488), ""food|cooking|recipe|restaur"&amp;"ant|snack|grocery|foodies""), ""Food"",
  REGEXMATCH(LOWER(B488), ""travel|vacation|airline|hotel|trip|flights|travelers""), ""Travel"",
  REGEXMATCH(LOWER(B488), ""fashion|style|clothing|apparel|shoes|accessories|beauty|cosmetics|fashionistas""), ""Fashi"&amp;"on &amp; Beauty"",
  REGEXMATCH(LOWER(B488), ""fitness|workout|gym|exercise|yoga|wellness|fitness enthusiasts""), ""Fitness"",
  REGEXMATCH(LOWER(B488), ""health|medical|pharmacy|mental health|doctor|health-conscious""), ""Health"",
  REGEXMATCH(LOWER(B488), "&amp;"""pets|dogs|cats|animals|pet care|pet lovers""), ""Pets"",
  REGEXMATCH(LOWER(B488), ""games|gaming|video games|xbox|playstation|nintendo|gamers""), ""Gaming"",
  REGEXMATCH(LOWER(B488), ""entertainment|movies|tv|netflix|streaming|celebrity|movie lovers|t"&amp;"v fans""), ""Entertainment"",
  REGEXMATCH(LOWER(B488), ""lifestyle|home|interior|decor|living|lifestyle enthusiasts""), ""Lifestyle"",
  REGEXMATCH(LOWER(B488), ""financial|finance|investing|stocks|retirement|banking|credit|debt|loans|savings|personal fi"&amp;"nance""), ""Finance"",
  REGEXMATCH(LOWER(B488), ""auto|automotive""), ""Auto"",
  REGEXMATCH(LOWER(B488), ""parenting|moms|dads|kids|toddlers|baby|new parents|children""), ""Parenting"",
  REGEXMATCH(LOWER(B488), ""technology|tech|gadgets|smartphone|apps"&amp;"|devices|computing|ai|robots""), ""Technology"",
  REGEXMATCH(LOWER(B488), ""education|students|learning|school|teachers|college|university|academics""), ""Education"",
  TRUE, ""Other""
)"),"Other")</f>
        <v>Other</v>
      </c>
      <c r="J215" t="s">
        <v>19</v>
      </c>
      <c r="K215" t="s">
        <v>941</v>
      </c>
      <c r="L215" t="s">
        <v>21</v>
      </c>
      <c r="M215" t="s">
        <v>215</v>
      </c>
      <c r="N215" t="s">
        <v>51</v>
      </c>
      <c r="O215" t="s">
        <v>24</v>
      </c>
      <c r="P215">
        <v>14581</v>
      </c>
      <c r="Q215">
        <v>45</v>
      </c>
      <c r="R215">
        <v>3821</v>
      </c>
      <c r="S215">
        <v>12741</v>
      </c>
      <c r="T215">
        <v>6</v>
      </c>
      <c r="U215">
        <v>5296.9700910000001</v>
      </c>
      <c r="V215" t="s">
        <v>106</v>
      </c>
      <c r="W215">
        <f t="shared" si="21"/>
        <v>882.82834850000006</v>
      </c>
      <c r="X215">
        <f t="shared" si="22"/>
        <v>0.30862080790069268</v>
      </c>
      <c r="Y215">
        <f t="shared" si="23"/>
        <v>26.205335710856591</v>
      </c>
      <c r="Z215">
        <f t="shared" si="24"/>
        <v>1386.2784849515836</v>
      </c>
      <c r="AA215">
        <f t="shared" si="25"/>
        <v>13.333333333333334</v>
      </c>
      <c r="AB215">
        <f t="shared" si="26"/>
        <v>363.27893086893903</v>
      </c>
      <c r="AC215">
        <f t="shared" si="27"/>
        <v>117.71044646666667</v>
      </c>
    </row>
    <row r="216" spans="1:29" x14ac:dyDescent="0.25">
      <c r="A216" t="s">
        <v>1428</v>
      </c>
      <c r="B216" t="s">
        <v>2306</v>
      </c>
      <c r="C216" t="s">
        <v>2307</v>
      </c>
      <c r="D216" t="s">
        <v>2355</v>
      </c>
      <c r="E216" t="s">
        <v>2342</v>
      </c>
      <c r="F216" t="s">
        <v>2640</v>
      </c>
      <c r="I216" t="str">
        <f ca="1">IFERROR(__xludf.DUMMYFUNCTION("IFS(
  REGEXMATCH(LOWER(B669), ""sports|ufc|nba|nfl|mlb|soccer|sports fans""), ""Sports"",
  REGEXMATCH(LOWER(B669), ""music|spotify|concert|band|rock|pop|hip hop|jazz|r&amp;b|music lovers""), ""Music"",
  REGEXMATCH(LOWER(B669), ""food|cooking|recipe|restaur"&amp;"ant|snack|grocery|foodies""), ""Food"",
  REGEXMATCH(LOWER(B669), ""travel|vacation|airline|hotel|trip|flights|travelers""), ""Travel"",
  REGEXMATCH(LOWER(B669), ""fashion|style|clothing|apparel|shoes|accessories|beauty|cosmetics|fashionistas""), ""Fashi"&amp;"on &amp; Beauty"",
  REGEXMATCH(LOWER(B669), ""fitness|workout|gym|exercise|yoga|wellness|fitness enthusiasts""), ""Fitness"",
  REGEXMATCH(LOWER(B669), ""health|medical|pharmacy|mental health|doctor|health-conscious""), ""Health"",
  REGEXMATCH(LOWER(B669), "&amp;"""pets|dogs|cats|animals|pet care|pet lovers""), ""Pets"",
  REGEXMATCH(LOWER(B669), ""games|gaming|video games|xbox|playstation|nintendo|gamers""), ""Gaming"",
  REGEXMATCH(LOWER(B669), ""entertainment|movies|tv|netflix|streaming|celebrity|movie lovers|t"&amp;"v fans""), ""Entertainment"",
  REGEXMATCH(LOWER(B669), ""lifestyle|home|interior|decor|living|lifestyle enthusiasts""), ""Lifestyle"",
  REGEXMATCH(LOWER(B669), ""financial|finance|investing|stocks|retirement|banking|credit|debt|loans|savings|personal fi"&amp;"nance""), ""Finance"",
  REGEXMATCH(LOWER(B669), ""auto|automotive""), ""Auto"",
  REGEXMATCH(LOWER(B669), ""parenting|moms|dads|kids|toddlers|baby|new parents|children""), ""Parenting"",
  REGEXMATCH(LOWER(B669), ""technology|tech|gadgets|smartphone|apps"&amp;"|devices|computing|ai|robots""), ""Technology"",
  REGEXMATCH(LOWER(B669), ""education|students|learning|school|teachers|college|university|academics""), ""Education"",
  TRUE, ""Other""
)"),"Sports")</f>
        <v>Sports</v>
      </c>
      <c r="J216" t="s">
        <v>27</v>
      </c>
      <c r="K216" t="s">
        <v>1423</v>
      </c>
      <c r="L216" t="s">
        <v>21</v>
      </c>
      <c r="M216" t="s">
        <v>540</v>
      </c>
      <c r="N216" t="s">
        <v>323</v>
      </c>
      <c r="O216" t="s">
        <v>92</v>
      </c>
      <c r="P216">
        <v>10066</v>
      </c>
      <c r="Q216">
        <v>63</v>
      </c>
      <c r="R216">
        <v>6978</v>
      </c>
      <c r="S216">
        <v>9369</v>
      </c>
      <c r="T216">
        <v>19</v>
      </c>
      <c r="U216">
        <v>6879.5870969999996</v>
      </c>
      <c r="V216" t="s">
        <v>119</v>
      </c>
      <c r="W216">
        <f t="shared" si="21"/>
        <v>362.08353142105261</v>
      </c>
      <c r="X216">
        <f t="shared" si="22"/>
        <v>0.62586926286509037</v>
      </c>
      <c r="Y216">
        <f t="shared" si="23"/>
        <v>69.322471686866677</v>
      </c>
      <c r="Z216">
        <f t="shared" si="24"/>
        <v>985.89668916595008</v>
      </c>
      <c r="AA216">
        <f t="shared" si="25"/>
        <v>30.158730158730158</v>
      </c>
      <c r="AB216">
        <f t="shared" si="26"/>
        <v>683.44795320882179</v>
      </c>
      <c r="AC216">
        <f t="shared" si="27"/>
        <v>109.19979519047618</v>
      </c>
    </row>
    <row r="217" spans="1:29" x14ac:dyDescent="0.25">
      <c r="A217" t="s">
        <v>1120</v>
      </c>
      <c r="B217" t="s">
        <v>2306</v>
      </c>
      <c r="C217" t="s">
        <v>2307</v>
      </c>
      <c r="D217" t="s">
        <v>2405</v>
      </c>
      <c r="E217" t="s">
        <v>2641</v>
      </c>
      <c r="I217" t="str">
        <f ca="1">IFERROR(__xludf.DUMMYFUNCTION("IFS(
  REGEXMATCH(LOWER(B481), ""sports|ufc|nba|nfl|mlb|soccer|sports fans""), ""Sports"",
  REGEXMATCH(LOWER(B481), ""music|spotify|concert|band|rock|pop|hip hop|jazz|r&amp;b|music lovers""), ""Music"",
  REGEXMATCH(LOWER(B481), ""food|cooking|recipe|restaur"&amp;"ant|snack|grocery|foodies""), ""Food"",
  REGEXMATCH(LOWER(B481), ""travel|vacation|airline|hotel|trip|flights|travelers""), ""Travel"",
  REGEXMATCH(LOWER(B481), ""fashion|style|clothing|apparel|shoes|accessories|beauty|cosmetics|fashionistas""), ""Fashi"&amp;"on &amp; Beauty"",
  REGEXMATCH(LOWER(B481), ""fitness|workout|gym|exercise|yoga|wellness|fitness enthusiasts""), ""Fitness"",
  REGEXMATCH(LOWER(B481), ""health|medical|pharmacy|mental health|doctor|health-conscious""), ""Health"",
  REGEXMATCH(LOWER(B481), "&amp;"""pets|dogs|cats|animals|pet care|pet lovers""), ""Pets"",
  REGEXMATCH(LOWER(B481), ""games|gaming|video games|xbox|playstation|nintendo|gamers""), ""Gaming"",
  REGEXMATCH(LOWER(B481), ""entertainment|movies|tv|netflix|streaming|celebrity|movie lovers|t"&amp;"v fans""), ""Entertainment"",
  REGEXMATCH(LOWER(B481), ""lifestyle|home|interior|decor|living|lifestyle enthusiasts""), ""Lifestyle"",
  REGEXMATCH(LOWER(B481), ""financial|finance|investing|stocks|retirement|banking|credit|debt|loans|savings|personal fi"&amp;"nance""), ""Finance"",
  REGEXMATCH(LOWER(B481), ""auto|automotive""), ""Auto"",
  REGEXMATCH(LOWER(B481), ""parenting|moms|dads|kids|toddlers|baby|new parents|children""), ""Parenting"",
  REGEXMATCH(LOWER(B481), ""technology|tech|gadgets|smartphone|apps"&amp;"|devices|computing|ai|robots""), ""Technology"",
  REGEXMATCH(LOWER(B481), ""education|students|learning|school|teachers|college|university|academics""), ""Education"",
  TRUE, ""Other""
)"),"Food")</f>
        <v>Food</v>
      </c>
      <c r="J217" t="s">
        <v>19</v>
      </c>
      <c r="K217" t="s">
        <v>604</v>
      </c>
      <c r="L217" t="s">
        <v>21</v>
      </c>
      <c r="M217" t="s">
        <v>122</v>
      </c>
      <c r="N217" t="s">
        <v>23</v>
      </c>
      <c r="O217" t="s">
        <v>24</v>
      </c>
      <c r="P217">
        <v>18412</v>
      </c>
      <c r="Q217">
        <v>140</v>
      </c>
      <c r="R217">
        <v>5668</v>
      </c>
      <c r="S217">
        <v>16711</v>
      </c>
      <c r="T217">
        <v>12</v>
      </c>
      <c r="U217">
        <v>5244.3417399999998</v>
      </c>
      <c r="V217" t="s">
        <v>277</v>
      </c>
      <c r="W217">
        <f t="shared" si="21"/>
        <v>437.02847833333334</v>
      </c>
      <c r="X217">
        <f t="shared" si="22"/>
        <v>0.76037366934607864</v>
      </c>
      <c r="Y217">
        <f t="shared" si="23"/>
        <v>30.784271127525525</v>
      </c>
      <c r="Z217">
        <f t="shared" si="24"/>
        <v>925.25436485532805</v>
      </c>
      <c r="AA217">
        <f t="shared" si="25"/>
        <v>8.5714285714285712</v>
      </c>
      <c r="AB217">
        <f t="shared" si="26"/>
        <v>284.83281229632843</v>
      </c>
      <c r="AC217">
        <f t="shared" si="27"/>
        <v>37.459583857142853</v>
      </c>
    </row>
    <row r="218" spans="1:29" x14ac:dyDescent="0.25">
      <c r="A218" t="s">
        <v>501</v>
      </c>
      <c r="B218" t="s">
        <v>2310</v>
      </c>
      <c r="C218" t="s">
        <v>2642</v>
      </c>
      <c r="D218" t="s">
        <v>2643</v>
      </c>
      <c r="I218" t="str">
        <f ca="1">IFERROR(__xludf.DUMMYFUNCTION("IFS(
  REGEXMATCH(LOWER(B175), ""sports|ufc|nba|nfl|mlb|soccer|sports fans""), ""Sports"",
  REGEXMATCH(LOWER(B175), ""music|spotify|concert|band|rock|pop|hip hop|jazz|r&amp;b|music lovers""), ""Music"",
  REGEXMATCH(LOWER(B175), ""food|cooking|recipe|restaur"&amp;"ant|snack|grocery|foodies""), ""Food"",
  REGEXMATCH(LOWER(B175), ""travel|vacation|airline|hotel|trip|flights|travelers""), ""Travel"",
  REGEXMATCH(LOWER(B175), ""fashion|style|clothing|apparel|shoes|accessories|beauty|cosmetics|fashionistas""), ""Fashi"&amp;"on &amp; Beauty"",
  REGEXMATCH(LOWER(B175), ""fitness|workout|gym|exercise|yoga|wellness|fitness enthusiasts""), ""Fitness"",
  REGEXMATCH(LOWER(B175), ""health|medical|pharmacy|mental health|doctor|health-conscious""), ""Health"",
  REGEXMATCH(LOWER(B175), "&amp;"""pets|dogs|cats|animals|pet care|pet lovers""), ""Pets"",
  REGEXMATCH(LOWER(B175), ""games|gaming|video games|xbox|playstation|nintendo|gamers""), ""Gaming"",
  REGEXMATCH(LOWER(B175), ""entertainment|movies|tv|netflix|streaming|celebrity|movie lovers|t"&amp;"v fans""), ""Entertainment"",
  REGEXMATCH(LOWER(B175), ""lifestyle|home|interior|decor|living|lifestyle enthusiasts""), ""Lifestyle"",
  REGEXMATCH(LOWER(B175), ""financial|finance|investing|stocks|retirement|banking|credit|debt|loans|savings|personal fi"&amp;"nance""), ""Finance"",
  REGEXMATCH(LOWER(B175), ""auto|automotive""), ""Auto"",
  REGEXMATCH(LOWER(B175), ""parenting|moms|dads|kids|toddlers|baby|new parents|children""), ""Parenting"",
  REGEXMATCH(LOWER(B175), ""technology|tech|gadgets|smartphone|apps"&amp;"|devices|computing|ai|robots""), ""Technology"",
  REGEXMATCH(LOWER(B175), ""education|students|learning|school|teachers|college|university|academics""), ""Education"",
  TRUE, ""Other""
)"),"Lifestyle")</f>
        <v>Lifestyle</v>
      </c>
      <c r="J218" t="s">
        <v>27</v>
      </c>
      <c r="K218" t="s">
        <v>502</v>
      </c>
      <c r="L218" t="s">
        <v>21</v>
      </c>
      <c r="M218" t="s">
        <v>50</v>
      </c>
      <c r="N218" t="s">
        <v>63</v>
      </c>
      <c r="O218" t="s">
        <v>24</v>
      </c>
      <c r="P218">
        <v>15033</v>
      </c>
      <c r="Q218">
        <v>76</v>
      </c>
      <c r="R218">
        <v>5495</v>
      </c>
      <c r="S218">
        <v>7050</v>
      </c>
      <c r="T218">
        <v>3</v>
      </c>
      <c r="U218">
        <v>1650.7230099999999</v>
      </c>
      <c r="V218" t="s">
        <v>207</v>
      </c>
      <c r="W218">
        <f t="shared" si="21"/>
        <v>550.24100333333331</v>
      </c>
      <c r="X218">
        <f t="shared" si="22"/>
        <v>0.50555444688352291</v>
      </c>
      <c r="Y218">
        <f t="shared" si="23"/>
        <v>36.552916916117873</v>
      </c>
      <c r="Z218">
        <f t="shared" si="24"/>
        <v>300.40455141037302</v>
      </c>
      <c r="AA218">
        <f t="shared" si="25"/>
        <v>3.9473684210526314</v>
      </c>
      <c r="AB218">
        <f t="shared" si="26"/>
        <v>109.80662608927027</v>
      </c>
      <c r="AC218">
        <f t="shared" si="27"/>
        <v>21.720039605263157</v>
      </c>
    </row>
    <row r="219" spans="1:29" x14ac:dyDescent="0.25">
      <c r="A219" t="s">
        <v>359</v>
      </c>
      <c r="B219" t="s">
        <v>2393</v>
      </c>
      <c r="C219" t="s">
        <v>2381</v>
      </c>
      <c r="D219" t="s">
        <v>2575</v>
      </c>
      <c r="E219" t="s">
        <v>2644</v>
      </c>
      <c r="I219" t="str">
        <f ca="1">IFERROR(__xludf.DUMMYFUNCTION("IFS(
  REGEXMATCH(LOWER(B112), ""sports|ufc|nba|nfl|mlb|soccer|sports fans""), ""Sports"",
  REGEXMATCH(LOWER(B112), ""music|spotify|concert|band|rock|pop|hip hop|jazz|r&amp;b|music lovers""), ""Music"",
  REGEXMATCH(LOWER(B112), ""food|cooking|recipe|restaur"&amp;"ant|snack|grocery|foodies""), ""Food"",
  REGEXMATCH(LOWER(B112), ""travel|vacation|airline|hotel|trip|flights|travelers""), ""Travel"",
  REGEXMATCH(LOWER(B112), ""fashion|style|clothing|apparel|shoes|accessories|beauty|cosmetics|fashionistas""), ""Fashi"&amp;"on &amp; Beauty"",
  REGEXMATCH(LOWER(B112), ""fitness|workout|gym|exercise|yoga|wellness|fitness enthusiasts""), ""Fitness"",
  REGEXMATCH(LOWER(B112), ""health|medical|pharmacy|mental health|doctor|health-conscious""), ""Health"",
  REGEXMATCH(LOWER(B112), "&amp;"""pets|dogs|cats|animals|pet care|pet lovers""), ""Pets"",
  REGEXMATCH(LOWER(B112), ""games|gaming|video games|xbox|playstation|nintendo|gamers""), ""Gaming"",
  REGEXMATCH(LOWER(B112), ""entertainment|movies|tv|netflix|streaming|celebrity|movie lovers|t"&amp;"v fans""), ""Entertainment"",
  REGEXMATCH(LOWER(B112), ""lifestyle|home|interior|decor|living|lifestyle enthusiasts""), ""Lifestyle"",
  REGEXMATCH(LOWER(B112), ""financial|finance|investing|stocks|retirement|banking|credit|debt|loans|savings|personal fi"&amp;"nance""), ""Finance"",
  REGEXMATCH(LOWER(B112), ""auto|automotive""), ""Auto"",
  REGEXMATCH(LOWER(B112), ""parenting|moms|dads|kids|toddlers|baby|new parents|children""), ""Parenting"",
  REGEXMATCH(LOWER(B112), ""technology|tech|gadgets|smartphone|apps"&amp;"|devices|computing|ai|robots""), ""Technology"",
  REGEXMATCH(LOWER(B112), ""education|students|learning|school|teachers|college|university|academics""), ""Education"",
  TRUE, ""Other""
)"),"Other")</f>
        <v>Other</v>
      </c>
      <c r="J219" t="s">
        <v>27</v>
      </c>
      <c r="K219" t="s">
        <v>121</v>
      </c>
      <c r="L219" t="s">
        <v>29</v>
      </c>
      <c r="M219" t="s">
        <v>360</v>
      </c>
      <c r="N219" t="s">
        <v>46</v>
      </c>
      <c r="O219" t="s">
        <v>24</v>
      </c>
      <c r="P219">
        <v>67752</v>
      </c>
      <c r="Q219">
        <v>174</v>
      </c>
      <c r="R219">
        <v>47126</v>
      </c>
      <c r="S219">
        <v>65080</v>
      </c>
      <c r="T219">
        <v>3</v>
      </c>
      <c r="U219">
        <v>1557.0157300000001</v>
      </c>
      <c r="V219" t="s">
        <v>47</v>
      </c>
      <c r="W219">
        <f t="shared" si="21"/>
        <v>519.0052433333334</v>
      </c>
      <c r="X219">
        <f t="shared" si="22"/>
        <v>0.25681898689337584</v>
      </c>
      <c r="Y219">
        <f t="shared" si="23"/>
        <v>69.556618254811667</v>
      </c>
      <c r="Z219">
        <f t="shared" si="24"/>
        <v>33.039420489750889</v>
      </c>
      <c r="AA219">
        <f t="shared" si="25"/>
        <v>1.7241379310344827</v>
      </c>
      <c r="AB219">
        <f t="shared" si="26"/>
        <v>22.981103583658047</v>
      </c>
      <c r="AC219">
        <f t="shared" si="27"/>
        <v>8.9483662643678166</v>
      </c>
    </row>
    <row r="220" spans="1:29" x14ac:dyDescent="0.25">
      <c r="A220" t="s">
        <v>1274</v>
      </c>
      <c r="B220" t="s">
        <v>2306</v>
      </c>
      <c r="C220" t="s">
        <v>2307</v>
      </c>
      <c r="D220" t="s">
        <v>2345</v>
      </c>
      <c r="E220" t="s">
        <v>2346</v>
      </c>
      <c r="F220" t="s">
        <v>2635</v>
      </c>
      <c r="G220" t="s">
        <v>2645</v>
      </c>
      <c r="I220" t="str">
        <f ca="1">IFERROR(__xludf.DUMMYFUNCTION("IFS(
  REGEXMATCH(LOWER(B573), ""sports|ufc|nba|nfl|mlb|soccer|sports fans""), ""Sports"",
  REGEXMATCH(LOWER(B573), ""music|spotify|concert|band|rock|pop|hip hop|jazz|r&amp;b|music lovers""), ""Music"",
  REGEXMATCH(LOWER(B573), ""food|cooking|recipe|restaur"&amp;"ant|snack|grocery|foodies""), ""Food"",
  REGEXMATCH(LOWER(B573), ""travel|vacation|airline|hotel|trip|flights|travelers""), ""Travel"",
  REGEXMATCH(LOWER(B573), ""fashion|style|clothing|apparel|shoes|accessories|beauty|cosmetics|fashionistas""), ""Fashi"&amp;"on &amp; Beauty"",
  REGEXMATCH(LOWER(B573), ""fitness|workout|gym|exercise|yoga|wellness|fitness enthusiasts""), ""Fitness"",
  REGEXMATCH(LOWER(B573), ""health|medical|pharmacy|mental health|doctor|health-conscious""), ""Health"",
  REGEXMATCH(LOWER(B573), "&amp;"""pets|dogs|cats|animals|pet care|pet lovers""), ""Pets"",
  REGEXMATCH(LOWER(B573), ""games|gaming|video games|xbox|playstation|nintendo|gamers""), ""Gaming"",
  REGEXMATCH(LOWER(B573), ""entertainment|movies|tv|netflix|streaming|celebrity|movie lovers|t"&amp;"v fans""), ""Entertainment"",
  REGEXMATCH(LOWER(B573), ""lifestyle|home|interior|decor|living|lifestyle enthusiasts""), ""Lifestyle"",
  REGEXMATCH(LOWER(B573), ""financial|finance|investing|stocks|retirement|banking|credit|debt|loans|savings|personal fi"&amp;"nance""), ""Finance"",
  REGEXMATCH(LOWER(B573), ""auto|automotive""), ""Auto"",
  REGEXMATCH(LOWER(B573), ""parenting|moms|dads|kids|toddlers|baby|new parents|children""), ""Parenting"",
  REGEXMATCH(LOWER(B573), ""technology|tech|gadgets|smartphone|apps"&amp;"|devices|computing|ai|robots""), ""Technology"",
  REGEXMATCH(LOWER(B573), ""education|students|learning|school|teachers|college|university|academics""), ""Education"",
  TRUE, ""Other""
)"),"Auto")</f>
        <v>Auto</v>
      </c>
      <c r="J220" t="s">
        <v>19</v>
      </c>
      <c r="K220" t="s">
        <v>1275</v>
      </c>
      <c r="L220" t="s">
        <v>34</v>
      </c>
      <c r="M220" t="s">
        <v>196</v>
      </c>
      <c r="N220" t="s">
        <v>84</v>
      </c>
      <c r="O220" t="s">
        <v>24</v>
      </c>
      <c r="P220">
        <v>15252</v>
      </c>
      <c r="Q220">
        <v>55</v>
      </c>
      <c r="R220">
        <v>2152</v>
      </c>
      <c r="S220">
        <v>3482</v>
      </c>
      <c r="T220">
        <v>7</v>
      </c>
      <c r="U220">
        <v>6211.2001469999996</v>
      </c>
      <c r="V220" t="s">
        <v>47</v>
      </c>
      <c r="W220">
        <f t="shared" si="21"/>
        <v>887.31430671428564</v>
      </c>
      <c r="X220">
        <f t="shared" si="22"/>
        <v>0.3606084447941254</v>
      </c>
      <c r="Y220">
        <f t="shared" si="23"/>
        <v>14.109624967217412</v>
      </c>
      <c r="Z220">
        <f t="shared" si="24"/>
        <v>2886.2454214684012</v>
      </c>
      <c r="AA220">
        <f t="shared" si="25"/>
        <v>12.727272727272727</v>
      </c>
      <c r="AB220">
        <f t="shared" si="26"/>
        <v>407.23840460267502</v>
      </c>
      <c r="AC220">
        <f t="shared" si="27"/>
        <v>112.93091176363636</v>
      </c>
    </row>
    <row r="221" spans="1:29" x14ac:dyDescent="0.25">
      <c r="A221" t="s">
        <v>902</v>
      </c>
      <c r="B221" t="s">
        <v>903</v>
      </c>
      <c r="I221" t="str">
        <f ca="1">IFERROR(__xludf.DUMMYFUNCTION("IFS(
  REGEXMATCH(LOWER(B363), ""sports|ufc|nba|nfl|mlb|soccer|sports fans""), ""Sports"",
  REGEXMATCH(LOWER(B363), ""music|spotify|concert|band|rock|pop|hip hop|jazz|r&amp;b|music lovers""), ""Music"",
  REGEXMATCH(LOWER(B363), ""food|cooking|recipe|restaur"&amp;"ant|snack|grocery|foodies""), ""Food"",
  REGEXMATCH(LOWER(B363), ""travel|vacation|airline|hotel|trip|flights|travelers""), ""Travel"",
  REGEXMATCH(LOWER(B363), ""fashion|style|clothing|apparel|shoes|accessories|beauty|cosmetics|fashionistas""), ""Fashi"&amp;"on &amp; Beauty"",
  REGEXMATCH(LOWER(B363), ""fitness|workout|gym|exercise|yoga|wellness|fitness enthusiasts""), ""Fitness"",
  REGEXMATCH(LOWER(B363), ""health|medical|pharmacy|mental health|doctor|health-conscious""), ""Health"",
  REGEXMATCH(LOWER(B363), "&amp;"""pets|dogs|cats|animals|pet care|pet lovers""), ""Pets"",
  REGEXMATCH(LOWER(B363), ""games|gaming|video games|xbox|playstation|nintendo|gamers""), ""Gaming"",
  REGEXMATCH(LOWER(B363), ""entertainment|movies|tv|netflix|streaming|celebrity|movie lovers|t"&amp;"v fans""), ""Entertainment"",
  REGEXMATCH(LOWER(B363), ""lifestyle|home|interior|decor|living|lifestyle enthusiasts""), ""Lifestyle"",
  REGEXMATCH(LOWER(B363), ""financial|finance|investing|stocks|retirement|banking|credit|debt|loans|savings|personal fi"&amp;"nance""), ""Finance"",
  REGEXMATCH(LOWER(B363), ""auto|automotive""), ""Auto"",
  REGEXMATCH(LOWER(B363), ""parenting|moms|dads|kids|toddlers|baby|new parents|children""), ""Parenting"",
  REGEXMATCH(LOWER(B363), ""technology|tech|gadgets|smartphone|apps"&amp;"|devices|computing|ai|robots""), ""Technology"",
  REGEXMATCH(LOWER(B363), ""education|students|learning|school|teachers|college|university|academics""), ""Education"",
  TRUE, ""Other""
)"),"Other")</f>
        <v>Other</v>
      </c>
      <c r="J221" t="s">
        <v>19</v>
      </c>
      <c r="K221" t="s">
        <v>904</v>
      </c>
      <c r="L221" t="s">
        <v>29</v>
      </c>
      <c r="M221" t="s">
        <v>90</v>
      </c>
      <c r="N221" t="s">
        <v>23</v>
      </c>
      <c r="O221" t="s">
        <v>24</v>
      </c>
      <c r="P221">
        <v>65380</v>
      </c>
      <c r="Q221">
        <v>208</v>
      </c>
      <c r="R221">
        <v>30039</v>
      </c>
      <c r="S221">
        <v>60482</v>
      </c>
      <c r="T221">
        <v>5</v>
      </c>
      <c r="U221">
        <v>2905.8841619999998</v>
      </c>
      <c r="V221" t="s">
        <v>504</v>
      </c>
      <c r="W221">
        <f t="shared" si="21"/>
        <v>581.17683239999997</v>
      </c>
      <c r="X221">
        <f t="shared" si="22"/>
        <v>0.31814010400734166</v>
      </c>
      <c r="Y221">
        <f t="shared" si="23"/>
        <v>45.945243193637197</v>
      </c>
      <c r="Z221">
        <f t="shared" si="24"/>
        <v>96.737047238589824</v>
      </c>
      <c r="AA221">
        <f t="shared" si="25"/>
        <v>2.4038461538461542</v>
      </c>
      <c r="AB221">
        <f t="shared" si="26"/>
        <v>44.446071612113791</v>
      </c>
      <c r="AC221">
        <f t="shared" si="27"/>
        <v>13.970596932692306</v>
      </c>
    </row>
    <row r="222" spans="1:29" x14ac:dyDescent="0.25">
      <c r="A222" t="s">
        <v>854</v>
      </c>
      <c r="B222" t="s">
        <v>2310</v>
      </c>
      <c r="C222" t="s">
        <v>2362</v>
      </c>
      <c r="D222" t="s">
        <v>2604</v>
      </c>
      <c r="E222" t="s">
        <v>2605</v>
      </c>
      <c r="F222" t="s">
        <v>2606</v>
      </c>
      <c r="G222" t="s">
        <v>2646</v>
      </c>
      <c r="I222" t="str">
        <f ca="1">IFERROR(__xludf.DUMMYFUNCTION("IFS(
  REGEXMATCH(LOWER(B340), ""sports|ufc|nba|nfl|mlb|soccer|sports fans""), ""Sports"",
  REGEXMATCH(LOWER(B340), ""music|spotify|concert|band|rock|pop|hip hop|jazz|r&amp;b|music lovers""), ""Music"",
  REGEXMATCH(LOWER(B340), ""food|cooking|recipe|restaur"&amp;"ant|snack|grocery|foodies""), ""Food"",
  REGEXMATCH(LOWER(B340), ""travel|vacation|airline|hotel|trip|flights|travelers""), ""Travel"",
  REGEXMATCH(LOWER(B340), ""fashion|style|clothing|apparel|shoes|accessories|beauty|cosmetics|fashionistas""), ""Fashi"&amp;"on &amp; Beauty"",
  REGEXMATCH(LOWER(B340), ""fitness|workout|gym|exercise|yoga|wellness|fitness enthusiasts""), ""Fitness"",
  REGEXMATCH(LOWER(B340), ""health|medical|pharmacy|mental health|doctor|health-conscious""), ""Health"",
  REGEXMATCH(LOWER(B340), "&amp;"""pets|dogs|cats|animals|pet care|pet lovers""), ""Pets"",
  REGEXMATCH(LOWER(B340), ""games|gaming|video games|xbox|playstation|nintendo|gamers""), ""Gaming"",
  REGEXMATCH(LOWER(B340), ""entertainment|movies|tv|netflix|streaming|celebrity|movie lovers|t"&amp;"v fans""), ""Entertainment"",
  REGEXMATCH(LOWER(B340), ""lifestyle|home|interior|decor|living|lifestyle enthusiasts""), ""Lifestyle"",
  REGEXMATCH(LOWER(B340), ""financial|finance|investing|stocks|retirement|banking|credit|debt|loans|savings|personal fi"&amp;"nance""), ""Finance"",
  REGEXMATCH(LOWER(B340), ""auto|automotive""), ""Auto"",
  REGEXMATCH(LOWER(B340), ""parenting|moms|dads|kids|toddlers|baby|new parents|children""), ""Parenting"",
  REGEXMATCH(LOWER(B340), ""technology|tech|gadgets|smartphone|apps"&amp;"|devices|computing|ai|robots""), ""Technology"",
  REGEXMATCH(LOWER(B340), ""education|students|learning|school|teachers|college|university|academics""), ""Education"",
  TRUE, ""Other""
)"),"Technology")</f>
        <v>Technology</v>
      </c>
      <c r="J222" t="s">
        <v>19</v>
      </c>
      <c r="K222" t="s">
        <v>855</v>
      </c>
      <c r="L222" t="s">
        <v>21</v>
      </c>
      <c r="M222" t="s">
        <v>856</v>
      </c>
      <c r="N222" t="s">
        <v>103</v>
      </c>
      <c r="O222" t="s">
        <v>24</v>
      </c>
      <c r="P222">
        <v>56927</v>
      </c>
      <c r="Q222">
        <v>165</v>
      </c>
      <c r="R222">
        <v>20980</v>
      </c>
      <c r="S222">
        <v>55050</v>
      </c>
      <c r="T222">
        <v>5</v>
      </c>
      <c r="U222">
        <v>2463.8219170000002</v>
      </c>
      <c r="V222" t="s">
        <v>74</v>
      </c>
      <c r="W222">
        <f t="shared" si="21"/>
        <v>492.76438340000004</v>
      </c>
      <c r="X222">
        <f t="shared" si="22"/>
        <v>0.28984488906845607</v>
      </c>
      <c r="Y222">
        <f t="shared" si="23"/>
        <v>36.854216803977025</v>
      </c>
      <c r="Z222">
        <f t="shared" si="24"/>
        <v>117.43669766444233</v>
      </c>
      <c r="AA222">
        <f t="shared" si="25"/>
        <v>3.0303030303030303</v>
      </c>
      <c r="AB222">
        <f t="shared" si="26"/>
        <v>43.2803751646846</v>
      </c>
      <c r="AC222">
        <f t="shared" si="27"/>
        <v>14.932254042424244</v>
      </c>
    </row>
    <row r="223" spans="1:29" x14ac:dyDescent="0.25">
      <c r="A223" t="s">
        <v>610</v>
      </c>
      <c r="B223" t="s">
        <v>2428</v>
      </c>
      <c r="C223" t="s">
        <v>2647</v>
      </c>
      <c r="D223" t="s">
        <v>2648</v>
      </c>
      <c r="I223" t="str">
        <f ca="1">IFERROR(__xludf.DUMMYFUNCTION("IFS(
  REGEXMATCH(LOWER(B221), ""sports|ufc|nba|nfl|mlb|soccer|sports fans""), ""Sports"",
  REGEXMATCH(LOWER(B221), ""music|spotify|concert|band|rock|pop|hip hop|jazz|r&amp;b|music lovers""), ""Music"",
  REGEXMATCH(LOWER(B221), ""food|cooking|recipe|restaur"&amp;"ant|snack|grocery|foodies""), ""Food"",
  REGEXMATCH(LOWER(B221), ""travel|vacation|airline|hotel|trip|flights|travelers""), ""Travel"",
  REGEXMATCH(LOWER(B221), ""fashion|style|clothing|apparel|shoes|accessories|beauty|cosmetics|fashionistas""), ""Fashi"&amp;"on &amp; Beauty"",
  REGEXMATCH(LOWER(B221), ""fitness|workout|gym|exercise|yoga|wellness|fitness enthusiasts""), ""Fitness"",
  REGEXMATCH(LOWER(B221), ""health|medical|pharmacy|mental health|doctor|health-conscious""), ""Health"",
  REGEXMATCH(LOWER(B221), "&amp;"""pets|dogs|cats|animals|pet care|pet lovers""), ""Pets"",
  REGEXMATCH(LOWER(B221), ""games|gaming|video games|xbox|playstation|nintendo|gamers""), ""Gaming"",
  REGEXMATCH(LOWER(B221), ""entertainment|movies|tv|netflix|streaming|celebrity|movie lovers|t"&amp;"v fans""), ""Entertainment"",
  REGEXMATCH(LOWER(B221), ""lifestyle|home|interior|decor|living|lifestyle enthusiasts""), ""Lifestyle"",
  REGEXMATCH(LOWER(B221), ""financial|finance|investing|stocks|retirement|banking|credit|debt|loans|savings|personal fi"&amp;"nance""), ""Finance"",
  REGEXMATCH(LOWER(B221), ""auto|automotive""), ""Auto"",
  REGEXMATCH(LOWER(B221), ""parenting|moms|dads|kids|toddlers|baby|new parents|children""), ""Parenting"",
  REGEXMATCH(LOWER(B221), ""technology|tech|gadgets|smartphone|apps"&amp;"|devices|computing|ai|robots""), ""Technology"",
  REGEXMATCH(LOWER(B221), ""education|students|learning|school|teachers|college|university|academics""), ""Education"",
  TRUE, ""Other""
)"),"Finance")</f>
        <v>Finance</v>
      </c>
      <c r="J223" t="s">
        <v>19</v>
      </c>
      <c r="K223" t="s">
        <v>611</v>
      </c>
      <c r="L223" t="s">
        <v>34</v>
      </c>
      <c r="M223" t="s">
        <v>612</v>
      </c>
      <c r="N223" t="s">
        <v>23</v>
      </c>
      <c r="O223" t="s">
        <v>24</v>
      </c>
      <c r="P223">
        <v>10779</v>
      </c>
      <c r="Q223">
        <v>86</v>
      </c>
      <c r="R223">
        <v>6420</v>
      </c>
      <c r="S223">
        <v>10287</v>
      </c>
      <c r="T223">
        <v>3</v>
      </c>
      <c r="U223">
        <v>1759.704833</v>
      </c>
      <c r="V223" t="s">
        <v>119</v>
      </c>
      <c r="W223">
        <f t="shared" si="21"/>
        <v>586.56827766666663</v>
      </c>
      <c r="X223">
        <f t="shared" si="22"/>
        <v>0.79784766675943963</v>
      </c>
      <c r="Y223">
        <f t="shared" si="23"/>
        <v>59.560256053437243</v>
      </c>
      <c r="Z223">
        <f t="shared" si="24"/>
        <v>274.09732601246105</v>
      </c>
      <c r="AA223">
        <f t="shared" si="25"/>
        <v>3.4883720930232558</v>
      </c>
      <c r="AB223">
        <f t="shared" si="26"/>
        <v>163.25306920864642</v>
      </c>
      <c r="AC223">
        <f t="shared" si="27"/>
        <v>20.461684104651162</v>
      </c>
    </row>
    <row r="224" spans="1:29" x14ac:dyDescent="0.25">
      <c r="A224" t="s">
        <v>1504</v>
      </c>
      <c r="B224" t="s">
        <v>2306</v>
      </c>
      <c r="C224" t="s">
        <v>2307</v>
      </c>
      <c r="D224" t="s">
        <v>2333</v>
      </c>
      <c r="E224" t="s">
        <v>2565</v>
      </c>
      <c r="F224" t="s">
        <v>2565</v>
      </c>
      <c r="I224" t="str">
        <f ca="1">IFERROR(__xludf.DUMMYFUNCTION("IFS(
  REGEXMATCH(LOWER(B724), ""sports|ufc|nba|nfl|mlb|soccer|sports fans""), ""Sports"",
  REGEXMATCH(LOWER(B724), ""music|spotify|concert|band|rock|pop|hip hop|jazz|r&amp;b|music lovers""), ""Music"",
  REGEXMATCH(LOWER(B724), ""food|cooking|recipe|restaur"&amp;"ant|snack|grocery|foodies""), ""Food"",
  REGEXMATCH(LOWER(B724), ""travel|vacation|airline|hotel|trip|flights|travelers""), ""Travel"",
  REGEXMATCH(LOWER(B724), ""fashion|style|clothing|apparel|shoes|accessories|beauty|cosmetics|fashionistas""), ""Fashi"&amp;"on &amp; Beauty"",
  REGEXMATCH(LOWER(B724), ""fitness|workout|gym|exercise|yoga|wellness|fitness enthusiasts""), ""Fitness"",
  REGEXMATCH(LOWER(B724), ""health|medical|pharmacy|mental health|doctor|health-conscious""), ""Health"",
  REGEXMATCH(LOWER(B724), "&amp;"""pets|dogs|cats|animals|pet care|pet lovers""), ""Pets"",
  REGEXMATCH(LOWER(B724), ""games|gaming|video games|xbox|playstation|nintendo|gamers""), ""Gaming"",
  REGEXMATCH(LOWER(B724), ""entertainment|movies|tv|netflix|streaming|celebrity|movie lovers|t"&amp;"v fans""), ""Entertainment"",
  REGEXMATCH(LOWER(B724), ""lifestyle|home|interior|decor|living|lifestyle enthusiasts""), ""Lifestyle"",
  REGEXMATCH(LOWER(B724), ""financial|finance|investing|stocks|retirement|banking|credit|debt|loans|savings|personal fi"&amp;"nance""), ""Finance"",
  REGEXMATCH(LOWER(B724), ""auto|automotive""), ""Auto"",
  REGEXMATCH(LOWER(B724), ""parenting|moms|dads|kids|toddlers|baby|new parents|children""), ""Parenting"",
  REGEXMATCH(LOWER(B724), ""technology|tech|gadgets|smartphone|apps"&amp;"|devices|computing|ai|robots""), ""Technology"",
  REGEXMATCH(LOWER(B724), ""education|students|learning|school|teachers|college|university|academics""), ""Education"",
  TRUE, ""Other""
)"),"Finance")</f>
        <v>Finance</v>
      </c>
      <c r="J224" t="s">
        <v>19</v>
      </c>
      <c r="K224" t="s">
        <v>703</v>
      </c>
      <c r="L224" t="s">
        <v>34</v>
      </c>
      <c r="M224" t="s">
        <v>157</v>
      </c>
      <c r="N224" t="s">
        <v>23</v>
      </c>
      <c r="O224" t="s">
        <v>24</v>
      </c>
      <c r="P224">
        <v>921791</v>
      </c>
      <c r="Q224">
        <v>2150</v>
      </c>
      <c r="R224">
        <v>668449</v>
      </c>
      <c r="S224">
        <v>852442</v>
      </c>
      <c r="T224">
        <v>69</v>
      </c>
      <c r="U224">
        <v>8042.8979490000002</v>
      </c>
      <c r="V224" t="s">
        <v>47</v>
      </c>
      <c r="W224">
        <f t="shared" si="21"/>
        <v>116.56373839130435</v>
      </c>
      <c r="X224">
        <f t="shared" si="22"/>
        <v>0.23324159164062136</v>
      </c>
      <c r="Y224">
        <f t="shared" si="23"/>
        <v>72.516329623526374</v>
      </c>
      <c r="Z224">
        <f t="shared" si="24"/>
        <v>12.032178893228952</v>
      </c>
      <c r="AA224">
        <f t="shared" si="25"/>
        <v>3.2093023255813953</v>
      </c>
      <c r="AB224">
        <f t="shared" si="26"/>
        <v>8.7252945071062751</v>
      </c>
      <c r="AC224">
        <f t="shared" si="27"/>
        <v>3.7408827669767444</v>
      </c>
    </row>
    <row r="225" spans="1:29" x14ac:dyDescent="0.25">
      <c r="A225" t="s">
        <v>1478</v>
      </c>
      <c r="B225" t="s">
        <v>2306</v>
      </c>
      <c r="C225" t="s">
        <v>2307</v>
      </c>
      <c r="D225" t="s">
        <v>2329</v>
      </c>
      <c r="E225" t="s">
        <v>2649</v>
      </c>
      <c r="I225" t="str">
        <f ca="1">IFERROR(__xludf.DUMMYFUNCTION("IFS(
  REGEXMATCH(LOWER(B702), ""sports|ufc|nba|nfl|mlb|soccer|sports fans""), ""Sports"",
  REGEXMATCH(LOWER(B702), ""music|spotify|concert|band|rock|pop|hip hop|jazz|r&amp;b|music lovers""), ""Music"",
  REGEXMATCH(LOWER(B702), ""food|cooking|recipe|restaur"&amp;"ant|snack|grocery|foodies""), ""Food"",
  REGEXMATCH(LOWER(B702), ""travel|vacation|airline|hotel|trip|flights|travelers""), ""Travel"",
  REGEXMATCH(LOWER(B702), ""fashion|style|clothing|apparel|shoes|accessories|beauty|cosmetics|fashionistas""), ""Fashi"&amp;"on &amp; Beauty"",
  REGEXMATCH(LOWER(B702), ""fitness|workout|gym|exercise|yoga|wellness|fitness enthusiasts""), ""Fitness"",
  REGEXMATCH(LOWER(B702), ""health|medical|pharmacy|mental health|doctor|health-conscious""), ""Health"",
  REGEXMATCH(LOWER(B702), "&amp;"""pets|dogs|cats|animals|pet care|pet lovers""), ""Pets"",
  REGEXMATCH(LOWER(B702), ""games|gaming|video games|xbox|playstation|nintendo|gamers""), ""Gaming"",
  REGEXMATCH(LOWER(B702), ""entertainment|movies|tv|netflix|streaming|celebrity|movie lovers|t"&amp;"v fans""), ""Entertainment"",
  REGEXMATCH(LOWER(B702), ""lifestyle|home|interior|decor|living|lifestyle enthusiasts""), ""Lifestyle"",
  REGEXMATCH(LOWER(B702), ""financial|finance|investing|stocks|retirement|banking|credit|debt|loans|savings|personal fi"&amp;"nance""), ""Finance"",
  REGEXMATCH(LOWER(B702), ""auto|automotive""), ""Auto"",
  REGEXMATCH(LOWER(B702), ""parenting|moms|dads|kids|toddlers|baby|new parents|children""), ""Parenting"",
  REGEXMATCH(LOWER(B702), ""technology|tech|gadgets|smartphone|apps"&amp;"|devices|computing|ai|robots""), ""Technology"",
  REGEXMATCH(LOWER(B702), ""education|students|learning|school|teachers|college|university|academics""), ""Education"",
  TRUE, ""Other""
)"),"Education")</f>
        <v>Education</v>
      </c>
      <c r="J225" t="s">
        <v>27</v>
      </c>
      <c r="K225" t="s">
        <v>581</v>
      </c>
      <c r="L225" t="s">
        <v>40</v>
      </c>
      <c r="M225" t="s">
        <v>35</v>
      </c>
      <c r="N225" t="s">
        <v>23</v>
      </c>
      <c r="O225" t="s">
        <v>24</v>
      </c>
      <c r="P225">
        <v>1221746</v>
      </c>
      <c r="Q225">
        <v>3874</v>
      </c>
      <c r="R225">
        <v>512107</v>
      </c>
      <c r="S225">
        <v>1088748</v>
      </c>
      <c r="T225">
        <v>19</v>
      </c>
      <c r="U225">
        <v>7483.8871870000003</v>
      </c>
      <c r="V225" t="s">
        <v>31</v>
      </c>
      <c r="W225">
        <f t="shared" si="21"/>
        <v>393.88879931578947</v>
      </c>
      <c r="X225">
        <f t="shared" si="22"/>
        <v>0.3170871850613794</v>
      </c>
      <c r="Y225">
        <f t="shared" si="23"/>
        <v>41.915995632480076</v>
      </c>
      <c r="Z225">
        <f t="shared" si="24"/>
        <v>14.613913082617501</v>
      </c>
      <c r="AA225">
        <f t="shared" si="25"/>
        <v>0.49044914816726898</v>
      </c>
      <c r="AB225">
        <f t="shared" si="26"/>
        <v>6.1255671694443858</v>
      </c>
      <c r="AC225">
        <f t="shared" si="27"/>
        <v>1.9318242609705731</v>
      </c>
    </row>
    <row r="226" spans="1:29" x14ac:dyDescent="0.25">
      <c r="A226" t="s">
        <v>230</v>
      </c>
      <c r="B226" t="s">
        <v>818</v>
      </c>
      <c r="C226" t="s">
        <v>2345</v>
      </c>
      <c r="D226" t="s">
        <v>2650</v>
      </c>
      <c r="I226" t="str">
        <f ca="1">IFERROR(__xludf.DUMMYFUNCTION("IFS(
  REGEXMATCH(LOWER(B64), ""sports|ufc|nba|nfl|mlb|soccer|sports fans""), ""Sports"",
  REGEXMATCH(LOWER(B64), ""music|spotify|concert|band|rock|pop|hip hop|jazz|r&amp;b|music lovers""), ""Music"",
  REGEXMATCH(LOWER(B64), ""food|cooking|recipe|restaurant"&amp;"|snack|grocery|foodies""), ""Food"",
  REGEXMATCH(LOWER(B64), ""travel|vacation|airline|hotel|trip|flights|travelers""), ""Travel"",
  REGEXMATCH(LOWER(B64), ""fashion|style|clothing|apparel|shoes|accessories|beauty|cosmetics|fashionistas""), ""Fashion &amp; "&amp;"Beauty"",
  REGEXMATCH(LOWER(B64), ""fitness|workout|gym|exercise|yoga|wellness|fitness enthusiasts""), ""Fitness"",
  REGEXMATCH(LOWER(B64), ""health|medical|pharmacy|mental health|doctor|health-conscious""), ""Health"",
  REGEXMATCH(LOWER(B64), ""pets|d"&amp;"ogs|cats|animals|pet care|pet lovers""), ""Pets"",
  REGEXMATCH(LOWER(B64), ""games|gaming|video games|xbox|playstation|nintendo|gamers""), ""Gaming"",
  REGEXMATCH(LOWER(B64), ""entertainment|movies|tv|netflix|streaming|celebrity|movie lovers|tv fans""),"&amp;" ""Entertainment"",
  REGEXMATCH(LOWER(B64), ""lifestyle|home|interior|decor|living|lifestyle enthusiasts""), ""Lifestyle"",
  REGEXMATCH(LOWER(B64), ""financial|finance|investing|stocks|retirement|banking|credit|debt|loans|savings|personal finance""), """&amp;"Finance"",
  REGEXMATCH(LOWER(B64), ""auto|automotive""), ""Auto"",
  REGEXMATCH(LOWER(B64), ""parenting|moms|dads|kids|toddlers|baby|new parents|children""), ""Parenting"",
  REGEXMATCH(LOWER(B64), ""technology|tech|gadgets|smartphone|apps|devices|comput"&amp;"ing|ai|robots""), ""Technology"",
  REGEXMATCH(LOWER(B64), ""education|students|learning|school|teachers|college|university|academics""), ""Education"",
  TRUE, ""Other""
)"),"Pets")</f>
        <v>Pets</v>
      </c>
      <c r="J226" t="s">
        <v>27</v>
      </c>
      <c r="K226" t="s">
        <v>231</v>
      </c>
      <c r="L226" t="s">
        <v>21</v>
      </c>
      <c r="M226" t="s">
        <v>232</v>
      </c>
      <c r="N226" t="s">
        <v>55</v>
      </c>
      <c r="O226" t="s">
        <v>24</v>
      </c>
      <c r="P226">
        <v>75161</v>
      </c>
      <c r="Q226">
        <v>280</v>
      </c>
      <c r="R226">
        <v>40385</v>
      </c>
      <c r="S226">
        <v>70325</v>
      </c>
      <c r="T226">
        <v>3</v>
      </c>
      <c r="U226">
        <v>1506.461108</v>
      </c>
      <c r="V226" t="s">
        <v>31</v>
      </c>
      <c r="W226">
        <f t="shared" si="21"/>
        <v>502.15370266666667</v>
      </c>
      <c r="X226">
        <f t="shared" si="22"/>
        <v>0.37253362781229626</v>
      </c>
      <c r="Y226">
        <f t="shared" si="23"/>
        <v>53.731323425712809</v>
      </c>
      <c r="Z226">
        <f t="shared" si="24"/>
        <v>37.302491221988362</v>
      </c>
      <c r="AA226">
        <f t="shared" si="25"/>
        <v>1.0714285714285714</v>
      </c>
      <c r="AB226">
        <f t="shared" si="26"/>
        <v>20.043122204334693</v>
      </c>
      <c r="AC226">
        <f t="shared" si="27"/>
        <v>5.3802182428571426</v>
      </c>
    </row>
    <row r="227" spans="1:29" x14ac:dyDescent="0.25">
      <c r="A227" t="s">
        <v>1337</v>
      </c>
      <c r="B227" t="s">
        <v>2306</v>
      </c>
      <c r="C227" t="s">
        <v>2307</v>
      </c>
      <c r="D227" t="s">
        <v>2405</v>
      </c>
      <c r="E227" t="s">
        <v>2406</v>
      </c>
      <c r="F227" t="s">
        <v>2651</v>
      </c>
      <c r="I227" t="str">
        <f ca="1">IFERROR(__xludf.DUMMYFUNCTION("IFS(
  REGEXMATCH(LOWER(B610), ""sports|ufc|nba|nfl|mlb|soccer|sports fans""), ""Sports"",
  REGEXMATCH(LOWER(B610), ""music|spotify|concert|band|rock|pop|hip hop|jazz|r&amp;b|music lovers""), ""Music"",
  REGEXMATCH(LOWER(B610), ""food|cooking|recipe|restaur"&amp;"ant|snack|grocery|foodies""), ""Food"",
  REGEXMATCH(LOWER(B610), ""travel|vacation|airline|hotel|trip|flights|travelers""), ""Travel"",
  REGEXMATCH(LOWER(B610), ""fashion|style|clothing|apparel|shoes|accessories|beauty|cosmetics|fashionistas""), ""Fashi"&amp;"on &amp; Beauty"",
  REGEXMATCH(LOWER(B610), ""fitness|workout|gym|exercise|yoga|wellness|fitness enthusiasts""), ""Fitness"",
  REGEXMATCH(LOWER(B610), ""health|medical|pharmacy|mental health|doctor|health-conscious""), ""Health"",
  REGEXMATCH(LOWER(B610), "&amp;"""pets|dogs|cats|animals|pet care|pet lovers""), ""Pets"",
  REGEXMATCH(LOWER(B610), ""games|gaming|video games|xbox|playstation|nintendo|gamers""), ""Gaming"",
  REGEXMATCH(LOWER(B610), ""entertainment|movies|tv|netflix|streaming|celebrity|movie lovers|t"&amp;"v fans""), ""Entertainment"",
  REGEXMATCH(LOWER(B610), ""lifestyle|home|interior|decor|living|lifestyle enthusiasts""), ""Lifestyle"",
  REGEXMATCH(LOWER(B610), ""financial|finance|investing|stocks|retirement|banking|credit|debt|loans|savings|personal fi"&amp;"nance""), ""Finance"",
  REGEXMATCH(LOWER(B610), ""auto|automotive""), ""Auto"",
  REGEXMATCH(LOWER(B610), ""parenting|moms|dads|kids|toddlers|baby|new parents|children""), ""Parenting"",
  REGEXMATCH(LOWER(B610), ""technology|tech|gadgets|smartphone|apps"&amp;"|devices|computing|ai|robots""), ""Technology"",
  REGEXMATCH(LOWER(B610), ""education|students|learning|school|teachers|college|university|academics""), ""Education"",
  TRUE, ""Other""
)"),"Food")</f>
        <v>Food</v>
      </c>
      <c r="J227" t="s">
        <v>27</v>
      </c>
      <c r="K227" t="s">
        <v>327</v>
      </c>
      <c r="L227" t="s">
        <v>34</v>
      </c>
      <c r="M227" t="s">
        <v>237</v>
      </c>
      <c r="N227" t="s">
        <v>63</v>
      </c>
      <c r="O227" t="s">
        <v>92</v>
      </c>
      <c r="P227">
        <v>26212</v>
      </c>
      <c r="Q227">
        <v>77</v>
      </c>
      <c r="R227">
        <v>12726</v>
      </c>
      <c r="S227">
        <v>24442</v>
      </c>
      <c r="T227">
        <v>15</v>
      </c>
      <c r="U227">
        <v>6452.9350100000001</v>
      </c>
      <c r="V227" t="s">
        <v>74</v>
      </c>
      <c r="W227">
        <f t="shared" si="21"/>
        <v>430.19566733333335</v>
      </c>
      <c r="X227">
        <f t="shared" si="22"/>
        <v>0.29375858385472303</v>
      </c>
      <c r="Y227">
        <f t="shared" si="23"/>
        <v>48.550282313444228</v>
      </c>
      <c r="Z227">
        <f t="shared" si="24"/>
        <v>507.06702891717748</v>
      </c>
      <c r="AA227">
        <f t="shared" si="25"/>
        <v>19.480519480519483</v>
      </c>
      <c r="AB227">
        <f t="shared" si="26"/>
        <v>246.18247405768352</v>
      </c>
      <c r="AC227">
        <f t="shared" si="27"/>
        <v>83.804350779220783</v>
      </c>
    </row>
    <row r="228" spans="1:29" x14ac:dyDescent="0.25">
      <c r="A228" t="s">
        <v>227</v>
      </c>
      <c r="B228" t="s">
        <v>2310</v>
      </c>
      <c r="C228" t="s">
        <v>2652</v>
      </c>
      <c r="D228" t="s">
        <v>2652</v>
      </c>
      <c r="I228" t="str">
        <f ca="1">IFERROR(__xludf.DUMMYFUNCTION("IFS(
  REGEXMATCH(LOWER(B63), ""sports|ufc|nba|nfl|mlb|soccer|sports fans""), ""Sports"",
  REGEXMATCH(LOWER(B63), ""music|spotify|concert|band|rock|pop|hip hop|jazz|r&amp;b|music lovers""), ""Music"",
  REGEXMATCH(LOWER(B63), ""food|cooking|recipe|restaurant"&amp;"|snack|grocery|foodies""), ""Food"",
  REGEXMATCH(LOWER(B63), ""travel|vacation|airline|hotel|trip|flights|travelers""), ""Travel"",
  REGEXMATCH(LOWER(B63), ""fashion|style|clothing|apparel|shoes|accessories|beauty|cosmetics|fashionistas""), ""Fashion &amp; "&amp;"Beauty"",
  REGEXMATCH(LOWER(B63), ""fitness|workout|gym|exercise|yoga|wellness|fitness enthusiasts""), ""Fitness"",
  REGEXMATCH(LOWER(B63), ""health|medical|pharmacy|mental health|doctor|health-conscious""), ""Health"",
  REGEXMATCH(LOWER(B63), ""pets|d"&amp;"ogs|cats|animals|pet care|pet lovers""), ""Pets"",
  REGEXMATCH(LOWER(B63), ""games|gaming|video games|xbox|playstation|nintendo|gamers""), ""Gaming"",
  REGEXMATCH(LOWER(B63), ""entertainment|movies|tv|netflix|streaming|celebrity|movie lovers|tv fans""),"&amp;" ""Entertainment"",
  REGEXMATCH(LOWER(B63), ""lifestyle|home|interior|decor|living|lifestyle enthusiasts""), ""Lifestyle"",
  REGEXMATCH(LOWER(B63), ""financial|finance|investing|stocks|retirement|banking|credit|debt|loans|savings|personal finance""), """&amp;"Finance"",
  REGEXMATCH(LOWER(B63), ""auto|automotive""), ""Auto"",
  REGEXMATCH(LOWER(B63), ""parenting|moms|dads|kids|toddlers|baby|new parents|children""), ""Parenting"",
  REGEXMATCH(LOWER(B63), ""technology|tech|gadgets|smartphone|apps|devices|comput"&amp;"ing|ai|robots""), ""Technology"",
  REGEXMATCH(LOWER(B63), ""education|students|learning|school|teachers|college|university|academics""), ""Education"",
  TRUE, ""Other""
)"),"Health")</f>
        <v>Health</v>
      </c>
      <c r="J228" t="s">
        <v>19</v>
      </c>
      <c r="K228" t="s">
        <v>228</v>
      </c>
      <c r="L228" t="s">
        <v>40</v>
      </c>
      <c r="M228" t="s">
        <v>229</v>
      </c>
      <c r="N228" t="s">
        <v>51</v>
      </c>
      <c r="O228" t="s">
        <v>24</v>
      </c>
      <c r="P228">
        <v>9881</v>
      </c>
      <c r="Q228">
        <v>15</v>
      </c>
      <c r="R228">
        <v>2344</v>
      </c>
      <c r="S228">
        <v>7324</v>
      </c>
      <c r="T228">
        <v>1</v>
      </c>
      <c r="U228">
        <v>1505.0115499999999</v>
      </c>
      <c r="V228" t="s">
        <v>74</v>
      </c>
      <c r="W228">
        <f t="shared" si="21"/>
        <v>1505.0115499999999</v>
      </c>
      <c r="X228">
        <f t="shared" si="22"/>
        <v>0.15180649731808521</v>
      </c>
      <c r="Y228">
        <f t="shared" si="23"/>
        <v>23.722295314239449</v>
      </c>
      <c r="Z228">
        <f t="shared" si="24"/>
        <v>642.06977389078497</v>
      </c>
      <c r="AA228">
        <f t="shared" si="25"/>
        <v>6.666666666666667</v>
      </c>
      <c r="AB228">
        <f t="shared" si="26"/>
        <v>152.31368788584152</v>
      </c>
      <c r="AC228">
        <f t="shared" si="27"/>
        <v>100.33410333333333</v>
      </c>
    </row>
    <row r="229" spans="1:29" x14ac:dyDescent="0.25">
      <c r="A229" t="s">
        <v>1450</v>
      </c>
      <c r="B229" t="s">
        <v>2306</v>
      </c>
      <c r="C229" t="s">
        <v>2307</v>
      </c>
      <c r="D229" t="s">
        <v>2329</v>
      </c>
      <c r="E229" t="s">
        <v>2653</v>
      </c>
      <c r="I229" t="str">
        <f ca="1">IFERROR(__xludf.DUMMYFUNCTION("IFS(
  REGEXMATCH(LOWER(B685), ""sports|ufc|nba|nfl|mlb|soccer|sports fans""), ""Sports"",
  REGEXMATCH(LOWER(B685), ""music|spotify|concert|band|rock|pop|hip hop|jazz|r&amp;b|music lovers""), ""Music"",
  REGEXMATCH(LOWER(B685), ""food|cooking|recipe|restaur"&amp;"ant|snack|grocery|foodies""), ""Food"",
  REGEXMATCH(LOWER(B685), ""travel|vacation|airline|hotel|trip|flights|travelers""), ""Travel"",
  REGEXMATCH(LOWER(B685), ""fashion|style|clothing|apparel|shoes|accessories|beauty|cosmetics|fashionistas""), ""Fashi"&amp;"on &amp; Beauty"",
  REGEXMATCH(LOWER(B685), ""fitness|workout|gym|exercise|yoga|wellness|fitness enthusiasts""), ""Fitness"",
  REGEXMATCH(LOWER(B685), ""health|medical|pharmacy|mental health|doctor|health-conscious""), ""Health"",
  REGEXMATCH(LOWER(B685), "&amp;"""pets|dogs|cats|animals|pet care|pet lovers""), ""Pets"",
  REGEXMATCH(LOWER(B685), ""games|gaming|video games|xbox|playstation|nintendo|gamers""), ""Gaming"",
  REGEXMATCH(LOWER(B685), ""entertainment|movies|tv|netflix|streaming|celebrity|movie lovers|t"&amp;"v fans""), ""Entertainment"",
  REGEXMATCH(LOWER(B685), ""lifestyle|home|interior|decor|living|lifestyle enthusiasts""), ""Lifestyle"",
  REGEXMATCH(LOWER(B685), ""financial|finance|investing|stocks|retirement|banking|credit|debt|loans|savings|personal fi"&amp;"nance""), ""Finance"",
  REGEXMATCH(LOWER(B685), ""auto|automotive""), ""Auto"",
  REGEXMATCH(LOWER(B685), ""parenting|moms|dads|kids|toddlers|baby|new parents|children""), ""Parenting"",
  REGEXMATCH(LOWER(B685), ""technology|tech|gadgets|smartphone|apps"&amp;"|devices|computing|ai|robots""), ""Technology"",
  REGEXMATCH(LOWER(B685), ""education|students|learning|school|teachers|college|university|academics""), ""Education"",
  TRUE, ""Other""
)"),"Other")</f>
        <v>Other</v>
      </c>
      <c r="J229" t="s">
        <v>27</v>
      </c>
      <c r="K229" t="s">
        <v>1451</v>
      </c>
      <c r="L229" t="s">
        <v>34</v>
      </c>
      <c r="M229" t="s">
        <v>45</v>
      </c>
      <c r="N229" t="s">
        <v>84</v>
      </c>
      <c r="O229" t="s">
        <v>24</v>
      </c>
      <c r="P229">
        <v>569171</v>
      </c>
      <c r="Q229">
        <v>1354</v>
      </c>
      <c r="R229">
        <v>343050</v>
      </c>
      <c r="S229">
        <v>541133</v>
      </c>
      <c r="T229">
        <v>78</v>
      </c>
      <c r="U229">
        <v>7129.6332869999997</v>
      </c>
      <c r="V229" t="s">
        <v>119</v>
      </c>
      <c r="W229">
        <f t="shared" si="21"/>
        <v>91.405554961538456</v>
      </c>
      <c r="X229">
        <f t="shared" si="22"/>
        <v>0.2378898432984112</v>
      </c>
      <c r="Y229">
        <f t="shared" si="23"/>
        <v>60.271869086794652</v>
      </c>
      <c r="Z229">
        <f t="shared" si="24"/>
        <v>20.783073275032795</v>
      </c>
      <c r="AA229">
        <f t="shared" si="25"/>
        <v>5.7607090103397338</v>
      </c>
      <c r="AB229">
        <f t="shared" si="26"/>
        <v>12.52634671654037</v>
      </c>
      <c r="AC229">
        <f t="shared" si="27"/>
        <v>5.2656080406203838</v>
      </c>
    </row>
    <row r="230" spans="1:29" x14ac:dyDescent="0.25">
      <c r="A230" t="s">
        <v>170</v>
      </c>
      <c r="B230" t="s">
        <v>930</v>
      </c>
      <c r="C230" t="s">
        <v>2494</v>
      </c>
      <c r="D230" t="s">
        <v>2495</v>
      </c>
      <c r="I230" t="str">
        <f ca="1">IFERROR(__xludf.DUMMYFUNCTION("IFS(
  REGEXMATCH(LOWER(B43), ""sports|ufc|nba|nfl|mlb|soccer|sports fans""), ""Sports"",
  REGEXMATCH(LOWER(B43), ""music|spotify|concert|band|rock|pop|hip hop|jazz|r&amp;b|music lovers""), ""Music"",
  REGEXMATCH(LOWER(B43), ""food|cooking|recipe|restaurant"&amp;"|snack|grocery|foodies""), ""Food"",
  REGEXMATCH(LOWER(B43), ""travel|vacation|airline|hotel|trip|flights|travelers""), ""Travel"",
  REGEXMATCH(LOWER(B43), ""fashion|style|clothing|apparel|shoes|accessories|beauty|cosmetics|fashionistas""), ""Fashion &amp; "&amp;"Beauty"",
  REGEXMATCH(LOWER(B43), ""fitness|workout|gym|exercise|yoga|wellness|fitness enthusiasts""), ""Fitness"",
  REGEXMATCH(LOWER(B43), ""health|medical|pharmacy|mental health|doctor|health-conscious""), ""Health"",
  REGEXMATCH(LOWER(B43), ""pets|d"&amp;"ogs|cats|animals|pet care|pet lovers""), ""Pets"",
  REGEXMATCH(LOWER(B43), ""games|gaming|video games|xbox|playstation|nintendo|gamers""), ""Gaming"",
  REGEXMATCH(LOWER(B43), ""entertainment|movies|tv|netflix|streaming|celebrity|movie lovers|tv fans""),"&amp;" ""Entertainment"",
  REGEXMATCH(LOWER(B43), ""lifestyle|home|interior|decor|living|lifestyle enthusiasts""), ""Lifestyle"",
  REGEXMATCH(LOWER(B43), ""financial|finance|investing|stocks|retirement|banking|credit|debt|loans|savings|personal finance""), """&amp;"Finance"",
  REGEXMATCH(LOWER(B43), ""auto|automotive""), ""Auto"",
  REGEXMATCH(LOWER(B43), ""parenting|moms|dads|kids|toddlers|baby|new parents|children""), ""Parenting"",
  REGEXMATCH(LOWER(B43), ""technology|tech|gadgets|smartphone|apps|devices|comput"&amp;"ing|ai|robots""), ""Technology"",
  REGEXMATCH(LOWER(B43), ""education|students|learning|school|teachers|college|university|academics""), ""Education"",
  TRUE, ""Other""
)"),"Entertainment")</f>
        <v>Entertainment</v>
      </c>
      <c r="J230" t="s">
        <v>19</v>
      </c>
      <c r="K230" t="s">
        <v>171</v>
      </c>
      <c r="L230" t="s">
        <v>21</v>
      </c>
      <c r="M230" t="s">
        <v>172</v>
      </c>
      <c r="N230" t="s">
        <v>55</v>
      </c>
      <c r="O230" t="s">
        <v>24</v>
      </c>
      <c r="P230">
        <v>13713</v>
      </c>
      <c r="Q230">
        <v>151</v>
      </c>
      <c r="R230">
        <v>8339</v>
      </c>
      <c r="S230">
        <v>13051</v>
      </c>
      <c r="T230">
        <v>5</v>
      </c>
      <c r="U230">
        <v>1490.0061969999999</v>
      </c>
      <c r="V230" t="s">
        <v>80</v>
      </c>
      <c r="W230">
        <f t="shared" si="21"/>
        <v>298.00123939999997</v>
      </c>
      <c r="X230">
        <f t="shared" si="22"/>
        <v>1.101144899000948</v>
      </c>
      <c r="Y230">
        <f t="shared" si="23"/>
        <v>60.81090935608546</v>
      </c>
      <c r="Z230">
        <f t="shared" si="24"/>
        <v>178.67924175560617</v>
      </c>
      <c r="AA230">
        <f t="shared" si="25"/>
        <v>3.3112582781456954</v>
      </c>
      <c r="AB230">
        <f t="shared" si="26"/>
        <v>108.65647174214249</v>
      </c>
      <c r="AC230">
        <f t="shared" si="27"/>
        <v>9.8675907086092707</v>
      </c>
    </row>
    <row r="231" spans="1:29" x14ac:dyDescent="0.25">
      <c r="A231" t="s">
        <v>358</v>
      </c>
      <c r="B231" t="s">
        <v>818</v>
      </c>
      <c r="C231" t="s">
        <v>2337</v>
      </c>
      <c r="D231" t="s">
        <v>2526</v>
      </c>
      <c r="E231" t="s">
        <v>2654</v>
      </c>
      <c r="I231" t="str">
        <f ca="1">IFERROR(__xludf.DUMMYFUNCTION("IFS(
  REGEXMATCH(LOWER(B111), ""sports|ufc|nba|nfl|mlb|soccer|sports fans""), ""Sports"",
  REGEXMATCH(LOWER(B111), ""music|spotify|concert|band|rock|pop|hip hop|jazz|r&amp;b|music lovers""), ""Music"",
  REGEXMATCH(LOWER(B111), ""food|cooking|recipe|restaur"&amp;"ant|snack|grocery|foodies""), ""Food"",
  REGEXMATCH(LOWER(B111), ""travel|vacation|airline|hotel|trip|flights|travelers""), ""Travel"",
  REGEXMATCH(LOWER(B111), ""fashion|style|clothing|apparel|shoes|accessories|beauty|cosmetics|fashionistas""), ""Fashi"&amp;"on &amp; Beauty"",
  REGEXMATCH(LOWER(B111), ""fitness|workout|gym|exercise|yoga|wellness|fitness enthusiasts""), ""Fitness"",
  REGEXMATCH(LOWER(B111), ""health|medical|pharmacy|mental health|doctor|health-conscious""), ""Health"",
  REGEXMATCH(LOWER(B111), "&amp;"""pets|dogs|cats|animals|pet care|pet lovers""), ""Pets"",
  REGEXMATCH(LOWER(B111), ""games|gaming|video games|xbox|playstation|nintendo|gamers""), ""Gaming"",
  REGEXMATCH(LOWER(B111), ""entertainment|movies|tv|netflix|streaming|celebrity|movie lovers|t"&amp;"v fans""), ""Entertainment"",
  REGEXMATCH(LOWER(B111), ""lifestyle|home|interior|decor|living|lifestyle enthusiasts""), ""Lifestyle"",
  REGEXMATCH(LOWER(B111), ""financial|finance|investing|stocks|retirement|banking|credit|debt|loans|savings|personal fi"&amp;"nance""), ""Finance"",
  REGEXMATCH(LOWER(B111), ""auto|automotive""), ""Auto"",
  REGEXMATCH(LOWER(B111), ""parenting|moms|dads|kids|toddlers|baby|new parents|children""), ""Parenting"",
  REGEXMATCH(LOWER(B111), ""technology|tech|gadgets|smartphone|apps"&amp;"|devices|computing|ai|robots""), ""Technology"",
  REGEXMATCH(LOWER(B111), ""education|students|learning|school|teachers|college|university|academics""), ""Education"",
  TRUE, ""Other""
)"),"Entertainment")</f>
        <v>Entertainment</v>
      </c>
      <c r="J231" t="s">
        <v>27</v>
      </c>
      <c r="K231" t="s">
        <v>300</v>
      </c>
      <c r="L231" t="s">
        <v>40</v>
      </c>
      <c r="M231" t="s">
        <v>35</v>
      </c>
      <c r="N231" t="s">
        <v>36</v>
      </c>
      <c r="O231" t="s">
        <v>24</v>
      </c>
      <c r="P231">
        <v>85965</v>
      </c>
      <c r="Q231">
        <v>233</v>
      </c>
      <c r="R231">
        <v>33865</v>
      </c>
      <c r="S231">
        <v>78662</v>
      </c>
      <c r="T231">
        <v>3</v>
      </c>
      <c r="U231">
        <v>1555.5348120000001</v>
      </c>
      <c r="V231" t="s">
        <v>25</v>
      </c>
      <c r="W231">
        <f t="shared" si="21"/>
        <v>518.51160400000003</v>
      </c>
      <c r="X231">
        <f t="shared" si="22"/>
        <v>0.27104053975455122</v>
      </c>
      <c r="Y231">
        <f t="shared" si="23"/>
        <v>39.393939393939391</v>
      </c>
      <c r="Z231">
        <f t="shared" si="24"/>
        <v>45.933406525911714</v>
      </c>
      <c r="AA231">
        <f t="shared" si="25"/>
        <v>1.2875536480686696</v>
      </c>
      <c r="AB231">
        <f t="shared" si="26"/>
        <v>18.094978328389463</v>
      </c>
      <c r="AC231">
        <f t="shared" si="27"/>
        <v>6.6761150729613741</v>
      </c>
    </row>
    <row r="232" spans="1:29" x14ac:dyDescent="0.25">
      <c r="A232" t="s">
        <v>1221</v>
      </c>
      <c r="B232" t="s">
        <v>2306</v>
      </c>
      <c r="C232" t="s">
        <v>2307</v>
      </c>
      <c r="D232" t="s">
        <v>2331</v>
      </c>
      <c r="E232" t="s">
        <v>2350</v>
      </c>
      <c r="F232" t="s">
        <v>2655</v>
      </c>
      <c r="I232" t="str">
        <f ca="1">IFERROR(__xludf.DUMMYFUNCTION("IFS(
  REGEXMATCH(LOWER(B539), ""sports|ufc|nba|nfl|mlb|soccer|sports fans""), ""Sports"",
  REGEXMATCH(LOWER(B539), ""music|spotify|concert|band|rock|pop|hip hop|jazz|r&amp;b|music lovers""), ""Music"",
  REGEXMATCH(LOWER(B539), ""food|cooking|recipe|restaur"&amp;"ant|snack|grocery|foodies""), ""Food"",
  REGEXMATCH(LOWER(B539), ""travel|vacation|airline|hotel|trip|flights|travelers""), ""Travel"",
  REGEXMATCH(LOWER(B539), ""fashion|style|clothing|apparel|shoes|accessories|beauty|cosmetics|fashionistas""), ""Fashi"&amp;"on &amp; Beauty"",
  REGEXMATCH(LOWER(B539), ""fitness|workout|gym|exercise|yoga|wellness|fitness enthusiasts""), ""Fitness"",
  REGEXMATCH(LOWER(B539), ""health|medical|pharmacy|mental health|doctor|health-conscious""), ""Health"",
  REGEXMATCH(LOWER(B539), "&amp;"""pets|dogs|cats|animals|pet care|pet lovers""), ""Pets"",
  REGEXMATCH(LOWER(B539), ""games|gaming|video games|xbox|playstation|nintendo|gamers""), ""Gaming"",
  REGEXMATCH(LOWER(B539), ""entertainment|movies|tv|netflix|streaming|celebrity|movie lovers|t"&amp;"v fans""), ""Entertainment"",
  REGEXMATCH(LOWER(B539), ""lifestyle|home|interior|decor|living|lifestyle enthusiasts""), ""Lifestyle"",
  REGEXMATCH(LOWER(B539), ""financial|finance|investing|stocks|retirement|banking|credit|debt|loans|savings|personal fi"&amp;"nance""), ""Finance"",
  REGEXMATCH(LOWER(B539), ""auto|automotive""), ""Auto"",
  REGEXMATCH(LOWER(B539), ""parenting|moms|dads|kids|toddlers|baby|new parents|children""), ""Parenting"",
  REGEXMATCH(LOWER(B539), ""technology|tech|gadgets|smartphone|apps"&amp;"|devices|computing|ai|robots""), ""Technology"",
  REGEXMATCH(LOWER(B539), ""education|students|learning|school|teachers|college|university|academics""), ""Education"",
  TRUE, ""Other""
)"),"Auto")</f>
        <v>Auto</v>
      </c>
      <c r="J232" t="s">
        <v>152</v>
      </c>
      <c r="K232" t="s">
        <v>925</v>
      </c>
      <c r="L232" t="s">
        <v>21</v>
      </c>
      <c r="M232" t="s">
        <v>72</v>
      </c>
      <c r="N232" t="s">
        <v>23</v>
      </c>
      <c r="O232" t="s">
        <v>24</v>
      </c>
      <c r="P232">
        <v>257862</v>
      </c>
      <c r="Q232">
        <v>700</v>
      </c>
      <c r="R232">
        <v>105048</v>
      </c>
      <c r="S232">
        <v>238629</v>
      </c>
      <c r="T232">
        <v>21</v>
      </c>
      <c r="U232">
        <v>5899.4294829999999</v>
      </c>
      <c r="V232" t="s">
        <v>64</v>
      </c>
      <c r="W232">
        <f t="shared" si="21"/>
        <v>280.92521347619049</v>
      </c>
      <c r="X232">
        <f t="shared" si="22"/>
        <v>0.27146303061327376</v>
      </c>
      <c r="Y232">
        <f t="shared" si="23"/>
        <v>40.738069199804542</v>
      </c>
      <c r="Z232">
        <f t="shared" si="24"/>
        <v>56.159369840453891</v>
      </c>
      <c r="AA232">
        <f t="shared" si="25"/>
        <v>3</v>
      </c>
      <c r="AB232">
        <f t="shared" si="26"/>
        <v>22.878242947778269</v>
      </c>
      <c r="AC232">
        <f t="shared" si="27"/>
        <v>8.4277564042857147</v>
      </c>
    </row>
    <row r="233" spans="1:29" x14ac:dyDescent="0.25">
      <c r="A233" t="s">
        <v>1051</v>
      </c>
      <c r="B233" t="s">
        <v>2306</v>
      </c>
      <c r="C233" t="s">
        <v>2307</v>
      </c>
      <c r="D233" t="s">
        <v>2355</v>
      </c>
      <c r="E233" t="s">
        <v>2656</v>
      </c>
      <c r="F233" t="s">
        <v>2657</v>
      </c>
      <c r="I233" t="str">
        <f ca="1">IFERROR(__xludf.DUMMYFUNCTION("IFS(
  REGEXMATCH(LOWER(B441), ""sports|ufc|nba|nfl|mlb|soccer|sports fans""), ""Sports"",
  REGEXMATCH(LOWER(B441), ""music|spotify|concert|band|rock|pop|hip hop|jazz|r&amp;b|music lovers""), ""Music"",
  REGEXMATCH(LOWER(B441), ""food|cooking|recipe|restaur"&amp;"ant|snack|grocery|foodies""), ""Food"",
  REGEXMATCH(LOWER(B441), ""travel|vacation|airline|hotel|trip|flights|travelers""), ""Travel"",
  REGEXMATCH(LOWER(B441), ""fashion|style|clothing|apparel|shoes|accessories|beauty|cosmetics|fashionistas""), ""Fashi"&amp;"on &amp; Beauty"",
  REGEXMATCH(LOWER(B441), ""fitness|workout|gym|exercise|yoga|wellness|fitness enthusiasts""), ""Fitness"",
  REGEXMATCH(LOWER(B441), ""health|medical|pharmacy|mental health|doctor|health-conscious""), ""Health"",
  REGEXMATCH(LOWER(B441), "&amp;"""pets|dogs|cats|animals|pet care|pet lovers""), ""Pets"",
  REGEXMATCH(LOWER(B441), ""games|gaming|video games|xbox|playstation|nintendo|gamers""), ""Gaming"",
  REGEXMATCH(LOWER(B441), ""entertainment|movies|tv|netflix|streaming|celebrity|movie lovers|t"&amp;"v fans""), ""Entertainment"",
  REGEXMATCH(LOWER(B441), ""lifestyle|home|interior|decor|living|lifestyle enthusiasts""), ""Lifestyle"",
  REGEXMATCH(LOWER(B441), ""financial|finance|investing|stocks|retirement|banking|credit|debt|loans|savings|personal fi"&amp;"nance""), ""Finance"",
  REGEXMATCH(LOWER(B441), ""auto|automotive""), ""Auto"",
  REGEXMATCH(LOWER(B441), ""parenting|moms|dads|kids|toddlers|baby|new parents|children""), ""Parenting"",
  REGEXMATCH(LOWER(B441), ""technology|tech|gadgets|smartphone|apps"&amp;"|devices|computing|ai|robots""), ""Technology"",
  REGEXMATCH(LOWER(B441), ""education|students|learning|school|teachers|college|university|academics""), ""Education"",
  TRUE, ""Other""
)"),"Sports")</f>
        <v>Sports</v>
      </c>
      <c r="J233" t="s">
        <v>27</v>
      </c>
      <c r="K233" t="s">
        <v>111</v>
      </c>
      <c r="L233" t="s">
        <v>29</v>
      </c>
      <c r="M233" t="s">
        <v>115</v>
      </c>
      <c r="N233" t="s">
        <v>23</v>
      </c>
      <c r="O233" t="s">
        <v>24</v>
      </c>
      <c r="P233">
        <v>470192</v>
      </c>
      <c r="Q233">
        <v>940</v>
      </c>
      <c r="R233">
        <v>336480</v>
      </c>
      <c r="S233">
        <v>443202</v>
      </c>
      <c r="T233">
        <v>3</v>
      </c>
      <c r="U233">
        <v>4963.9662509999998</v>
      </c>
      <c r="V233" t="s">
        <v>74</v>
      </c>
      <c r="W233">
        <f t="shared" si="21"/>
        <v>1654.6554169999999</v>
      </c>
      <c r="X233">
        <f t="shared" si="22"/>
        <v>0.19991833123489977</v>
      </c>
      <c r="Y233">
        <f t="shared" si="23"/>
        <v>71.562255419062851</v>
      </c>
      <c r="Z233">
        <f t="shared" si="24"/>
        <v>14.752633889087019</v>
      </c>
      <c r="AA233">
        <f t="shared" si="25"/>
        <v>0.31914893617021273</v>
      </c>
      <c r="AB233">
        <f t="shared" si="26"/>
        <v>10.557317544747677</v>
      </c>
      <c r="AC233">
        <f t="shared" si="27"/>
        <v>5.2808151606382978</v>
      </c>
    </row>
    <row r="234" spans="1:29" x14ac:dyDescent="0.25">
      <c r="A234" t="s">
        <v>664</v>
      </c>
      <c r="B234" t="s">
        <v>2310</v>
      </c>
      <c r="C234" t="s">
        <v>2320</v>
      </c>
      <c r="D234" t="s">
        <v>2321</v>
      </c>
      <c r="E234" t="s">
        <v>2354</v>
      </c>
      <c r="F234" t="s">
        <v>2352</v>
      </c>
      <c r="G234" t="s">
        <v>2658</v>
      </c>
      <c r="I234" t="str">
        <f ca="1">IFERROR(__xludf.DUMMYFUNCTION("IFS(
  REGEXMATCH(LOWER(B247), ""sports|ufc|nba|nfl|mlb|soccer|sports fans""), ""Sports"",
  REGEXMATCH(LOWER(B247), ""music|spotify|concert|band|rock|pop|hip hop|jazz|r&amp;b|music lovers""), ""Music"",
  REGEXMATCH(LOWER(B247), ""food|cooking|recipe|restaur"&amp;"ant|snack|grocery|foodies""), ""Food"",
  REGEXMATCH(LOWER(B247), ""travel|vacation|airline|hotel|trip|flights|travelers""), ""Travel"",
  REGEXMATCH(LOWER(B247), ""fashion|style|clothing|apparel|shoes|accessories|beauty|cosmetics|fashionistas""), ""Fashi"&amp;"on &amp; Beauty"",
  REGEXMATCH(LOWER(B247), ""fitness|workout|gym|exercise|yoga|wellness|fitness enthusiasts""), ""Fitness"",
  REGEXMATCH(LOWER(B247), ""health|medical|pharmacy|mental health|doctor|health-conscious""), ""Health"",
  REGEXMATCH(LOWER(B247), "&amp;"""pets|dogs|cats|animals|pet care|pet lovers""), ""Pets"",
  REGEXMATCH(LOWER(B247), ""games|gaming|video games|xbox|playstation|nintendo|gamers""), ""Gaming"",
  REGEXMATCH(LOWER(B247), ""entertainment|movies|tv|netflix|streaming|celebrity|movie lovers|t"&amp;"v fans""), ""Entertainment"",
  REGEXMATCH(LOWER(B247), ""lifestyle|home|interior|decor|living|lifestyle enthusiasts""), ""Lifestyle"",
  REGEXMATCH(LOWER(B247), ""financial|finance|investing|stocks|retirement|banking|credit|debt|loans|savings|personal fi"&amp;"nance""), ""Finance"",
  REGEXMATCH(LOWER(B247), ""auto|automotive""), ""Auto"",
  REGEXMATCH(LOWER(B247), ""parenting|moms|dads|kids|toddlers|baby|new parents|children""), ""Parenting"",
  REGEXMATCH(LOWER(B247), ""technology|tech|gadgets|smartphone|apps"&amp;"|devices|computing|ai|robots""), ""Technology"",
  REGEXMATCH(LOWER(B247), ""education|students|learning|school|teachers|college|university|academics""), ""Education"",
  TRUE, ""Other""
)"),"Music")</f>
        <v>Music</v>
      </c>
      <c r="J234" t="s">
        <v>27</v>
      </c>
      <c r="K234" t="s">
        <v>583</v>
      </c>
      <c r="L234" t="s">
        <v>34</v>
      </c>
      <c r="M234" t="s">
        <v>665</v>
      </c>
      <c r="N234" t="s">
        <v>148</v>
      </c>
      <c r="O234" t="s">
        <v>24</v>
      </c>
      <c r="P234">
        <v>292578</v>
      </c>
      <c r="Q234">
        <v>812</v>
      </c>
      <c r="R234">
        <v>6474</v>
      </c>
      <c r="S234">
        <v>12323</v>
      </c>
      <c r="T234">
        <v>4</v>
      </c>
      <c r="U234">
        <v>1826.3187379999999</v>
      </c>
      <c r="V234" t="s">
        <v>64</v>
      </c>
      <c r="W234">
        <f t="shared" si="21"/>
        <v>456.57968449999998</v>
      </c>
      <c r="X234">
        <f t="shared" si="22"/>
        <v>0.27753282885247693</v>
      </c>
      <c r="Y234">
        <f t="shared" si="23"/>
        <v>2.2127432684617436</v>
      </c>
      <c r="Z234">
        <f t="shared" si="24"/>
        <v>282.10051560086498</v>
      </c>
      <c r="AA234">
        <f t="shared" si="25"/>
        <v>0.49261083743842365</v>
      </c>
      <c r="AB234">
        <f t="shared" si="26"/>
        <v>6.242160169254011</v>
      </c>
      <c r="AC234">
        <f t="shared" si="27"/>
        <v>2.2491610073891626</v>
      </c>
    </row>
    <row r="235" spans="1:29" x14ac:dyDescent="0.25">
      <c r="A235" t="s">
        <v>807</v>
      </c>
      <c r="B235" t="s">
        <v>2310</v>
      </c>
      <c r="C235" t="s">
        <v>2320</v>
      </c>
      <c r="D235" t="s">
        <v>2321</v>
      </c>
      <c r="E235" t="s">
        <v>2333</v>
      </c>
      <c r="F235" t="s">
        <v>2486</v>
      </c>
      <c r="G235" t="s">
        <v>2487</v>
      </c>
      <c r="H235" t="s">
        <v>2659</v>
      </c>
      <c r="I235" t="str">
        <f ca="1">IFERROR(__xludf.DUMMYFUNCTION("IFS(
  REGEXMATCH(LOWER(B313), ""sports|ufc|nba|nfl|mlb|soccer|sports fans""), ""Sports"",
  REGEXMATCH(LOWER(B313), ""music|spotify|concert|band|rock|pop|hip hop|jazz|r&amp;b|music lovers""), ""Music"",
  REGEXMATCH(LOWER(B313), ""food|cooking|recipe|restaur"&amp;"ant|snack|grocery|foodies""), ""Food"",
  REGEXMATCH(LOWER(B313), ""travel|vacation|airline|hotel|trip|flights|travelers""), ""Travel"",
  REGEXMATCH(LOWER(B313), ""fashion|style|clothing|apparel|shoes|accessories|beauty|cosmetics|fashionistas""), ""Fashi"&amp;"on &amp; Beauty"",
  REGEXMATCH(LOWER(B313), ""fitness|workout|gym|exercise|yoga|wellness|fitness enthusiasts""), ""Fitness"",
  REGEXMATCH(LOWER(B313), ""health|medical|pharmacy|mental health|doctor|health-conscious""), ""Health"",
  REGEXMATCH(LOWER(B313), "&amp;"""pets|dogs|cats|animals|pet care|pet lovers""), ""Pets"",
  REGEXMATCH(LOWER(B313), ""games|gaming|video games|xbox|playstation|nintendo|gamers""), ""Gaming"",
  REGEXMATCH(LOWER(B313), ""entertainment|movies|tv|netflix|streaming|celebrity|movie lovers|t"&amp;"v fans""), ""Entertainment"",
  REGEXMATCH(LOWER(B313), ""lifestyle|home|interior|decor|living|lifestyle enthusiasts""), ""Lifestyle"",
  REGEXMATCH(LOWER(B313), ""financial|finance|investing|stocks|retirement|banking|credit|debt|loans|savings|personal fi"&amp;"nance""), ""Finance"",
  REGEXMATCH(LOWER(B313), ""auto|automotive""), ""Auto"",
  REGEXMATCH(LOWER(B313), ""parenting|moms|dads|kids|toddlers|baby|new parents|children""), ""Parenting"",
  REGEXMATCH(LOWER(B313), ""technology|tech|gadgets|smartphone|apps"&amp;"|devices|computing|ai|robots""), ""Technology"",
  REGEXMATCH(LOWER(B313), ""education|students|learning|school|teachers|college|university|academics""), ""Education"",
  TRUE, ""Other""
)"),"Finance")</f>
        <v>Finance</v>
      </c>
      <c r="J235" t="s">
        <v>19</v>
      </c>
      <c r="K235" t="s">
        <v>560</v>
      </c>
      <c r="L235" t="s">
        <v>21</v>
      </c>
      <c r="M235" t="s">
        <v>215</v>
      </c>
      <c r="N235" t="s">
        <v>51</v>
      </c>
      <c r="O235" t="s">
        <v>24</v>
      </c>
      <c r="P235">
        <v>51515</v>
      </c>
      <c r="Q235">
        <v>144</v>
      </c>
      <c r="R235">
        <v>18304</v>
      </c>
      <c r="S235">
        <v>44891</v>
      </c>
      <c r="T235">
        <v>14</v>
      </c>
      <c r="U235">
        <v>2160.3073250000002</v>
      </c>
      <c r="V235" t="s">
        <v>74</v>
      </c>
      <c r="W235">
        <f t="shared" si="21"/>
        <v>154.3076660714286</v>
      </c>
      <c r="X235">
        <f t="shared" si="22"/>
        <v>0.27953023391245269</v>
      </c>
      <c r="Y235">
        <f t="shared" si="23"/>
        <v>35.531398621760651</v>
      </c>
      <c r="Z235">
        <f t="shared" si="24"/>
        <v>118.02378305288462</v>
      </c>
      <c r="AA235">
        <f t="shared" si="25"/>
        <v>9.7222222222222232</v>
      </c>
      <c r="AB235">
        <f t="shared" si="26"/>
        <v>41.935500825002428</v>
      </c>
      <c r="AC235">
        <f t="shared" si="27"/>
        <v>15.002134201388891</v>
      </c>
    </row>
    <row r="236" spans="1:29" x14ac:dyDescent="0.25">
      <c r="A236" t="s">
        <v>345</v>
      </c>
      <c r="B236" t="s">
        <v>930</v>
      </c>
      <c r="C236" t="s">
        <v>2340</v>
      </c>
      <c r="D236" t="s">
        <v>2341</v>
      </c>
      <c r="E236" t="s">
        <v>2623</v>
      </c>
      <c r="F236" t="s">
        <v>2660</v>
      </c>
      <c r="I236" t="str">
        <f ca="1">IFERROR(__xludf.DUMMYFUNCTION("IFS(
  REGEXMATCH(LOWER(B106), ""sports|ufc|nba|nfl|mlb|soccer|sports fans""), ""Sports"",
  REGEXMATCH(LOWER(B106), ""music|spotify|concert|band|rock|pop|hip hop|jazz|r&amp;b|music lovers""), ""Music"",
  REGEXMATCH(LOWER(B106), ""food|cooking|recipe|restaur"&amp;"ant|snack|grocery|foodies""), ""Food"",
  REGEXMATCH(LOWER(B106), ""travel|vacation|airline|hotel|trip|flights|travelers""), ""Travel"",
  REGEXMATCH(LOWER(B106), ""fashion|style|clothing|apparel|shoes|accessories|beauty|cosmetics|fashionistas""), ""Fashi"&amp;"on &amp; Beauty"",
  REGEXMATCH(LOWER(B106), ""fitness|workout|gym|exercise|yoga|wellness|fitness enthusiasts""), ""Fitness"",
  REGEXMATCH(LOWER(B106), ""health|medical|pharmacy|mental health|doctor|health-conscious""), ""Health"",
  REGEXMATCH(LOWER(B106), "&amp;"""pets|dogs|cats|animals|pet care|pet lovers""), ""Pets"",
  REGEXMATCH(LOWER(B106), ""games|gaming|video games|xbox|playstation|nintendo|gamers""), ""Gaming"",
  REGEXMATCH(LOWER(B106), ""entertainment|movies|tv|netflix|streaming|celebrity|movie lovers|t"&amp;"v fans""), ""Entertainment"",
  REGEXMATCH(LOWER(B106), ""lifestyle|home|interior|decor|living|lifestyle enthusiasts""), ""Lifestyle"",
  REGEXMATCH(LOWER(B106), ""financial|finance|investing|stocks|retirement|banking|credit|debt|loans|savings|personal fi"&amp;"nance""), ""Finance"",
  REGEXMATCH(LOWER(B106), ""auto|automotive""), ""Auto"",
  REGEXMATCH(LOWER(B106), ""parenting|moms|dads|kids|toddlers|baby|new parents|children""), ""Parenting"",
  REGEXMATCH(LOWER(B106), ""technology|tech|gadgets|smartphone|apps"&amp;"|devices|computing|ai|robots""), ""Technology"",
  REGEXMATCH(LOWER(B106), ""education|students|learning|school|teachers|college|university|academics""), ""Education"",
  TRUE, ""Other""
)"),"Sports")</f>
        <v>Sports</v>
      </c>
      <c r="J236" t="s">
        <v>19</v>
      </c>
      <c r="K236" t="s">
        <v>346</v>
      </c>
      <c r="L236" t="s">
        <v>34</v>
      </c>
      <c r="M236" t="s">
        <v>203</v>
      </c>
      <c r="N236" t="s">
        <v>23</v>
      </c>
      <c r="O236" t="s">
        <v>24</v>
      </c>
      <c r="P236">
        <v>21229</v>
      </c>
      <c r="Q236">
        <v>80</v>
      </c>
      <c r="R236">
        <v>18073</v>
      </c>
      <c r="S236">
        <v>19655</v>
      </c>
      <c r="T236">
        <v>10</v>
      </c>
      <c r="U236">
        <v>1550.0766550000001</v>
      </c>
      <c r="V236" t="s">
        <v>347</v>
      </c>
      <c r="W236">
        <f t="shared" si="21"/>
        <v>155.0076655</v>
      </c>
      <c r="X236">
        <f t="shared" si="22"/>
        <v>0.37684299778604741</v>
      </c>
      <c r="Y236">
        <f t="shared" si="23"/>
        <v>85.133543737340432</v>
      </c>
      <c r="Z236">
        <f t="shared" si="24"/>
        <v>85.767534720301001</v>
      </c>
      <c r="AA236">
        <f t="shared" si="25"/>
        <v>12.5</v>
      </c>
      <c r="AB236">
        <f t="shared" si="26"/>
        <v>73.016941683546094</v>
      </c>
      <c r="AC236">
        <f t="shared" si="27"/>
        <v>19.3759581875</v>
      </c>
    </row>
    <row r="237" spans="1:29" x14ac:dyDescent="0.25">
      <c r="A237" t="s">
        <v>1047</v>
      </c>
      <c r="B237" t="s">
        <v>2306</v>
      </c>
      <c r="C237" t="s">
        <v>2307</v>
      </c>
      <c r="D237" t="s">
        <v>2369</v>
      </c>
      <c r="E237" t="s">
        <v>2370</v>
      </c>
      <c r="F237" t="s">
        <v>2661</v>
      </c>
      <c r="I237" t="str">
        <f ca="1">IFERROR(__xludf.DUMMYFUNCTION("IFS(
  REGEXMATCH(LOWER(B439), ""sports|ufc|nba|nfl|mlb|soccer|sports fans""), ""Sports"",
  REGEXMATCH(LOWER(B439), ""music|spotify|concert|band|rock|pop|hip hop|jazz|r&amp;b|music lovers""), ""Music"",
  REGEXMATCH(LOWER(B439), ""food|cooking|recipe|restaur"&amp;"ant|snack|grocery|foodies""), ""Food"",
  REGEXMATCH(LOWER(B439), ""travel|vacation|airline|hotel|trip|flights|travelers""), ""Travel"",
  REGEXMATCH(LOWER(B439), ""fashion|style|clothing|apparel|shoes|accessories|beauty|cosmetics|fashionistas""), ""Fashi"&amp;"on &amp; Beauty"",
  REGEXMATCH(LOWER(B439), ""fitness|workout|gym|exercise|yoga|wellness|fitness enthusiasts""), ""Fitness"",
  REGEXMATCH(LOWER(B439), ""health|medical|pharmacy|mental health|doctor|health-conscious""), ""Health"",
  REGEXMATCH(LOWER(B439), "&amp;"""pets|dogs|cats|animals|pet care|pet lovers""), ""Pets"",
  REGEXMATCH(LOWER(B439), ""games|gaming|video games|xbox|playstation|nintendo|gamers""), ""Gaming"",
  REGEXMATCH(LOWER(B439), ""entertainment|movies|tv|netflix|streaming|celebrity|movie lovers|t"&amp;"v fans""), ""Entertainment"",
  REGEXMATCH(LOWER(B439), ""lifestyle|home|interior|decor|living|lifestyle enthusiasts""), ""Lifestyle"",
  REGEXMATCH(LOWER(B439), ""financial|finance|investing|stocks|retirement|banking|credit|debt|loans|savings|personal fi"&amp;"nance""), ""Finance"",
  REGEXMATCH(LOWER(B439), ""auto|automotive""), ""Auto"",
  REGEXMATCH(LOWER(B439), ""parenting|moms|dads|kids|toddlers|baby|new parents|children""), ""Parenting"",
  REGEXMATCH(LOWER(B439), ""technology|tech|gadgets|smartphone|apps"&amp;"|devices|computing|ai|robots""), ""Technology"",
  REGEXMATCH(LOWER(B439), ""education|students|learning|school|teachers|college|university|academics""), ""Education"",
  TRUE, ""Other""
)"),"Other")</f>
        <v>Other</v>
      </c>
      <c r="J237" t="s">
        <v>27</v>
      </c>
      <c r="K237" t="s">
        <v>1048</v>
      </c>
      <c r="L237" t="s">
        <v>21</v>
      </c>
      <c r="M237" t="s">
        <v>1022</v>
      </c>
      <c r="N237" t="s">
        <v>73</v>
      </c>
      <c r="O237" t="s">
        <v>24</v>
      </c>
      <c r="P237">
        <v>9725</v>
      </c>
      <c r="Q237">
        <v>80</v>
      </c>
      <c r="R237">
        <v>6616</v>
      </c>
      <c r="S237">
        <v>8778</v>
      </c>
      <c r="T237">
        <v>1</v>
      </c>
      <c r="U237">
        <v>4942.2839869999998</v>
      </c>
      <c r="V237" t="s">
        <v>74</v>
      </c>
      <c r="W237">
        <f t="shared" si="21"/>
        <v>4942.2839869999998</v>
      </c>
      <c r="X237">
        <f t="shared" si="22"/>
        <v>0.82262210796915158</v>
      </c>
      <c r="Y237">
        <f t="shared" si="23"/>
        <v>68.030848329048837</v>
      </c>
      <c r="Z237">
        <f t="shared" si="24"/>
        <v>747.01994966747282</v>
      </c>
      <c r="AA237">
        <f t="shared" si="25"/>
        <v>1.25</v>
      </c>
      <c r="AB237">
        <f t="shared" si="26"/>
        <v>508.20400894601534</v>
      </c>
      <c r="AC237">
        <f t="shared" si="27"/>
        <v>61.778549837499995</v>
      </c>
    </row>
    <row r="238" spans="1:29" x14ac:dyDescent="0.25">
      <c r="A238" t="s">
        <v>655</v>
      </c>
      <c r="B238" t="s">
        <v>2310</v>
      </c>
      <c r="C238" t="s">
        <v>2315</v>
      </c>
      <c r="D238" t="s">
        <v>242</v>
      </c>
      <c r="E238" t="s">
        <v>2662</v>
      </c>
      <c r="I238" t="str">
        <f ca="1">IFERROR(__xludf.DUMMYFUNCTION("IFS(
  REGEXMATCH(LOWER(B243), ""sports|ufc|nba|nfl|mlb|soccer|sports fans""), ""Sports"",
  REGEXMATCH(LOWER(B243), ""music|spotify|concert|band|rock|pop|hip hop|jazz|r&amp;b|music lovers""), ""Music"",
  REGEXMATCH(LOWER(B243), ""food|cooking|recipe|restaur"&amp;"ant|snack|grocery|foodies""), ""Food"",
  REGEXMATCH(LOWER(B243), ""travel|vacation|airline|hotel|trip|flights|travelers""), ""Travel"",
  REGEXMATCH(LOWER(B243), ""fashion|style|clothing|apparel|shoes|accessories|beauty|cosmetics|fashionistas""), ""Fashi"&amp;"on &amp; Beauty"",
  REGEXMATCH(LOWER(B243), ""fitness|workout|gym|exercise|yoga|wellness|fitness enthusiasts""), ""Fitness"",
  REGEXMATCH(LOWER(B243), ""health|medical|pharmacy|mental health|doctor|health-conscious""), ""Health"",
  REGEXMATCH(LOWER(B243), "&amp;"""pets|dogs|cats|animals|pet care|pet lovers""), ""Pets"",
  REGEXMATCH(LOWER(B243), ""games|gaming|video games|xbox|playstation|nintendo|gamers""), ""Gaming"",
  REGEXMATCH(LOWER(B243), ""entertainment|movies|tv|netflix|streaming|celebrity|movie lovers|t"&amp;"v fans""), ""Entertainment"",
  REGEXMATCH(LOWER(B243), ""lifestyle|home|interior|decor|living|lifestyle enthusiasts""), ""Lifestyle"",
  REGEXMATCH(LOWER(B243), ""financial|finance|investing|stocks|retirement|banking|credit|debt|loans|savings|personal fi"&amp;"nance""), ""Finance"",
  REGEXMATCH(LOWER(B243), ""auto|automotive""), ""Auto"",
  REGEXMATCH(LOWER(B243), ""parenting|moms|dads|kids|toddlers|baby|new parents|children""), ""Parenting"",
  REGEXMATCH(LOWER(B243), ""technology|tech|gadgets|smartphone|apps"&amp;"|devices|computing|ai|robots""), ""Technology"",
  REGEXMATCH(LOWER(B243), ""education|students|learning|school|teachers|college|university|academics""), ""Education"",
  TRUE, ""Other""
)"),"Travel")</f>
        <v>Travel</v>
      </c>
      <c r="J238" t="s">
        <v>27</v>
      </c>
      <c r="K238" t="s">
        <v>346</v>
      </c>
      <c r="L238" t="s">
        <v>21</v>
      </c>
      <c r="M238" t="s">
        <v>656</v>
      </c>
      <c r="N238" t="s">
        <v>148</v>
      </c>
      <c r="O238" t="s">
        <v>92</v>
      </c>
      <c r="P238">
        <v>12176</v>
      </c>
      <c r="Q238">
        <v>10</v>
      </c>
      <c r="R238">
        <v>5460</v>
      </c>
      <c r="S238">
        <v>11154</v>
      </c>
      <c r="T238">
        <v>10</v>
      </c>
      <c r="U238">
        <v>1816.030806</v>
      </c>
      <c r="V238" t="s">
        <v>31</v>
      </c>
      <c r="W238">
        <f t="shared" si="21"/>
        <v>181.6030806</v>
      </c>
      <c r="X238">
        <f t="shared" si="22"/>
        <v>8.2128777923784493E-2</v>
      </c>
      <c r="Y238">
        <f t="shared" si="23"/>
        <v>44.842312746386334</v>
      </c>
      <c r="Z238">
        <f t="shared" si="24"/>
        <v>332.60637472527469</v>
      </c>
      <c r="AA238">
        <f t="shared" si="25"/>
        <v>100</v>
      </c>
      <c r="AB238">
        <f t="shared" si="26"/>
        <v>149.14839076872536</v>
      </c>
      <c r="AC238">
        <f t="shared" si="27"/>
        <v>181.6030806</v>
      </c>
    </row>
    <row r="239" spans="1:29" x14ac:dyDescent="0.25">
      <c r="A239" t="s">
        <v>911</v>
      </c>
      <c r="B239" t="s">
        <v>2306</v>
      </c>
      <c r="C239" t="s">
        <v>2307</v>
      </c>
      <c r="D239" t="s">
        <v>2362</v>
      </c>
      <c r="E239" t="s">
        <v>2367</v>
      </c>
      <c r="F239" t="s">
        <v>2663</v>
      </c>
      <c r="I239" t="str">
        <f ca="1">IFERROR(__xludf.DUMMYFUNCTION("IFS(
  REGEXMATCH(LOWER(B367), ""sports|ufc|nba|nfl|mlb|soccer|sports fans""), ""Sports"",
  REGEXMATCH(LOWER(B367), ""music|spotify|concert|band|rock|pop|hip hop|jazz|r&amp;b|music lovers""), ""Music"",
  REGEXMATCH(LOWER(B367), ""food|cooking|recipe|restaur"&amp;"ant|snack|grocery|foodies""), ""Food"",
  REGEXMATCH(LOWER(B367), ""travel|vacation|airline|hotel|trip|flights|travelers""), ""Travel"",
  REGEXMATCH(LOWER(B367), ""fashion|style|clothing|apparel|shoes|accessories|beauty|cosmetics|fashionistas""), ""Fashi"&amp;"on &amp; Beauty"",
  REGEXMATCH(LOWER(B367), ""fitness|workout|gym|exercise|yoga|wellness|fitness enthusiasts""), ""Fitness"",
  REGEXMATCH(LOWER(B367), ""health|medical|pharmacy|mental health|doctor|health-conscious""), ""Health"",
  REGEXMATCH(LOWER(B367), "&amp;"""pets|dogs|cats|animals|pet care|pet lovers""), ""Pets"",
  REGEXMATCH(LOWER(B367), ""games|gaming|video games|xbox|playstation|nintendo|gamers""), ""Gaming"",
  REGEXMATCH(LOWER(B367), ""entertainment|movies|tv|netflix|streaming|celebrity|movie lovers|t"&amp;"v fans""), ""Entertainment"",
  REGEXMATCH(LOWER(B367), ""lifestyle|home|interior|decor|living|lifestyle enthusiasts""), ""Lifestyle"",
  REGEXMATCH(LOWER(B367), ""financial|finance|investing|stocks|retirement|banking|credit|debt|loans|savings|personal fi"&amp;"nance""), ""Finance"",
  REGEXMATCH(LOWER(B367), ""auto|automotive""), ""Auto"",
  REGEXMATCH(LOWER(B367), ""parenting|moms|dads|kids|toddlers|baby|new parents|children""), ""Parenting"",
  REGEXMATCH(LOWER(B367), ""technology|tech|gadgets|smartphone|apps"&amp;"|devices|computing|ai|robots""), ""Technology"",
  REGEXMATCH(LOWER(B367), ""education|students|learning|school|teachers|college|university|academics""), ""Education"",
  TRUE, ""Other""
)"),"Other")</f>
        <v>Other</v>
      </c>
      <c r="J239" t="s">
        <v>27</v>
      </c>
      <c r="K239" t="s">
        <v>912</v>
      </c>
      <c r="L239" t="s">
        <v>21</v>
      </c>
      <c r="M239" t="s">
        <v>913</v>
      </c>
      <c r="N239" t="s">
        <v>36</v>
      </c>
      <c r="O239" t="s">
        <v>116</v>
      </c>
      <c r="P239">
        <v>24464</v>
      </c>
      <c r="Q239">
        <v>0</v>
      </c>
      <c r="R239">
        <v>3275</v>
      </c>
      <c r="S239">
        <v>21993</v>
      </c>
      <c r="T239">
        <v>6</v>
      </c>
      <c r="U239">
        <v>2959.1149730000002</v>
      </c>
      <c r="V239" t="s">
        <v>106</v>
      </c>
      <c r="W239">
        <f t="shared" si="21"/>
        <v>493.18582883333335</v>
      </c>
      <c r="X239">
        <f t="shared" si="22"/>
        <v>0</v>
      </c>
      <c r="Y239">
        <f t="shared" si="23"/>
        <v>13.387017658600392</v>
      </c>
      <c r="Z239">
        <f t="shared" si="24"/>
        <v>903.5465566412214</v>
      </c>
      <c r="AA239" t="str">
        <f t="shared" si="25"/>
        <v>N/A</v>
      </c>
      <c r="AB239">
        <f t="shared" si="26"/>
        <v>120.9579370912361</v>
      </c>
      <c r="AC239" t="str">
        <f t="shared" si="27"/>
        <v>N/A</v>
      </c>
    </row>
    <row r="240" spans="1:29" x14ac:dyDescent="0.25">
      <c r="A240" t="s">
        <v>1163</v>
      </c>
      <c r="B240" t="s">
        <v>2306</v>
      </c>
      <c r="C240" t="s">
        <v>2307</v>
      </c>
      <c r="D240" t="s">
        <v>2369</v>
      </c>
      <c r="E240" t="s">
        <v>2409</v>
      </c>
      <c r="F240" t="s">
        <v>2664</v>
      </c>
      <c r="I240" t="str">
        <f ca="1">IFERROR(__xludf.DUMMYFUNCTION("IFS(
  REGEXMATCH(LOWER(B507), ""sports|ufc|nba|nfl|mlb|soccer|sports fans""), ""Sports"",
  REGEXMATCH(LOWER(B507), ""music|spotify|concert|band|rock|pop|hip hop|jazz|r&amp;b|music lovers""), ""Music"",
  REGEXMATCH(LOWER(B507), ""food|cooking|recipe|restaur"&amp;"ant|snack|grocery|foodies""), ""Food"",
  REGEXMATCH(LOWER(B507), ""travel|vacation|airline|hotel|trip|flights|travelers""), ""Travel"",
  REGEXMATCH(LOWER(B507), ""fashion|style|clothing|apparel|shoes|accessories|beauty|cosmetics|fashionistas""), ""Fashi"&amp;"on &amp; Beauty"",
  REGEXMATCH(LOWER(B507), ""fitness|workout|gym|exercise|yoga|wellness|fitness enthusiasts""), ""Fitness"",
  REGEXMATCH(LOWER(B507), ""health|medical|pharmacy|mental health|doctor|health-conscious""), ""Health"",
  REGEXMATCH(LOWER(B507), "&amp;"""pets|dogs|cats|animals|pet care|pet lovers""), ""Pets"",
  REGEXMATCH(LOWER(B507), ""games|gaming|video games|xbox|playstation|nintendo|gamers""), ""Gaming"",
  REGEXMATCH(LOWER(B507), ""entertainment|movies|tv|netflix|streaming|celebrity|movie lovers|t"&amp;"v fans""), ""Entertainment"",
  REGEXMATCH(LOWER(B507), ""lifestyle|home|interior|decor|living|lifestyle enthusiasts""), ""Lifestyle"",
  REGEXMATCH(LOWER(B507), ""financial|finance|investing|stocks|retirement|banking|credit|debt|loans|savings|personal fi"&amp;"nance""), ""Finance"",
  REGEXMATCH(LOWER(B507), ""auto|automotive""), ""Auto"",
  REGEXMATCH(LOWER(B507), ""parenting|moms|dads|kids|toddlers|baby|new parents|children""), ""Parenting"",
  REGEXMATCH(LOWER(B507), ""technology|tech|gadgets|smartphone|apps"&amp;"|devices|computing|ai|robots""), ""Technology"",
  REGEXMATCH(LOWER(B507), ""education|students|learning|school|teachers|college|university|academics""), ""Education"",
  TRUE, ""Other""
)"),"Other")</f>
        <v>Other</v>
      </c>
      <c r="J240" t="s">
        <v>19</v>
      </c>
      <c r="K240" t="s">
        <v>1164</v>
      </c>
      <c r="L240" t="s">
        <v>34</v>
      </c>
      <c r="M240" t="s">
        <v>1165</v>
      </c>
      <c r="N240" t="s">
        <v>46</v>
      </c>
      <c r="O240" t="s">
        <v>24</v>
      </c>
      <c r="P240">
        <v>12214</v>
      </c>
      <c r="Q240">
        <v>50</v>
      </c>
      <c r="R240">
        <v>5376</v>
      </c>
      <c r="S240">
        <v>11490</v>
      </c>
      <c r="T240">
        <v>7</v>
      </c>
      <c r="U240">
        <v>5616.3094019999999</v>
      </c>
      <c r="V240" t="s">
        <v>298</v>
      </c>
      <c r="W240">
        <f t="shared" si="21"/>
        <v>802.3299145714285</v>
      </c>
      <c r="X240">
        <f t="shared" si="22"/>
        <v>0.40936630096610443</v>
      </c>
      <c r="Y240">
        <f t="shared" si="23"/>
        <v>44.015064679875557</v>
      </c>
      <c r="Z240">
        <f t="shared" si="24"/>
        <v>1044.7004095982143</v>
      </c>
      <c r="AA240">
        <f t="shared" si="25"/>
        <v>14.000000000000002</v>
      </c>
      <c r="AB240">
        <f t="shared" si="26"/>
        <v>459.82556099557883</v>
      </c>
      <c r="AC240">
        <f t="shared" si="27"/>
        <v>112.32618803999999</v>
      </c>
    </row>
    <row r="241" spans="1:29" x14ac:dyDescent="0.25">
      <c r="A241" t="s">
        <v>1432</v>
      </c>
      <c r="B241" t="s">
        <v>2306</v>
      </c>
      <c r="C241" t="s">
        <v>2307</v>
      </c>
      <c r="D241" t="s">
        <v>2665</v>
      </c>
      <c r="E241" t="s">
        <v>2490</v>
      </c>
      <c r="I241" t="str">
        <f ca="1">IFERROR(__xludf.DUMMYFUNCTION("IFS(
  REGEXMATCH(LOWER(B673), ""sports|ufc|nba|nfl|mlb|soccer|sports fans""), ""Sports"",
  REGEXMATCH(LOWER(B673), ""music|spotify|concert|band|rock|pop|hip hop|jazz|r&amp;b|music lovers""), ""Music"",
  REGEXMATCH(LOWER(B673), ""food|cooking|recipe|restaur"&amp;"ant|snack|grocery|foodies""), ""Food"",
  REGEXMATCH(LOWER(B673), ""travel|vacation|airline|hotel|trip|flights|travelers""), ""Travel"",
  REGEXMATCH(LOWER(B673), ""fashion|style|clothing|apparel|shoes|accessories|beauty|cosmetics|fashionistas""), ""Fashi"&amp;"on &amp; Beauty"",
  REGEXMATCH(LOWER(B673), ""fitness|workout|gym|exercise|yoga|wellness|fitness enthusiasts""), ""Fitness"",
  REGEXMATCH(LOWER(B673), ""health|medical|pharmacy|mental health|doctor|health-conscious""), ""Health"",
  REGEXMATCH(LOWER(B673), "&amp;"""pets|dogs|cats|animals|pet care|pet lovers""), ""Pets"",
  REGEXMATCH(LOWER(B673), ""games|gaming|video games|xbox|playstation|nintendo|gamers""), ""Gaming"",
  REGEXMATCH(LOWER(B673), ""entertainment|movies|tv|netflix|streaming|celebrity|movie lovers|t"&amp;"v fans""), ""Entertainment"",
  REGEXMATCH(LOWER(B673), ""lifestyle|home|interior|decor|living|lifestyle enthusiasts""), ""Lifestyle"",
  REGEXMATCH(LOWER(B673), ""financial|finance|investing|stocks|retirement|banking|credit|debt|loans|savings|personal fi"&amp;"nance""), ""Finance"",
  REGEXMATCH(LOWER(B673), ""auto|automotive""), ""Auto"",
  REGEXMATCH(LOWER(B673), ""parenting|moms|dads|kids|toddlers|baby|new parents|children""), ""Parenting"",
  REGEXMATCH(LOWER(B673), ""technology|tech|gadgets|smartphone|apps"&amp;"|devices|computing|ai|robots""), ""Technology"",
  REGEXMATCH(LOWER(B673), ""education|students|learning|school|teachers|college|university|academics""), ""Education"",
  TRUE, ""Other""
)"),"Lifestyle")</f>
        <v>Lifestyle</v>
      </c>
      <c r="J241" t="s">
        <v>19</v>
      </c>
      <c r="K241" t="s">
        <v>1328</v>
      </c>
      <c r="L241" t="s">
        <v>34</v>
      </c>
      <c r="M241" t="s">
        <v>179</v>
      </c>
      <c r="N241" t="s">
        <v>51</v>
      </c>
      <c r="O241" t="s">
        <v>24</v>
      </c>
      <c r="P241">
        <v>76049</v>
      </c>
      <c r="Q241">
        <v>199</v>
      </c>
      <c r="R241">
        <v>34921</v>
      </c>
      <c r="S241">
        <v>69138</v>
      </c>
      <c r="T241">
        <v>8</v>
      </c>
      <c r="U241">
        <v>6942.8004579999997</v>
      </c>
      <c r="V241" t="s">
        <v>31</v>
      </c>
      <c r="W241">
        <f t="shared" si="21"/>
        <v>867.85005724999996</v>
      </c>
      <c r="X241">
        <f t="shared" si="22"/>
        <v>0.26167339478494128</v>
      </c>
      <c r="Y241">
        <f t="shared" si="23"/>
        <v>45.919078488869019</v>
      </c>
      <c r="Z241">
        <f t="shared" si="24"/>
        <v>198.81448005498123</v>
      </c>
      <c r="AA241">
        <f t="shared" si="25"/>
        <v>4.0201005025125625</v>
      </c>
      <c r="AB241">
        <f t="shared" si="26"/>
        <v>91.29377714368367</v>
      </c>
      <c r="AC241">
        <f t="shared" si="27"/>
        <v>34.888444512562813</v>
      </c>
    </row>
    <row r="242" spans="1:29" x14ac:dyDescent="0.25">
      <c r="A242" t="s">
        <v>1255</v>
      </c>
      <c r="B242" t="s">
        <v>2306</v>
      </c>
      <c r="C242" t="s">
        <v>2307</v>
      </c>
      <c r="D242" t="s">
        <v>2405</v>
      </c>
      <c r="E242" t="s">
        <v>2406</v>
      </c>
      <c r="F242" t="s">
        <v>2666</v>
      </c>
      <c r="I242" t="str">
        <f ca="1">IFERROR(__xludf.DUMMYFUNCTION("IFS(
  REGEXMATCH(LOWER(B562), ""sports|ufc|nba|nfl|mlb|soccer|sports fans""), ""Sports"",
  REGEXMATCH(LOWER(B562), ""music|spotify|concert|band|rock|pop|hip hop|jazz|r&amp;b|music lovers""), ""Music"",
  REGEXMATCH(LOWER(B562), ""food|cooking|recipe|restaur"&amp;"ant|snack|grocery|foodies""), ""Food"",
  REGEXMATCH(LOWER(B562), ""travel|vacation|airline|hotel|trip|flights|travelers""), ""Travel"",
  REGEXMATCH(LOWER(B562), ""fashion|style|clothing|apparel|shoes|accessories|beauty|cosmetics|fashionistas""), ""Fashi"&amp;"on &amp; Beauty"",
  REGEXMATCH(LOWER(B562), ""fitness|workout|gym|exercise|yoga|wellness|fitness enthusiasts""), ""Fitness"",
  REGEXMATCH(LOWER(B562), ""health|medical|pharmacy|mental health|doctor|health-conscious""), ""Health"",
  REGEXMATCH(LOWER(B562), "&amp;"""pets|dogs|cats|animals|pet care|pet lovers""), ""Pets"",
  REGEXMATCH(LOWER(B562), ""games|gaming|video games|xbox|playstation|nintendo|gamers""), ""Gaming"",
  REGEXMATCH(LOWER(B562), ""entertainment|movies|tv|netflix|streaming|celebrity|movie lovers|t"&amp;"v fans""), ""Entertainment"",
  REGEXMATCH(LOWER(B562), ""lifestyle|home|interior|decor|living|lifestyle enthusiasts""), ""Lifestyle"",
  REGEXMATCH(LOWER(B562), ""financial|finance|investing|stocks|retirement|banking|credit|debt|loans|savings|personal fi"&amp;"nance""), ""Finance"",
  REGEXMATCH(LOWER(B562), ""auto|automotive""), ""Auto"",
  REGEXMATCH(LOWER(B562), ""parenting|moms|dads|kids|toddlers|baby|new parents|children""), ""Parenting"",
  REGEXMATCH(LOWER(B562), ""technology|tech|gadgets|smartphone|apps"&amp;"|devices|computing|ai|robots""), ""Technology"",
  REGEXMATCH(LOWER(B562), ""education|students|learning|school|teachers|college|university|academics""), ""Education"",
  TRUE, ""Other""
)"),"Food")</f>
        <v>Food</v>
      </c>
      <c r="J242" t="s">
        <v>19</v>
      </c>
      <c r="K242" t="s">
        <v>212</v>
      </c>
      <c r="L242" t="s">
        <v>29</v>
      </c>
      <c r="M242" t="s">
        <v>215</v>
      </c>
      <c r="N242" t="s">
        <v>23</v>
      </c>
      <c r="O242" t="s">
        <v>24</v>
      </c>
      <c r="P242">
        <v>40859</v>
      </c>
      <c r="Q242">
        <v>144</v>
      </c>
      <c r="R242">
        <v>17695</v>
      </c>
      <c r="S242">
        <v>37108</v>
      </c>
      <c r="T242">
        <v>4</v>
      </c>
      <c r="U242">
        <v>6130.3684249999997</v>
      </c>
      <c r="V242" t="s">
        <v>47</v>
      </c>
      <c r="W242">
        <f t="shared" si="21"/>
        <v>1532.5921062499999</v>
      </c>
      <c r="X242">
        <f t="shared" si="22"/>
        <v>0.35243153283242368</v>
      </c>
      <c r="Y242">
        <f t="shared" si="23"/>
        <v>43.307472037984283</v>
      </c>
      <c r="Z242">
        <f t="shared" si="24"/>
        <v>346.44636479231423</v>
      </c>
      <c r="AA242">
        <f t="shared" si="25"/>
        <v>2.7777777777777777</v>
      </c>
      <c r="AB242">
        <f t="shared" si="26"/>
        <v>150.0371625590445</v>
      </c>
      <c r="AC242">
        <f t="shared" si="27"/>
        <v>42.572002951388889</v>
      </c>
    </row>
    <row r="243" spans="1:29" x14ac:dyDescent="0.25">
      <c r="A243" t="s">
        <v>395</v>
      </c>
      <c r="B243" t="s">
        <v>2590</v>
      </c>
      <c r="C243" t="s">
        <v>2591</v>
      </c>
      <c r="D243" t="s">
        <v>2593</v>
      </c>
      <c r="I243" t="str">
        <f ca="1">IFERROR(__xludf.DUMMYFUNCTION("IFS(
  REGEXMATCH(LOWER(B129), ""sports|ufc|nba|nfl|mlb|soccer|sports fans""), ""Sports"",
  REGEXMATCH(LOWER(B129), ""music|spotify|concert|band|rock|pop|hip hop|jazz|r&amp;b|music lovers""), ""Music"",
  REGEXMATCH(LOWER(B129), ""food|cooking|recipe|restaur"&amp;"ant|snack|grocery|foodies""), ""Food"",
  REGEXMATCH(LOWER(B129), ""travel|vacation|airline|hotel|trip|flights|travelers""), ""Travel"",
  REGEXMATCH(LOWER(B129), ""fashion|style|clothing|apparel|shoes|accessories|beauty|cosmetics|fashionistas""), ""Fashi"&amp;"on &amp; Beauty"",
  REGEXMATCH(LOWER(B129), ""fitness|workout|gym|exercise|yoga|wellness|fitness enthusiasts""), ""Fitness"",
  REGEXMATCH(LOWER(B129), ""health|medical|pharmacy|mental health|doctor|health-conscious""), ""Health"",
  REGEXMATCH(LOWER(B129), "&amp;"""pets|dogs|cats|animals|pet care|pet lovers""), ""Pets"",
  REGEXMATCH(LOWER(B129), ""games|gaming|video games|xbox|playstation|nintendo|gamers""), ""Gaming"",
  REGEXMATCH(LOWER(B129), ""entertainment|movies|tv|netflix|streaming|celebrity|movie lovers|t"&amp;"v fans""), ""Entertainment"",
  REGEXMATCH(LOWER(B129), ""lifestyle|home|interior|decor|living|lifestyle enthusiasts""), ""Lifestyle"",
  REGEXMATCH(LOWER(B129), ""financial|finance|investing|stocks|retirement|banking|credit|debt|loans|savings|personal fi"&amp;"nance""), ""Finance"",
  REGEXMATCH(LOWER(B129), ""auto|automotive""), ""Auto"",
  REGEXMATCH(LOWER(B129), ""parenting|moms|dads|kids|toddlers|baby|new parents|children""), ""Parenting"",
  REGEXMATCH(LOWER(B129), ""technology|tech|gadgets|smartphone|apps"&amp;"|devices|computing|ai|robots""), ""Technology"",
  REGEXMATCH(LOWER(B129), ""education|students|learning|school|teachers|college|university|academics""), ""Education"",
  TRUE, ""Other""
)"),"Other")</f>
        <v>Other</v>
      </c>
      <c r="J243" t="s">
        <v>27</v>
      </c>
      <c r="K243" t="s">
        <v>327</v>
      </c>
      <c r="L243" t="s">
        <v>21</v>
      </c>
      <c r="M243" t="s">
        <v>30</v>
      </c>
      <c r="N243" t="s">
        <v>36</v>
      </c>
      <c r="O243" t="s">
        <v>24</v>
      </c>
      <c r="P243">
        <v>37355</v>
      </c>
      <c r="Q243">
        <v>145</v>
      </c>
      <c r="R243">
        <v>17138</v>
      </c>
      <c r="S243">
        <v>35689</v>
      </c>
      <c r="T243">
        <v>3</v>
      </c>
      <c r="U243">
        <v>1577.366086</v>
      </c>
      <c r="V243" t="s">
        <v>119</v>
      </c>
      <c r="W243">
        <f t="shared" si="21"/>
        <v>525.78869533333329</v>
      </c>
      <c r="X243">
        <f t="shared" si="22"/>
        <v>0.38816758131441575</v>
      </c>
      <c r="Y243">
        <f t="shared" si="23"/>
        <v>45.878731093561768</v>
      </c>
      <c r="Z243">
        <f t="shared" si="24"/>
        <v>92.039099428171312</v>
      </c>
      <c r="AA243">
        <f t="shared" si="25"/>
        <v>2.0689655172413794</v>
      </c>
      <c r="AB243">
        <f t="shared" si="26"/>
        <v>42.226370927586665</v>
      </c>
      <c r="AC243">
        <f t="shared" si="27"/>
        <v>10.878386799999999</v>
      </c>
    </row>
    <row r="244" spans="1:29" x14ac:dyDescent="0.25">
      <c r="A244" t="s">
        <v>1006</v>
      </c>
      <c r="B244" t="s">
        <v>2306</v>
      </c>
      <c r="C244" t="s">
        <v>2307</v>
      </c>
      <c r="D244" t="s">
        <v>2345</v>
      </c>
      <c r="E244" t="s">
        <v>242</v>
      </c>
      <c r="F244" t="s">
        <v>2667</v>
      </c>
      <c r="I244" t="str">
        <f ca="1">IFERROR(__xludf.DUMMYFUNCTION("IFS(
  REGEXMATCH(LOWER(B416), ""sports|ufc|nba|nfl|mlb|soccer|sports fans""), ""Sports"",
  REGEXMATCH(LOWER(B416), ""music|spotify|concert|band|rock|pop|hip hop|jazz|r&amp;b|music lovers""), ""Music"",
  REGEXMATCH(LOWER(B416), ""food|cooking|recipe|restaur"&amp;"ant|snack|grocery|foodies""), ""Food"",
  REGEXMATCH(LOWER(B416), ""travel|vacation|airline|hotel|trip|flights|travelers""), ""Travel"",
  REGEXMATCH(LOWER(B416), ""fashion|style|clothing|apparel|shoes|accessories|beauty|cosmetics|fashionistas""), ""Fashi"&amp;"on &amp; Beauty"",
  REGEXMATCH(LOWER(B416), ""fitness|workout|gym|exercise|yoga|wellness|fitness enthusiasts""), ""Fitness"",
  REGEXMATCH(LOWER(B416), ""health|medical|pharmacy|mental health|doctor|health-conscious""), ""Health"",
  REGEXMATCH(LOWER(B416), "&amp;"""pets|dogs|cats|animals|pet care|pet lovers""), ""Pets"",
  REGEXMATCH(LOWER(B416), ""games|gaming|video games|xbox|playstation|nintendo|gamers""), ""Gaming"",
  REGEXMATCH(LOWER(B416), ""entertainment|movies|tv|netflix|streaming|celebrity|movie lovers|t"&amp;"v fans""), ""Entertainment"",
  REGEXMATCH(LOWER(B416), ""lifestyle|home|interior|decor|living|lifestyle enthusiasts""), ""Lifestyle"",
  REGEXMATCH(LOWER(B416), ""financial|finance|investing|stocks|retirement|banking|credit|debt|loans|savings|personal fi"&amp;"nance""), ""Finance"",
  REGEXMATCH(LOWER(B416), ""auto|automotive""), ""Auto"",
  REGEXMATCH(LOWER(B416), ""parenting|moms|dads|kids|toddlers|baby|new parents|children""), ""Parenting"",
  REGEXMATCH(LOWER(B416), ""technology|tech|gadgets|smartphone|apps"&amp;"|devices|computing|ai|robots""), ""Technology"",
  REGEXMATCH(LOWER(B416), ""education|students|learning|school|teachers|college|university|academics""), ""Education"",
  TRUE, ""Other""
)"),"Travel")</f>
        <v>Travel</v>
      </c>
      <c r="J244" t="s">
        <v>27</v>
      </c>
      <c r="K244" t="s">
        <v>1007</v>
      </c>
      <c r="L244" t="s">
        <v>29</v>
      </c>
      <c r="M244" t="s">
        <v>72</v>
      </c>
      <c r="N244" t="s">
        <v>23</v>
      </c>
      <c r="O244" t="s">
        <v>24</v>
      </c>
      <c r="P244">
        <v>100991</v>
      </c>
      <c r="Q244">
        <v>286</v>
      </c>
      <c r="R244">
        <v>56138</v>
      </c>
      <c r="S244">
        <v>88836</v>
      </c>
      <c r="T244">
        <v>9</v>
      </c>
      <c r="U244">
        <v>4652.3676290000003</v>
      </c>
      <c r="V244" t="s">
        <v>74</v>
      </c>
      <c r="W244">
        <f t="shared" si="21"/>
        <v>516.92973655555556</v>
      </c>
      <c r="X244">
        <f t="shared" si="22"/>
        <v>0.28319355190066442</v>
      </c>
      <c r="Y244">
        <f t="shared" si="23"/>
        <v>55.587131526571675</v>
      </c>
      <c r="Z244">
        <f t="shared" si="24"/>
        <v>82.8737687306281</v>
      </c>
      <c r="AA244">
        <f t="shared" si="25"/>
        <v>3.1468531468531471</v>
      </c>
      <c r="AB244">
        <f t="shared" si="26"/>
        <v>46.067150825321072</v>
      </c>
      <c r="AC244">
        <f t="shared" si="27"/>
        <v>16.267019681818184</v>
      </c>
    </row>
    <row r="245" spans="1:29" x14ac:dyDescent="0.25">
      <c r="A245" t="s">
        <v>48</v>
      </c>
      <c r="B245" t="s">
        <v>2480</v>
      </c>
      <c r="C245" t="s">
        <v>2341</v>
      </c>
      <c r="D245" t="s">
        <v>2481</v>
      </c>
      <c r="E245" t="s">
        <v>2668</v>
      </c>
      <c r="I245" t="str">
        <f ca="1">IFERROR(__xludf.DUMMYFUNCTION("IFS(
  REGEXMATCH(LOWER(B7), ""sports|ufc|nba|nfl|mlb|soccer|sports fans""), ""Sports"",
  REGEXMATCH(LOWER(B7), ""music|spotify|concert|band|rock|pop|hip hop|jazz|r&amp;b|music lovers""), ""Music"",
  REGEXMATCH(LOWER(B7), ""food|cooking|recipe|restaurant|sn"&amp;"ack|grocery|foodies""), ""Food"",
  REGEXMATCH(LOWER(B7), ""travel|vacation|airline|hotel|trip|flights|travelers""), ""Travel"",
  REGEXMATCH(LOWER(B7), ""fashion|style|clothing|apparel|shoes|accessories|beauty|cosmetics|fashionistas""), ""Fashion &amp; Beaut"&amp;"y"",
  REGEXMATCH(LOWER(B7), ""fitness|workout|gym|exercise|yoga|wellness|fitness enthusiasts""), ""Fitness"",
  REGEXMATCH(LOWER(B7), ""health|medical|pharmacy|mental health|doctor|health-conscious""), ""Health"",
  REGEXMATCH(LOWER(B7), ""pets|dogs|cats"&amp;"|animals|pet care|pet lovers""), ""Pets"",
  REGEXMATCH(LOWER(B7), ""games|gaming|video games|xbox|playstation|nintendo|gamers""), ""Gaming"",
  REGEXMATCH(LOWER(B7), ""entertainment|movies|tv|netflix|streaming|celebrity|movie lovers|tv fans""), ""Enterta"&amp;"inment"",
  REGEXMATCH(LOWER(B7), ""lifestyle|home|interior|decor|living|lifestyle enthusiasts""), ""Lifestyle"",
  REGEXMATCH(LOWER(B7), ""financial|finance|investing|stocks|retirement|banking|credit|debt|loans|savings|personal finance""), ""Finance"",
 "&amp;" REGEXMATCH(LOWER(B7), ""auto|automotive""), ""Auto"",
  REGEXMATCH(LOWER(B7), ""parenting|moms|dads|kids|toddlers|baby|new parents|children""), ""Parenting"",
  REGEXMATCH(LOWER(B7), ""technology|tech|gadgets|smartphone|apps|devices|computing|ai|robots"""&amp;"), ""Technology"",
  REGEXMATCH(LOWER(B7), ""education|students|learning|school|teachers|college|university|academics""), ""Education"",
  TRUE, ""Other""
)"),"Travel")</f>
        <v>Travel</v>
      </c>
      <c r="J245" t="s">
        <v>19</v>
      </c>
      <c r="K245" t="s">
        <v>49</v>
      </c>
      <c r="L245" t="s">
        <v>40</v>
      </c>
      <c r="M245" t="s">
        <v>50</v>
      </c>
      <c r="N245" t="s">
        <v>51</v>
      </c>
      <c r="O245" t="s">
        <v>24</v>
      </c>
      <c r="P245">
        <v>88819</v>
      </c>
      <c r="Q245">
        <v>200</v>
      </c>
      <c r="R245">
        <v>65488</v>
      </c>
      <c r="S245">
        <v>80451</v>
      </c>
      <c r="T245">
        <v>6</v>
      </c>
      <c r="U245">
        <v>1442.2279900000001</v>
      </c>
      <c r="V245" t="s">
        <v>25</v>
      </c>
      <c r="W245">
        <f t="shared" si="21"/>
        <v>240.37133166666669</v>
      </c>
      <c r="X245">
        <f t="shared" si="22"/>
        <v>0.22517704545198663</v>
      </c>
      <c r="Y245">
        <f t="shared" si="23"/>
        <v>73.731971762798494</v>
      </c>
      <c r="Z245">
        <f t="shared" si="24"/>
        <v>22.022782647202543</v>
      </c>
      <c r="AA245">
        <f t="shared" si="25"/>
        <v>3</v>
      </c>
      <c r="AB245">
        <f t="shared" si="26"/>
        <v>16.237831882817865</v>
      </c>
      <c r="AC245">
        <f t="shared" si="27"/>
        <v>7.2111399500000006</v>
      </c>
    </row>
    <row r="246" spans="1:29" x14ac:dyDescent="0.25">
      <c r="A246" t="s">
        <v>883</v>
      </c>
      <c r="B246" t="s">
        <v>2310</v>
      </c>
      <c r="C246" t="s">
        <v>2320</v>
      </c>
      <c r="D246" t="s">
        <v>2321</v>
      </c>
      <c r="E246" t="s">
        <v>2354</v>
      </c>
      <c r="F246" t="s">
        <v>2355</v>
      </c>
      <c r="G246" t="s">
        <v>2669</v>
      </c>
      <c r="I246" t="str">
        <f ca="1">IFERROR(__xludf.DUMMYFUNCTION("IFS(
  REGEXMATCH(LOWER(B354), ""sports|ufc|nba|nfl|mlb|soccer|sports fans""), ""Sports"",
  REGEXMATCH(LOWER(B354), ""music|spotify|concert|band|rock|pop|hip hop|jazz|r&amp;b|music lovers""), ""Music"",
  REGEXMATCH(LOWER(B354), ""food|cooking|recipe|restaur"&amp;"ant|snack|grocery|foodies""), ""Food"",
  REGEXMATCH(LOWER(B354), ""travel|vacation|airline|hotel|trip|flights|travelers""), ""Travel"",
  REGEXMATCH(LOWER(B354), ""fashion|style|clothing|apparel|shoes|accessories|beauty|cosmetics|fashionistas""), ""Fashi"&amp;"on &amp; Beauty"",
  REGEXMATCH(LOWER(B354), ""fitness|workout|gym|exercise|yoga|wellness|fitness enthusiasts""), ""Fitness"",
  REGEXMATCH(LOWER(B354), ""health|medical|pharmacy|mental health|doctor|health-conscious""), ""Health"",
  REGEXMATCH(LOWER(B354), "&amp;"""pets|dogs|cats|animals|pet care|pet lovers""), ""Pets"",
  REGEXMATCH(LOWER(B354), ""games|gaming|video games|xbox|playstation|nintendo|gamers""), ""Gaming"",
  REGEXMATCH(LOWER(B354), ""entertainment|movies|tv|netflix|streaming|celebrity|movie lovers|t"&amp;"v fans""), ""Entertainment"",
  REGEXMATCH(LOWER(B354), ""lifestyle|home|interior|decor|living|lifestyle enthusiasts""), ""Lifestyle"",
  REGEXMATCH(LOWER(B354), ""financial|finance|investing|stocks|retirement|banking|credit|debt|loans|savings|personal fi"&amp;"nance""), ""Finance"",
  REGEXMATCH(LOWER(B354), ""auto|automotive""), ""Auto"",
  REGEXMATCH(LOWER(B354), ""parenting|moms|dads|kids|toddlers|baby|new parents|children""), ""Parenting"",
  REGEXMATCH(LOWER(B354), ""technology|tech|gadgets|smartphone|apps"&amp;"|devices|computing|ai|robots""), ""Technology"",
  REGEXMATCH(LOWER(B354), ""education|students|learning|school|teachers|college|university|academics""), ""Education"",
  TRUE, ""Other""
)"),"Sports")</f>
        <v>Sports</v>
      </c>
      <c r="J246" t="s">
        <v>27</v>
      </c>
      <c r="K246" t="s">
        <v>884</v>
      </c>
      <c r="L246" t="s">
        <v>29</v>
      </c>
      <c r="M246" t="s">
        <v>215</v>
      </c>
      <c r="N246" t="s">
        <v>297</v>
      </c>
      <c r="O246" t="s">
        <v>24</v>
      </c>
      <c r="P246">
        <v>114267</v>
      </c>
      <c r="Q246">
        <v>110</v>
      </c>
      <c r="R246">
        <v>60964</v>
      </c>
      <c r="S246">
        <v>108301</v>
      </c>
      <c r="T246">
        <v>5</v>
      </c>
      <c r="U246">
        <v>2679.1540679999998</v>
      </c>
      <c r="V246" t="s">
        <v>31</v>
      </c>
      <c r="W246">
        <f t="shared" si="21"/>
        <v>535.83081359999994</v>
      </c>
      <c r="X246">
        <f t="shared" si="22"/>
        <v>9.6265763518776193E-2</v>
      </c>
      <c r="Y246">
        <f t="shared" si="23"/>
        <v>53.352236428715202</v>
      </c>
      <c r="Z246">
        <f t="shared" si="24"/>
        <v>43.946494127681909</v>
      </c>
      <c r="AA246">
        <f t="shared" si="25"/>
        <v>4.5454545454545459</v>
      </c>
      <c r="AB246">
        <f t="shared" si="26"/>
        <v>23.446437449132294</v>
      </c>
      <c r="AC246">
        <f t="shared" si="27"/>
        <v>24.355946072727271</v>
      </c>
    </row>
    <row r="247" spans="1:29" x14ac:dyDescent="0.25">
      <c r="A247" t="s">
        <v>1442</v>
      </c>
      <c r="B247" t="s">
        <v>2306</v>
      </c>
      <c r="C247" t="s">
        <v>2307</v>
      </c>
      <c r="D247" t="s">
        <v>2333</v>
      </c>
      <c r="E247" t="s">
        <v>2565</v>
      </c>
      <c r="F247" t="s">
        <v>2670</v>
      </c>
      <c r="I247" t="str">
        <f ca="1">IFERROR(__xludf.DUMMYFUNCTION("IFS(
  REGEXMATCH(LOWER(B680), ""sports|ufc|nba|nfl|mlb|soccer|sports fans""), ""Sports"",
  REGEXMATCH(LOWER(B680), ""music|spotify|concert|band|rock|pop|hip hop|jazz|r&amp;b|music lovers""), ""Music"",
  REGEXMATCH(LOWER(B680), ""food|cooking|recipe|restaur"&amp;"ant|snack|grocery|foodies""), ""Food"",
  REGEXMATCH(LOWER(B680), ""travel|vacation|airline|hotel|trip|flights|travelers""), ""Travel"",
  REGEXMATCH(LOWER(B680), ""fashion|style|clothing|apparel|shoes|accessories|beauty|cosmetics|fashionistas""), ""Fashi"&amp;"on &amp; Beauty"",
  REGEXMATCH(LOWER(B680), ""fitness|workout|gym|exercise|yoga|wellness|fitness enthusiasts""), ""Fitness"",
  REGEXMATCH(LOWER(B680), ""health|medical|pharmacy|mental health|doctor|health-conscious""), ""Health"",
  REGEXMATCH(LOWER(B680), "&amp;"""pets|dogs|cats|animals|pet care|pet lovers""), ""Pets"",
  REGEXMATCH(LOWER(B680), ""games|gaming|video games|xbox|playstation|nintendo|gamers""), ""Gaming"",
  REGEXMATCH(LOWER(B680), ""entertainment|movies|tv|netflix|streaming|celebrity|movie lovers|t"&amp;"v fans""), ""Entertainment"",
  REGEXMATCH(LOWER(B680), ""lifestyle|home|interior|decor|living|lifestyle enthusiasts""), ""Lifestyle"",
  REGEXMATCH(LOWER(B680), ""financial|finance|investing|stocks|retirement|banking|credit|debt|loans|savings|personal fi"&amp;"nance""), ""Finance"",
  REGEXMATCH(LOWER(B680), ""auto|automotive""), ""Auto"",
  REGEXMATCH(LOWER(B680), ""parenting|moms|dads|kids|toddlers|baby|new parents|children""), ""Parenting"",
  REGEXMATCH(LOWER(B680), ""technology|tech|gadgets|smartphone|apps"&amp;"|devices|computing|ai|robots""), ""Technology"",
  REGEXMATCH(LOWER(B680), ""education|students|learning|school|teachers|college|university|academics""), ""Education"",
  TRUE, ""Other""
)"),"Finance")</f>
        <v>Finance</v>
      </c>
      <c r="J247" t="s">
        <v>27</v>
      </c>
      <c r="K247" t="s">
        <v>174</v>
      </c>
      <c r="L247" t="s">
        <v>21</v>
      </c>
      <c r="M247" t="s">
        <v>1443</v>
      </c>
      <c r="N247" t="s">
        <v>36</v>
      </c>
      <c r="O247" t="s">
        <v>24</v>
      </c>
      <c r="P247">
        <v>8362</v>
      </c>
      <c r="Q247">
        <v>31</v>
      </c>
      <c r="R247">
        <v>5959</v>
      </c>
      <c r="S247">
        <v>7947</v>
      </c>
      <c r="T247">
        <v>7</v>
      </c>
      <c r="U247">
        <v>6997.4689630000003</v>
      </c>
      <c r="V247" t="s">
        <v>74</v>
      </c>
      <c r="W247">
        <f t="shared" si="21"/>
        <v>999.63842328571434</v>
      </c>
      <c r="X247">
        <f t="shared" si="22"/>
        <v>0.37072470700789284</v>
      </c>
      <c r="Y247">
        <f t="shared" si="23"/>
        <v>71.26285577613011</v>
      </c>
      <c r="Z247">
        <f t="shared" si="24"/>
        <v>1174.2689986574931</v>
      </c>
      <c r="AA247">
        <f t="shared" si="25"/>
        <v>22.58064516129032</v>
      </c>
      <c r="AB247">
        <f t="shared" si="26"/>
        <v>836.81762293709642</v>
      </c>
      <c r="AC247">
        <f t="shared" si="27"/>
        <v>225.72480525806452</v>
      </c>
    </row>
    <row r="248" spans="1:29" x14ac:dyDescent="0.25">
      <c r="A248" t="s">
        <v>175</v>
      </c>
      <c r="B248" t="s">
        <v>818</v>
      </c>
      <c r="C248" t="s">
        <v>2337</v>
      </c>
      <c r="D248" t="s">
        <v>2401</v>
      </c>
      <c r="E248" t="s">
        <v>2671</v>
      </c>
      <c r="I248" t="str">
        <f ca="1">IFERROR(__xludf.DUMMYFUNCTION("IFS(
  REGEXMATCH(LOWER(B45), ""sports|ufc|nba|nfl|mlb|soccer|sports fans""), ""Sports"",
  REGEXMATCH(LOWER(B45), ""music|spotify|concert|band|rock|pop|hip hop|jazz|r&amp;b|music lovers""), ""Music"",
  REGEXMATCH(LOWER(B45), ""food|cooking|recipe|restaurant"&amp;"|snack|grocery|foodies""), ""Food"",
  REGEXMATCH(LOWER(B45), ""travel|vacation|airline|hotel|trip|flights|travelers""), ""Travel"",
  REGEXMATCH(LOWER(B45), ""fashion|style|clothing|apparel|shoes|accessories|beauty|cosmetics|fashionistas""), ""Fashion &amp; "&amp;"Beauty"",
  REGEXMATCH(LOWER(B45), ""fitness|workout|gym|exercise|yoga|wellness|fitness enthusiasts""), ""Fitness"",
  REGEXMATCH(LOWER(B45), ""health|medical|pharmacy|mental health|doctor|health-conscious""), ""Health"",
  REGEXMATCH(LOWER(B45), ""pets|d"&amp;"ogs|cats|animals|pet care|pet lovers""), ""Pets"",
  REGEXMATCH(LOWER(B45), ""games|gaming|video games|xbox|playstation|nintendo|gamers""), ""Gaming"",
  REGEXMATCH(LOWER(B45), ""entertainment|movies|tv|netflix|streaming|celebrity|movie lovers|tv fans""),"&amp;" ""Entertainment"",
  REGEXMATCH(LOWER(B45), ""lifestyle|home|interior|decor|living|lifestyle enthusiasts""), ""Lifestyle"",
  REGEXMATCH(LOWER(B45), ""financial|finance|investing|stocks|retirement|banking|credit|debt|loans|savings|personal finance""), """&amp;"Finance"",
  REGEXMATCH(LOWER(B45), ""auto|automotive""), ""Auto"",
  REGEXMATCH(LOWER(B45), ""parenting|moms|dads|kids|toddlers|baby|new parents|children""), ""Parenting"",
  REGEXMATCH(LOWER(B45), ""technology|tech|gadgets|smartphone|apps|devices|comput"&amp;"ing|ai|robots""), ""Technology"",
  REGEXMATCH(LOWER(B45), ""education|students|learning|school|teachers|college|university|academics""), ""Education"",
  TRUE, ""Other""
)"),"Music")</f>
        <v>Music</v>
      </c>
      <c r="J248" t="s">
        <v>27</v>
      </c>
      <c r="K248" t="s">
        <v>176</v>
      </c>
      <c r="L248" t="s">
        <v>40</v>
      </c>
      <c r="M248" t="s">
        <v>147</v>
      </c>
      <c r="N248" t="s">
        <v>55</v>
      </c>
      <c r="O248" t="s">
        <v>116</v>
      </c>
      <c r="P248">
        <v>76724</v>
      </c>
      <c r="Q248">
        <v>187</v>
      </c>
      <c r="R248">
        <v>43209</v>
      </c>
      <c r="S248">
        <v>69530</v>
      </c>
      <c r="T248">
        <v>9</v>
      </c>
      <c r="U248">
        <v>1493.204528</v>
      </c>
      <c r="V248" t="s">
        <v>69</v>
      </c>
      <c r="W248">
        <f t="shared" si="21"/>
        <v>165.91161422222223</v>
      </c>
      <c r="X248">
        <f t="shared" si="22"/>
        <v>0.24373077524633752</v>
      </c>
      <c r="Y248">
        <f t="shared" si="23"/>
        <v>56.317449559459888</v>
      </c>
      <c r="Z248">
        <f t="shared" si="24"/>
        <v>34.557720104607839</v>
      </c>
      <c r="AA248">
        <f t="shared" si="25"/>
        <v>4.8128342245989302</v>
      </c>
      <c r="AB248">
        <f t="shared" si="26"/>
        <v>19.462026588811842</v>
      </c>
      <c r="AC248">
        <f t="shared" si="27"/>
        <v>7.9850509518716573</v>
      </c>
    </row>
    <row r="249" spans="1:29" x14ac:dyDescent="0.25">
      <c r="A249" t="s">
        <v>515</v>
      </c>
      <c r="B249" t="s">
        <v>2310</v>
      </c>
      <c r="C249" t="s">
        <v>2315</v>
      </c>
      <c r="D249" t="s">
        <v>2432</v>
      </c>
      <c r="E249" t="s">
        <v>2672</v>
      </c>
      <c r="I249" t="str">
        <f ca="1">IFERROR(__xludf.DUMMYFUNCTION("IFS(
  REGEXMATCH(LOWER(B182), ""sports|ufc|nba|nfl|mlb|soccer|sports fans""), ""Sports"",
  REGEXMATCH(LOWER(B182), ""music|spotify|concert|band|rock|pop|hip hop|jazz|r&amp;b|music lovers""), ""Music"",
  REGEXMATCH(LOWER(B182), ""food|cooking|recipe|restaur"&amp;"ant|snack|grocery|foodies""), ""Food"",
  REGEXMATCH(LOWER(B182), ""travel|vacation|airline|hotel|trip|flights|travelers""), ""Travel"",
  REGEXMATCH(LOWER(B182), ""fashion|style|clothing|apparel|shoes|accessories|beauty|cosmetics|fashionistas""), ""Fashi"&amp;"on &amp; Beauty"",
  REGEXMATCH(LOWER(B182), ""fitness|workout|gym|exercise|yoga|wellness|fitness enthusiasts""), ""Fitness"",
  REGEXMATCH(LOWER(B182), ""health|medical|pharmacy|mental health|doctor|health-conscious""), ""Health"",
  REGEXMATCH(LOWER(B182), "&amp;"""pets|dogs|cats|animals|pet care|pet lovers""), ""Pets"",
  REGEXMATCH(LOWER(B182), ""games|gaming|video games|xbox|playstation|nintendo|gamers""), ""Gaming"",
  REGEXMATCH(LOWER(B182), ""entertainment|movies|tv|netflix|streaming|celebrity|movie lovers|t"&amp;"v fans""), ""Entertainment"",
  REGEXMATCH(LOWER(B182), ""lifestyle|home|interior|decor|living|lifestyle enthusiasts""), ""Lifestyle"",
  REGEXMATCH(LOWER(B182), ""financial|finance|investing|stocks|retirement|banking|credit|debt|loans|savings|personal fi"&amp;"nance""), ""Finance"",
  REGEXMATCH(LOWER(B182), ""auto|automotive""), ""Auto"",
  REGEXMATCH(LOWER(B182), ""parenting|moms|dads|kids|toddlers|baby|new parents|children""), ""Parenting"",
  REGEXMATCH(LOWER(B182), ""technology|tech|gadgets|smartphone|apps"&amp;"|devices|computing|ai|robots""), ""Technology"",
  REGEXMATCH(LOWER(B182), ""education|students|learning|school|teachers|college|university|academics""), ""Education"",
  TRUE, ""Other""
)"),"Fashion &amp; Beauty")</f>
        <v>Fashion &amp; Beauty</v>
      </c>
      <c r="J249" t="s">
        <v>27</v>
      </c>
      <c r="K249" t="s">
        <v>516</v>
      </c>
      <c r="L249" t="s">
        <v>34</v>
      </c>
      <c r="M249" t="s">
        <v>517</v>
      </c>
      <c r="N249" t="s">
        <v>36</v>
      </c>
      <c r="O249" t="s">
        <v>92</v>
      </c>
      <c r="P249">
        <v>12001</v>
      </c>
      <c r="Q249">
        <v>40</v>
      </c>
      <c r="R249">
        <v>7173</v>
      </c>
      <c r="S249">
        <v>11432</v>
      </c>
      <c r="T249">
        <v>2</v>
      </c>
      <c r="U249">
        <v>1659.9327129999999</v>
      </c>
      <c r="V249" t="s">
        <v>47</v>
      </c>
      <c r="W249">
        <f t="shared" si="21"/>
        <v>829.96635649999996</v>
      </c>
      <c r="X249">
        <f t="shared" si="22"/>
        <v>0.33330555787017752</v>
      </c>
      <c r="Y249">
        <f t="shared" si="23"/>
        <v>59.770019165069577</v>
      </c>
      <c r="Z249">
        <f t="shared" si="24"/>
        <v>231.41401268646311</v>
      </c>
      <c r="AA249">
        <f t="shared" si="25"/>
        <v>5</v>
      </c>
      <c r="AB249">
        <f t="shared" si="26"/>
        <v>138.31619973335555</v>
      </c>
      <c r="AC249">
        <f t="shared" si="27"/>
        <v>41.498317825000001</v>
      </c>
    </row>
    <row r="250" spans="1:29" x14ac:dyDescent="0.25">
      <c r="A250" t="s">
        <v>1236</v>
      </c>
      <c r="B250" t="s">
        <v>2306</v>
      </c>
      <c r="C250" t="s">
        <v>2307</v>
      </c>
      <c r="D250" t="s">
        <v>2355</v>
      </c>
      <c r="E250" t="s">
        <v>2461</v>
      </c>
      <c r="F250" t="s">
        <v>2673</v>
      </c>
      <c r="I250" t="str">
        <f ca="1">IFERROR(__xludf.DUMMYFUNCTION("IFS(
  REGEXMATCH(LOWER(B549), ""sports|ufc|nba|nfl|mlb|soccer|sports fans""), ""Sports"",
  REGEXMATCH(LOWER(B549), ""music|spotify|concert|band|rock|pop|hip hop|jazz|r&amp;b|music lovers""), ""Music"",
  REGEXMATCH(LOWER(B549), ""food|cooking|recipe|restaur"&amp;"ant|snack|grocery|foodies""), ""Food"",
  REGEXMATCH(LOWER(B549), ""travel|vacation|airline|hotel|trip|flights|travelers""), ""Travel"",
  REGEXMATCH(LOWER(B549), ""fashion|style|clothing|apparel|shoes|accessories|beauty|cosmetics|fashionistas""), ""Fashi"&amp;"on &amp; Beauty"",
  REGEXMATCH(LOWER(B549), ""fitness|workout|gym|exercise|yoga|wellness|fitness enthusiasts""), ""Fitness"",
  REGEXMATCH(LOWER(B549), ""health|medical|pharmacy|mental health|doctor|health-conscious""), ""Health"",
  REGEXMATCH(LOWER(B549), "&amp;"""pets|dogs|cats|animals|pet care|pet lovers""), ""Pets"",
  REGEXMATCH(LOWER(B549), ""games|gaming|video games|xbox|playstation|nintendo|gamers""), ""Gaming"",
  REGEXMATCH(LOWER(B549), ""entertainment|movies|tv|netflix|streaming|celebrity|movie lovers|t"&amp;"v fans""), ""Entertainment"",
  REGEXMATCH(LOWER(B549), ""lifestyle|home|interior|decor|living|lifestyle enthusiasts""), ""Lifestyle"",
  REGEXMATCH(LOWER(B549), ""financial|finance|investing|stocks|retirement|banking|credit|debt|loans|savings|personal fi"&amp;"nance""), ""Finance"",
  REGEXMATCH(LOWER(B549), ""auto|automotive""), ""Auto"",
  REGEXMATCH(LOWER(B549), ""parenting|moms|dads|kids|toddlers|baby|new parents|children""), ""Parenting"",
  REGEXMATCH(LOWER(B549), ""technology|tech|gadgets|smartphone|apps"&amp;"|devices|computing|ai|robots""), ""Technology"",
  REGEXMATCH(LOWER(B549), ""education|students|learning|school|teachers|college|university|academics""), ""Education"",
  TRUE, ""Other""
)"),"Sports")</f>
        <v>Sports</v>
      </c>
      <c r="J250" t="s">
        <v>27</v>
      </c>
      <c r="K250" t="s">
        <v>127</v>
      </c>
      <c r="L250" t="s">
        <v>34</v>
      </c>
      <c r="M250" t="s">
        <v>157</v>
      </c>
      <c r="N250" t="s">
        <v>68</v>
      </c>
      <c r="O250" t="s">
        <v>116</v>
      </c>
      <c r="P250">
        <v>117518</v>
      </c>
      <c r="Q250">
        <v>299</v>
      </c>
      <c r="R250">
        <v>66458</v>
      </c>
      <c r="S250">
        <v>86571</v>
      </c>
      <c r="T250">
        <v>1</v>
      </c>
      <c r="U250">
        <v>5999.9937810000001</v>
      </c>
      <c r="V250" t="s">
        <v>129</v>
      </c>
      <c r="W250">
        <f t="shared" si="21"/>
        <v>5999.9937810000001</v>
      </c>
      <c r="X250">
        <f t="shared" si="22"/>
        <v>0.25442910873227931</v>
      </c>
      <c r="Y250">
        <f t="shared" si="23"/>
        <v>56.551336816487684</v>
      </c>
      <c r="Z250">
        <f t="shared" si="24"/>
        <v>90.282490911553154</v>
      </c>
      <c r="AA250">
        <f t="shared" si="25"/>
        <v>0.33444816053511706</v>
      </c>
      <c r="AB250">
        <f t="shared" si="26"/>
        <v>51.055955521707318</v>
      </c>
      <c r="AC250">
        <f t="shared" si="27"/>
        <v>20.066868832775921</v>
      </c>
    </row>
    <row r="251" spans="1:29" x14ac:dyDescent="0.25">
      <c r="A251" t="s">
        <v>1343</v>
      </c>
      <c r="B251" t="s">
        <v>2306</v>
      </c>
      <c r="C251" t="s">
        <v>2307</v>
      </c>
      <c r="D251" t="s">
        <v>2345</v>
      </c>
      <c r="E251" t="s">
        <v>242</v>
      </c>
      <c r="F251" t="s">
        <v>242</v>
      </c>
      <c r="I251" t="str">
        <f ca="1">IFERROR(__xludf.DUMMYFUNCTION("IFS(
  REGEXMATCH(LOWER(B614), ""sports|ufc|nba|nfl|mlb|soccer|sports fans""), ""Sports"",
  REGEXMATCH(LOWER(B614), ""music|spotify|concert|band|rock|pop|hip hop|jazz|r&amp;b|music lovers""), ""Music"",
  REGEXMATCH(LOWER(B614), ""food|cooking|recipe|restaur"&amp;"ant|snack|grocery|foodies""), ""Food"",
  REGEXMATCH(LOWER(B614), ""travel|vacation|airline|hotel|trip|flights|travelers""), ""Travel"",
  REGEXMATCH(LOWER(B614), ""fashion|style|clothing|apparel|shoes|accessories|beauty|cosmetics|fashionistas""), ""Fashi"&amp;"on &amp; Beauty"",
  REGEXMATCH(LOWER(B614), ""fitness|workout|gym|exercise|yoga|wellness|fitness enthusiasts""), ""Fitness"",
  REGEXMATCH(LOWER(B614), ""health|medical|pharmacy|mental health|doctor|health-conscious""), ""Health"",
  REGEXMATCH(LOWER(B614), "&amp;"""pets|dogs|cats|animals|pet care|pet lovers""), ""Pets"",
  REGEXMATCH(LOWER(B614), ""games|gaming|video games|xbox|playstation|nintendo|gamers""), ""Gaming"",
  REGEXMATCH(LOWER(B614), ""entertainment|movies|tv|netflix|streaming|celebrity|movie lovers|t"&amp;"v fans""), ""Entertainment"",
  REGEXMATCH(LOWER(B614), ""lifestyle|home|interior|decor|living|lifestyle enthusiasts""), ""Lifestyle"",
  REGEXMATCH(LOWER(B614), ""financial|finance|investing|stocks|retirement|banking|credit|debt|loans|savings|personal fi"&amp;"nance""), ""Finance"",
  REGEXMATCH(LOWER(B614), ""auto|automotive""), ""Auto"",
  REGEXMATCH(LOWER(B614), ""parenting|moms|dads|kids|toddlers|baby|new parents|children""), ""Parenting"",
  REGEXMATCH(LOWER(B614), ""technology|tech|gadgets|smartphone|apps"&amp;"|devices|computing|ai|robots""), ""Technology"",
  REGEXMATCH(LOWER(B614), ""education|students|learning|school|teachers|college|university|academics""), ""Education"",
  TRUE, ""Other""
)"),"Travel")</f>
        <v>Travel</v>
      </c>
      <c r="J251" t="s">
        <v>152</v>
      </c>
      <c r="K251" t="s">
        <v>1344</v>
      </c>
      <c r="L251" t="s">
        <v>21</v>
      </c>
      <c r="M251" t="s">
        <v>30</v>
      </c>
      <c r="N251" t="s">
        <v>46</v>
      </c>
      <c r="O251" t="s">
        <v>24</v>
      </c>
      <c r="P251">
        <v>11789</v>
      </c>
      <c r="Q251">
        <v>20</v>
      </c>
      <c r="R251">
        <v>6187</v>
      </c>
      <c r="S251">
        <v>10028</v>
      </c>
      <c r="T251">
        <v>3</v>
      </c>
      <c r="U251">
        <v>6505.5264559999996</v>
      </c>
      <c r="V251" t="s">
        <v>31</v>
      </c>
      <c r="W251">
        <f t="shared" si="21"/>
        <v>2168.5088186666667</v>
      </c>
      <c r="X251">
        <f t="shared" si="22"/>
        <v>0.16964967342437867</v>
      </c>
      <c r="Y251">
        <f t="shared" si="23"/>
        <v>52.481126473831537</v>
      </c>
      <c r="Z251">
        <f t="shared" si="24"/>
        <v>1051.4831834491677</v>
      </c>
      <c r="AA251">
        <f t="shared" si="25"/>
        <v>15</v>
      </c>
      <c r="AB251">
        <f t="shared" si="26"/>
        <v>551.83021935702766</v>
      </c>
      <c r="AC251">
        <f t="shared" si="27"/>
        <v>325.2763228</v>
      </c>
    </row>
    <row r="252" spans="1:29" x14ac:dyDescent="0.25">
      <c r="A252" t="s">
        <v>281</v>
      </c>
      <c r="B252" t="s">
        <v>818</v>
      </c>
      <c r="C252" t="s">
        <v>2345</v>
      </c>
      <c r="D252" t="s">
        <v>2674</v>
      </c>
      <c r="E252" t="s">
        <v>2675</v>
      </c>
      <c r="I252" t="str">
        <f ca="1">IFERROR(__xludf.DUMMYFUNCTION("IFS(
  REGEXMATCH(LOWER(B82), ""sports|ufc|nba|nfl|mlb|soccer|sports fans""), ""Sports"",
  REGEXMATCH(LOWER(B82), ""music|spotify|concert|band|rock|pop|hip hop|jazz|r&amp;b|music lovers""), ""Music"",
  REGEXMATCH(LOWER(B82), ""food|cooking|recipe|restaurant"&amp;"|snack|grocery|foodies""), ""Food"",
  REGEXMATCH(LOWER(B82), ""travel|vacation|airline|hotel|trip|flights|travelers""), ""Travel"",
  REGEXMATCH(LOWER(B82), ""fashion|style|clothing|apparel|shoes|accessories|beauty|cosmetics|fashionistas""), ""Fashion &amp; "&amp;"Beauty"",
  REGEXMATCH(LOWER(B82), ""fitness|workout|gym|exercise|yoga|wellness|fitness enthusiasts""), ""Fitness"",
  REGEXMATCH(LOWER(B82), ""health|medical|pharmacy|mental health|doctor|health-conscious""), ""Health"",
  REGEXMATCH(LOWER(B82), ""pets|d"&amp;"ogs|cats|animals|pet care|pet lovers""), ""Pets"",
  REGEXMATCH(LOWER(B82), ""games|gaming|video games|xbox|playstation|nintendo|gamers""), ""Gaming"",
  REGEXMATCH(LOWER(B82), ""entertainment|movies|tv|netflix|streaming|celebrity|movie lovers|tv fans""),"&amp;" ""Entertainment"",
  REGEXMATCH(LOWER(B82), ""lifestyle|home|interior|decor|living|lifestyle enthusiasts""), ""Lifestyle"",
  REGEXMATCH(LOWER(B82), ""financial|finance|investing|stocks|retirement|banking|credit|debt|loans|savings|personal finance""), """&amp;"Finance"",
  REGEXMATCH(LOWER(B82), ""auto|automotive""), ""Auto"",
  REGEXMATCH(LOWER(B82), ""parenting|moms|dads|kids|toddlers|baby|new parents|children""), ""Parenting"",
  REGEXMATCH(LOWER(B82), ""technology|tech|gadgets|smartphone|apps|devices|comput"&amp;"ing|ai|robots""), ""Technology"",
  REGEXMATCH(LOWER(B82), ""education|students|learning|school|teachers|college|university|academics""), ""Education"",
  TRUE, ""Other""
)"),"Other")</f>
        <v>Other</v>
      </c>
      <c r="J252" t="s">
        <v>27</v>
      </c>
      <c r="K252" t="s">
        <v>282</v>
      </c>
      <c r="L252" t="s">
        <v>40</v>
      </c>
      <c r="M252" t="s">
        <v>283</v>
      </c>
      <c r="N252" t="s">
        <v>23</v>
      </c>
      <c r="O252" t="s">
        <v>116</v>
      </c>
      <c r="P252">
        <v>76439</v>
      </c>
      <c r="Q252">
        <v>100</v>
      </c>
      <c r="R252">
        <v>58269</v>
      </c>
      <c r="S252">
        <v>66924</v>
      </c>
      <c r="T252">
        <v>8</v>
      </c>
      <c r="U252">
        <v>1524.8102240000001</v>
      </c>
      <c r="V252" t="s">
        <v>64</v>
      </c>
      <c r="W252">
        <f t="shared" si="21"/>
        <v>190.60127800000001</v>
      </c>
      <c r="X252">
        <f t="shared" si="22"/>
        <v>0.13082327084341763</v>
      </c>
      <c r="Y252">
        <f t="shared" si="23"/>
        <v>76.229411687751011</v>
      </c>
      <c r="Z252">
        <f t="shared" si="24"/>
        <v>26.168463917348848</v>
      </c>
      <c r="AA252">
        <f t="shared" si="25"/>
        <v>8</v>
      </c>
      <c r="AB252">
        <f t="shared" si="26"/>
        <v>19.948066091916431</v>
      </c>
      <c r="AC252">
        <f t="shared" si="27"/>
        <v>15.248102240000001</v>
      </c>
    </row>
    <row r="253" spans="1:29" x14ac:dyDescent="0.25">
      <c r="A253" t="s">
        <v>1139</v>
      </c>
      <c r="B253" t="s">
        <v>2306</v>
      </c>
      <c r="C253" t="s">
        <v>2307</v>
      </c>
      <c r="D253" t="s">
        <v>2665</v>
      </c>
      <c r="E253" t="s">
        <v>2676</v>
      </c>
      <c r="I253" t="str">
        <f ca="1">IFERROR(__xludf.DUMMYFUNCTION("IFS(
  REGEXMATCH(LOWER(B493), ""sports|ufc|nba|nfl|mlb|soccer|sports fans""), ""Sports"",
  REGEXMATCH(LOWER(B493), ""music|spotify|concert|band|rock|pop|hip hop|jazz|r&amp;b|music lovers""), ""Music"",
  REGEXMATCH(LOWER(B493), ""food|cooking|recipe|restaur"&amp;"ant|snack|grocery|foodies""), ""Food"",
  REGEXMATCH(LOWER(B493), ""travel|vacation|airline|hotel|trip|flights|travelers""), ""Travel"",
  REGEXMATCH(LOWER(B493), ""fashion|style|clothing|apparel|shoes|accessories|beauty|cosmetics|fashionistas""), ""Fashi"&amp;"on &amp; Beauty"",
  REGEXMATCH(LOWER(B493), ""fitness|workout|gym|exercise|yoga|wellness|fitness enthusiasts""), ""Fitness"",
  REGEXMATCH(LOWER(B493), ""health|medical|pharmacy|mental health|doctor|health-conscious""), ""Health"",
  REGEXMATCH(LOWER(B493), "&amp;"""pets|dogs|cats|animals|pet care|pet lovers""), ""Pets"",
  REGEXMATCH(LOWER(B493), ""games|gaming|video games|xbox|playstation|nintendo|gamers""), ""Gaming"",
  REGEXMATCH(LOWER(B493), ""entertainment|movies|tv|netflix|streaming|celebrity|movie lovers|t"&amp;"v fans""), ""Entertainment"",
  REGEXMATCH(LOWER(B493), ""lifestyle|home|interior|decor|living|lifestyle enthusiasts""), ""Lifestyle"",
  REGEXMATCH(LOWER(B493), ""financial|finance|investing|stocks|retirement|banking|credit|debt|loans|savings|personal fi"&amp;"nance""), ""Finance"",
  REGEXMATCH(LOWER(B493), ""auto|automotive""), ""Auto"",
  REGEXMATCH(LOWER(B493), ""parenting|moms|dads|kids|toddlers|baby|new parents|children""), ""Parenting"",
  REGEXMATCH(LOWER(B493), ""technology|tech|gadgets|smartphone|apps"&amp;"|devices|computing|ai|robots""), ""Technology"",
  REGEXMATCH(LOWER(B493), ""education|students|learning|school|teachers|college|university|academics""), ""Education"",
  TRUE, ""Other""
)"),"Lifestyle")</f>
        <v>Lifestyle</v>
      </c>
      <c r="J253" t="s">
        <v>27</v>
      </c>
      <c r="K253" t="s">
        <v>836</v>
      </c>
      <c r="L253" t="s">
        <v>34</v>
      </c>
      <c r="M253" t="s">
        <v>1140</v>
      </c>
      <c r="N253" t="s">
        <v>23</v>
      </c>
      <c r="O253" t="s">
        <v>24</v>
      </c>
      <c r="P253">
        <v>7921</v>
      </c>
      <c r="Q253">
        <v>50</v>
      </c>
      <c r="R253">
        <v>4727</v>
      </c>
      <c r="S253">
        <v>6513</v>
      </c>
      <c r="T253">
        <v>11</v>
      </c>
      <c r="U253">
        <v>5379.00144</v>
      </c>
      <c r="V253" t="s">
        <v>47</v>
      </c>
      <c r="W253">
        <f t="shared" si="21"/>
        <v>489.0001309090909</v>
      </c>
      <c r="X253">
        <f t="shared" si="22"/>
        <v>0.63123343012245936</v>
      </c>
      <c r="Y253">
        <f t="shared" si="23"/>
        <v>59.6768084837773</v>
      </c>
      <c r="Z253">
        <f t="shared" si="24"/>
        <v>1137.9313391157182</v>
      </c>
      <c r="AA253">
        <f t="shared" si="25"/>
        <v>22</v>
      </c>
      <c r="AB253">
        <f t="shared" si="26"/>
        <v>679.08110592096955</v>
      </c>
      <c r="AC253">
        <f t="shared" si="27"/>
        <v>107.58002879999999</v>
      </c>
    </row>
    <row r="254" spans="1:29" x14ac:dyDescent="0.25">
      <c r="A254" t="s">
        <v>1144</v>
      </c>
      <c r="B254" t="s">
        <v>2306</v>
      </c>
      <c r="C254" t="s">
        <v>2307</v>
      </c>
      <c r="D254" t="s">
        <v>242</v>
      </c>
      <c r="E254" t="s">
        <v>2677</v>
      </c>
      <c r="I254" t="str">
        <f ca="1">IFERROR(__xludf.DUMMYFUNCTION("IFS(
  REGEXMATCH(LOWER(B496), ""sports|ufc|nba|nfl|mlb|soccer|sports fans""), ""Sports"",
  REGEXMATCH(LOWER(B496), ""music|spotify|concert|band|rock|pop|hip hop|jazz|r&amp;b|music lovers""), ""Music"",
  REGEXMATCH(LOWER(B496), ""food|cooking|recipe|restaur"&amp;"ant|snack|grocery|foodies""), ""Food"",
  REGEXMATCH(LOWER(B496), ""travel|vacation|airline|hotel|trip|flights|travelers""), ""Travel"",
  REGEXMATCH(LOWER(B496), ""fashion|style|clothing|apparel|shoes|accessories|beauty|cosmetics|fashionistas""), ""Fashi"&amp;"on &amp; Beauty"",
  REGEXMATCH(LOWER(B496), ""fitness|workout|gym|exercise|yoga|wellness|fitness enthusiasts""), ""Fitness"",
  REGEXMATCH(LOWER(B496), ""health|medical|pharmacy|mental health|doctor|health-conscious""), ""Health"",
  REGEXMATCH(LOWER(B496), "&amp;"""pets|dogs|cats|animals|pet care|pet lovers""), ""Pets"",
  REGEXMATCH(LOWER(B496), ""games|gaming|video games|xbox|playstation|nintendo|gamers""), ""Gaming"",
  REGEXMATCH(LOWER(B496), ""entertainment|movies|tv|netflix|streaming|celebrity|movie lovers|t"&amp;"v fans""), ""Entertainment"",
  REGEXMATCH(LOWER(B496), ""lifestyle|home|interior|decor|living|lifestyle enthusiasts""), ""Lifestyle"",
  REGEXMATCH(LOWER(B496), ""financial|finance|investing|stocks|retirement|banking|credit|debt|loans|savings|personal fi"&amp;"nance""), ""Finance"",
  REGEXMATCH(LOWER(B496), ""auto|automotive""), ""Auto"",
  REGEXMATCH(LOWER(B496), ""parenting|moms|dads|kids|toddlers|baby|new parents|children""), ""Parenting"",
  REGEXMATCH(LOWER(B496), ""technology|tech|gadgets|smartphone|apps"&amp;"|devices|computing|ai|robots""), ""Technology"",
  REGEXMATCH(LOWER(B496), ""education|students|learning|school|teachers|college|university|academics""), ""Education"",
  TRUE, ""Other""
)"),"Travel")</f>
        <v>Travel</v>
      </c>
      <c r="J254" t="s">
        <v>152</v>
      </c>
      <c r="K254" t="s">
        <v>377</v>
      </c>
      <c r="L254" t="s">
        <v>40</v>
      </c>
      <c r="M254" t="s">
        <v>280</v>
      </c>
      <c r="N254" t="s">
        <v>46</v>
      </c>
      <c r="O254" t="s">
        <v>24</v>
      </c>
      <c r="P254">
        <v>46190</v>
      </c>
      <c r="Q254">
        <v>130</v>
      </c>
      <c r="R254">
        <v>8618</v>
      </c>
      <c r="S254">
        <v>41618</v>
      </c>
      <c r="T254">
        <v>1</v>
      </c>
      <c r="U254">
        <v>5464.1098169999996</v>
      </c>
      <c r="V254" t="s">
        <v>106</v>
      </c>
      <c r="W254">
        <f t="shared" si="21"/>
        <v>5464.1098169999996</v>
      </c>
      <c r="X254">
        <f t="shared" si="22"/>
        <v>0.28144620047629354</v>
      </c>
      <c r="Y254">
        <f t="shared" si="23"/>
        <v>18.65771812080537</v>
      </c>
      <c r="Z254">
        <f t="shared" si="24"/>
        <v>634.0345575539568</v>
      </c>
      <c r="AA254">
        <f t="shared" si="25"/>
        <v>0.76923076923076927</v>
      </c>
      <c r="AB254">
        <f t="shared" si="26"/>
        <v>118.29638053691275</v>
      </c>
      <c r="AC254">
        <f t="shared" si="27"/>
        <v>42.031613976923076</v>
      </c>
    </row>
    <row r="255" spans="1:29" x14ac:dyDescent="0.25">
      <c r="A255" t="s">
        <v>518</v>
      </c>
      <c r="B255" t="s">
        <v>2393</v>
      </c>
      <c r="C255" t="s">
        <v>2573</v>
      </c>
      <c r="D255" t="s">
        <v>2574</v>
      </c>
      <c r="E255" t="s">
        <v>2575</v>
      </c>
      <c r="F255" t="s">
        <v>2678</v>
      </c>
      <c r="I255" t="str">
        <f ca="1">IFERROR(__xludf.DUMMYFUNCTION("IFS(
  REGEXMATCH(LOWER(B183), ""sports|ufc|nba|nfl|mlb|soccer|sports fans""), ""Sports"",
  REGEXMATCH(LOWER(B183), ""music|spotify|concert|band|rock|pop|hip hop|jazz|r&amp;b|music lovers""), ""Music"",
  REGEXMATCH(LOWER(B183), ""food|cooking|recipe|restaur"&amp;"ant|snack|grocery|foodies""), ""Food"",
  REGEXMATCH(LOWER(B183), ""travel|vacation|airline|hotel|trip|flights|travelers""), ""Travel"",
  REGEXMATCH(LOWER(B183), ""fashion|style|clothing|apparel|shoes|accessories|beauty|cosmetics|fashionistas""), ""Fashi"&amp;"on &amp; Beauty"",
  REGEXMATCH(LOWER(B183), ""fitness|workout|gym|exercise|yoga|wellness|fitness enthusiasts""), ""Fitness"",
  REGEXMATCH(LOWER(B183), ""health|medical|pharmacy|mental health|doctor|health-conscious""), ""Health"",
  REGEXMATCH(LOWER(B183), "&amp;"""pets|dogs|cats|animals|pet care|pet lovers""), ""Pets"",
  REGEXMATCH(LOWER(B183), ""games|gaming|video games|xbox|playstation|nintendo|gamers""), ""Gaming"",
  REGEXMATCH(LOWER(B183), ""entertainment|movies|tv|netflix|streaming|celebrity|movie lovers|t"&amp;"v fans""), ""Entertainment"",
  REGEXMATCH(LOWER(B183), ""lifestyle|home|interior|decor|living|lifestyle enthusiasts""), ""Lifestyle"",
  REGEXMATCH(LOWER(B183), ""financial|finance|investing|stocks|retirement|banking|credit|debt|loans|savings|personal fi"&amp;"nance""), ""Finance"",
  REGEXMATCH(LOWER(B183), ""auto|automotive""), ""Auto"",
  REGEXMATCH(LOWER(B183), ""parenting|moms|dads|kids|toddlers|baby|new parents|children""), ""Parenting"",
  REGEXMATCH(LOWER(B183), ""technology|tech|gadgets|smartphone|apps"&amp;"|devices|computing|ai|robots""), ""Technology"",
  REGEXMATCH(LOWER(B183), ""education|students|learning|school|teachers|college|university|academics""), ""Education"",
  TRUE, ""Other""
)"),"Food")</f>
        <v>Food</v>
      </c>
      <c r="J255" t="s">
        <v>19</v>
      </c>
      <c r="K255" t="s">
        <v>519</v>
      </c>
      <c r="L255" t="s">
        <v>40</v>
      </c>
      <c r="M255" t="s">
        <v>520</v>
      </c>
      <c r="N255" t="s">
        <v>63</v>
      </c>
      <c r="O255" t="s">
        <v>24</v>
      </c>
      <c r="P255">
        <v>21903</v>
      </c>
      <c r="Q255">
        <v>124</v>
      </c>
      <c r="R255">
        <v>18831</v>
      </c>
      <c r="S255">
        <v>20922</v>
      </c>
      <c r="T255">
        <v>4</v>
      </c>
      <c r="U255">
        <v>1661.167909</v>
      </c>
      <c r="V255" t="s">
        <v>207</v>
      </c>
      <c r="W255">
        <f t="shared" si="21"/>
        <v>415.29197725</v>
      </c>
      <c r="X255">
        <f t="shared" si="22"/>
        <v>0.56613249326576276</v>
      </c>
      <c r="Y255">
        <f t="shared" si="23"/>
        <v>85.97452403780305</v>
      </c>
      <c r="Z255">
        <f t="shared" si="24"/>
        <v>88.214535022038135</v>
      </c>
      <c r="AA255">
        <f t="shared" si="25"/>
        <v>3.225806451612903</v>
      </c>
      <c r="AB255">
        <f t="shared" si="26"/>
        <v>75.842026617358357</v>
      </c>
      <c r="AC255">
        <f t="shared" si="27"/>
        <v>13.396515395161291</v>
      </c>
    </row>
    <row r="256" spans="1:29" x14ac:dyDescent="0.25">
      <c r="A256" t="s">
        <v>1199</v>
      </c>
      <c r="B256" t="s">
        <v>2306</v>
      </c>
      <c r="C256" t="s">
        <v>2307</v>
      </c>
      <c r="D256" t="s">
        <v>2417</v>
      </c>
      <c r="E256" t="s">
        <v>2679</v>
      </c>
      <c r="I256" t="str">
        <f ca="1">IFERROR(__xludf.DUMMYFUNCTION("IFS(
  REGEXMATCH(LOWER(B526), ""sports|ufc|nba|nfl|mlb|soccer|sports fans""), ""Sports"",
  REGEXMATCH(LOWER(B526), ""music|spotify|concert|band|rock|pop|hip hop|jazz|r&amp;b|music lovers""), ""Music"",
  REGEXMATCH(LOWER(B526), ""food|cooking|recipe|restaur"&amp;"ant|snack|grocery|foodies""), ""Food"",
  REGEXMATCH(LOWER(B526), ""travel|vacation|airline|hotel|trip|flights|travelers""), ""Travel"",
  REGEXMATCH(LOWER(B526), ""fashion|style|clothing|apparel|shoes|accessories|beauty|cosmetics|fashionistas""), ""Fashi"&amp;"on &amp; Beauty"",
  REGEXMATCH(LOWER(B526), ""fitness|workout|gym|exercise|yoga|wellness|fitness enthusiasts""), ""Fitness"",
  REGEXMATCH(LOWER(B526), ""health|medical|pharmacy|mental health|doctor|health-conscious""), ""Health"",
  REGEXMATCH(LOWER(B526), "&amp;"""pets|dogs|cats|animals|pet care|pet lovers""), ""Pets"",
  REGEXMATCH(LOWER(B526), ""games|gaming|video games|xbox|playstation|nintendo|gamers""), ""Gaming"",
  REGEXMATCH(LOWER(B526), ""entertainment|movies|tv|netflix|streaming|celebrity|movie lovers|t"&amp;"v fans""), ""Entertainment"",
  REGEXMATCH(LOWER(B526), ""lifestyle|home|interior|decor|living|lifestyle enthusiasts""), ""Lifestyle"",
  REGEXMATCH(LOWER(B526), ""financial|finance|investing|stocks|retirement|banking|credit|debt|loans|savings|personal fi"&amp;"nance""), ""Finance"",
  REGEXMATCH(LOWER(B526), ""auto|automotive""), ""Auto"",
  REGEXMATCH(LOWER(B526), ""parenting|moms|dads|kids|toddlers|baby|new parents|children""), ""Parenting"",
  REGEXMATCH(LOWER(B526), ""technology|tech|gadgets|smartphone|apps"&amp;"|devices|computing|ai|robots""), ""Technology"",
  REGEXMATCH(LOWER(B526), ""education|students|learning|school|teachers|college|university|academics""), ""Education"",
  TRUE, ""Other""
)"),"Other")</f>
        <v>Other</v>
      </c>
      <c r="J256" t="s">
        <v>19</v>
      </c>
      <c r="K256" t="s">
        <v>1200</v>
      </c>
      <c r="L256" t="s">
        <v>29</v>
      </c>
      <c r="M256" t="s">
        <v>251</v>
      </c>
      <c r="N256" t="s">
        <v>23</v>
      </c>
      <c r="O256" t="s">
        <v>24</v>
      </c>
      <c r="P256">
        <v>9515</v>
      </c>
      <c r="Q256">
        <v>30</v>
      </c>
      <c r="R256">
        <v>6169</v>
      </c>
      <c r="S256">
        <v>9138</v>
      </c>
      <c r="T256">
        <v>3</v>
      </c>
      <c r="U256">
        <v>5776.508186</v>
      </c>
      <c r="V256" t="s">
        <v>31</v>
      </c>
      <c r="W256">
        <f t="shared" si="21"/>
        <v>1925.5027286666666</v>
      </c>
      <c r="X256">
        <f t="shared" si="22"/>
        <v>0.31529164477141358</v>
      </c>
      <c r="Y256">
        <f t="shared" si="23"/>
        <v>64.83447188649501</v>
      </c>
      <c r="Z256">
        <f t="shared" si="24"/>
        <v>936.37675247203765</v>
      </c>
      <c r="AA256">
        <f t="shared" si="25"/>
        <v>10</v>
      </c>
      <c r="AB256">
        <f t="shared" si="26"/>
        <v>607.09492233315825</v>
      </c>
      <c r="AC256">
        <f t="shared" si="27"/>
        <v>192.55027286666666</v>
      </c>
    </row>
    <row r="257" spans="1:29" x14ac:dyDescent="0.25">
      <c r="A257" t="s">
        <v>1301</v>
      </c>
      <c r="B257" t="s">
        <v>2306</v>
      </c>
      <c r="C257" t="s">
        <v>2307</v>
      </c>
      <c r="D257" t="s">
        <v>2345</v>
      </c>
      <c r="E257" t="s">
        <v>242</v>
      </c>
      <c r="F257" t="s">
        <v>2680</v>
      </c>
      <c r="G257" t="s">
        <v>2681</v>
      </c>
      <c r="I257" t="str">
        <f ca="1">IFERROR(__xludf.DUMMYFUNCTION("IFS(
  REGEXMATCH(LOWER(B590), ""sports|ufc|nba|nfl|mlb|soccer|sports fans""), ""Sports"",
  REGEXMATCH(LOWER(B590), ""music|spotify|concert|band|rock|pop|hip hop|jazz|r&amp;b|music lovers""), ""Music"",
  REGEXMATCH(LOWER(B590), ""food|cooking|recipe|restaur"&amp;"ant|snack|grocery|foodies""), ""Food"",
  REGEXMATCH(LOWER(B590), ""travel|vacation|airline|hotel|trip|flights|travelers""), ""Travel"",
  REGEXMATCH(LOWER(B590), ""fashion|style|clothing|apparel|shoes|accessories|beauty|cosmetics|fashionistas""), ""Fashi"&amp;"on &amp; Beauty"",
  REGEXMATCH(LOWER(B590), ""fitness|workout|gym|exercise|yoga|wellness|fitness enthusiasts""), ""Fitness"",
  REGEXMATCH(LOWER(B590), ""health|medical|pharmacy|mental health|doctor|health-conscious""), ""Health"",
  REGEXMATCH(LOWER(B590), "&amp;"""pets|dogs|cats|animals|pet care|pet lovers""), ""Pets"",
  REGEXMATCH(LOWER(B590), ""games|gaming|video games|xbox|playstation|nintendo|gamers""), ""Gaming"",
  REGEXMATCH(LOWER(B590), ""entertainment|movies|tv|netflix|streaming|celebrity|movie lovers|t"&amp;"v fans""), ""Entertainment"",
  REGEXMATCH(LOWER(B590), ""lifestyle|home|interior|decor|living|lifestyle enthusiasts""), ""Lifestyle"",
  REGEXMATCH(LOWER(B590), ""financial|finance|investing|stocks|retirement|banking|credit|debt|loans|savings|personal fi"&amp;"nance""), ""Finance"",
  REGEXMATCH(LOWER(B590), ""auto|automotive""), ""Auto"",
  REGEXMATCH(LOWER(B590), ""parenting|moms|dads|kids|toddlers|baby|new parents|children""), ""Parenting"",
  REGEXMATCH(LOWER(B590), ""technology|tech|gadgets|smartphone|apps"&amp;"|devices|computing|ai|robots""), ""Technology"",
  REGEXMATCH(LOWER(B590), ""education|students|learning|school|teachers|college|university|academics""), ""Education"",
  TRUE, ""Other""
)"),"Travel")</f>
        <v>Travel</v>
      </c>
      <c r="J257" t="s">
        <v>152</v>
      </c>
      <c r="K257" t="s">
        <v>1034</v>
      </c>
      <c r="L257" t="s">
        <v>34</v>
      </c>
      <c r="M257" t="s">
        <v>1140</v>
      </c>
      <c r="N257" t="s">
        <v>23</v>
      </c>
      <c r="O257" t="s">
        <v>24</v>
      </c>
      <c r="P257">
        <v>14137</v>
      </c>
      <c r="Q257">
        <v>44</v>
      </c>
      <c r="R257">
        <v>9300</v>
      </c>
      <c r="S257">
        <v>13110</v>
      </c>
      <c r="T257">
        <v>8</v>
      </c>
      <c r="U257">
        <v>6345.4603379999999</v>
      </c>
      <c r="V257" t="s">
        <v>119</v>
      </c>
      <c r="W257">
        <f t="shared" si="21"/>
        <v>793.18254224999998</v>
      </c>
      <c r="X257">
        <f t="shared" si="22"/>
        <v>0.31124000848836386</v>
      </c>
      <c r="Y257">
        <f t="shared" si="23"/>
        <v>65.784819975949631</v>
      </c>
      <c r="Z257">
        <f t="shared" si="24"/>
        <v>682.30756322580646</v>
      </c>
      <c r="AA257">
        <f t="shared" si="25"/>
        <v>18.181818181818183</v>
      </c>
      <c r="AB257">
        <f t="shared" si="26"/>
        <v>448.85480215038547</v>
      </c>
      <c r="AC257">
        <f t="shared" si="27"/>
        <v>144.21500768181818</v>
      </c>
    </row>
    <row r="258" spans="1:29" x14ac:dyDescent="0.25">
      <c r="A258" t="s">
        <v>1220</v>
      </c>
      <c r="B258" t="s">
        <v>2306</v>
      </c>
      <c r="C258" t="s">
        <v>2307</v>
      </c>
      <c r="D258" t="s">
        <v>2417</v>
      </c>
      <c r="E258" t="s">
        <v>2682</v>
      </c>
      <c r="I258" t="str">
        <f ca="1">IFERROR(__xludf.DUMMYFUNCTION("IFS(
  REGEXMATCH(LOWER(B538), ""sports|ufc|nba|nfl|mlb|soccer|sports fans""), ""Sports"",
  REGEXMATCH(LOWER(B538), ""music|spotify|concert|band|rock|pop|hip hop|jazz|r&amp;b|music lovers""), ""Music"",
  REGEXMATCH(LOWER(B538), ""food|cooking|recipe|restaur"&amp;"ant|snack|grocery|foodies""), ""Food"",
  REGEXMATCH(LOWER(B538), ""travel|vacation|airline|hotel|trip|flights|travelers""), ""Travel"",
  REGEXMATCH(LOWER(B538), ""fashion|style|clothing|apparel|shoes|accessories|beauty|cosmetics|fashionistas""), ""Fashi"&amp;"on &amp; Beauty"",
  REGEXMATCH(LOWER(B538), ""fitness|workout|gym|exercise|yoga|wellness|fitness enthusiasts""), ""Fitness"",
  REGEXMATCH(LOWER(B538), ""health|medical|pharmacy|mental health|doctor|health-conscious""), ""Health"",
  REGEXMATCH(LOWER(B538), "&amp;"""pets|dogs|cats|animals|pet care|pet lovers""), ""Pets"",
  REGEXMATCH(LOWER(B538), ""games|gaming|video games|xbox|playstation|nintendo|gamers""), ""Gaming"",
  REGEXMATCH(LOWER(B538), ""entertainment|movies|tv|netflix|streaming|celebrity|movie lovers|t"&amp;"v fans""), ""Entertainment"",
  REGEXMATCH(LOWER(B538), ""lifestyle|home|interior|decor|living|lifestyle enthusiasts""), ""Lifestyle"",
  REGEXMATCH(LOWER(B538), ""financial|finance|investing|stocks|retirement|banking|credit|debt|loans|savings|personal fi"&amp;"nance""), ""Finance"",
  REGEXMATCH(LOWER(B538), ""auto|automotive""), ""Auto"",
  REGEXMATCH(LOWER(B538), ""parenting|moms|dads|kids|toddlers|baby|new parents|children""), ""Parenting"",
  REGEXMATCH(LOWER(B538), ""technology|tech|gadgets|smartphone|apps"&amp;"|devices|computing|ai|robots""), ""Technology"",
  REGEXMATCH(LOWER(B538), ""education|students|learning|school|teachers|college|university|academics""), ""Education"",
  TRUE, ""Other""
)"),"Lifestyle")</f>
        <v>Lifestyle</v>
      </c>
      <c r="J258" t="s">
        <v>27</v>
      </c>
      <c r="K258" t="s">
        <v>651</v>
      </c>
      <c r="L258" t="s">
        <v>34</v>
      </c>
      <c r="M258" t="s">
        <v>45</v>
      </c>
      <c r="N258" t="s">
        <v>23</v>
      </c>
      <c r="O258" t="s">
        <v>24</v>
      </c>
      <c r="P258">
        <v>161178</v>
      </c>
      <c r="Q258">
        <v>492</v>
      </c>
      <c r="R258">
        <v>70181</v>
      </c>
      <c r="S258">
        <v>150003</v>
      </c>
      <c r="T258">
        <v>11</v>
      </c>
      <c r="U258">
        <v>5892.48218</v>
      </c>
      <c r="V258" t="s">
        <v>31</v>
      </c>
      <c r="W258">
        <f t="shared" si="21"/>
        <v>535.68019818181813</v>
      </c>
      <c r="X258">
        <f t="shared" si="22"/>
        <v>0.30525257789524624</v>
      </c>
      <c r="Y258">
        <f t="shared" si="23"/>
        <v>43.542543026963976</v>
      </c>
      <c r="Z258">
        <f t="shared" si="24"/>
        <v>83.96121713854177</v>
      </c>
      <c r="AA258">
        <f t="shared" si="25"/>
        <v>2.2357723577235773</v>
      </c>
      <c r="AB258">
        <f t="shared" si="26"/>
        <v>36.558849098512205</v>
      </c>
      <c r="AC258">
        <f t="shared" si="27"/>
        <v>11.976589796747968</v>
      </c>
    </row>
    <row r="259" spans="1:29" x14ac:dyDescent="0.25">
      <c r="A259" t="s">
        <v>632</v>
      </c>
      <c r="B259" t="s">
        <v>818</v>
      </c>
      <c r="C259" t="s">
        <v>2337</v>
      </c>
      <c r="D259" t="s">
        <v>2683</v>
      </c>
      <c r="I259" t="str">
        <f ca="1">IFERROR(__xludf.DUMMYFUNCTION("IFS(
  REGEXMATCH(LOWER(B231), ""sports|ufc|nba|nfl|mlb|soccer|sports fans""), ""Sports"",
  REGEXMATCH(LOWER(B231), ""music|spotify|concert|band|rock|pop|hip hop|jazz|r&amp;b|music lovers""), ""Music"",
  REGEXMATCH(LOWER(B231), ""food|cooking|recipe|restaur"&amp;"ant|snack|grocery|foodies""), ""Food"",
  REGEXMATCH(LOWER(B231), ""travel|vacation|airline|hotel|trip|flights|travelers""), ""Travel"",
  REGEXMATCH(LOWER(B231), ""fashion|style|clothing|apparel|shoes|accessories|beauty|cosmetics|fashionistas""), ""Fashi"&amp;"on &amp; Beauty"",
  REGEXMATCH(LOWER(B231), ""fitness|workout|gym|exercise|yoga|wellness|fitness enthusiasts""), ""Fitness"",
  REGEXMATCH(LOWER(B231), ""health|medical|pharmacy|mental health|doctor|health-conscious""), ""Health"",
  REGEXMATCH(LOWER(B231), "&amp;"""pets|dogs|cats|animals|pet care|pet lovers""), ""Pets"",
  REGEXMATCH(LOWER(B231), ""games|gaming|video games|xbox|playstation|nintendo|gamers""), ""Gaming"",
  REGEXMATCH(LOWER(B231), ""entertainment|movies|tv|netflix|streaming|celebrity|movie lovers|t"&amp;"v fans""), ""Entertainment"",
  REGEXMATCH(LOWER(B231), ""lifestyle|home|interior|decor|living|lifestyle enthusiasts""), ""Lifestyle"",
  REGEXMATCH(LOWER(B231), ""financial|finance|investing|stocks|retirement|banking|credit|debt|loans|savings|personal fi"&amp;"nance""), ""Finance"",
  REGEXMATCH(LOWER(B231), ""auto|automotive""), ""Auto"",
  REGEXMATCH(LOWER(B231), ""parenting|moms|dads|kids|toddlers|baby|new parents|children""), ""Parenting"",
  REGEXMATCH(LOWER(B231), ""technology|tech|gadgets|smartphone|apps"&amp;"|devices|computing|ai|robots""), ""Technology"",
  REGEXMATCH(LOWER(B231), ""education|students|learning|school|teachers|college|university|academics""), ""Education"",
  TRUE, ""Other""
)"),"Other")</f>
        <v>Other</v>
      </c>
      <c r="J259" t="s">
        <v>19</v>
      </c>
      <c r="K259" t="s">
        <v>633</v>
      </c>
      <c r="L259" t="s">
        <v>21</v>
      </c>
      <c r="M259" t="s">
        <v>90</v>
      </c>
      <c r="N259" t="s">
        <v>23</v>
      </c>
      <c r="O259" t="s">
        <v>24</v>
      </c>
      <c r="P259">
        <v>77313</v>
      </c>
      <c r="Q259">
        <v>191</v>
      </c>
      <c r="R259">
        <v>40366</v>
      </c>
      <c r="S259">
        <v>71128</v>
      </c>
      <c r="T259">
        <v>3</v>
      </c>
      <c r="U259">
        <v>1790.3901980000001</v>
      </c>
      <c r="V259" t="s">
        <v>200</v>
      </c>
      <c r="W259">
        <f t="shared" ref="W259:W322" si="28">IFERROR(U259/T259, "N/A")</f>
        <v>596.79673266666668</v>
      </c>
      <c r="X259">
        <f t="shared" ref="X259:X322" si="29">IFERROR(Q259/P259*100, "N/A")</f>
        <v>0.24704771513199592</v>
      </c>
      <c r="Y259">
        <f t="shared" ref="Y259:Y322" si="30">IFERROR(R259/P259*100, "N/A")</f>
        <v>52.211141722608104</v>
      </c>
      <c r="Z259">
        <f t="shared" ref="Z259:Z322" si="31">IFERROR((U259/R259)*1000, "N/A")</f>
        <v>44.353916612991128</v>
      </c>
      <c r="AA259">
        <f t="shared" ref="AA259:AA322" si="32">IFERROR(T259/Q259*100, "N/A")</f>
        <v>1.5706806282722512</v>
      </c>
      <c r="AB259">
        <f t="shared" ref="AB259:AB322" si="33">IFERROR(U259/P259*1000, "N/A")</f>
        <v>23.15768626233622</v>
      </c>
      <c r="AC259">
        <f t="shared" ref="AC259:AC322" si="34">IFERROR(U259/Q259, "N/A")</f>
        <v>9.373770670157068</v>
      </c>
    </row>
    <row r="260" spans="1:29" x14ac:dyDescent="0.25">
      <c r="A260" t="s">
        <v>800</v>
      </c>
      <c r="B260" t="s">
        <v>2310</v>
      </c>
      <c r="C260" t="s">
        <v>2311</v>
      </c>
      <c r="D260" t="s">
        <v>2352</v>
      </c>
      <c r="E260" t="s">
        <v>2684</v>
      </c>
      <c r="I260" t="str">
        <f ca="1">IFERROR(__xludf.DUMMYFUNCTION("IFS(
  REGEXMATCH(LOWER(B310), ""sports|ufc|nba|nfl|mlb|soccer|sports fans""), ""Sports"",
  REGEXMATCH(LOWER(B310), ""music|spotify|concert|band|rock|pop|hip hop|jazz|r&amp;b|music lovers""), ""Music"",
  REGEXMATCH(LOWER(B310), ""food|cooking|recipe|restaur"&amp;"ant|snack|grocery|foodies""), ""Food"",
  REGEXMATCH(LOWER(B310), ""travel|vacation|airline|hotel|trip|flights|travelers""), ""Travel"",
  REGEXMATCH(LOWER(B310), ""fashion|style|clothing|apparel|shoes|accessories|beauty|cosmetics|fashionistas""), ""Fashi"&amp;"on &amp; Beauty"",
  REGEXMATCH(LOWER(B310), ""fitness|workout|gym|exercise|yoga|wellness|fitness enthusiasts""), ""Fitness"",
  REGEXMATCH(LOWER(B310), ""health|medical|pharmacy|mental health|doctor|health-conscious""), ""Health"",
  REGEXMATCH(LOWER(B310), "&amp;"""pets|dogs|cats|animals|pet care|pet lovers""), ""Pets"",
  REGEXMATCH(LOWER(B310), ""games|gaming|video games|xbox|playstation|nintendo|gamers""), ""Gaming"",
  REGEXMATCH(LOWER(B310), ""entertainment|movies|tv|netflix|streaming|celebrity|movie lovers|t"&amp;"v fans""), ""Entertainment"",
  REGEXMATCH(LOWER(B310), ""lifestyle|home|interior|decor|living|lifestyle enthusiasts""), ""Lifestyle"",
  REGEXMATCH(LOWER(B310), ""financial|finance|investing|stocks|retirement|banking|credit|debt|loans|savings|personal fi"&amp;"nance""), ""Finance"",
  REGEXMATCH(LOWER(B310), ""auto|automotive""), ""Auto"",
  REGEXMATCH(LOWER(B310), ""parenting|moms|dads|kids|toddlers|baby|new parents|children""), ""Parenting"",
  REGEXMATCH(LOWER(B310), ""technology|tech|gadgets|smartphone|apps"&amp;"|devices|computing|ai|robots""), ""Technology"",
  REGEXMATCH(LOWER(B310), ""education|students|learning|school|teachers|college|university|academics""), ""Education"",
  TRUE, ""Other""
)"),"Music")</f>
        <v>Music</v>
      </c>
      <c r="J260" t="s">
        <v>27</v>
      </c>
      <c r="K260" t="s">
        <v>801</v>
      </c>
      <c r="L260" t="s">
        <v>34</v>
      </c>
      <c r="M260" t="s">
        <v>296</v>
      </c>
      <c r="N260" t="s">
        <v>23</v>
      </c>
      <c r="O260" t="s">
        <v>116</v>
      </c>
      <c r="P260">
        <v>62040</v>
      </c>
      <c r="Q260">
        <v>174</v>
      </c>
      <c r="R260">
        <v>43853</v>
      </c>
      <c r="S260">
        <v>58642</v>
      </c>
      <c r="T260">
        <v>15</v>
      </c>
      <c r="U260">
        <v>2139.0657930000002</v>
      </c>
      <c r="V260" t="s">
        <v>74</v>
      </c>
      <c r="W260">
        <f t="shared" si="28"/>
        <v>142.60438620000002</v>
      </c>
      <c r="X260">
        <f t="shared" si="29"/>
        <v>0.28046421663442939</v>
      </c>
      <c r="Y260">
        <f t="shared" si="30"/>
        <v>70.685041908446166</v>
      </c>
      <c r="Z260">
        <f t="shared" si="31"/>
        <v>48.778094839577683</v>
      </c>
      <c r="AA260">
        <f t="shared" si="32"/>
        <v>8.6206896551724146</v>
      </c>
      <c r="AB260">
        <f t="shared" si="33"/>
        <v>34.478816779497102</v>
      </c>
      <c r="AC260">
        <f t="shared" si="34"/>
        <v>12.293481568965518</v>
      </c>
    </row>
    <row r="261" spans="1:29" x14ac:dyDescent="0.25">
      <c r="A261" t="s">
        <v>1249</v>
      </c>
      <c r="B261" t="s">
        <v>2306</v>
      </c>
      <c r="C261" t="s">
        <v>2307</v>
      </c>
      <c r="D261" t="s">
        <v>2329</v>
      </c>
      <c r="E261" t="s">
        <v>2685</v>
      </c>
      <c r="I261" t="str">
        <f ca="1">IFERROR(__xludf.DUMMYFUNCTION("IFS(
  REGEXMATCH(LOWER(B557), ""sports|ufc|nba|nfl|mlb|soccer|sports fans""), ""Sports"",
  REGEXMATCH(LOWER(B557), ""music|spotify|concert|band|rock|pop|hip hop|jazz|r&amp;b|music lovers""), ""Music"",
  REGEXMATCH(LOWER(B557), ""food|cooking|recipe|restaur"&amp;"ant|snack|grocery|foodies""), ""Food"",
  REGEXMATCH(LOWER(B557), ""travel|vacation|airline|hotel|trip|flights|travelers""), ""Travel"",
  REGEXMATCH(LOWER(B557), ""fashion|style|clothing|apparel|shoes|accessories|beauty|cosmetics|fashionistas""), ""Fashi"&amp;"on &amp; Beauty"",
  REGEXMATCH(LOWER(B557), ""fitness|workout|gym|exercise|yoga|wellness|fitness enthusiasts""), ""Fitness"",
  REGEXMATCH(LOWER(B557), ""health|medical|pharmacy|mental health|doctor|health-conscious""), ""Health"",
  REGEXMATCH(LOWER(B557), "&amp;"""pets|dogs|cats|animals|pet care|pet lovers""), ""Pets"",
  REGEXMATCH(LOWER(B557), ""games|gaming|video games|xbox|playstation|nintendo|gamers""), ""Gaming"",
  REGEXMATCH(LOWER(B557), ""entertainment|movies|tv|netflix|streaming|celebrity|movie lovers|t"&amp;"v fans""), ""Entertainment"",
  REGEXMATCH(LOWER(B557), ""lifestyle|home|interior|decor|living|lifestyle enthusiasts""), ""Lifestyle"",
  REGEXMATCH(LOWER(B557), ""financial|finance|investing|stocks|retirement|banking|credit|debt|loans|savings|personal fi"&amp;"nance""), ""Finance"",
  REGEXMATCH(LOWER(B557), ""auto|automotive""), ""Auto"",
  REGEXMATCH(LOWER(B557), ""parenting|moms|dads|kids|toddlers|baby|new parents|children""), ""Parenting"",
  REGEXMATCH(LOWER(B557), ""technology|tech|gadgets|smartphone|apps"&amp;"|devices|computing|ai|robots""), ""Technology"",
  REGEXMATCH(LOWER(B557), ""education|students|learning|school|teachers|college|university|academics""), ""Education"",
  TRUE, ""Other""
)"),"Other")</f>
        <v>Other</v>
      </c>
      <c r="J261" t="s">
        <v>27</v>
      </c>
      <c r="K261" t="s">
        <v>1250</v>
      </c>
      <c r="L261" t="s">
        <v>21</v>
      </c>
      <c r="M261" t="s">
        <v>35</v>
      </c>
      <c r="N261" t="s">
        <v>23</v>
      </c>
      <c r="O261" t="s">
        <v>24</v>
      </c>
      <c r="P261">
        <v>310255</v>
      </c>
      <c r="Q261">
        <v>970</v>
      </c>
      <c r="R261">
        <v>105054</v>
      </c>
      <c r="S261">
        <v>260998</v>
      </c>
      <c r="T261">
        <v>14</v>
      </c>
      <c r="U261">
        <v>6057.8567220000004</v>
      </c>
      <c r="V261" t="s">
        <v>80</v>
      </c>
      <c r="W261">
        <f t="shared" si="28"/>
        <v>432.70405157142858</v>
      </c>
      <c r="X261">
        <f t="shared" si="29"/>
        <v>0.3126460492175791</v>
      </c>
      <c r="Y261">
        <f t="shared" si="30"/>
        <v>33.860534076807788</v>
      </c>
      <c r="Z261">
        <f t="shared" si="31"/>
        <v>57.66421765948941</v>
      </c>
      <c r="AA261">
        <f t="shared" si="32"/>
        <v>1.4432989690721649</v>
      </c>
      <c r="AB261">
        <f t="shared" si="33"/>
        <v>19.525412070716026</v>
      </c>
      <c r="AC261">
        <f t="shared" si="34"/>
        <v>6.2452131154639181</v>
      </c>
    </row>
    <row r="262" spans="1:29" x14ac:dyDescent="0.25">
      <c r="A262" t="s">
        <v>484</v>
      </c>
      <c r="B262" t="s">
        <v>2310</v>
      </c>
      <c r="C262" t="s">
        <v>2362</v>
      </c>
      <c r="D262" t="s">
        <v>2363</v>
      </c>
      <c r="E262" t="s">
        <v>2686</v>
      </c>
      <c r="I262" t="str">
        <f ca="1">IFERROR(__xludf.DUMMYFUNCTION("IFS(
  REGEXMATCH(LOWER(B168), ""sports|ufc|nba|nfl|mlb|soccer|sports fans""), ""Sports"",
  REGEXMATCH(LOWER(B168), ""music|spotify|concert|band|rock|pop|hip hop|jazz|r&amp;b|music lovers""), ""Music"",
  REGEXMATCH(LOWER(B168), ""food|cooking|recipe|restaur"&amp;"ant|snack|grocery|foodies""), ""Food"",
  REGEXMATCH(LOWER(B168), ""travel|vacation|airline|hotel|trip|flights|travelers""), ""Travel"",
  REGEXMATCH(LOWER(B168), ""fashion|style|clothing|apparel|shoes|accessories|beauty|cosmetics|fashionistas""), ""Fashi"&amp;"on &amp; Beauty"",
  REGEXMATCH(LOWER(B168), ""fitness|workout|gym|exercise|yoga|wellness|fitness enthusiasts""), ""Fitness"",
  REGEXMATCH(LOWER(B168), ""health|medical|pharmacy|mental health|doctor|health-conscious""), ""Health"",
  REGEXMATCH(LOWER(B168), "&amp;"""pets|dogs|cats|animals|pet care|pet lovers""), ""Pets"",
  REGEXMATCH(LOWER(B168), ""games|gaming|video games|xbox|playstation|nintendo|gamers""), ""Gaming"",
  REGEXMATCH(LOWER(B168), ""entertainment|movies|tv|netflix|streaming|celebrity|movie lovers|t"&amp;"v fans""), ""Entertainment"",
  REGEXMATCH(LOWER(B168), ""lifestyle|home|interior|decor|living|lifestyle enthusiasts""), ""Lifestyle"",
  REGEXMATCH(LOWER(B168), ""financial|finance|investing|stocks|retirement|banking|credit|debt|loans|savings|personal fi"&amp;"nance""), ""Finance"",
  REGEXMATCH(LOWER(B168), ""auto|automotive""), ""Auto"",
  REGEXMATCH(LOWER(B168), ""parenting|moms|dads|kids|toddlers|baby|new parents|children""), ""Parenting"",
  REGEXMATCH(LOWER(B168), ""technology|tech|gadgets|smartphone|apps"&amp;"|devices|computing|ai|robots""), ""Technology"",
  REGEXMATCH(LOWER(B168), ""education|students|learning|school|teachers|college|university|academics""), ""Education"",
  TRUE, ""Other""
)"),"Other")</f>
        <v>Other</v>
      </c>
      <c r="J262" t="s">
        <v>27</v>
      </c>
      <c r="K262" t="s">
        <v>485</v>
      </c>
      <c r="L262" t="s">
        <v>21</v>
      </c>
      <c r="M262" t="s">
        <v>486</v>
      </c>
      <c r="N262" t="s">
        <v>23</v>
      </c>
      <c r="O262" t="s">
        <v>24</v>
      </c>
      <c r="P262">
        <v>141157</v>
      </c>
      <c r="Q262">
        <v>420</v>
      </c>
      <c r="R262">
        <v>8280</v>
      </c>
      <c r="S262">
        <v>107935</v>
      </c>
      <c r="T262">
        <v>4</v>
      </c>
      <c r="U262">
        <v>1631.7829489999999</v>
      </c>
      <c r="V262" t="s">
        <v>64</v>
      </c>
      <c r="W262">
        <f t="shared" si="28"/>
        <v>407.94573724999998</v>
      </c>
      <c r="X262">
        <f t="shared" si="29"/>
        <v>0.29754103586786346</v>
      </c>
      <c r="Y262">
        <f t="shared" si="30"/>
        <v>5.8658089928235935</v>
      </c>
      <c r="Z262">
        <f t="shared" si="31"/>
        <v>197.07523538647342</v>
      </c>
      <c r="AA262">
        <f t="shared" si="32"/>
        <v>0.95238095238095244</v>
      </c>
      <c r="AB262">
        <f t="shared" si="33"/>
        <v>11.560056879928023</v>
      </c>
      <c r="AC262">
        <f t="shared" si="34"/>
        <v>3.8851974976190475</v>
      </c>
    </row>
    <row r="263" spans="1:29" x14ac:dyDescent="0.25">
      <c r="A263" t="s">
        <v>834</v>
      </c>
      <c r="B263" t="s">
        <v>2310</v>
      </c>
      <c r="C263" t="s">
        <v>2408</v>
      </c>
      <c r="D263" t="s">
        <v>2503</v>
      </c>
      <c r="E263" t="s">
        <v>2687</v>
      </c>
      <c r="I263" t="str">
        <f ca="1">IFERROR(__xludf.DUMMYFUNCTION("IFS(
  REGEXMATCH(LOWER(B329), ""sports|ufc|nba|nfl|mlb|soccer|sports fans""), ""Sports"",
  REGEXMATCH(LOWER(B329), ""music|spotify|concert|band|rock|pop|hip hop|jazz|r&amp;b|music lovers""), ""Music"",
  REGEXMATCH(LOWER(B329), ""food|cooking|recipe|restaur"&amp;"ant|snack|grocery|foodies""), ""Food"",
  REGEXMATCH(LOWER(B329), ""travel|vacation|airline|hotel|trip|flights|travelers""), ""Travel"",
  REGEXMATCH(LOWER(B329), ""fashion|style|clothing|apparel|shoes|accessories|beauty|cosmetics|fashionistas""), ""Fashi"&amp;"on &amp; Beauty"",
  REGEXMATCH(LOWER(B329), ""fitness|workout|gym|exercise|yoga|wellness|fitness enthusiasts""), ""Fitness"",
  REGEXMATCH(LOWER(B329), ""health|medical|pharmacy|mental health|doctor|health-conscious""), ""Health"",
  REGEXMATCH(LOWER(B329), "&amp;"""pets|dogs|cats|animals|pet care|pet lovers""), ""Pets"",
  REGEXMATCH(LOWER(B329), ""games|gaming|video games|xbox|playstation|nintendo|gamers""), ""Gaming"",
  REGEXMATCH(LOWER(B329), ""entertainment|movies|tv|netflix|streaming|celebrity|movie lovers|t"&amp;"v fans""), ""Entertainment"",
  REGEXMATCH(LOWER(B329), ""lifestyle|home|interior|decor|living|lifestyle enthusiasts""), ""Lifestyle"",
  REGEXMATCH(LOWER(B329), ""financial|finance|investing|stocks|retirement|banking|credit|debt|loans|savings|personal fi"&amp;"nance""), ""Finance"",
  REGEXMATCH(LOWER(B329), ""auto|automotive""), ""Auto"",
  REGEXMATCH(LOWER(B329), ""parenting|moms|dads|kids|toddlers|baby|new parents|children""), ""Parenting"",
  REGEXMATCH(LOWER(B329), ""technology|tech|gadgets|smartphone|apps"&amp;"|devices|computing|ai|robots""), ""Technology"",
  REGEXMATCH(LOWER(B329), ""education|students|learning|school|teachers|college|university|academics""), ""Education"",
  TRUE, ""Other""
)"),"Other")</f>
        <v>Other</v>
      </c>
      <c r="J263" t="s">
        <v>19</v>
      </c>
      <c r="K263" t="s">
        <v>748</v>
      </c>
      <c r="L263" t="s">
        <v>29</v>
      </c>
      <c r="M263" t="s">
        <v>157</v>
      </c>
      <c r="N263" t="s">
        <v>23</v>
      </c>
      <c r="O263" t="s">
        <v>24</v>
      </c>
      <c r="P263">
        <v>297347</v>
      </c>
      <c r="Q263">
        <v>751</v>
      </c>
      <c r="R263">
        <v>166412</v>
      </c>
      <c r="S263">
        <v>251319</v>
      </c>
      <c r="T263">
        <v>4</v>
      </c>
      <c r="U263">
        <v>2255.5224090000002</v>
      </c>
      <c r="V263" t="s">
        <v>74</v>
      </c>
      <c r="W263">
        <f t="shared" si="28"/>
        <v>563.88060225000004</v>
      </c>
      <c r="X263">
        <f t="shared" si="29"/>
        <v>0.25256686632116682</v>
      </c>
      <c r="Y263">
        <f t="shared" si="30"/>
        <v>55.965589025616538</v>
      </c>
      <c r="Z263">
        <f t="shared" si="31"/>
        <v>13.553844728745524</v>
      </c>
      <c r="AA263">
        <f t="shared" si="32"/>
        <v>0.53262316910785623</v>
      </c>
      <c r="AB263">
        <f t="shared" si="33"/>
        <v>7.5854890380599098</v>
      </c>
      <c r="AC263">
        <f t="shared" si="34"/>
        <v>3.0033587336884158</v>
      </c>
    </row>
    <row r="264" spans="1:29" x14ac:dyDescent="0.25">
      <c r="A264" t="s">
        <v>1367</v>
      </c>
      <c r="B264" t="s">
        <v>2306</v>
      </c>
      <c r="C264" t="s">
        <v>2307</v>
      </c>
      <c r="D264" t="s">
        <v>2345</v>
      </c>
      <c r="E264" t="s">
        <v>2688</v>
      </c>
      <c r="F264" t="s">
        <v>2689</v>
      </c>
      <c r="I264" t="str">
        <f ca="1">IFERROR(__xludf.DUMMYFUNCTION("IFS(
  REGEXMATCH(LOWER(B632), ""sports|ufc|nba|nfl|mlb|soccer|sports fans""), ""Sports"",
  REGEXMATCH(LOWER(B632), ""music|spotify|concert|band|rock|pop|hip hop|jazz|r&amp;b|music lovers""), ""Music"",
  REGEXMATCH(LOWER(B632), ""food|cooking|recipe|restaur"&amp;"ant|snack|grocery|foodies""), ""Food"",
  REGEXMATCH(LOWER(B632), ""travel|vacation|airline|hotel|trip|flights|travelers""), ""Travel"",
  REGEXMATCH(LOWER(B632), ""fashion|style|clothing|apparel|shoes|accessories|beauty|cosmetics|fashionistas""), ""Fashi"&amp;"on &amp; Beauty"",
  REGEXMATCH(LOWER(B632), ""fitness|workout|gym|exercise|yoga|wellness|fitness enthusiasts""), ""Fitness"",
  REGEXMATCH(LOWER(B632), ""health|medical|pharmacy|mental health|doctor|health-conscious""), ""Health"",
  REGEXMATCH(LOWER(B632), "&amp;"""pets|dogs|cats|animals|pet care|pet lovers""), ""Pets"",
  REGEXMATCH(LOWER(B632), ""games|gaming|video games|xbox|playstation|nintendo|gamers""), ""Gaming"",
  REGEXMATCH(LOWER(B632), ""entertainment|movies|tv|netflix|streaming|celebrity|movie lovers|t"&amp;"v fans""), ""Entertainment"",
  REGEXMATCH(LOWER(B632), ""lifestyle|home|interior|decor|living|lifestyle enthusiasts""), ""Lifestyle"",
  REGEXMATCH(LOWER(B632), ""financial|finance|investing|stocks|retirement|banking|credit|debt|loans|savings|personal fi"&amp;"nance""), ""Finance"",
  REGEXMATCH(LOWER(B632), ""auto|automotive""), ""Auto"",
  REGEXMATCH(LOWER(B632), ""parenting|moms|dads|kids|toddlers|baby|new parents|children""), ""Parenting"",
  REGEXMATCH(LOWER(B632), ""technology|tech|gadgets|smartphone|apps"&amp;"|devices|computing|ai|robots""), ""Technology"",
  REGEXMATCH(LOWER(B632), ""education|students|learning|school|teachers|college|university|academics""), ""Education"",
  TRUE, ""Other""
)"),"Finance")</f>
        <v>Finance</v>
      </c>
      <c r="J264" t="s">
        <v>19</v>
      </c>
      <c r="K264" t="s">
        <v>1368</v>
      </c>
      <c r="L264" t="s">
        <v>29</v>
      </c>
      <c r="M264" t="s">
        <v>45</v>
      </c>
      <c r="N264" t="s">
        <v>323</v>
      </c>
      <c r="O264" t="s">
        <v>24</v>
      </c>
      <c r="P264">
        <v>83957</v>
      </c>
      <c r="Q264">
        <v>185</v>
      </c>
      <c r="R264">
        <v>1420</v>
      </c>
      <c r="S264">
        <v>69246</v>
      </c>
      <c r="T264">
        <v>19</v>
      </c>
      <c r="U264">
        <v>6651.51451</v>
      </c>
      <c r="V264" t="s">
        <v>477</v>
      </c>
      <c r="W264">
        <f t="shared" si="28"/>
        <v>350.07971105263158</v>
      </c>
      <c r="X264">
        <f t="shared" si="29"/>
        <v>0.22035089390997775</v>
      </c>
      <c r="Y264">
        <f t="shared" si="30"/>
        <v>1.6913419964982075</v>
      </c>
      <c r="Z264">
        <f t="shared" si="31"/>
        <v>4684.1651478873237</v>
      </c>
      <c r="AA264">
        <f t="shared" si="32"/>
        <v>10.27027027027027</v>
      </c>
      <c r="AB264">
        <f t="shared" si="33"/>
        <v>79.225252331550678</v>
      </c>
      <c r="AC264">
        <f t="shared" si="34"/>
        <v>35.954132486486486</v>
      </c>
    </row>
    <row r="265" spans="1:29" x14ac:dyDescent="0.25">
      <c r="A265" t="s">
        <v>1286</v>
      </c>
      <c r="B265" t="s">
        <v>2306</v>
      </c>
      <c r="C265" t="s">
        <v>2307</v>
      </c>
      <c r="D265" t="s">
        <v>2345</v>
      </c>
      <c r="E265" t="s">
        <v>2346</v>
      </c>
      <c r="F265" t="s">
        <v>2379</v>
      </c>
      <c r="G265" t="s">
        <v>2690</v>
      </c>
      <c r="I265" t="str">
        <f ca="1">IFERROR(__xludf.DUMMYFUNCTION("IFS(
  REGEXMATCH(LOWER(B579), ""sports|ufc|nba|nfl|mlb|soccer|sports fans""), ""Sports"",
  REGEXMATCH(LOWER(B579), ""music|spotify|concert|band|rock|pop|hip hop|jazz|r&amp;b|music lovers""), ""Music"",
  REGEXMATCH(LOWER(B579), ""food|cooking|recipe|restaur"&amp;"ant|snack|grocery|foodies""), ""Food"",
  REGEXMATCH(LOWER(B579), ""travel|vacation|airline|hotel|trip|flights|travelers""), ""Travel"",
  REGEXMATCH(LOWER(B579), ""fashion|style|clothing|apparel|shoes|accessories|beauty|cosmetics|fashionistas""), ""Fashi"&amp;"on &amp; Beauty"",
  REGEXMATCH(LOWER(B579), ""fitness|workout|gym|exercise|yoga|wellness|fitness enthusiasts""), ""Fitness"",
  REGEXMATCH(LOWER(B579), ""health|medical|pharmacy|mental health|doctor|health-conscious""), ""Health"",
  REGEXMATCH(LOWER(B579), "&amp;"""pets|dogs|cats|animals|pet care|pet lovers""), ""Pets"",
  REGEXMATCH(LOWER(B579), ""games|gaming|video games|xbox|playstation|nintendo|gamers""), ""Gaming"",
  REGEXMATCH(LOWER(B579), ""entertainment|movies|tv|netflix|streaming|celebrity|movie lovers|t"&amp;"v fans""), ""Entertainment"",
  REGEXMATCH(LOWER(B579), ""lifestyle|home|interior|decor|living|lifestyle enthusiasts""), ""Lifestyle"",
  REGEXMATCH(LOWER(B579), ""financial|finance|investing|stocks|retirement|banking|credit|debt|loans|savings|personal fi"&amp;"nance""), ""Finance"",
  REGEXMATCH(LOWER(B579), ""auto|automotive""), ""Auto"",
  REGEXMATCH(LOWER(B579), ""parenting|moms|dads|kids|toddlers|baby|new parents|children""), ""Parenting"",
  REGEXMATCH(LOWER(B579), ""technology|tech|gadgets|smartphone|apps"&amp;"|devices|computing|ai|robots""), ""Technology"",
  REGEXMATCH(LOWER(B579), ""education|students|learning|school|teachers|college|university|academics""), ""Education"",
  TRUE, ""Other""
)"),"Auto")</f>
        <v>Auto</v>
      </c>
      <c r="J265" t="s">
        <v>27</v>
      </c>
      <c r="K265" t="s">
        <v>1287</v>
      </c>
      <c r="L265" t="s">
        <v>29</v>
      </c>
      <c r="M265" t="s">
        <v>157</v>
      </c>
      <c r="N265" t="s">
        <v>36</v>
      </c>
      <c r="O265" t="s">
        <v>24</v>
      </c>
      <c r="P265">
        <v>12974</v>
      </c>
      <c r="Q265">
        <v>84</v>
      </c>
      <c r="R265">
        <v>7521</v>
      </c>
      <c r="S265">
        <v>10959</v>
      </c>
      <c r="T265">
        <v>7</v>
      </c>
      <c r="U265">
        <v>6301.8688469999997</v>
      </c>
      <c r="V265" t="s">
        <v>223</v>
      </c>
      <c r="W265">
        <f t="shared" si="28"/>
        <v>900.26697814285706</v>
      </c>
      <c r="X265">
        <f t="shared" si="29"/>
        <v>0.64744874364112837</v>
      </c>
      <c r="Y265">
        <f t="shared" si="30"/>
        <v>57.969785725296752</v>
      </c>
      <c r="Z265">
        <f t="shared" si="31"/>
        <v>837.90305105704022</v>
      </c>
      <c r="AA265">
        <f t="shared" si="32"/>
        <v>8.3333333333333321</v>
      </c>
      <c r="AB265">
        <f t="shared" si="33"/>
        <v>485.73060328349004</v>
      </c>
      <c r="AC265">
        <f t="shared" si="34"/>
        <v>75.022248178571431</v>
      </c>
    </row>
    <row r="266" spans="1:29" x14ac:dyDescent="0.25">
      <c r="A266" t="s">
        <v>584</v>
      </c>
      <c r="B266" t="s">
        <v>2306</v>
      </c>
      <c r="C266" t="s">
        <v>2307</v>
      </c>
      <c r="D266" t="s">
        <v>2327</v>
      </c>
      <c r="E266" t="s">
        <v>2619</v>
      </c>
      <c r="I266" t="str">
        <f ca="1">IFERROR(__xludf.DUMMYFUNCTION("IFS(
  REGEXMATCH(LOWER(B211), ""sports|ufc|nba|nfl|mlb|soccer|sports fans""), ""Sports"",
  REGEXMATCH(LOWER(B211), ""music|spotify|concert|band|rock|pop|hip hop|jazz|r&amp;b|music lovers""), ""Music"",
  REGEXMATCH(LOWER(B211), ""food|cooking|recipe|restaur"&amp;"ant|snack|grocery|foodies""), ""Food"",
  REGEXMATCH(LOWER(B211), ""travel|vacation|airline|hotel|trip|flights|travelers""), ""Travel"",
  REGEXMATCH(LOWER(B211), ""fashion|style|clothing|apparel|shoes|accessories|beauty|cosmetics|fashionistas""), ""Fashi"&amp;"on &amp; Beauty"",
  REGEXMATCH(LOWER(B211), ""fitness|workout|gym|exercise|yoga|wellness|fitness enthusiasts""), ""Fitness"",
  REGEXMATCH(LOWER(B211), ""health|medical|pharmacy|mental health|doctor|health-conscious""), ""Health"",
  REGEXMATCH(LOWER(B211), "&amp;"""pets|dogs|cats|animals|pet care|pet lovers""), ""Pets"",
  REGEXMATCH(LOWER(B211), ""games|gaming|video games|xbox|playstation|nintendo|gamers""), ""Gaming"",
  REGEXMATCH(LOWER(B211), ""entertainment|movies|tv|netflix|streaming|celebrity|movie lovers|t"&amp;"v fans""), ""Entertainment"",
  REGEXMATCH(LOWER(B211), ""lifestyle|home|interior|decor|living|lifestyle enthusiasts""), ""Lifestyle"",
  REGEXMATCH(LOWER(B211), ""financial|finance|investing|stocks|retirement|banking|credit|debt|loans|savings|personal fi"&amp;"nance""), ""Finance"",
  REGEXMATCH(LOWER(B211), ""auto|automotive""), ""Auto"",
  REGEXMATCH(LOWER(B211), ""parenting|moms|dads|kids|toddlers|baby|new parents|children""), ""Parenting"",
  REGEXMATCH(LOWER(B211), ""technology|tech|gadgets|smartphone|apps"&amp;"|devices|computing|ai|robots""), ""Technology"",
  REGEXMATCH(LOWER(B211), ""education|students|learning|school|teachers|college|university|academics""), ""Education"",
  TRUE, ""Other""
)"),"Fashion &amp; Beauty")</f>
        <v>Fashion &amp; Beauty</v>
      </c>
      <c r="J266" t="s">
        <v>19</v>
      </c>
      <c r="K266" t="s">
        <v>585</v>
      </c>
      <c r="L266" t="s">
        <v>34</v>
      </c>
      <c r="M266" t="s">
        <v>586</v>
      </c>
      <c r="N266" t="s">
        <v>84</v>
      </c>
      <c r="O266" t="s">
        <v>24</v>
      </c>
      <c r="P266">
        <v>7320</v>
      </c>
      <c r="Q266">
        <v>33</v>
      </c>
      <c r="R266">
        <v>4020</v>
      </c>
      <c r="S266">
        <v>6692</v>
      </c>
      <c r="T266">
        <v>15</v>
      </c>
      <c r="U266">
        <v>1730.37357</v>
      </c>
      <c r="V266" t="s">
        <v>31</v>
      </c>
      <c r="W266">
        <f t="shared" si="28"/>
        <v>115.358238</v>
      </c>
      <c r="X266">
        <f t="shared" si="29"/>
        <v>0.4508196721311476</v>
      </c>
      <c r="Y266">
        <f t="shared" si="30"/>
        <v>54.918032786885249</v>
      </c>
      <c r="Z266">
        <f t="shared" si="31"/>
        <v>430.44118656716415</v>
      </c>
      <c r="AA266">
        <f t="shared" si="32"/>
        <v>45.454545454545453</v>
      </c>
      <c r="AB266">
        <f t="shared" si="33"/>
        <v>236.3898319672131</v>
      </c>
      <c r="AC266">
        <f t="shared" si="34"/>
        <v>52.435562727272725</v>
      </c>
    </row>
    <row r="267" spans="1:29" x14ac:dyDescent="0.25">
      <c r="A267" t="s">
        <v>1074</v>
      </c>
      <c r="B267" t="s">
        <v>2306</v>
      </c>
      <c r="C267" t="s">
        <v>2307</v>
      </c>
      <c r="D267" t="s">
        <v>2355</v>
      </c>
      <c r="E267" t="s">
        <v>2358</v>
      </c>
      <c r="F267" t="s">
        <v>2691</v>
      </c>
      <c r="I267" t="str">
        <f ca="1">IFERROR(__xludf.DUMMYFUNCTION("IFS(
  REGEXMATCH(LOWER(B454), ""sports|ufc|nba|nfl|mlb|soccer|sports fans""), ""Sports"",
  REGEXMATCH(LOWER(B454), ""music|spotify|concert|band|rock|pop|hip hop|jazz|r&amp;b|music lovers""), ""Music"",
  REGEXMATCH(LOWER(B454), ""food|cooking|recipe|restaur"&amp;"ant|snack|grocery|foodies""), ""Food"",
  REGEXMATCH(LOWER(B454), ""travel|vacation|airline|hotel|trip|flights|travelers""), ""Travel"",
  REGEXMATCH(LOWER(B454), ""fashion|style|clothing|apparel|shoes|accessories|beauty|cosmetics|fashionistas""), ""Fashi"&amp;"on &amp; Beauty"",
  REGEXMATCH(LOWER(B454), ""fitness|workout|gym|exercise|yoga|wellness|fitness enthusiasts""), ""Fitness"",
  REGEXMATCH(LOWER(B454), ""health|medical|pharmacy|mental health|doctor|health-conscious""), ""Health"",
  REGEXMATCH(LOWER(B454), "&amp;"""pets|dogs|cats|animals|pet care|pet lovers""), ""Pets"",
  REGEXMATCH(LOWER(B454), ""games|gaming|video games|xbox|playstation|nintendo|gamers""), ""Gaming"",
  REGEXMATCH(LOWER(B454), ""entertainment|movies|tv|netflix|streaming|celebrity|movie lovers|t"&amp;"v fans""), ""Entertainment"",
  REGEXMATCH(LOWER(B454), ""lifestyle|home|interior|decor|living|lifestyle enthusiasts""), ""Lifestyle"",
  REGEXMATCH(LOWER(B454), ""financial|finance|investing|stocks|retirement|banking|credit|debt|loans|savings|personal fi"&amp;"nance""), ""Finance"",
  REGEXMATCH(LOWER(B454), ""auto|automotive""), ""Auto"",
  REGEXMATCH(LOWER(B454), ""parenting|moms|dads|kids|toddlers|baby|new parents|children""), ""Parenting"",
  REGEXMATCH(LOWER(B454), ""technology|tech|gadgets|smartphone|apps"&amp;"|devices|computing|ai|robots""), ""Technology"",
  REGEXMATCH(LOWER(B454), ""education|students|learning|school|teachers|college|university|academics""), ""Education"",
  TRUE, ""Other""
)"),"Sports")</f>
        <v>Sports</v>
      </c>
      <c r="J267" t="s">
        <v>19</v>
      </c>
      <c r="K267" t="s">
        <v>904</v>
      </c>
      <c r="L267" t="s">
        <v>29</v>
      </c>
      <c r="M267" t="s">
        <v>1075</v>
      </c>
      <c r="N267" t="s">
        <v>55</v>
      </c>
      <c r="O267" t="s">
        <v>24</v>
      </c>
      <c r="P267">
        <v>40447</v>
      </c>
      <c r="Q267">
        <v>177</v>
      </c>
      <c r="R267">
        <v>16663</v>
      </c>
      <c r="S267">
        <v>29774</v>
      </c>
      <c r="T267">
        <v>12</v>
      </c>
      <c r="U267">
        <v>5083.8862730000001</v>
      </c>
      <c r="V267" t="s">
        <v>47</v>
      </c>
      <c r="W267">
        <f t="shared" si="28"/>
        <v>423.65718941666665</v>
      </c>
      <c r="X267">
        <f t="shared" si="29"/>
        <v>0.43760971147427496</v>
      </c>
      <c r="Y267">
        <f t="shared" si="30"/>
        <v>41.197122159863525</v>
      </c>
      <c r="Z267">
        <f t="shared" si="31"/>
        <v>305.10029844565804</v>
      </c>
      <c r="AA267">
        <f t="shared" si="32"/>
        <v>6.7796610169491522</v>
      </c>
      <c r="AB267">
        <f t="shared" si="33"/>
        <v>125.69254266076594</v>
      </c>
      <c r="AC267">
        <f t="shared" si="34"/>
        <v>28.722521316384181</v>
      </c>
    </row>
    <row r="268" spans="1:29" x14ac:dyDescent="0.25">
      <c r="A268" t="s">
        <v>1026</v>
      </c>
      <c r="B268" t="s">
        <v>2306</v>
      </c>
      <c r="C268" t="s">
        <v>2307</v>
      </c>
      <c r="D268" t="s">
        <v>2308</v>
      </c>
      <c r="E268" t="s">
        <v>2692</v>
      </c>
      <c r="I268" t="str">
        <f ca="1">IFERROR(__xludf.DUMMYFUNCTION("IFS(
  REGEXMATCH(LOWER(B426), ""sports|ufc|nba|nfl|mlb|soccer|sports fans""), ""Sports"",
  REGEXMATCH(LOWER(B426), ""music|spotify|concert|band|rock|pop|hip hop|jazz|r&amp;b|music lovers""), ""Music"",
  REGEXMATCH(LOWER(B426), ""food|cooking|recipe|restaur"&amp;"ant|snack|grocery|foodies""), ""Food"",
  REGEXMATCH(LOWER(B426), ""travel|vacation|airline|hotel|trip|flights|travelers""), ""Travel"",
  REGEXMATCH(LOWER(B426), ""fashion|style|clothing|apparel|shoes|accessories|beauty|cosmetics|fashionistas""), ""Fashi"&amp;"on &amp; Beauty"",
  REGEXMATCH(LOWER(B426), ""fitness|workout|gym|exercise|yoga|wellness|fitness enthusiasts""), ""Fitness"",
  REGEXMATCH(LOWER(B426), ""health|medical|pharmacy|mental health|doctor|health-conscious""), ""Health"",
  REGEXMATCH(LOWER(B426), "&amp;"""pets|dogs|cats|animals|pet care|pet lovers""), ""Pets"",
  REGEXMATCH(LOWER(B426), ""games|gaming|video games|xbox|playstation|nintendo|gamers""), ""Gaming"",
  REGEXMATCH(LOWER(B426), ""entertainment|movies|tv|netflix|streaming|celebrity|movie lovers|t"&amp;"v fans""), ""Entertainment"",
  REGEXMATCH(LOWER(B426), ""lifestyle|home|interior|decor|living|lifestyle enthusiasts""), ""Lifestyle"",
  REGEXMATCH(LOWER(B426), ""financial|finance|investing|stocks|retirement|banking|credit|debt|loans|savings|personal fi"&amp;"nance""), ""Finance"",
  REGEXMATCH(LOWER(B426), ""auto|automotive""), ""Auto"",
  REGEXMATCH(LOWER(B426), ""parenting|moms|dads|kids|toddlers|baby|new parents|children""), ""Parenting"",
  REGEXMATCH(LOWER(B426), ""technology|tech|gadgets|smartphone|apps"&amp;"|devices|computing|ai|robots""), ""Technology"",
  REGEXMATCH(LOWER(B426), ""education|students|learning|school|teachers|college|university|academics""), ""Education"",
  TRUE, ""Other""
)"),"Other")</f>
        <v>Other</v>
      </c>
      <c r="J268" t="s">
        <v>19</v>
      </c>
      <c r="K268" t="s">
        <v>806</v>
      </c>
      <c r="L268" t="s">
        <v>34</v>
      </c>
      <c r="M268" t="s">
        <v>35</v>
      </c>
      <c r="N268" t="s">
        <v>23</v>
      </c>
      <c r="O268" t="s">
        <v>24</v>
      </c>
      <c r="P268">
        <v>571090</v>
      </c>
      <c r="Q268">
        <v>1541</v>
      </c>
      <c r="R268">
        <v>246243</v>
      </c>
      <c r="S268">
        <v>532325</v>
      </c>
      <c r="T268">
        <v>11</v>
      </c>
      <c r="U268">
        <v>4733.6187829999999</v>
      </c>
      <c r="V268" t="s">
        <v>106</v>
      </c>
      <c r="W268">
        <f t="shared" si="28"/>
        <v>430.32898027272728</v>
      </c>
      <c r="X268">
        <f t="shared" si="29"/>
        <v>0.2698348771647201</v>
      </c>
      <c r="Y268">
        <f t="shared" si="30"/>
        <v>43.118072457931319</v>
      </c>
      <c r="Z268">
        <f t="shared" si="31"/>
        <v>19.223363843845306</v>
      </c>
      <c r="AA268">
        <f t="shared" si="32"/>
        <v>0.71382219338092145</v>
      </c>
      <c r="AB268">
        <f t="shared" si="33"/>
        <v>8.2887439510409919</v>
      </c>
      <c r="AC268">
        <f t="shared" si="34"/>
        <v>3.0717837657365346</v>
      </c>
    </row>
    <row r="269" spans="1:29" x14ac:dyDescent="0.25">
      <c r="A269" t="s">
        <v>652</v>
      </c>
      <c r="B269" t="s">
        <v>818</v>
      </c>
      <c r="C269" t="s">
        <v>2337</v>
      </c>
      <c r="D269" t="s">
        <v>2693</v>
      </c>
      <c r="I269" t="str">
        <f ca="1">IFERROR(__xludf.DUMMYFUNCTION("IFS(
  REGEXMATCH(LOWER(B241), ""sports|ufc|nba|nfl|mlb|soccer|sports fans""), ""Sports"",
  REGEXMATCH(LOWER(B241), ""music|spotify|concert|band|rock|pop|hip hop|jazz|r&amp;b|music lovers""), ""Music"",
  REGEXMATCH(LOWER(B241), ""food|cooking|recipe|restaur"&amp;"ant|snack|grocery|foodies""), ""Food"",
  REGEXMATCH(LOWER(B241), ""travel|vacation|airline|hotel|trip|flights|travelers""), ""Travel"",
  REGEXMATCH(LOWER(B241), ""fashion|style|clothing|apparel|shoes|accessories|beauty|cosmetics|fashionistas""), ""Fashi"&amp;"on &amp; Beauty"",
  REGEXMATCH(LOWER(B241), ""fitness|workout|gym|exercise|yoga|wellness|fitness enthusiasts""), ""Fitness"",
  REGEXMATCH(LOWER(B241), ""health|medical|pharmacy|mental health|doctor|health-conscious""), ""Health"",
  REGEXMATCH(LOWER(B241), "&amp;"""pets|dogs|cats|animals|pet care|pet lovers""), ""Pets"",
  REGEXMATCH(LOWER(B241), ""games|gaming|video games|xbox|playstation|nintendo|gamers""), ""Gaming"",
  REGEXMATCH(LOWER(B241), ""entertainment|movies|tv|netflix|streaming|celebrity|movie lovers|t"&amp;"v fans""), ""Entertainment"",
  REGEXMATCH(LOWER(B241), ""lifestyle|home|interior|decor|living|lifestyle enthusiasts""), ""Lifestyle"",
  REGEXMATCH(LOWER(B241), ""financial|finance|investing|stocks|retirement|banking|credit|debt|loans|savings|personal fi"&amp;"nance""), ""Finance"",
  REGEXMATCH(LOWER(B241), ""auto|automotive""), ""Auto"",
  REGEXMATCH(LOWER(B241), ""parenting|moms|dads|kids|toddlers|baby|new parents|children""), ""Parenting"",
  REGEXMATCH(LOWER(B241), ""technology|tech|gadgets|smartphone|apps"&amp;"|devices|computing|ai|robots""), ""Technology"",
  REGEXMATCH(LOWER(B241), ""education|students|learning|school|teachers|college|university|academics""), ""Education"",
  TRUE, ""Other""
)"),"Technology")</f>
        <v>Technology</v>
      </c>
      <c r="J269" t="s">
        <v>152</v>
      </c>
      <c r="K269" t="s">
        <v>392</v>
      </c>
      <c r="L269" t="s">
        <v>29</v>
      </c>
      <c r="M269" t="s">
        <v>187</v>
      </c>
      <c r="N269" t="s">
        <v>23</v>
      </c>
      <c r="O269" t="s">
        <v>24</v>
      </c>
      <c r="P269">
        <v>84306</v>
      </c>
      <c r="Q269">
        <v>185</v>
      </c>
      <c r="R269">
        <v>45376</v>
      </c>
      <c r="S269">
        <v>79935</v>
      </c>
      <c r="T269">
        <v>3</v>
      </c>
      <c r="U269">
        <v>1809.5909610000001</v>
      </c>
      <c r="V269" t="s">
        <v>74</v>
      </c>
      <c r="W269">
        <f t="shared" si="28"/>
        <v>603.19698700000004</v>
      </c>
      <c r="X269">
        <f t="shared" si="29"/>
        <v>0.21943871136099447</v>
      </c>
      <c r="Y269">
        <f t="shared" si="30"/>
        <v>53.822978198467489</v>
      </c>
      <c r="Z269">
        <f t="shared" si="31"/>
        <v>39.879913632757408</v>
      </c>
      <c r="AA269">
        <f t="shared" si="32"/>
        <v>1.6216216216216217</v>
      </c>
      <c r="AB269">
        <f t="shared" si="33"/>
        <v>21.464557220126682</v>
      </c>
      <c r="AC269">
        <f t="shared" si="34"/>
        <v>9.7815727621621633</v>
      </c>
    </row>
    <row r="270" spans="1:29" x14ac:dyDescent="0.25">
      <c r="A270" t="s">
        <v>1013</v>
      </c>
      <c r="B270" t="s">
        <v>2306</v>
      </c>
      <c r="C270" t="s">
        <v>2307</v>
      </c>
      <c r="D270" t="s">
        <v>2369</v>
      </c>
      <c r="E270" t="s">
        <v>2370</v>
      </c>
      <c r="F270" t="s">
        <v>2694</v>
      </c>
      <c r="I270" t="str">
        <f ca="1">IFERROR(__xludf.DUMMYFUNCTION("IFS(
  REGEXMATCH(LOWER(B420), ""sports|ufc|nba|nfl|mlb|soccer|sports fans""), ""Sports"",
  REGEXMATCH(LOWER(B420), ""music|spotify|concert|band|rock|pop|hip hop|jazz|r&amp;b|music lovers""), ""Music"",
  REGEXMATCH(LOWER(B420), ""food|cooking|recipe|restaur"&amp;"ant|snack|grocery|foodies""), ""Food"",
  REGEXMATCH(LOWER(B420), ""travel|vacation|airline|hotel|trip|flights|travelers""), ""Travel"",
  REGEXMATCH(LOWER(B420), ""fashion|style|clothing|apparel|shoes|accessories|beauty|cosmetics|fashionistas""), ""Fashi"&amp;"on &amp; Beauty"",
  REGEXMATCH(LOWER(B420), ""fitness|workout|gym|exercise|yoga|wellness|fitness enthusiasts""), ""Fitness"",
  REGEXMATCH(LOWER(B420), ""health|medical|pharmacy|mental health|doctor|health-conscious""), ""Health"",
  REGEXMATCH(LOWER(B420), "&amp;"""pets|dogs|cats|animals|pet care|pet lovers""), ""Pets"",
  REGEXMATCH(LOWER(B420), ""games|gaming|video games|xbox|playstation|nintendo|gamers""), ""Gaming"",
  REGEXMATCH(LOWER(B420), ""entertainment|movies|tv|netflix|streaming|celebrity|movie lovers|t"&amp;"v fans""), ""Entertainment"",
  REGEXMATCH(LOWER(B420), ""lifestyle|home|interior|decor|living|lifestyle enthusiasts""), ""Lifestyle"",
  REGEXMATCH(LOWER(B420), ""financial|finance|investing|stocks|retirement|banking|credit|debt|loans|savings|personal fi"&amp;"nance""), ""Finance"",
  REGEXMATCH(LOWER(B420), ""auto|automotive""), ""Auto"",
  REGEXMATCH(LOWER(B420), ""parenting|moms|dads|kids|toddlers|baby|new parents|children""), ""Parenting"",
  REGEXMATCH(LOWER(B420), ""technology|tech|gadgets|smartphone|apps"&amp;"|devices|computing|ai|robots""), ""Technology"",
  REGEXMATCH(LOWER(B420), ""education|students|learning|school|teachers|college|university|academics""), ""Education"",
  TRUE, ""Other""
)"),"Other")</f>
        <v>Other</v>
      </c>
      <c r="J270" t="s">
        <v>27</v>
      </c>
      <c r="K270" t="s">
        <v>1014</v>
      </c>
      <c r="L270" t="s">
        <v>29</v>
      </c>
      <c r="M270" t="s">
        <v>245</v>
      </c>
      <c r="N270" t="s">
        <v>23</v>
      </c>
      <c r="O270" t="s">
        <v>92</v>
      </c>
      <c r="P270">
        <v>47394</v>
      </c>
      <c r="Q270">
        <v>184</v>
      </c>
      <c r="R270">
        <v>22712</v>
      </c>
      <c r="S270">
        <v>41918</v>
      </c>
      <c r="T270">
        <v>24</v>
      </c>
      <c r="U270">
        <v>4701.4962370000003</v>
      </c>
      <c r="V270" t="s">
        <v>119</v>
      </c>
      <c r="W270">
        <f t="shared" si="28"/>
        <v>195.89567654166669</v>
      </c>
      <c r="X270">
        <f t="shared" si="29"/>
        <v>0.38823479765371144</v>
      </c>
      <c r="Y270">
        <f t="shared" si="30"/>
        <v>47.921677849516811</v>
      </c>
      <c r="Z270">
        <f t="shared" si="31"/>
        <v>207.00494174885526</v>
      </c>
      <c r="AA270">
        <f t="shared" si="32"/>
        <v>13.043478260869565</v>
      </c>
      <c r="AB270">
        <f t="shared" si="33"/>
        <v>99.20024131746635</v>
      </c>
      <c r="AC270">
        <f t="shared" si="34"/>
        <v>25.551609983695652</v>
      </c>
    </row>
    <row r="271" spans="1:29" x14ac:dyDescent="0.25">
      <c r="A271" t="s">
        <v>1068</v>
      </c>
      <c r="B271" t="s">
        <v>2306</v>
      </c>
      <c r="C271" t="s">
        <v>2307</v>
      </c>
      <c r="D271" t="s">
        <v>2308</v>
      </c>
      <c r="E271" t="s">
        <v>2695</v>
      </c>
      <c r="I271" t="str">
        <f ca="1">IFERROR(__xludf.DUMMYFUNCTION("IFS(
  REGEXMATCH(LOWER(B450), ""sports|ufc|nba|nfl|mlb|soccer|sports fans""), ""Sports"",
  REGEXMATCH(LOWER(B450), ""music|spotify|concert|band|rock|pop|hip hop|jazz|r&amp;b|music lovers""), ""Music"",
  REGEXMATCH(LOWER(B450), ""food|cooking|recipe|restaur"&amp;"ant|snack|grocery|foodies""), ""Food"",
  REGEXMATCH(LOWER(B450), ""travel|vacation|airline|hotel|trip|flights|travelers""), ""Travel"",
  REGEXMATCH(LOWER(B450), ""fashion|style|clothing|apparel|shoes|accessories|beauty|cosmetics|fashionistas""), ""Fashi"&amp;"on &amp; Beauty"",
  REGEXMATCH(LOWER(B450), ""fitness|workout|gym|exercise|yoga|wellness|fitness enthusiasts""), ""Fitness"",
  REGEXMATCH(LOWER(B450), ""health|medical|pharmacy|mental health|doctor|health-conscious""), ""Health"",
  REGEXMATCH(LOWER(B450), "&amp;"""pets|dogs|cats|animals|pet care|pet lovers""), ""Pets"",
  REGEXMATCH(LOWER(B450), ""games|gaming|video games|xbox|playstation|nintendo|gamers""), ""Gaming"",
  REGEXMATCH(LOWER(B450), ""entertainment|movies|tv|netflix|streaming|celebrity|movie lovers|t"&amp;"v fans""), ""Entertainment"",
  REGEXMATCH(LOWER(B450), ""lifestyle|home|interior|decor|living|lifestyle enthusiasts""), ""Lifestyle"",
  REGEXMATCH(LOWER(B450), ""financial|finance|investing|stocks|retirement|banking|credit|debt|loans|savings|personal fi"&amp;"nance""), ""Finance"",
  REGEXMATCH(LOWER(B450), ""auto|automotive""), ""Auto"",
  REGEXMATCH(LOWER(B450), ""parenting|moms|dads|kids|toddlers|baby|new parents|children""), ""Parenting"",
  REGEXMATCH(LOWER(B450), ""technology|tech|gadgets|smartphone|apps"&amp;"|devices|computing|ai|robots""), ""Technology"",
  REGEXMATCH(LOWER(B450), ""education|students|learning|school|teachers|college|university|academics""), ""Education"",
  TRUE, ""Other""
)"),"Gaming")</f>
        <v>Gaming</v>
      </c>
      <c r="J271" t="s">
        <v>19</v>
      </c>
      <c r="K271" t="s">
        <v>429</v>
      </c>
      <c r="L271" t="s">
        <v>40</v>
      </c>
      <c r="M271" t="s">
        <v>1069</v>
      </c>
      <c r="N271" t="s">
        <v>68</v>
      </c>
      <c r="O271" t="s">
        <v>24</v>
      </c>
      <c r="P271">
        <v>7530</v>
      </c>
      <c r="Q271">
        <v>20</v>
      </c>
      <c r="R271">
        <v>5468</v>
      </c>
      <c r="S271">
        <v>7298</v>
      </c>
      <c r="T271">
        <v>3</v>
      </c>
      <c r="U271">
        <v>5038.7140669999999</v>
      </c>
      <c r="V271" t="s">
        <v>594</v>
      </c>
      <c r="W271">
        <f t="shared" si="28"/>
        <v>1679.5713556666667</v>
      </c>
      <c r="X271">
        <f t="shared" si="29"/>
        <v>0.26560424966799467</v>
      </c>
      <c r="Y271">
        <f t="shared" si="30"/>
        <v>72.616201859229747</v>
      </c>
      <c r="Z271">
        <f t="shared" si="31"/>
        <v>921.49123390636419</v>
      </c>
      <c r="AA271">
        <f t="shared" si="32"/>
        <v>15</v>
      </c>
      <c r="AB271">
        <f t="shared" si="33"/>
        <v>669.15193452855249</v>
      </c>
      <c r="AC271">
        <f t="shared" si="34"/>
        <v>251.93570334999998</v>
      </c>
    </row>
    <row r="272" spans="1:29" x14ac:dyDescent="0.25">
      <c r="A272" t="s">
        <v>1243</v>
      </c>
      <c r="B272" t="s">
        <v>2306</v>
      </c>
      <c r="C272" t="s">
        <v>2307</v>
      </c>
      <c r="D272" t="s">
        <v>2345</v>
      </c>
      <c r="E272" t="s">
        <v>2346</v>
      </c>
      <c r="F272" t="s">
        <v>2347</v>
      </c>
      <c r="G272" t="s">
        <v>2696</v>
      </c>
      <c r="I272" t="str">
        <f ca="1">IFERROR(__xludf.DUMMYFUNCTION("IFS(
  REGEXMATCH(LOWER(B554), ""sports|ufc|nba|nfl|mlb|soccer|sports fans""), ""Sports"",
  REGEXMATCH(LOWER(B554), ""music|spotify|concert|band|rock|pop|hip hop|jazz|r&amp;b|music lovers""), ""Music"",
  REGEXMATCH(LOWER(B554), ""food|cooking|recipe|restaur"&amp;"ant|snack|grocery|foodies""), ""Food"",
  REGEXMATCH(LOWER(B554), ""travel|vacation|airline|hotel|trip|flights|travelers""), ""Travel"",
  REGEXMATCH(LOWER(B554), ""fashion|style|clothing|apparel|shoes|accessories|beauty|cosmetics|fashionistas""), ""Fashi"&amp;"on &amp; Beauty"",
  REGEXMATCH(LOWER(B554), ""fitness|workout|gym|exercise|yoga|wellness|fitness enthusiasts""), ""Fitness"",
  REGEXMATCH(LOWER(B554), ""health|medical|pharmacy|mental health|doctor|health-conscious""), ""Health"",
  REGEXMATCH(LOWER(B554), "&amp;"""pets|dogs|cats|animals|pet care|pet lovers""), ""Pets"",
  REGEXMATCH(LOWER(B554), ""games|gaming|video games|xbox|playstation|nintendo|gamers""), ""Gaming"",
  REGEXMATCH(LOWER(B554), ""entertainment|movies|tv|netflix|streaming|celebrity|movie lovers|t"&amp;"v fans""), ""Entertainment"",
  REGEXMATCH(LOWER(B554), ""lifestyle|home|interior|decor|living|lifestyle enthusiasts""), ""Lifestyle"",
  REGEXMATCH(LOWER(B554), ""financial|finance|investing|stocks|retirement|banking|credit|debt|loans|savings|personal fi"&amp;"nance""), ""Finance"",
  REGEXMATCH(LOWER(B554), ""auto|automotive""), ""Auto"",
  REGEXMATCH(LOWER(B554), ""parenting|moms|dads|kids|toddlers|baby|new parents|children""), ""Parenting"",
  REGEXMATCH(LOWER(B554), ""technology|tech|gadgets|smartphone|apps"&amp;"|devices|computing|ai|robots""), ""Technology"",
  REGEXMATCH(LOWER(B554), ""education|students|learning|school|teachers|college|university|academics""), ""Education"",
  TRUE, ""Other""
)"),"Auto")</f>
        <v>Auto</v>
      </c>
      <c r="J272" t="s">
        <v>19</v>
      </c>
      <c r="K272" t="s">
        <v>1244</v>
      </c>
      <c r="L272" t="s">
        <v>34</v>
      </c>
      <c r="M272" t="s">
        <v>1155</v>
      </c>
      <c r="N272" t="s">
        <v>55</v>
      </c>
      <c r="O272" t="s">
        <v>24</v>
      </c>
      <c r="P272">
        <v>25532</v>
      </c>
      <c r="Q272">
        <v>140</v>
      </c>
      <c r="R272">
        <v>15219</v>
      </c>
      <c r="S272">
        <v>21497</v>
      </c>
      <c r="T272">
        <v>9</v>
      </c>
      <c r="U272">
        <v>6047.1741089999996</v>
      </c>
      <c r="V272" t="s">
        <v>31</v>
      </c>
      <c r="W272">
        <f t="shared" si="28"/>
        <v>671.90823433333333</v>
      </c>
      <c r="X272">
        <f t="shared" si="29"/>
        <v>0.54833150556164811</v>
      </c>
      <c r="Y272">
        <f t="shared" si="30"/>
        <v>59.607551308162307</v>
      </c>
      <c r="Z272">
        <f t="shared" si="31"/>
        <v>397.34372225507587</v>
      </c>
      <c r="AA272">
        <f t="shared" si="32"/>
        <v>6.4285714285714279</v>
      </c>
      <c r="AB272">
        <f t="shared" si="33"/>
        <v>236.84686311295627</v>
      </c>
      <c r="AC272">
        <f t="shared" si="34"/>
        <v>43.194100778571425</v>
      </c>
    </row>
    <row r="273" spans="1:29" x14ac:dyDescent="0.25">
      <c r="A273" t="s">
        <v>618</v>
      </c>
      <c r="B273" t="s">
        <v>818</v>
      </c>
      <c r="C273" t="s">
        <v>2337</v>
      </c>
      <c r="D273" t="s">
        <v>2355</v>
      </c>
      <c r="I273" t="str">
        <f ca="1">IFERROR(__xludf.DUMMYFUNCTION("IFS(
  REGEXMATCH(LOWER(B224), ""sports|ufc|nba|nfl|mlb|soccer|sports fans""), ""Sports"",
  REGEXMATCH(LOWER(B224), ""music|spotify|concert|band|rock|pop|hip hop|jazz|r&amp;b|music lovers""), ""Music"",
  REGEXMATCH(LOWER(B224), ""food|cooking|recipe|restaur"&amp;"ant|snack|grocery|foodies""), ""Food"",
  REGEXMATCH(LOWER(B224), ""travel|vacation|airline|hotel|trip|flights|travelers""), ""Travel"",
  REGEXMATCH(LOWER(B224), ""fashion|style|clothing|apparel|shoes|accessories|beauty|cosmetics|fashionistas""), ""Fashi"&amp;"on &amp; Beauty"",
  REGEXMATCH(LOWER(B224), ""fitness|workout|gym|exercise|yoga|wellness|fitness enthusiasts""), ""Fitness"",
  REGEXMATCH(LOWER(B224), ""health|medical|pharmacy|mental health|doctor|health-conscious""), ""Health"",
  REGEXMATCH(LOWER(B224), "&amp;"""pets|dogs|cats|animals|pet care|pet lovers""), ""Pets"",
  REGEXMATCH(LOWER(B224), ""games|gaming|video games|xbox|playstation|nintendo|gamers""), ""Gaming"",
  REGEXMATCH(LOWER(B224), ""entertainment|movies|tv|netflix|streaming|celebrity|movie lovers|t"&amp;"v fans""), ""Entertainment"",
  REGEXMATCH(LOWER(B224), ""lifestyle|home|interior|decor|living|lifestyle enthusiasts""), ""Lifestyle"",
  REGEXMATCH(LOWER(B224), ""financial|finance|investing|stocks|retirement|banking|credit|debt|loans|savings|personal fi"&amp;"nance""), ""Finance"",
  REGEXMATCH(LOWER(B224), ""auto|automotive""), ""Auto"",
  REGEXMATCH(LOWER(B224), ""parenting|moms|dads|kids|toddlers|baby|new parents|children""), ""Parenting"",
  REGEXMATCH(LOWER(B224), ""technology|tech|gadgets|smartphone|apps"&amp;"|devices|computing|ai|robots""), ""Technology"",
  REGEXMATCH(LOWER(B224), ""education|students|learning|school|teachers|college|university|academics""), ""Education"",
  TRUE, ""Other""
)"),"Sports")</f>
        <v>Sports</v>
      </c>
      <c r="J273" t="s">
        <v>27</v>
      </c>
      <c r="K273" t="s">
        <v>619</v>
      </c>
      <c r="L273" t="s">
        <v>29</v>
      </c>
      <c r="M273" t="s">
        <v>620</v>
      </c>
      <c r="N273" t="s">
        <v>23</v>
      </c>
      <c r="O273" t="s">
        <v>24</v>
      </c>
      <c r="P273">
        <v>11375</v>
      </c>
      <c r="Q273">
        <v>87</v>
      </c>
      <c r="R273">
        <v>7171</v>
      </c>
      <c r="S273">
        <v>8151</v>
      </c>
      <c r="T273">
        <v>4</v>
      </c>
      <c r="U273">
        <v>1763.7840610000001</v>
      </c>
      <c r="V273" t="s">
        <v>74</v>
      </c>
      <c r="W273">
        <f t="shared" si="28"/>
        <v>440.94601525000002</v>
      </c>
      <c r="X273">
        <f t="shared" si="29"/>
        <v>0.76483516483516489</v>
      </c>
      <c r="Y273">
        <f t="shared" si="30"/>
        <v>63.041758241758238</v>
      </c>
      <c r="Z273">
        <f t="shared" si="31"/>
        <v>245.96068344721797</v>
      </c>
      <c r="AA273">
        <f t="shared" si="32"/>
        <v>4.5977011494252871</v>
      </c>
      <c r="AB273">
        <f t="shared" si="33"/>
        <v>155.05793942857144</v>
      </c>
      <c r="AC273">
        <f t="shared" si="34"/>
        <v>20.273380011494254</v>
      </c>
    </row>
    <row r="274" spans="1:29" x14ac:dyDescent="0.25">
      <c r="A274" t="s">
        <v>576</v>
      </c>
      <c r="B274" t="s">
        <v>2590</v>
      </c>
      <c r="C274" t="s">
        <v>2409</v>
      </c>
      <c r="D274" t="s">
        <v>2697</v>
      </c>
      <c r="E274" t="s">
        <v>2698</v>
      </c>
      <c r="I274" t="str">
        <f ca="1">IFERROR(__xludf.DUMMYFUNCTION("IFS(
  REGEXMATCH(LOWER(B207), ""sports|ufc|nba|nfl|mlb|soccer|sports fans""), ""Sports"",
  REGEXMATCH(LOWER(B207), ""music|spotify|concert|band|rock|pop|hip hop|jazz|r&amp;b|music lovers""), ""Music"",
  REGEXMATCH(LOWER(B207), ""food|cooking|recipe|restaur"&amp;"ant|snack|grocery|foodies""), ""Food"",
  REGEXMATCH(LOWER(B207), ""travel|vacation|airline|hotel|trip|flights|travelers""), ""Travel"",
  REGEXMATCH(LOWER(B207), ""fashion|style|clothing|apparel|shoes|accessories|beauty|cosmetics|fashionistas""), ""Fashi"&amp;"on &amp; Beauty"",
  REGEXMATCH(LOWER(B207), ""fitness|workout|gym|exercise|yoga|wellness|fitness enthusiasts""), ""Fitness"",
  REGEXMATCH(LOWER(B207), ""health|medical|pharmacy|mental health|doctor|health-conscious""), ""Health"",
  REGEXMATCH(LOWER(B207), "&amp;"""pets|dogs|cats|animals|pet care|pet lovers""), ""Pets"",
  REGEXMATCH(LOWER(B207), ""games|gaming|video games|xbox|playstation|nintendo|gamers""), ""Gaming"",
  REGEXMATCH(LOWER(B207), ""entertainment|movies|tv|netflix|streaming|celebrity|movie lovers|t"&amp;"v fans""), ""Entertainment"",
  REGEXMATCH(LOWER(B207), ""lifestyle|home|interior|decor|living|lifestyle enthusiasts""), ""Lifestyle"",
  REGEXMATCH(LOWER(B207), ""financial|finance|investing|stocks|retirement|banking|credit|debt|loans|savings|personal fi"&amp;"nance""), ""Finance"",
  REGEXMATCH(LOWER(B207), ""auto|automotive""), ""Auto"",
  REGEXMATCH(LOWER(B207), ""parenting|moms|dads|kids|toddlers|baby|new parents|children""), ""Parenting"",
  REGEXMATCH(LOWER(B207), ""technology|tech|gadgets|smartphone|apps"&amp;"|devices|computing|ai|robots""), ""Technology"",
  REGEXMATCH(LOWER(B207), ""education|students|learning|school|teachers|college|university|academics""), ""Education"",
  TRUE, ""Other""
)"),"Other")</f>
        <v>Other</v>
      </c>
      <c r="J274" t="s">
        <v>27</v>
      </c>
      <c r="K274" t="s">
        <v>425</v>
      </c>
      <c r="L274" t="s">
        <v>21</v>
      </c>
      <c r="M274" t="s">
        <v>72</v>
      </c>
      <c r="N274" t="s">
        <v>46</v>
      </c>
      <c r="O274" t="s">
        <v>24</v>
      </c>
      <c r="P274">
        <v>180353</v>
      </c>
      <c r="Q274">
        <v>471</v>
      </c>
      <c r="R274">
        <v>67637</v>
      </c>
      <c r="S274">
        <v>145416</v>
      </c>
      <c r="T274">
        <v>8</v>
      </c>
      <c r="U274">
        <v>1720.881985</v>
      </c>
      <c r="V274" t="s">
        <v>74</v>
      </c>
      <c r="W274">
        <f t="shared" si="28"/>
        <v>215.110248125</v>
      </c>
      <c r="X274">
        <f t="shared" si="29"/>
        <v>0.26115451364823433</v>
      </c>
      <c r="Y274">
        <f t="shared" si="30"/>
        <v>37.502564415341027</v>
      </c>
      <c r="Z274">
        <f t="shared" si="31"/>
        <v>25.442908245486937</v>
      </c>
      <c r="AA274">
        <f t="shared" si="32"/>
        <v>1.6985138004246285</v>
      </c>
      <c r="AB274">
        <f t="shared" si="33"/>
        <v>9.541743053899852</v>
      </c>
      <c r="AC274">
        <f t="shared" si="34"/>
        <v>3.6536772505307855</v>
      </c>
    </row>
    <row r="275" spans="1:29" x14ac:dyDescent="0.25">
      <c r="A275" t="s">
        <v>1281</v>
      </c>
      <c r="B275" t="s">
        <v>2306</v>
      </c>
      <c r="C275" t="s">
        <v>2307</v>
      </c>
      <c r="D275" t="s">
        <v>2345</v>
      </c>
      <c r="E275" t="s">
        <v>2346</v>
      </c>
      <c r="F275" t="s">
        <v>2347</v>
      </c>
      <c r="G275" t="s">
        <v>2699</v>
      </c>
      <c r="I275" t="str">
        <f ca="1">IFERROR(__xludf.DUMMYFUNCTION("IFS(
  REGEXMATCH(LOWER(B576), ""sports|ufc|nba|nfl|mlb|soccer|sports fans""), ""Sports"",
  REGEXMATCH(LOWER(B576), ""music|spotify|concert|band|rock|pop|hip hop|jazz|r&amp;b|music lovers""), ""Music"",
  REGEXMATCH(LOWER(B576), ""food|cooking|recipe|restaur"&amp;"ant|snack|grocery|foodies""), ""Food"",
  REGEXMATCH(LOWER(B576), ""travel|vacation|airline|hotel|trip|flights|travelers""), ""Travel"",
  REGEXMATCH(LOWER(B576), ""fashion|style|clothing|apparel|shoes|accessories|beauty|cosmetics|fashionistas""), ""Fashi"&amp;"on &amp; Beauty"",
  REGEXMATCH(LOWER(B576), ""fitness|workout|gym|exercise|yoga|wellness|fitness enthusiasts""), ""Fitness"",
  REGEXMATCH(LOWER(B576), ""health|medical|pharmacy|mental health|doctor|health-conscious""), ""Health"",
  REGEXMATCH(LOWER(B576), "&amp;"""pets|dogs|cats|animals|pet care|pet lovers""), ""Pets"",
  REGEXMATCH(LOWER(B576), ""games|gaming|video games|xbox|playstation|nintendo|gamers""), ""Gaming"",
  REGEXMATCH(LOWER(B576), ""entertainment|movies|tv|netflix|streaming|celebrity|movie lovers|t"&amp;"v fans""), ""Entertainment"",
  REGEXMATCH(LOWER(B576), ""lifestyle|home|interior|decor|living|lifestyle enthusiasts""), ""Lifestyle"",
  REGEXMATCH(LOWER(B576), ""financial|finance|investing|stocks|retirement|banking|credit|debt|loans|savings|personal fi"&amp;"nance""), ""Finance"",
  REGEXMATCH(LOWER(B576), ""auto|automotive""), ""Auto"",
  REGEXMATCH(LOWER(B576), ""parenting|moms|dads|kids|toddlers|baby|new parents|children""), ""Parenting"",
  REGEXMATCH(LOWER(B576), ""technology|tech|gadgets|smartphone|apps"&amp;"|devices|computing|ai|robots""), ""Technology"",
  REGEXMATCH(LOWER(B576), ""education|students|learning|school|teachers|college|university|academics""), ""Education"",
  TRUE, ""Other""
)"),"Auto")</f>
        <v>Auto</v>
      </c>
      <c r="J275" t="s">
        <v>27</v>
      </c>
      <c r="K275" t="s">
        <v>1282</v>
      </c>
      <c r="L275" t="s">
        <v>40</v>
      </c>
      <c r="M275" t="s">
        <v>1283</v>
      </c>
      <c r="N275" t="s">
        <v>36</v>
      </c>
      <c r="O275" t="s">
        <v>24</v>
      </c>
      <c r="P275">
        <v>12092</v>
      </c>
      <c r="Q275">
        <v>30</v>
      </c>
      <c r="R275">
        <v>2042</v>
      </c>
      <c r="S275">
        <v>10315</v>
      </c>
      <c r="T275">
        <v>8</v>
      </c>
      <c r="U275">
        <v>6245.1347930000002</v>
      </c>
      <c r="V275" t="s">
        <v>69</v>
      </c>
      <c r="W275">
        <f t="shared" si="28"/>
        <v>780.64184912500002</v>
      </c>
      <c r="X275">
        <f t="shared" si="29"/>
        <v>0.24809791597750577</v>
      </c>
      <c r="Y275">
        <f t="shared" si="30"/>
        <v>16.88719814753556</v>
      </c>
      <c r="Z275">
        <f t="shared" si="31"/>
        <v>3058.3422100881489</v>
      </c>
      <c r="AA275">
        <f t="shared" si="32"/>
        <v>26.666666666666668</v>
      </c>
      <c r="AB275">
        <f t="shared" si="33"/>
        <v>516.46830904730405</v>
      </c>
      <c r="AC275">
        <f t="shared" si="34"/>
        <v>208.17115976666668</v>
      </c>
    </row>
    <row r="276" spans="1:29" x14ac:dyDescent="0.25">
      <c r="A276" t="s">
        <v>1401</v>
      </c>
      <c r="B276" t="s">
        <v>2306</v>
      </c>
      <c r="C276" t="s">
        <v>2307</v>
      </c>
      <c r="D276" t="s">
        <v>2405</v>
      </c>
      <c r="E276" t="s">
        <v>622</v>
      </c>
      <c r="F276" t="s">
        <v>2700</v>
      </c>
      <c r="I276" t="str">
        <f ca="1">IFERROR(__xludf.DUMMYFUNCTION("IFS(
  REGEXMATCH(LOWER(B651), ""sports|ufc|nba|nfl|mlb|soccer|sports fans""), ""Sports"",
  REGEXMATCH(LOWER(B651), ""music|spotify|concert|band|rock|pop|hip hop|jazz|r&amp;b|music lovers""), ""Music"",
  REGEXMATCH(LOWER(B651), ""food|cooking|recipe|restaur"&amp;"ant|snack|grocery|foodies""), ""Food"",
  REGEXMATCH(LOWER(B651), ""travel|vacation|airline|hotel|trip|flights|travelers""), ""Travel"",
  REGEXMATCH(LOWER(B651), ""fashion|style|clothing|apparel|shoes|accessories|beauty|cosmetics|fashionistas""), ""Fashi"&amp;"on &amp; Beauty"",
  REGEXMATCH(LOWER(B651), ""fitness|workout|gym|exercise|yoga|wellness|fitness enthusiasts""), ""Fitness"",
  REGEXMATCH(LOWER(B651), ""health|medical|pharmacy|mental health|doctor|health-conscious""), ""Health"",
  REGEXMATCH(LOWER(B651), "&amp;"""pets|dogs|cats|animals|pet care|pet lovers""), ""Pets"",
  REGEXMATCH(LOWER(B651), ""games|gaming|video games|xbox|playstation|nintendo|gamers""), ""Gaming"",
  REGEXMATCH(LOWER(B651), ""entertainment|movies|tv|netflix|streaming|celebrity|movie lovers|t"&amp;"v fans""), ""Entertainment"",
  REGEXMATCH(LOWER(B651), ""lifestyle|home|interior|decor|living|lifestyle enthusiasts""), ""Lifestyle"",
  REGEXMATCH(LOWER(B651), ""financial|finance|investing|stocks|retirement|banking|credit|debt|loans|savings|personal fi"&amp;"nance""), ""Finance"",
  REGEXMATCH(LOWER(B651), ""auto|automotive""), ""Auto"",
  REGEXMATCH(LOWER(B651), ""parenting|moms|dads|kids|toddlers|baby|new parents|children""), ""Parenting"",
  REGEXMATCH(LOWER(B651), ""technology|tech|gadgets|smartphone|apps"&amp;"|devices|computing|ai|robots""), ""Technology"",
  REGEXMATCH(LOWER(B651), ""education|students|learning|school|teachers|college|university|academics""), ""Education"",
  TRUE, ""Other""
)"),"Food")</f>
        <v>Food</v>
      </c>
      <c r="J276" t="s">
        <v>152</v>
      </c>
      <c r="K276" t="s">
        <v>1402</v>
      </c>
      <c r="L276" t="s">
        <v>29</v>
      </c>
      <c r="M276" t="s">
        <v>1165</v>
      </c>
      <c r="N276" t="s">
        <v>23</v>
      </c>
      <c r="O276" t="s">
        <v>24</v>
      </c>
      <c r="P276">
        <v>7822</v>
      </c>
      <c r="Q276">
        <v>25</v>
      </c>
      <c r="R276">
        <v>3786</v>
      </c>
      <c r="S276">
        <v>7232</v>
      </c>
      <c r="T276">
        <v>13</v>
      </c>
      <c r="U276">
        <v>6781.8216469999998</v>
      </c>
      <c r="V276" t="s">
        <v>74</v>
      </c>
      <c r="W276">
        <f t="shared" si="28"/>
        <v>521.67858823076926</v>
      </c>
      <c r="X276">
        <f t="shared" si="29"/>
        <v>0.3196113525952442</v>
      </c>
      <c r="Y276">
        <f t="shared" si="30"/>
        <v>48.401943237023779</v>
      </c>
      <c r="Z276">
        <f t="shared" si="31"/>
        <v>1791.2893943475963</v>
      </c>
      <c r="AA276">
        <f t="shared" si="32"/>
        <v>52</v>
      </c>
      <c r="AB276">
        <f t="shared" si="33"/>
        <v>867.01887586295061</v>
      </c>
      <c r="AC276">
        <f t="shared" si="34"/>
        <v>271.27286587999998</v>
      </c>
    </row>
    <row r="277" spans="1:29" x14ac:dyDescent="0.25">
      <c r="A277" t="s">
        <v>382</v>
      </c>
      <c r="B277" t="s">
        <v>2393</v>
      </c>
      <c r="C277" t="s">
        <v>2573</v>
      </c>
      <c r="D277" t="s">
        <v>2574</v>
      </c>
      <c r="E277" t="s">
        <v>2701</v>
      </c>
      <c r="F277" t="s">
        <v>2702</v>
      </c>
      <c r="I277" t="str">
        <f ca="1">IFERROR(__xludf.DUMMYFUNCTION("IFS(
  REGEXMATCH(LOWER(B123), ""sports|ufc|nba|nfl|mlb|soccer|sports fans""), ""Sports"",
  REGEXMATCH(LOWER(B123), ""music|spotify|concert|band|rock|pop|hip hop|jazz|r&amp;b|music lovers""), ""Music"",
  REGEXMATCH(LOWER(B123), ""food|cooking|recipe|restaur"&amp;"ant|snack|grocery|foodies""), ""Food"",
  REGEXMATCH(LOWER(B123), ""travel|vacation|airline|hotel|trip|flights|travelers""), ""Travel"",
  REGEXMATCH(LOWER(B123), ""fashion|style|clothing|apparel|shoes|accessories|beauty|cosmetics|fashionistas""), ""Fashi"&amp;"on &amp; Beauty"",
  REGEXMATCH(LOWER(B123), ""fitness|workout|gym|exercise|yoga|wellness|fitness enthusiasts""), ""Fitness"",
  REGEXMATCH(LOWER(B123), ""health|medical|pharmacy|mental health|doctor|health-conscious""), ""Health"",
  REGEXMATCH(LOWER(B123), "&amp;"""pets|dogs|cats|animals|pet care|pet lovers""), ""Pets"",
  REGEXMATCH(LOWER(B123), ""games|gaming|video games|xbox|playstation|nintendo|gamers""), ""Gaming"",
  REGEXMATCH(LOWER(B123), ""entertainment|movies|tv|netflix|streaming|celebrity|movie lovers|t"&amp;"v fans""), ""Entertainment"",
  REGEXMATCH(LOWER(B123), ""lifestyle|home|interior|decor|living|lifestyle enthusiasts""), ""Lifestyle"",
  REGEXMATCH(LOWER(B123), ""financial|finance|investing|stocks|retirement|banking|credit|debt|loans|savings|personal fi"&amp;"nance""), ""Finance"",
  REGEXMATCH(LOWER(B123), ""auto|automotive""), ""Auto"",
  REGEXMATCH(LOWER(B123), ""parenting|moms|dads|kids|toddlers|baby|new parents|children""), ""Parenting"",
  REGEXMATCH(LOWER(B123), ""technology|tech|gadgets|smartphone|apps"&amp;"|devices|computing|ai|robots""), ""Technology"",
  REGEXMATCH(LOWER(B123), ""education|students|learning|school|teachers|college|university|academics""), ""Education"",
  TRUE, ""Other""
)"),"Food")</f>
        <v>Food</v>
      </c>
      <c r="J277" t="s">
        <v>27</v>
      </c>
      <c r="K277" t="s">
        <v>383</v>
      </c>
      <c r="L277" t="s">
        <v>40</v>
      </c>
      <c r="M277" t="s">
        <v>384</v>
      </c>
      <c r="N277" t="s">
        <v>36</v>
      </c>
      <c r="O277" t="s">
        <v>92</v>
      </c>
      <c r="P277">
        <v>18028</v>
      </c>
      <c r="Q277">
        <v>89</v>
      </c>
      <c r="R277">
        <v>1851</v>
      </c>
      <c r="S277">
        <v>14926</v>
      </c>
      <c r="T277">
        <v>24</v>
      </c>
      <c r="U277">
        <v>1572.24171</v>
      </c>
      <c r="V277" t="s">
        <v>31</v>
      </c>
      <c r="W277">
        <f t="shared" si="28"/>
        <v>65.510071249999996</v>
      </c>
      <c r="X277">
        <f t="shared" si="29"/>
        <v>0.49367650321721762</v>
      </c>
      <c r="Y277">
        <f t="shared" si="30"/>
        <v>10.267361881517639</v>
      </c>
      <c r="Z277">
        <f t="shared" si="31"/>
        <v>849.40124797406816</v>
      </c>
      <c r="AA277">
        <f t="shared" si="32"/>
        <v>26.966292134831459</v>
      </c>
      <c r="AB277">
        <f t="shared" si="33"/>
        <v>87.211099955624576</v>
      </c>
      <c r="AC277">
        <f t="shared" si="34"/>
        <v>17.665637191011236</v>
      </c>
    </row>
    <row r="278" spans="1:29" x14ac:dyDescent="0.25">
      <c r="A278" t="s">
        <v>1079</v>
      </c>
      <c r="B278" t="s">
        <v>2306</v>
      </c>
      <c r="C278" t="s">
        <v>2307</v>
      </c>
      <c r="D278" t="s">
        <v>2345</v>
      </c>
      <c r="E278" t="s">
        <v>2381</v>
      </c>
      <c r="F278" t="s">
        <v>2703</v>
      </c>
      <c r="G278" t="s">
        <v>2704</v>
      </c>
      <c r="I278" t="str">
        <f ca="1">IFERROR(__xludf.DUMMYFUNCTION("IFS(
  REGEXMATCH(LOWER(B456), ""sports|ufc|nba|nfl|mlb|soccer|sports fans""), ""Sports"",
  REGEXMATCH(LOWER(B456), ""music|spotify|concert|band|rock|pop|hip hop|jazz|r&amp;b|music lovers""), ""Music"",
  REGEXMATCH(LOWER(B456), ""food|cooking|recipe|restaur"&amp;"ant|snack|grocery|foodies""), ""Food"",
  REGEXMATCH(LOWER(B456), ""travel|vacation|airline|hotel|trip|flights|travelers""), ""Travel"",
  REGEXMATCH(LOWER(B456), ""fashion|style|clothing|apparel|shoes|accessories|beauty|cosmetics|fashionistas""), ""Fashi"&amp;"on &amp; Beauty"",
  REGEXMATCH(LOWER(B456), ""fitness|workout|gym|exercise|yoga|wellness|fitness enthusiasts""), ""Fitness"",
  REGEXMATCH(LOWER(B456), ""health|medical|pharmacy|mental health|doctor|health-conscious""), ""Health"",
  REGEXMATCH(LOWER(B456), "&amp;"""pets|dogs|cats|animals|pet care|pet lovers""), ""Pets"",
  REGEXMATCH(LOWER(B456), ""games|gaming|video games|xbox|playstation|nintendo|gamers""), ""Gaming"",
  REGEXMATCH(LOWER(B456), ""entertainment|movies|tv|netflix|streaming|celebrity|movie lovers|t"&amp;"v fans""), ""Entertainment"",
  REGEXMATCH(LOWER(B456), ""lifestyle|home|interior|decor|living|lifestyle enthusiasts""), ""Lifestyle"",
  REGEXMATCH(LOWER(B456), ""financial|finance|investing|stocks|retirement|banking|credit|debt|loans|savings|personal fi"&amp;"nance""), ""Finance"",
  REGEXMATCH(LOWER(B456), ""auto|automotive""), ""Auto"",
  REGEXMATCH(LOWER(B456), ""parenting|moms|dads|kids|toddlers|baby|new parents|children""), ""Parenting"",
  REGEXMATCH(LOWER(B456), ""technology|tech|gadgets|smartphone|apps"&amp;"|devices|computing|ai|robots""), ""Technology"",
  REGEXMATCH(LOWER(B456), ""education|students|learning|school|teachers|college|university|academics""), ""Education"",
  TRUE, ""Other""
)"),"Food")</f>
        <v>Food</v>
      </c>
      <c r="J278" t="s">
        <v>19</v>
      </c>
      <c r="K278" t="s">
        <v>1080</v>
      </c>
      <c r="L278" t="s">
        <v>21</v>
      </c>
      <c r="M278" t="s">
        <v>959</v>
      </c>
      <c r="N278" t="s">
        <v>23</v>
      </c>
      <c r="O278" t="s">
        <v>24</v>
      </c>
      <c r="P278">
        <v>18516</v>
      </c>
      <c r="Q278">
        <v>68</v>
      </c>
      <c r="R278">
        <v>8191</v>
      </c>
      <c r="S278">
        <v>13641</v>
      </c>
      <c r="T278">
        <v>13</v>
      </c>
      <c r="U278">
        <v>5087.5617149999998</v>
      </c>
      <c r="V278" t="s">
        <v>74</v>
      </c>
      <c r="W278">
        <f t="shared" si="28"/>
        <v>391.35090115384617</v>
      </c>
      <c r="X278">
        <f t="shared" si="29"/>
        <v>0.36724994599265498</v>
      </c>
      <c r="Y278">
        <f t="shared" si="30"/>
        <v>44.23741628861525</v>
      </c>
      <c r="Z278">
        <f t="shared" si="31"/>
        <v>621.11606824563546</v>
      </c>
      <c r="AA278">
        <f t="shared" si="32"/>
        <v>19.117647058823529</v>
      </c>
      <c r="AB278">
        <f t="shared" si="33"/>
        <v>274.76570074530139</v>
      </c>
      <c r="AC278">
        <f t="shared" si="34"/>
        <v>74.817084044117649</v>
      </c>
    </row>
    <row r="279" spans="1:29" x14ac:dyDescent="0.25">
      <c r="A279" t="s">
        <v>1444</v>
      </c>
      <c r="B279" t="s">
        <v>2306</v>
      </c>
      <c r="C279" t="s">
        <v>2307</v>
      </c>
      <c r="D279" t="s">
        <v>2327</v>
      </c>
      <c r="E279" t="s">
        <v>2705</v>
      </c>
      <c r="F279" t="s">
        <v>2706</v>
      </c>
      <c r="I279" t="str">
        <f ca="1">IFERROR(__xludf.DUMMYFUNCTION("IFS(
  REGEXMATCH(LOWER(B681), ""sports|ufc|nba|nfl|mlb|soccer|sports fans""), ""Sports"",
  REGEXMATCH(LOWER(B681), ""music|spotify|concert|band|rock|pop|hip hop|jazz|r&amp;b|music lovers""), ""Music"",
  REGEXMATCH(LOWER(B681), ""food|cooking|recipe|restaur"&amp;"ant|snack|grocery|foodies""), ""Food"",
  REGEXMATCH(LOWER(B681), ""travel|vacation|airline|hotel|trip|flights|travelers""), ""Travel"",
  REGEXMATCH(LOWER(B681), ""fashion|style|clothing|apparel|shoes|accessories|beauty|cosmetics|fashionistas""), ""Fashi"&amp;"on &amp; Beauty"",
  REGEXMATCH(LOWER(B681), ""fitness|workout|gym|exercise|yoga|wellness|fitness enthusiasts""), ""Fitness"",
  REGEXMATCH(LOWER(B681), ""health|medical|pharmacy|mental health|doctor|health-conscious""), ""Health"",
  REGEXMATCH(LOWER(B681), "&amp;"""pets|dogs|cats|animals|pet care|pet lovers""), ""Pets"",
  REGEXMATCH(LOWER(B681), ""games|gaming|video games|xbox|playstation|nintendo|gamers""), ""Gaming"",
  REGEXMATCH(LOWER(B681), ""entertainment|movies|tv|netflix|streaming|celebrity|movie lovers|t"&amp;"v fans""), ""Entertainment"",
  REGEXMATCH(LOWER(B681), ""lifestyle|home|interior|decor|living|lifestyle enthusiasts""), ""Lifestyle"",
  REGEXMATCH(LOWER(B681), ""financial|finance|investing|stocks|retirement|banking|credit|debt|loans|savings|personal fi"&amp;"nance""), ""Finance"",
  REGEXMATCH(LOWER(B681), ""auto|automotive""), ""Auto"",
  REGEXMATCH(LOWER(B681), ""parenting|moms|dads|kids|toddlers|baby|new parents|children""), ""Parenting"",
  REGEXMATCH(LOWER(B681), ""technology|tech|gadgets|smartphone|apps"&amp;"|devices|computing|ai|robots""), ""Technology"",
  REGEXMATCH(LOWER(B681), ""education|students|learning|school|teachers|college|university|academics""), ""Education"",
  TRUE, ""Other""
)"),"Fashion &amp; Beauty")</f>
        <v>Fashion &amp; Beauty</v>
      </c>
      <c r="J279" t="s">
        <v>152</v>
      </c>
      <c r="K279" t="s">
        <v>512</v>
      </c>
      <c r="L279" t="s">
        <v>34</v>
      </c>
      <c r="M279" t="s">
        <v>696</v>
      </c>
      <c r="N279" t="s">
        <v>36</v>
      </c>
      <c r="O279" t="s">
        <v>24</v>
      </c>
      <c r="P279">
        <v>100800</v>
      </c>
      <c r="Q279">
        <v>185</v>
      </c>
      <c r="R279">
        <v>14473</v>
      </c>
      <c r="S279">
        <v>85424</v>
      </c>
      <c r="T279">
        <v>10</v>
      </c>
      <c r="U279">
        <v>7004.7304830000003</v>
      </c>
      <c r="V279" t="s">
        <v>47</v>
      </c>
      <c r="W279">
        <f t="shared" si="28"/>
        <v>700.47304830000007</v>
      </c>
      <c r="X279">
        <f t="shared" si="29"/>
        <v>0.18353174603174602</v>
      </c>
      <c r="Y279">
        <f t="shared" si="30"/>
        <v>14.358134920634921</v>
      </c>
      <c r="Z279">
        <f t="shared" si="31"/>
        <v>483.98607634906381</v>
      </c>
      <c r="AA279">
        <f t="shared" si="32"/>
        <v>5.4054054054054053</v>
      </c>
      <c r="AB279">
        <f t="shared" si="33"/>
        <v>69.491373839285714</v>
      </c>
      <c r="AC279">
        <f t="shared" si="34"/>
        <v>37.863408016216219</v>
      </c>
    </row>
    <row r="280" spans="1:29" x14ac:dyDescent="0.25">
      <c r="A280" t="s">
        <v>1008</v>
      </c>
      <c r="B280" t="s">
        <v>2310</v>
      </c>
      <c r="C280" t="s">
        <v>2320</v>
      </c>
      <c r="D280" t="s">
        <v>2408</v>
      </c>
      <c r="E280" t="s">
        <v>2707</v>
      </c>
      <c r="F280" t="s">
        <v>2708</v>
      </c>
      <c r="I280" t="str">
        <f ca="1">IFERROR(__xludf.DUMMYFUNCTION("IFS(
  REGEXMATCH(LOWER(B417), ""sports|ufc|nba|nfl|mlb|soccer|sports fans""), ""Sports"",
  REGEXMATCH(LOWER(B417), ""music|spotify|concert|band|rock|pop|hip hop|jazz|r&amp;b|music lovers""), ""Music"",
  REGEXMATCH(LOWER(B417), ""food|cooking|recipe|restaur"&amp;"ant|snack|grocery|foodies""), ""Food"",
  REGEXMATCH(LOWER(B417), ""travel|vacation|airline|hotel|trip|flights|travelers""), ""Travel"",
  REGEXMATCH(LOWER(B417), ""fashion|style|clothing|apparel|shoes|accessories|beauty|cosmetics|fashionistas""), ""Fashi"&amp;"on &amp; Beauty"",
  REGEXMATCH(LOWER(B417), ""fitness|workout|gym|exercise|yoga|wellness|fitness enthusiasts""), ""Fitness"",
  REGEXMATCH(LOWER(B417), ""health|medical|pharmacy|mental health|doctor|health-conscious""), ""Health"",
  REGEXMATCH(LOWER(B417), "&amp;"""pets|dogs|cats|animals|pet care|pet lovers""), ""Pets"",
  REGEXMATCH(LOWER(B417), ""games|gaming|video games|xbox|playstation|nintendo|gamers""), ""Gaming"",
  REGEXMATCH(LOWER(B417), ""entertainment|movies|tv|netflix|streaming|celebrity|movie lovers|t"&amp;"v fans""), ""Entertainment"",
  REGEXMATCH(LOWER(B417), ""lifestyle|home|interior|decor|living|lifestyle enthusiasts""), ""Lifestyle"",
  REGEXMATCH(LOWER(B417), ""financial|finance|investing|stocks|retirement|banking|credit|debt|loans|savings|personal fi"&amp;"nance""), ""Finance"",
  REGEXMATCH(LOWER(B417), ""auto|automotive""), ""Auto"",
  REGEXMATCH(LOWER(B417), ""parenting|moms|dads|kids|toddlers|baby|new parents|children""), ""Parenting"",
  REGEXMATCH(LOWER(B417), ""technology|tech|gadgets|smartphone|apps"&amp;"|devices|computing|ai|robots""), ""Technology"",
  REGEXMATCH(LOWER(B417), ""education|students|learning|school|teachers|college|university|academics""), ""Education"",
  TRUE, ""Other""
)"),"Other")</f>
        <v>Other</v>
      </c>
      <c r="J280" t="s">
        <v>152</v>
      </c>
      <c r="K280" t="s">
        <v>1009</v>
      </c>
      <c r="L280" t="s">
        <v>34</v>
      </c>
      <c r="M280" t="s">
        <v>704</v>
      </c>
      <c r="N280" t="s">
        <v>36</v>
      </c>
      <c r="O280" t="s">
        <v>24</v>
      </c>
      <c r="P280">
        <v>13686</v>
      </c>
      <c r="Q280">
        <v>66</v>
      </c>
      <c r="R280">
        <v>7928</v>
      </c>
      <c r="S280">
        <v>11931</v>
      </c>
      <c r="T280">
        <v>11</v>
      </c>
      <c r="U280">
        <v>4660.5603689999998</v>
      </c>
      <c r="V280" t="s">
        <v>64</v>
      </c>
      <c r="W280">
        <f t="shared" si="28"/>
        <v>423.68730627272726</v>
      </c>
      <c r="X280">
        <f t="shared" si="29"/>
        <v>0.48224462954844366</v>
      </c>
      <c r="Y280">
        <f t="shared" si="30"/>
        <v>57.92780944030396</v>
      </c>
      <c r="Z280">
        <f t="shared" si="31"/>
        <v>587.86079326437937</v>
      </c>
      <c r="AA280">
        <f t="shared" si="32"/>
        <v>16.666666666666664</v>
      </c>
      <c r="AB280">
        <f t="shared" si="33"/>
        <v>340.53488009644889</v>
      </c>
      <c r="AC280">
        <f t="shared" si="34"/>
        <v>70.614551045454547</v>
      </c>
    </row>
    <row r="281" spans="1:29" x14ac:dyDescent="0.25">
      <c r="A281" t="s">
        <v>1318</v>
      </c>
      <c r="B281" t="s">
        <v>2306</v>
      </c>
      <c r="C281" t="s">
        <v>2307</v>
      </c>
      <c r="D281" t="s">
        <v>2331</v>
      </c>
      <c r="E281" t="s">
        <v>2350</v>
      </c>
      <c r="F281" t="s">
        <v>2709</v>
      </c>
      <c r="I281" t="str">
        <f ca="1">IFERROR(__xludf.DUMMYFUNCTION("IFS(
  REGEXMATCH(LOWER(B600), ""sports|ufc|nba|nfl|mlb|soccer|sports fans""), ""Sports"",
  REGEXMATCH(LOWER(B600), ""music|spotify|concert|band|rock|pop|hip hop|jazz|r&amp;b|music lovers""), ""Music"",
  REGEXMATCH(LOWER(B600), ""food|cooking|recipe|restaur"&amp;"ant|snack|grocery|foodies""), ""Food"",
  REGEXMATCH(LOWER(B600), ""travel|vacation|airline|hotel|trip|flights|travelers""), ""Travel"",
  REGEXMATCH(LOWER(B600), ""fashion|style|clothing|apparel|shoes|accessories|beauty|cosmetics|fashionistas""), ""Fashi"&amp;"on &amp; Beauty"",
  REGEXMATCH(LOWER(B600), ""fitness|workout|gym|exercise|yoga|wellness|fitness enthusiasts""), ""Fitness"",
  REGEXMATCH(LOWER(B600), ""health|medical|pharmacy|mental health|doctor|health-conscious""), ""Health"",
  REGEXMATCH(LOWER(B600), "&amp;"""pets|dogs|cats|animals|pet care|pet lovers""), ""Pets"",
  REGEXMATCH(LOWER(B600), ""games|gaming|video games|xbox|playstation|nintendo|gamers""), ""Gaming"",
  REGEXMATCH(LOWER(B600), ""entertainment|movies|tv|netflix|streaming|celebrity|movie lovers|t"&amp;"v fans""), ""Entertainment"",
  REGEXMATCH(LOWER(B600), ""lifestyle|home|interior|decor|living|lifestyle enthusiasts""), ""Lifestyle"",
  REGEXMATCH(LOWER(B600), ""financial|finance|investing|stocks|retirement|banking|credit|debt|loans|savings|personal fi"&amp;"nance""), ""Finance"",
  REGEXMATCH(LOWER(B600), ""auto|automotive""), ""Auto"",
  REGEXMATCH(LOWER(B600), ""parenting|moms|dads|kids|toddlers|baby|new parents|children""), ""Parenting"",
  REGEXMATCH(LOWER(B600), ""technology|tech|gadgets|smartphone|apps"&amp;"|devices|computing|ai|robots""), ""Technology"",
  REGEXMATCH(LOWER(B600), ""education|students|learning|school|teachers|college|university|academics""), ""Education"",
  TRUE, ""Other""
)"),"Auto")</f>
        <v>Auto</v>
      </c>
      <c r="J281" t="s">
        <v>27</v>
      </c>
      <c r="K281" t="s">
        <v>588</v>
      </c>
      <c r="L281" t="s">
        <v>21</v>
      </c>
      <c r="M281" t="s">
        <v>235</v>
      </c>
      <c r="N281" t="s">
        <v>23</v>
      </c>
      <c r="O281" t="s">
        <v>24</v>
      </c>
      <c r="P281">
        <v>7789</v>
      </c>
      <c r="Q281">
        <v>30</v>
      </c>
      <c r="R281">
        <v>4655</v>
      </c>
      <c r="S281">
        <v>7434</v>
      </c>
      <c r="T281">
        <v>1</v>
      </c>
      <c r="U281">
        <v>6396.8687630000004</v>
      </c>
      <c r="V281" t="s">
        <v>260</v>
      </c>
      <c r="W281">
        <f t="shared" si="28"/>
        <v>6396.8687630000004</v>
      </c>
      <c r="X281">
        <f t="shared" si="29"/>
        <v>0.38515855693927331</v>
      </c>
      <c r="Y281">
        <f t="shared" si="30"/>
        <v>59.763769418410583</v>
      </c>
      <c r="Z281">
        <f t="shared" si="31"/>
        <v>1374.1930747583244</v>
      </c>
      <c r="AA281">
        <f t="shared" si="32"/>
        <v>3.3333333333333335</v>
      </c>
      <c r="AB281">
        <f t="shared" si="33"/>
        <v>821.26958056233161</v>
      </c>
      <c r="AC281">
        <f t="shared" si="34"/>
        <v>213.22895876666669</v>
      </c>
    </row>
    <row r="282" spans="1:29" x14ac:dyDescent="0.25">
      <c r="A282" t="s">
        <v>1502</v>
      </c>
      <c r="B282" t="s">
        <v>2306</v>
      </c>
      <c r="C282" t="s">
        <v>2307</v>
      </c>
      <c r="D282" t="s">
        <v>2333</v>
      </c>
      <c r="E282" t="s">
        <v>2710</v>
      </c>
      <c r="F282" t="s">
        <v>2710</v>
      </c>
      <c r="I282" t="str">
        <f ca="1">IFERROR(__xludf.DUMMYFUNCTION("IFS(
  REGEXMATCH(LOWER(B723), ""sports|ufc|nba|nfl|mlb|soccer|sports fans""), ""Sports"",
  REGEXMATCH(LOWER(B723), ""music|spotify|concert|band|rock|pop|hip hop|jazz|r&amp;b|music lovers""), ""Music"",
  REGEXMATCH(LOWER(B723), ""food|cooking|recipe|restaur"&amp;"ant|snack|grocery|foodies""), ""Food"",
  REGEXMATCH(LOWER(B723), ""travel|vacation|airline|hotel|trip|flights|travelers""), ""Travel"",
  REGEXMATCH(LOWER(B723), ""fashion|style|clothing|apparel|shoes|accessories|beauty|cosmetics|fashionistas""), ""Fashi"&amp;"on &amp; Beauty"",
  REGEXMATCH(LOWER(B723), ""fitness|workout|gym|exercise|yoga|wellness|fitness enthusiasts""), ""Fitness"",
  REGEXMATCH(LOWER(B723), ""health|medical|pharmacy|mental health|doctor|health-conscious""), ""Health"",
  REGEXMATCH(LOWER(B723), "&amp;"""pets|dogs|cats|animals|pet care|pet lovers""), ""Pets"",
  REGEXMATCH(LOWER(B723), ""games|gaming|video games|xbox|playstation|nintendo|gamers""), ""Gaming"",
  REGEXMATCH(LOWER(B723), ""entertainment|movies|tv|netflix|streaming|celebrity|movie lovers|t"&amp;"v fans""), ""Entertainment"",
  REGEXMATCH(LOWER(B723), ""lifestyle|home|interior|decor|living|lifestyle enthusiasts""), ""Lifestyle"",
  REGEXMATCH(LOWER(B723), ""financial|finance|investing|stocks|retirement|banking|credit|debt|loans|savings|personal fi"&amp;"nance""), ""Finance"",
  REGEXMATCH(LOWER(B723), ""auto|automotive""), ""Auto"",
  REGEXMATCH(LOWER(B723), ""parenting|moms|dads|kids|toddlers|baby|new parents|children""), ""Parenting"",
  REGEXMATCH(LOWER(B723), ""technology|tech|gadgets|smartphone|apps"&amp;"|devices|computing|ai|robots""), ""Technology"",
  REGEXMATCH(LOWER(B723), ""education|students|learning|school|teachers|college|university|academics""), ""Education"",
  TRUE, ""Other""
)"),"Finance")</f>
        <v>Finance</v>
      </c>
      <c r="J282" t="s">
        <v>19</v>
      </c>
      <c r="K282" t="s">
        <v>1503</v>
      </c>
      <c r="L282" t="s">
        <v>34</v>
      </c>
      <c r="M282" t="s">
        <v>157</v>
      </c>
      <c r="N282" t="s">
        <v>46</v>
      </c>
      <c r="O282" t="s">
        <v>24</v>
      </c>
      <c r="P282">
        <v>4154911</v>
      </c>
      <c r="Q282">
        <v>1254</v>
      </c>
      <c r="R282">
        <v>2338732</v>
      </c>
      <c r="S282">
        <v>3445626</v>
      </c>
      <c r="T282">
        <v>154</v>
      </c>
      <c r="U282">
        <v>8038.5703709999998</v>
      </c>
      <c r="V282" t="s">
        <v>74</v>
      </c>
      <c r="W282">
        <f t="shared" si="28"/>
        <v>52.198508902597403</v>
      </c>
      <c r="X282">
        <f t="shared" si="29"/>
        <v>3.0181151894709657E-2</v>
      </c>
      <c r="Y282">
        <f t="shared" si="30"/>
        <v>56.288377777526399</v>
      </c>
      <c r="Z282">
        <f t="shared" si="31"/>
        <v>3.4371490068122381</v>
      </c>
      <c r="AA282">
        <f t="shared" si="32"/>
        <v>12.280701754385964</v>
      </c>
      <c r="AB282">
        <f t="shared" si="33"/>
        <v>1.9347154177309693</v>
      </c>
      <c r="AC282">
        <f t="shared" si="34"/>
        <v>6.4103431985645933</v>
      </c>
    </row>
    <row r="283" spans="1:29" x14ac:dyDescent="0.25">
      <c r="A283" t="s">
        <v>117</v>
      </c>
      <c r="B283" t="s">
        <v>930</v>
      </c>
      <c r="C283" t="s">
        <v>2340</v>
      </c>
      <c r="D283" t="s">
        <v>2341</v>
      </c>
      <c r="E283" t="s">
        <v>2711</v>
      </c>
      <c r="I283" t="str">
        <f ca="1">IFERROR(__xludf.DUMMYFUNCTION("IFS(
  REGEXMATCH(LOWER(B26), ""sports|ufc|nba|nfl|mlb|soccer|sports fans""), ""Sports"",
  REGEXMATCH(LOWER(B26), ""music|spotify|concert|band|rock|pop|hip hop|jazz|r&amp;b|music lovers""), ""Music"",
  REGEXMATCH(LOWER(B26), ""food|cooking|recipe|restaurant"&amp;"|snack|grocery|foodies""), ""Food"",
  REGEXMATCH(LOWER(B26), ""travel|vacation|airline|hotel|trip|flights|travelers""), ""Travel"",
  REGEXMATCH(LOWER(B26), ""fashion|style|clothing|apparel|shoes|accessories|beauty|cosmetics|fashionistas""), ""Fashion &amp; "&amp;"Beauty"",
  REGEXMATCH(LOWER(B26), ""fitness|workout|gym|exercise|yoga|wellness|fitness enthusiasts""), ""Fitness"",
  REGEXMATCH(LOWER(B26), ""health|medical|pharmacy|mental health|doctor|health-conscious""), ""Health"",
  REGEXMATCH(LOWER(B26), ""pets|d"&amp;"ogs|cats|animals|pet care|pet lovers""), ""Pets"",
  REGEXMATCH(LOWER(B26), ""games|gaming|video games|xbox|playstation|nintendo|gamers""), ""Gaming"",
  REGEXMATCH(LOWER(B26), ""entertainment|movies|tv|netflix|streaming|celebrity|movie lovers|tv fans""),"&amp;" ""Entertainment"",
  REGEXMATCH(LOWER(B26), ""lifestyle|home|interior|decor|living|lifestyle enthusiasts""), ""Lifestyle"",
  REGEXMATCH(LOWER(B26), ""financial|finance|investing|stocks|retirement|banking|credit|debt|loans|savings|personal finance""), """&amp;"Finance"",
  REGEXMATCH(LOWER(B26), ""auto|automotive""), ""Auto"",
  REGEXMATCH(LOWER(B26), ""parenting|moms|dads|kids|toddlers|baby|new parents|children""), ""Parenting"",
  REGEXMATCH(LOWER(B26), ""technology|tech|gadgets|smartphone|apps|devices|comput"&amp;"ing|ai|robots""), ""Technology"",
  REGEXMATCH(LOWER(B26), ""education|students|learning|school|teachers|college|university|academics""), ""Education"",
  TRUE, ""Other""
)"),"Sports")</f>
        <v>Sports</v>
      </c>
      <c r="J283" t="s">
        <v>27</v>
      </c>
      <c r="K283" t="s">
        <v>118</v>
      </c>
      <c r="L283" t="s">
        <v>21</v>
      </c>
      <c r="M283" t="s">
        <v>90</v>
      </c>
      <c r="N283" t="s">
        <v>23</v>
      </c>
      <c r="O283" t="s">
        <v>116</v>
      </c>
      <c r="P283">
        <v>21531</v>
      </c>
      <c r="Q283">
        <v>55</v>
      </c>
      <c r="R283">
        <v>15593</v>
      </c>
      <c r="S283">
        <v>18617</v>
      </c>
      <c r="T283">
        <v>6</v>
      </c>
      <c r="U283">
        <v>1470.9719250000001</v>
      </c>
      <c r="V283" t="s">
        <v>119</v>
      </c>
      <c r="W283">
        <f t="shared" si="28"/>
        <v>245.16198750000001</v>
      </c>
      <c r="X283">
        <f t="shared" si="29"/>
        <v>0.25544563652408153</v>
      </c>
      <c r="Y283">
        <f t="shared" si="30"/>
        <v>72.421160187636431</v>
      </c>
      <c r="Z283">
        <f t="shared" si="31"/>
        <v>94.335402103507988</v>
      </c>
      <c r="AA283">
        <f t="shared" si="32"/>
        <v>10.909090909090908</v>
      </c>
      <c r="AB283">
        <f t="shared" si="33"/>
        <v>68.318792671032469</v>
      </c>
      <c r="AC283">
        <f t="shared" si="34"/>
        <v>26.74494409090909</v>
      </c>
    </row>
    <row r="284" spans="1:29" x14ac:dyDescent="0.25">
      <c r="A284" t="s">
        <v>691</v>
      </c>
      <c r="B284" t="s">
        <v>2393</v>
      </c>
      <c r="C284" t="s">
        <v>2712</v>
      </c>
      <c r="D284" t="s">
        <v>2536</v>
      </c>
      <c r="E284" t="s">
        <v>2713</v>
      </c>
      <c r="I284" t="str">
        <f ca="1">IFERROR(__xludf.DUMMYFUNCTION("IFS(
  REGEXMATCH(LOWER(B259), ""sports|ufc|nba|nfl|mlb|soccer|sports fans""), ""Sports"",
  REGEXMATCH(LOWER(B259), ""music|spotify|concert|band|rock|pop|hip hop|jazz|r&amp;b|music lovers""), ""Music"",
  REGEXMATCH(LOWER(B259), ""food|cooking|recipe|restaur"&amp;"ant|snack|grocery|foodies""), ""Food"",
  REGEXMATCH(LOWER(B259), ""travel|vacation|airline|hotel|trip|flights|travelers""), ""Travel"",
  REGEXMATCH(LOWER(B259), ""fashion|style|clothing|apparel|shoes|accessories|beauty|cosmetics|fashionistas""), ""Fashi"&amp;"on &amp; Beauty"",
  REGEXMATCH(LOWER(B259), ""fitness|workout|gym|exercise|yoga|wellness|fitness enthusiasts""), ""Fitness"",
  REGEXMATCH(LOWER(B259), ""health|medical|pharmacy|mental health|doctor|health-conscious""), ""Health"",
  REGEXMATCH(LOWER(B259), "&amp;"""pets|dogs|cats|animals|pet care|pet lovers""), ""Pets"",
  REGEXMATCH(LOWER(B259), ""games|gaming|video games|xbox|playstation|nintendo|gamers""), ""Gaming"",
  REGEXMATCH(LOWER(B259), ""entertainment|movies|tv|netflix|streaming|celebrity|movie lovers|t"&amp;"v fans""), ""Entertainment"",
  REGEXMATCH(LOWER(B259), ""lifestyle|home|interior|decor|living|lifestyle enthusiasts""), ""Lifestyle"",
  REGEXMATCH(LOWER(B259), ""financial|finance|investing|stocks|retirement|banking|credit|debt|loans|savings|personal fi"&amp;"nance""), ""Finance"",
  REGEXMATCH(LOWER(B259), ""auto|automotive""), ""Auto"",
  REGEXMATCH(LOWER(B259), ""parenting|moms|dads|kids|toddlers|baby|new parents|children""), ""Parenting"",
  REGEXMATCH(LOWER(B259), ""technology|tech|gadgets|smartphone|apps"&amp;"|devices|computing|ai|robots""), ""Technology"",
  REGEXMATCH(LOWER(B259), ""education|students|learning|school|teachers|college|university|academics""), ""Education"",
  TRUE, ""Other""
)"),"Education")</f>
        <v>Education</v>
      </c>
      <c r="J284" t="s">
        <v>27</v>
      </c>
      <c r="K284" t="s">
        <v>362</v>
      </c>
      <c r="L284" t="s">
        <v>40</v>
      </c>
      <c r="M284" t="s">
        <v>35</v>
      </c>
      <c r="N284" t="s">
        <v>23</v>
      </c>
      <c r="O284" t="s">
        <v>116</v>
      </c>
      <c r="P284">
        <v>74164</v>
      </c>
      <c r="Q284">
        <v>241</v>
      </c>
      <c r="R284">
        <v>25104</v>
      </c>
      <c r="S284">
        <v>61242</v>
      </c>
      <c r="T284">
        <v>19</v>
      </c>
      <c r="U284">
        <v>1902.3014430000001</v>
      </c>
      <c r="V284" t="s">
        <v>47</v>
      </c>
      <c r="W284">
        <f t="shared" si="28"/>
        <v>100.12112857894738</v>
      </c>
      <c r="X284">
        <f t="shared" si="29"/>
        <v>0.32495550401812195</v>
      </c>
      <c r="Y284">
        <f t="shared" si="30"/>
        <v>33.849306941373172</v>
      </c>
      <c r="Z284">
        <f t="shared" si="31"/>
        <v>75.77682612332697</v>
      </c>
      <c r="AA284">
        <f t="shared" si="32"/>
        <v>7.8838174273858916</v>
      </c>
      <c r="AB284">
        <f t="shared" si="33"/>
        <v>25.649930464915592</v>
      </c>
      <c r="AC284">
        <f t="shared" si="34"/>
        <v>7.8933669834024895</v>
      </c>
    </row>
    <row r="285" spans="1:29" x14ac:dyDescent="0.25">
      <c r="A285" t="s">
        <v>430</v>
      </c>
      <c r="B285" t="s">
        <v>930</v>
      </c>
      <c r="C285" t="s">
        <v>2714</v>
      </c>
      <c r="I285" t="str">
        <f ca="1">IFERROR(__xludf.DUMMYFUNCTION("IFS(
  REGEXMATCH(LOWER(B145), ""sports|ufc|nba|nfl|mlb|soccer|sports fans""), ""Sports"",
  REGEXMATCH(LOWER(B145), ""music|spotify|concert|band|rock|pop|hip hop|jazz|r&amp;b|music lovers""), ""Music"",
  REGEXMATCH(LOWER(B145), ""food|cooking|recipe|restaur"&amp;"ant|snack|grocery|foodies""), ""Food"",
  REGEXMATCH(LOWER(B145), ""travel|vacation|airline|hotel|trip|flights|travelers""), ""Travel"",
  REGEXMATCH(LOWER(B145), ""fashion|style|clothing|apparel|shoes|accessories|beauty|cosmetics|fashionistas""), ""Fashi"&amp;"on &amp; Beauty"",
  REGEXMATCH(LOWER(B145), ""fitness|workout|gym|exercise|yoga|wellness|fitness enthusiasts""), ""Fitness"",
  REGEXMATCH(LOWER(B145), ""health|medical|pharmacy|mental health|doctor|health-conscious""), ""Health"",
  REGEXMATCH(LOWER(B145), "&amp;"""pets|dogs|cats|animals|pet care|pet lovers""), ""Pets"",
  REGEXMATCH(LOWER(B145), ""games|gaming|video games|xbox|playstation|nintendo|gamers""), ""Gaming"",
  REGEXMATCH(LOWER(B145), ""entertainment|movies|tv|netflix|streaming|celebrity|movie lovers|t"&amp;"v fans""), ""Entertainment"",
  REGEXMATCH(LOWER(B145), ""lifestyle|home|interior|decor|living|lifestyle enthusiasts""), ""Lifestyle"",
  REGEXMATCH(LOWER(B145), ""financial|finance|investing|stocks|retirement|banking|credit|debt|loans|savings|personal fi"&amp;"nance""), ""Finance"",
  REGEXMATCH(LOWER(B145), ""auto|automotive""), ""Auto"",
  REGEXMATCH(LOWER(B145), ""parenting|moms|dads|kids|toddlers|baby|new parents|children""), ""Parenting"",
  REGEXMATCH(LOWER(B145), ""technology|tech|gadgets|smartphone|apps"&amp;"|devices|computing|ai|robots""), ""Technology"",
  REGEXMATCH(LOWER(B145), ""education|students|learning|school|teachers|college|university|academics""), ""Education"",
  TRUE, ""Other""
)"),"Entertainment")</f>
        <v>Entertainment</v>
      </c>
      <c r="J285" t="s">
        <v>27</v>
      </c>
      <c r="K285" t="s">
        <v>431</v>
      </c>
      <c r="L285" t="s">
        <v>29</v>
      </c>
      <c r="M285" t="s">
        <v>432</v>
      </c>
      <c r="N285" t="s">
        <v>23</v>
      </c>
      <c r="O285" t="s">
        <v>24</v>
      </c>
      <c r="P285">
        <v>10942</v>
      </c>
      <c r="Q285">
        <v>66</v>
      </c>
      <c r="R285">
        <v>4578</v>
      </c>
      <c r="S285">
        <v>9155</v>
      </c>
      <c r="T285">
        <v>3</v>
      </c>
      <c r="U285">
        <v>1595.752624</v>
      </c>
      <c r="V285" t="s">
        <v>31</v>
      </c>
      <c r="W285">
        <f t="shared" si="28"/>
        <v>531.91754133333336</v>
      </c>
      <c r="X285">
        <f t="shared" si="29"/>
        <v>0.60318040577590937</v>
      </c>
      <c r="Y285">
        <f t="shared" si="30"/>
        <v>41.838786327910803</v>
      </c>
      <c r="Z285">
        <f t="shared" si="31"/>
        <v>348.56981738750545</v>
      </c>
      <c r="AA285">
        <f t="shared" si="32"/>
        <v>4.5454545454545459</v>
      </c>
      <c r="AB285">
        <f t="shared" si="33"/>
        <v>145.83738110034727</v>
      </c>
      <c r="AC285">
        <f t="shared" si="34"/>
        <v>24.178070060606061</v>
      </c>
    </row>
    <row r="286" spans="1:29" x14ac:dyDescent="0.25">
      <c r="A286" t="s">
        <v>798</v>
      </c>
      <c r="B286" t="s">
        <v>818</v>
      </c>
      <c r="C286" t="s">
        <v>2345</v>
      </c>
      <c r="I286" t="str">
        <f ca="1">IFERROR(__xludf.DUMMYFUNCTION("IFS(
  REGEXMATCH(LOWER(B309), ""sports|ufc|nba|nfl|mlb|soccer|sports fans""), ""Sports"",
  REGEXMATCH(LOWER(B309), ""music|spotify|concert|band|rock|pop|hip hop|jazz|r&amp;b|music lovers""), ""Music"",
  REGEXMATCH(LOWER(B309), ""food|cooking|recipe|restaur"&amp;"ant|snack|grocery|foodies""), ""Food"",
  REGEXMATCH(LOWER(B309), ""travel|vacation|airline|hotel|trip|flights|travelers""), ""Travel"",
  REGEXMATCH(LOWER(B309), ""fashion|style|clothing|apparel|shoes|accessories|beauty|cosmetics|fashionistas""), ""Fashi"&amp;"on &amp; Beauty"",
  REGEXMATCH(LOWER(B309), ""fitness|workout|gym|exercise|yoga|wellness|fitness enthusiasts""), ""Fitness"",
  REGEXMATCH(LOWER(B309), ""health|medical|pharmacy|mental health|doctor|health-conscious""), ""Health"",
  REGEXMATCH(LOWER(B309), "&amp;"""pets|dogs|cats|animals|pet care|pet lovers""), ""Pets"",
  REGEXMATCH(LOWER(B309), ""games|gaming|video games|xbox|playstation|nintendo|gamers""), ""Gaming"",
  REGEXMATCH(LOWER(B309), ""entertainment|movies|tv|netflix|streaming|celebrity|movie lovers|t"&amp;"v fans""), ""Entertainment"",
  REGEXMATCH(LOWER(B309), ""lifestyle|home|interior|decor|living|lifestyle enthusiasts""), ""Lifestyle"",
  REGEXMATCH(LOWER(B309), ""financial|finance|investing|stocks|retirement|banking|credit|debt|loans|savings|personal fi"&amp;"nance""), ""Finance"",
  REGEXMATCH(LOWER(B309), ""auto|automotive""), ""Auto"",
  REGEXMATCH(LOWER(B309), ""parenting|moms|dads|kids|toddlers|baby|new parents|children""), ""Parenting"",
  REGEXMATCH(LOWER(B309), ""technology|tech|gadgets|smartphone|apps"&amp;"|devices|computing|ai|robots""), ""Technology"",
  REGEXMATCH(LOWER(B309), ""education|students|learning|school|teachers|college|university|academics""), ""Education"",
  TRUE, ""Other""
)"),"Other")</f>
        <v>Other</v>
      </c>
      <c r="J286" t="s">
        <v>19</v>
      </c>
      <c r="K286" t="s">
        <v>799</v>
      </c>
      <c r="L286" t="s">
        <v>34</v>
      </c>
      <c r="M286" t="s">
        <v>280</v>
      </c>
      <c r="N286" t="s">
        <v>23</v>
      </c>
      <c r="O286" t="s">
        <v>24</v>
      </c>
      <c r="P286">
        <v>19212</v>
      </c>
      <c r="Q286">
        <v>54</v>
      </c>
      <c r="R286">
        <v>6872</v>
      </c>
      <c r="S286">
        <v>14248</v>
      </c>
      <c r="T286">
        <v>10</v>
      </c>
      <c r="U286">
        <v>2133.0771129999998</v>
      </c>
      <c r="V286" t="s">
        <v>74</v>
      </c>
      <c r="W286">
        <f t="shared" si="28"/>
        <v>213.30771129999999</v>
      </c>
      <c r="X286">
        <f t="shared" si="29"/>
        <v>0.28107432854465958</v>
      </c>
      <c r="Y286">
        <f t="shared" si="30"/>
        <v>35.769310847387047</v>
      </c>
      <c r="Z286">
        <f t="shared" si="31"/>
        <v>310.40120969150172</v>
      </c>
      <c r="AA286">
        <f t="shared" si="32"/>
        <v>18.518518518518519</v>
      </c>
      <c r="AB286">
        <f t="shared" si="33"/>
        <v>111.02837356860294</v>
      </c>
      <c r="AC286">
        <f t="shared" si="34"/>
        <v>39.501428018518517</v>
      </c>
    </row>
    <row r="287" spans="1:29" x14ac:dyDescent="0.25">
      <c r="A287" t="s">
        <v>1436</v>
      </c>
      <c r="B287" t="s">
        <v>2306</v>
      </c>
      <c r="C287" t="s">
        <v>2307</v>
      </c>
      <c r="D287" t="s">
        <v>2426</v>
      </c>
      <c r="E287" t="s">
        <v>2715</v>
      </c>
      <c r="I287" t="str">
        <f ca="1">IFERROR(__xludf.DUMMYFUNCTION("IFS(
  REGEXMATCH(LOWER(B676), ""sports|ufc|nba|nfl|mlb|soccer|sports fans""), ""Sports"",
  REGEXMATCH(LOWER(B676), ""music|spotify|concert|band|rock|pop|hip hop|jazz|r&amp;b|music lovers""), ""Music"",
  REGEXMATCH(LOWER(B676), ""food|cooking|recipe|restaur"&amp;"ant|snack|grocery|foodies""), ""Food"",
  REGEXMATCH(LOWER(B676), ""travel|vacation|airline|hotel|trip|flights|travelers""), ""Travel"",
  REGEXMATCH(LOWER(B676), ""fashion|style|clothing|apparel|shoes|accessories|beauty|cosmetics|fashionistas""), ""Fashi"&amp;"on &amp; Beauty"",
  REGEXMATCH(LOWER(B676), ""fitness|workout|gym|exercise|yoga|wellness|fitness enthusiasts""), ""Fitness"",
  REGEXMATCH(LOWER(B676), ""health|medical|pharmacy|mental health|doctor|health-conscious""), ""Health"",
  REGEXMATCH(LOWER(B676), "&amp;"""pets|dogs|cats|animals|pet care|pet lovers""), ""Pets"",
  REGEXMATCH(LOWER(B676), ""games|gaming|video games|xbox|playstation|nintendo|gamers""), ""Gaming"",
  REGEXMATCH(LOWER(B676), ""entertainment|movies|tv|netflix|streaming|celebrity|movie lovers|t"&amp;"v fans""), ""Entertainment"",
  REGEXMATCH(LOWER(B676), ""lifestyle|home|interior|decor|living|lifestyle enthusiasts""), ""Lifestyle"",
  REGEXMATCH(LOWER(B676), ""financial|finance|investing|stocks|retirement|banking|credit|debt|loans|savings|personal fi"&amp;"nance""), ""Finance"",
  REGEXMATCH(LOWER(B676), ""auto|automotive""), ""Auto"",
  REGEXMATCH(LOWER(B676), ""parenting|moms|dads|kids|toddlers|baby|new parents|children""), ""Parenting"",
  REGEXMATCH(LOWER(B676), ""technology|tech|gadgets|smartphone|apps"&amp;"|devices|computing|ai|robots""), ""Technology"",
  REGEXMATCH(LOWER(B676), ""education|students|learning|school|teachers|college|university|academics""), ""Education"",
  TRUE, ""Other""
)"),"Technology")</f>
        <v>Technology</v>
      </c>
      <c r="J287" t="s">
        <v>19</v>
      </c>
      <c r="K287" t="s">
        <v>981</v>
      </c>
      <c r="L287" t="s">
        <v>21</v>
      </c>
      <c r="M287" t="s">
        <v>1437</v>
      </c>
      <c r="N287" t="s">
        <v>55</v>
      </c>
      <c r="O287" t="s">
        <v>24</v>
      </c>
      <c r="P287">
        <v>14553</v>
      </c>
      <c r="Q287">
        <v>47</v>
      </c>
      <c r="R287">
        <v>6119</v>
      </c>
      <c r="S287">
        <v>12505</v>
      </c>
      <c r="T287">
        <v>11</v>
      </c>
      <c r="U287">
        <v>6968.00047</v>
      </c>
      <c r="V287" t="s">
        <v>106</v>
      </c>
      <c r="W287">
        <f t="shared" si="28"/>
        <v>633.45458818181817</v>
      </c>
      <c r="X287">
        <f t="shared" si="29"/>
        <v>0.32295746581460871</v>
      </c>
      <c r="Y287">
        <f t="shared" si="30"/>
        <v>42.046313474884904</v>
      </c>
      <c r="Z287">
        <f t="shared" si="31"/>
        <v>1138.7482382742278</v>
      </c>
      <c r="AA287">
        <f t="shared" si="32"/>
        <v>23.404255319148938</v>
      </c>
      <c r="AB287">
        <f t="shared" si="33"/>
        <v>478.8016539545111</v>
      </c>
      <c r="AC287">
        <f t="shared" si="34"/>
        <v>148.25532914893617</v>
      </c>
    </row>
    <row r="288" spans="1:29" x14ac:dyDescent="0.25">
      <c r="A288" t="s">
        <v>683</v>
      </c>
      <c r="B288" t="s">
        <v>2428</v>
      </c>
      <c r="C288" t="s">
        <v>2512</v>
      </c>
      <c r="D288" t="s">
        <v>2513</v>
      </c>
      <c r="E288" t="s">
        <v>2716</v>
      </c>
      <c r="I288" t="str">
        <f ca="1">IFERROR(__xludf.DUMMYFUNCTION("IFS(
  REGEXMATCH(LOWER(B255), ""sports|ufc|nba|nfl|mlb|soccer|sports fans""), ""Sports"",
  REGEXMATCH(LOWER(B255), ""music|spotify|concert|band|rock|pop|hip hop|jazz|r&amp;b|music lovers""), ""Music"",
  REGEXMATCH(LOWER(B255), ""food|cooking|recipe|restaur"&amp;"ant|snack|grocery|foodies""), ""Food"",
  REGEXMATCH(LOWER(B255), ""travel|vacation|airline|hotel|trip|flights|travelers""), ""Travel"",
  REGEXMATCH(LOWER(B255), ""fashion|style|clothing|apparel|shoes|accessories|beauty|cosmetics|fashionistas""), ""Fashi"&amp;"on &amp; Beauty"",
  REGEXMATCH(LOWER(B255), ""fitness|workout|gym|exercise|yoga|wellness|fitness enthusiasts""), ""Fitness"",
  REGEXMATCH(LOWER(B255), ""health|medical|pharmacy|mental health|doctor|health-conscious""), ""Health"",
  REGEXMATCH(LOWER(B255), "&amp;"""pets|dogs|cats|animals|pet care|pet lovers""), ""Pets"",
  REGEXMATCH(LOWER(B255), ""games|gaming|video games|xbox|playstation|nintendo|gamers""), ""Gaming"",
  REGEXMATCH(LOWER(B255), ""entertainment|movies|tv|netflix|streaming|celebrity|movie lovers|t"&amp;"v fans""), ""Entertainment"",
  REGEXMATCH(LOWER(B255), ""lifestyle|home|interior|decor|living|lifestyle enthusiasts""), ""Lifestyle"",
  REGEXMATCH(LOWER(B255), ""financial|finance|investing|stocks|retirement|banking|credit|debt|loans|savings|personal fi"&amp;"nance""), ""Finance"",
  REGEXMATCH(LOWER(B255), ""auto|automotive""), ""Auto"",
  REGEXMATCH(LOWER(B255), ""parenting|moms|dads|kids|toddlers|baby|new parents|children""), ""Parenting"",
  REGEXMATCH(LOWER(B255), ""technology|tech|gadgets|smartphone|apps"&amp;"|devices|computing|ai|robots""), ""Technology"",
  REGEXMATCH(LOWER(B255), ""education|students|learning|school|teachers|college|university|academics""), ""Education"",
  TRUE, ""Other""
)"),"Lifestyle")</f>
        <v>Lifestyle</v>
      </c>
      <c r="J288" t="s">
        <v>27</v>
      </c>
      <c r="K288" t="s">
        <v>684</v>
      </c>
      <c r="L288" t="s">
        <v>40</v>
      </c>
      <c r="M288" t="s">
        <v>309</v>
      </c>
      <c r="N288" t="s">
        <v>51</v>
      </c>
      <c r="O288" t="s">
        <v>116</v>
      </c>
      <c r="P288">
        <v>35335</v>
      </c>
      <c r="Q288">
        <v>120</v>
      </c>
      <c r="R288">
        <v>22566</v>
      </c>
      <c r="S288">
        <v>30685</v>
      </c>
      <c r="T288">
        <v>15</v>
      </c>
      <c r="U288">
        <v>1866.3474699999999</v>
      </c>
      <c r="V288" t="s">
        <v>74</v>
      </c>
      <c r="W288">
        <f t="shared" si="28"/>
        <v>124.42316466666666</v>
      </c>
      <c r="X288">
        <f t="shared" si="29"/>
        <v>0.33960662232913541</v>
      </c>
      <c r="Y288">
        <f t="shared" si="30"/>
        <v>63.863025328993913</v>
      </c>
      <c r="Z288">
        <f t="shared" si="31"/>
        <v>82.706171674200121</v>
      </c>
      <c r="AA288">
        <f t="shared" si="32"/>
        <v>12.5</v>
      </c>
      <c r="AB288">
        <f t="shared" si="33"/>
        <v>52.81866336493561</v>
      </c>
      <c r="AC288">
        <f t="shared" si="34"/>
        <v>15.552895583333333</v>
      </c>
    </row>
    <row r="289" spans="1:29" x14ac:dyDescent="0.25">
      <c r="A289" t="s">
        <v>922</v>
      </c>
      <c r="B289" t="s">
        <v>2310</v>
      </c>
      <c r="C289" t="s">
        <v>2320</v>
      </c>
      <c r="D289" t="s">
        <v>2321</v>
      </c>
      <c r="E289" t="s">
        <v>2322</v>
      </c>
      <c r="F289" t="s">
        <v>2717</v>
      </c>
      <c r="I289" t="str">
        <f ca="1">IFERROR(__xludf.DUMMYFUNCTION("IFS(
  REGEXMATCH(LOWER(B371), ""sports|ufc|nba|nfl|mlb|soccer|sports fans""), ""Sports"",
  REGEXMATCH(LOWER(B371), ""music|spotify|concert|band|rock|pop|hip hop|jazz|r&amp;b|music lovers""), ""Music"",
  REGEXMATCH(LOWER(B371), ""food|cooking|recipe|restaur"&amp;"ant|snack|grocery|foodies""), ""Food"",
  REGEXMATCH(LOWER(B371), ""travel|vacation|airline|hotel|trip|flights|travelers""), ""Travel"",
  REGEXMATCH(LOWER(B371), ""fashion|style|clothing|apparel|shoes|accessories|beauty|cosmetics|fashionistas""), ""Fashi"&amp;"on &amp; Beauty"",
  REGEXMATCH(LOWER(B371), ""fitness|workout|gym|exercise|yoga|wellness|fitness enthusiasts""), ""Fitness"",
  REGEXMATCH(LOWER(B371), ""health|medical|pharmacy|mental health|doctor|health-conscious""), ""Health"",
  REGEXMATCH(LOWER(B371), "&amp;"""pets|dogs|cats|animals|pet care|pet lovers""), ""Pets"",
  REGEXMATCH(LOWER(B371), ""games|gaming|video games|xbox|playstation|nintendo|gamers""), ""Gaming"",
  REGEXMATCH(LOWER(B371), ""entertainment|movies|tv|netflix|streaming|celebrity|movie lovers|t"&amp;"v fans""), ""Entertainment"",
  REGEXMATCH(LOWER(B371), ""lifestyle|home|interior|decor|living|lifestyle enthusiasts""), ""Lifestyle"",
  REGEXMATCH(LOWER(B371), ""financial|finance|investing|stocks|retirement|banking|credit|debt|loans|savings|personal fi"&amp;"nance""), ""Finance"",
  REGEXMATCH(LOWER(B371), ""auto|automotive""), ""Auto"",
  REGEXMATCH(LOWER(B371), ""parenting|moms|dads|kids|toddlers|baby|new parents|children""), ""Parenting"",
  REGEXMATCH(LOWER(B371), ""technology|tech|gadgets|smartphone|apps"&amp;"|devices|computing|ai|robots""), ""Technology"",
  REGEXMATCH(LOWER(B371), ""education|students|learning|school|teachers|college|university|academics""), ""Education"",
  TRUE, ""Other""
)"),"Fashion &amp; Beauty")</f>
        <v>Fashion &amp; Beauty</v>
      </c>
      <c r="J289" t="s">
        <v>27</v>
      </c>
      <c r="K289" t="s">
        <v>923</v>
      </c>
      <c r="L289" t="s">
        <v>21</v>
      </c>
      <c r="M289" t="s">
        <v>215</v>
      </c>
      <c r="N289" t="s">
        <v>23</v>
      </c>
      <c r="O289" t="s">
        <v>24</v>
      </c>
      <c r="P289">
        <v>15449</v>
      </c>
      <c r="Q289">
        <v>50</v>
      </c>
      <c r="R289">
        <v>4595</v>
      </c>
      <c r="S289">
        <v>13765</v>
      </c>
      <c r="T289">
        <v>1</v>
      </c>
      <c r="U289">
        <v>3122.9425740000001</v>
      </c>
      <c r="V289" t="s">
        <v>42</v>
      </c>
      <c r="W289">
        <f t="shared" si="28"/>
        <v>3122.9425740000001</v>
      </c>
      <c r="X289">
        <f t="shared" si="29"/>
        <v>0.32364554340086737</v>
      </c>
      <c r="Y289">
        <f t="shared" si="30"/>
        <v>29.743025438539711</v>
      </c>
      <c r="Z289">
        <f t="shared" si="31"/>
        <v>679.63929793253544</v>
      </c>
      <c r="AA289">
        <f t="shared" si="32"/>
        <v>2</v>
      </c>
      <c r="AB289">
        <f t="shared" si="33"/>
        <v>202.14528927438673</v>
      </c>
      <c r="AC289">
        <f t="shared" si="34"/>
        <v>62.45885148</v>
      </c>
    </row>
    <row r="290" spans="1:29" x14ac:dyDescent="0.25">
      <c r="A290" t="s">
        <v>246</v>
      </c>
      <c r="B290" t="s">
        <v>2471</v>
      </c>
      <c r="C290" t="s">
        <v>242</v>
      </c>
      <c r="D290" t="s">
        <v>2718</v>
      </c>
      <c r="I290" t="str">
        <f ca="1">IFERROR(__xludf.DUMMYFUNCTION("IFS(
  REGEXMATCH(LOWER(B70), ""sports|ufc|nba|nfl|mlb|soccer|sports fans""), ""Sports"",
  REGEXMATCH(LOWER(B70), ""music|spotify|concert|band|rock|pop|hip hop|jazz|r&amp;b|music lovers""), ""Music"",
  REGEXMATCH(LOWER(B70), ""food|cooking|recipe|restaurant"&amp;"|snack|grocery|foodies""), ""Food"",
  REGEXMATCH(LOWER(B70), ""travel|vacation|airline|hotel|trip|flights|travelers""), ""Travel"",
  REGEXMATCH(LOWER(B70), ""fashion|style|clothing|apparel|shoes|accessories|beauty|cosmetics|fashionistas""), ""Fashion &amp; "&amp;"Beauty"",
  REGEXMATCH(LOWER(B70), ""fitness|workout|gym|exercise|yoga|wellness|fitness enthusiasts""), ""Fitness"",
  REGEXMATCH(LOWER(B70), ""health|medical|pharmacy|mental health|doctor|health-conscious""), ""Health"",
  REGEXMATCH(LOWER(B70), ""pets|d"&amp;"ogs|cats|animals|pet care|pet lovers""), ""Pets"",
  REGEXMATCH(LOWER(B70), ""games|gaming|video games|xbox|playstation|nintendo|gamers""), ""Gaming"",
  REGEXMATCH(LOWER(B70), ""entertainment|movies|tv|netflix|streaming|celebrity|movie lovers|tv fans""),"&amp;" ""Entertainment"",
  REGEXMATCH(LOWER(B70), ""lifestyle|home|interior|decor|living|lifestyle enthusiasts""), ""Lifestyle"",
  REGEXMATCH(LOWER(B70), ""financial|finance|investing|stocks|retirement|banking|credit|debt|loans|savings|personal finance""), """&amp;"Finance"",
  REGEXMATCH(LOWER(B70), ""auto|automotive""), ""Auto"",
  REGEXMATCH(LOWER(B70), ""parenting|moms|dads|kids|toddlers|baby|new parents|children""), ""Parenting"",
  REGEXMATCH(LOWER(B70), ""technology|tech|gadgets|smartphone|apps|devices|comput"&amp;"ing|ai|robots""), ""Technology"",
  REGEXMATCH(LOWER(B70), ""education|students|learning|school|teachers|college|university|academics""), ""Education"",
  TRUE, ""Other""
)"),"Travel")</f>
        <v>Travel</v>
      </c>
      <c r="J290" t="s">
        <v>19</v>
      </c>
      <c r="K290" t="s">
        <v>247</v>
      </c>
      <c r="L290" t="s">
        <v>29</v>
      </c>
      <c r="M290" t="s">
        <v>72</v>
      </c>
      <c r="N290" t="s">
        <v>23</v>
      </c>
      <c r="O290" t="s">
        <v>24</v>
      </c>
      <c r="P290">
        <v>36543</v>
      </c>
      <c r="Q290">
        <v>147</v>
      </c>
      <c r="R290">
        <v>18046</v>
      </c>
      <c r="S290">
        <v>27358</v>
      </c>
      <c r="T290">
        <v>6</v>
      </c>
      <c r="U290">
        <v>1513.0887279999999</v>
      </c>
      <c r="V290" t="s">
        <v>248</v>
      </c>
      <c r="W290">
        <f t="shared" si="28"/>
        <v>252.18145466666667</v>
      </c>
      <c r="X290">
        <f t="shared" si="29"/>
        <v>0.40226582382398818</v>
      </c>
      <c r="Y290">
        <f t="shared" si="30"/>
        <v>49.382918753249591</v>
      </c>
      <c r="Z290">
        <f t="shared" si="31"/>
        <v>83.846211237947472</v>
      </c>
      <c r="AA290">
        <f t="shared" si="32"/>
        <v>4.0816326530612246</v>
      </c>
      <c r="AB290">
        <f t="shared" si="33"/>
        <v>41.405706373313627</v>
      </c>
      <c r="AC290">
        <f t="shared" si="34"/>
        <v>10.293120598639456</v>
      </c>
    </row>
    <row r="291" spans="1:29" x14ac:dyDescent="0.25">
      <c r="A291" t="s">
        <v>566</v>
      </c>
      <c r="B291" t="s">
        <v>818</v>
      </c>
      <c r="C291" t="s">
        <v>2337</v>
      </c>
      <c r="D291" t="s">
        <v>242</v>
      </c>
      <c r="I291" t="str">
        <f ca="1">IFERROR(__xludf.DUMMYFUNCTION("IFS(
  REGEXMATCH(LOWER(B203), ""sports|ufc|nba|nfl|mlb|soccer|sports fans""), ""Sports"",
  REGEXMATCH(LOWER(B203), ""music|spotify|concert|band|rock|pop|hip hop|jazz|r&amp;b|music lovers""), ""Music"",
  REGEXMATCH(LOWER(B203), ""food|cooking|recipe|restaur"&amp;"ant|snack|grocery|foodies""), ""Food"",
  REGEXMATCH(LOWER(B203), ""travel|vacation|airline|hotel|trip|flights|travelers""), ""Travel"",
  REGEXMATCH(LOWER(B203), ""fashion|style|clothing|apparel|shoes|accessories|beauty|cosmetics|fashionistas""), ""Fashi"&amp;"on &amp; Beauty"",
  REGEXMATCH(LOWER(B203), ""fitness|workout|gym|exercise|yoga|wellness|fitness enthusiasts""), ""Fitness"",
  REGEXMATCH(LOWER(B203), ""health|medical|pharmacy|mental health|doctor|health-conscious""), ""Health"",
  REGEXMATCH(LOWER(B203), "&amp;"""pets|dogs|cats|animals|pet care|pet lovers""), ""Pets"",
  REGEXMATCH(LOWER(B203), ""games|gaming|video games|xbox|playstation|nintendo|gamers""), ""Gaming"",
  REGEXMATCH(LOWER(B203), ""entertainment|movies|tv|netflix|streaming|celebrity|movie lovers|t"&amp;"v fans""), ""Entertainment"",
  REGEXMATCH(LOWER(B203), ""lifestyle|home|interior|decor|living|lifestyle enthusiasts""), ""Lifestyle"",
  REGEXMATCH(LOWER(B203), ""financial|finance|investing|stocks|retirement|banking|credit|debt|loans|savings|personal fi"&amp;"nance""), ""Finance"",
  REGEXMATCH(LOWER(B203), ""auto|automotive""), ""Auto"",
  REGEXMATCH(LOWER(B203), ""parenting|moms|dads|kids|toddlers|baby|new parents|children""), ""Parenting"",
  REGEXMATCH(LOWER(B203), ""technology|tech|gadgets|smartphone|apps"&amp;"|devices|computing|ai|robots""), ""Technology"",
  REGEXMATCH(LOWER(B203), ""education|students|learning|school|teachers|college|university|academics""), ""Education"",
  TRUE, ""Other""
)"),"Travel")</f>
        <v>Travel</v>
      </c>
      <c r="J291" t="s">
        <v>27</v>
      </c>
      <c r="K291" t="s">
        <v>567</v>
      </c>
      <c r="L291" t="s">
        <v>21</v>
      </c>
      <c r="M291" t="s">
        <v>115</v>
      </c>
      <c r="N291" t="s">
        <v>36</v>
      </c>
      <c r="O291" t="s">
        <v>24</v>
      </c>
      <c r="P291">
        <v>7540</v>
      </c>
      <c r="Q291">
        <v>10</v>
      </c>
      <c r="R291">
        <v>1475</v>
      </c>
      <c r="S291">
        <v>2054</v>
      </c>
      <c r="T291">
        <v>1</v>
      </c>
      <c r="U291">
        <v>1713.978863</v>
      </c>
      <c r="V291" t="s">
        <v>31</v>
      </c>
      <c r="W291">
        <f t="shared" si="28"/>
        <v>1713.978863</v>
      </c>
      <c r="X291">
        <f t="shared" si="29"/>
        <v>0.1326259946949602</v>
      </c>
      <c r="Y291">
        <f t="shared" si="30"/>
        <v>19.562334217506631</v>
      </c>
      <c r="Z291">
        <f t="shared" si="31"/>
        <v>1162.0195681355931</v>
      </c>
      <c r="AA291">
        <f t="shared" si="32"/>
        <v>10</v>
      </c>
      <c r="AB291">
        <f t="shared" si="33"/>
        <v>227.31815159151193</v>
      </c>
      <c r="AC291">
        <f t="shared" si="34"/>
        <v>171.39788630000001</v>
      </c>
    </row>
    <row r="292" spans="1:29" x14ac:dyDescent="0.25">
      <c r="A292" t="s">
        <v>1500</v>
      </c>
      <c r="B292" t="s">
        <v>2306</v>
      </c>
      <c r="C292" t="s">
        <v>2307</v>
      </c>
      <c r="D292" t="s">
        <v>2333</v>
      </c>
      <c r="E292" t="s">
        <v>2710</v>
      </c>
      <c r="F292" t="s">
        <v>2719</v>
      </c>
      <c r="I292" t="str">
        <f ca="1">IFERROR(__xludf.DUMMYFUNCTION("IFS(
  REGEXMATCH(LOWER(B722), ""sports|ufc|nba|nfl|mlb|soccer|sports fans""), ""Sports"",
  REGEXMATCH(LOWER(B722), ""music|spotify|concert|band|rock|pop|hip hop|jazz|r&amp;b|music lovers""), ""Music"",
  REGEXMATCH(LOWER(B722), ""food|cooking|recipe|restaur"&amp;"ant|snack|grocery|foodies""), ""Food"",
  REGEXMATCH(LOWER(B722), ""travel|vacation|airline|hotel|trip|flights|travelers""), ""Travel"",
  REGEXMATCH(LOWER(B722), ""fashion|style|clothing|apparel|shoes|accessories|beauty|cosmetics|fashionistas""), ""Fashi"&amp;"on &amp; Beauty"",
  REGEXMATCH(LOWER(B722), ""fitness|workout|gym|exercise|yoga|wellness|fitness enthusiasts""), ""Fitness"",
  REGEXMATCH(LOWER(B722), ""health|medical|pharmacy|mental health|doctor|health-conscious""), ""Health"",
  REGEXMATCH(LOWER(B722), "&amp;"""pets|dogs|cats|animals|pet care|pet lovers""), ""Pets"",
  REGEXMATCH(LOWER(B722), ""games|gaming|video games|xbox|playstation|nintendo|gamers""), ""Gaming"",
  REGEXMATCH(LOWER(B722), ""entertainment|movies|tv|netflix|streaming|celebrity|movie lovers|t"&amp;"v fans""), ""Entertainment"",
  REGEXMATCH(LOWER(B722), ""lifestyle|home|interior|decor|living|lifestyle enthusiasts""), ""Lifestyle"",
  REGEXMATCH(LOWER(B722), ""financial|finance|investing|stocks|retirement|banking|credit|debt|loans|savings|personal fi"&amp;"nance""), ""Finance"",
  REGEXMATCH(LOWER(B722), ""auto|automotive""), ""Auto"",
  REGEXMATCH(LOWER(B722), ""parenting|moms|dads|kids|toddlers|baby|new parents|children""), ""Parenting"",
  REGEXMATCH(LOWER(B722), ""technology|tech|gadgets|smartphone|apps"&amp;"|devices|computing|ai|robots""), ""Technology"",
  REGEXMATCH(LOWER(B722), ""education|students|learning|school|teachers|college|university|academics""), ""Education"",
  TRUE, ""Other""
)"),"Finance")</f>
        <v>Finance</v>
      </c>
      <c r="J292" t="s">
        <v>27</v>
      </c>
      <c r="K292" t="s">
        <v>1501</v>
      </c>
      <c r="L292" t="s">
        <v>21</v>
      </c>
      <c r="M292" t="s">
        <v>45</v>
      </c>
      <c r="N292" t="s">
        <v>23</v>
      </c>
      <c r="O292" t="s">
        <v>24</v>
      </c>
      <c r="P292">
        <v>1100942</v>
      </c>
      <c r="Q292">
        <v>2984</v>
      </c>
      <c r="R292">
        <v>629973</v>
      </c>
      <c r="S292">
        <v>1041225</v>
      </c>
      <c r="T292">
        <v>147</v>
      </c>
      <c r="U292">
        <v>7979.3485890000002</v>
      </c>
      <c r="V292" t="s">
        <v>74</v>
      </c>
      <c r="W292">
        <f t="shared" si="28"/>
        <v>54.281282918367346</v>
      </c>
      <c r="X292">
        <f t="shared" si="29"/>
        <v>0.27104061794354289</v>
      </c>
      <c r="Y292">
        <f t="shared" si="30"/>
        <v>57.221270511979739</v>
      </c>
      <c r="Z292">
        <f t="shared" si="31"/>
        <v>12.666175517045968</v>
      </c>
      <c r="AA292">
        <f t="shared" si="32"/>
        <v>4.9262734584450403</v>
      </c>
      <c r="AB292">
        <f t="shared" si="33"/>
        <v>7.2477465561310224</v>
      </c>
      <c r="AC292">
        <f t="shared" si="34"/>
        <v>2.6740444333109918</v>
      </c>
    </row>
    <row r="293" spans="1:29" x14ac:dyDescent="0.25">
      <c r="A293" t="s">
        <v>900</v>
      </c>
      <c r="B293" t="s">
        <v>2310</v>
      </c>
      <c r="C293" t="s">
        <v>2408</v>
      </c>
      <c r="D293" t="s">
        <v>2505</v>
      </c>
      <c r="E293" t="s">
        <v>2720</v>
      </c>
      <c r="I293" t="str">
        <f ca="1">IFERROR(__xludf.DUMMYFUNCTION("IFS(
  REGEXMATCH(LOWER(B362), ""sports|ufc|nba|nfl|mlb|soccer|sports fans""), ""Sports"",
  REGEXMATCH(LOWER(B362), ""music|spotify|concert|band|rock|pop|hip hop|jazz|r&amp;b|music lovers""), ""Music"",
  REGEXMATCH(LOWER(B362), ""food|cooking|recipe|restaur"&amp;"ant|snack|grocery|foodies""), ""Food"",
  REGEXMATCH(LOWER(B362), ""travel|vacation|airline|hotel|trip|flights|travelers""), ""Travel"",
  REGEXMATCH(LOWER(B362), ""fashion|style|clothing|apparel|shoes|accessories|beauty|cosmetics|fashionistas""), ""Fashi"&amp;"on &amp; Beauty"",
  REGEXMATCH(LOWER(B362), ""fitness|workout|gym|exercise|yoga|wellness|fitness enthusiasts""), ""Fitness"",
  REGEXMATCH(LOWER(B362), ""health|medical|pharmacy|mental health|doctor|health-conscious""), ""Health"",
  REGEXMATCH(LOWER(B362), "&amp;"""pets|dogs|cats|animals|pet care|pet lovers""), ""Pets"",
  REGEXMATCH(LOWER(B362), ""games|gaming|video games|xbox|playstation|nintendo|gamers""), ""Gaming"",
  REGEXMATCH(LOWER(B362), ""entertainment|movies|tv|netflix|streaming|celebrity|movie lovers|t"&amp;"v fans""), ""Entertainment"",
  REGEXMATCH(LOWER(B362), ""lifestyle|home|interior|decor|living|lifestyle enthusiasts""), ""Lifestyle"",
  REGEXMATCH(LOWER(B362), ""financial|finance|investing|stocks|retirement|banking|credit|debt|loans|savings|personal fi"&amp;"nance""), ""Finance"",
  REGEXMATCH(LOWER(B362), ""auto|automotive""), ""Auto"",
  REGEXMATCH(LOWER(B362), ""parenting|moms|dads|kids|toddlers|baby|new parents|children""), ""Parenting"",
  REGEXMATCH(LOWER(B362), ""technology|tech|gadgets|smartphone|apps"&amp;"|devices|computing|ai|robots""), ""Technology"",
  REGEXMATCH(LOWER(B362), ""education|students|learning|school|teachers|college|university|academics""), ""Education"",
  TRUE, ""Other""
)"),"Other")</f>
        <v>Other</v>
      </c>
      <c r="J293" t="s">
        <v>19</v>
      </c>
      <c r="K293" t="s">
        <v>240</v>
      </c>
      <c r="L293" t="s">
        <v>21</v>
      </c>
      <c r="M293" t="s">
        <v>901</v>
      </c>
      <c r="N293" t="s">
        <v>63</v>
      </c>
      <c r="O293" t="s">
        <v>24</v>
      </c>
      <c r="P293">
        <v>13293</v>
      </c>
      <c r="Q293">
        <v>74</v>
      </c>
      <c r="R293">
        <v>9054</v>
      </c>
      <c r="S293">
        <v>12676</v>
      </c>
      <c r="T293">
        <v>5</v>
      </c>
      <c r="U293">
        <v>2901.2095089999998</v>
      </c>
      <c r="V293" t="s">
        <v>207</v>
      </c>
      <c r="W293">
        <f t="shared" si="28"/>
        <v>580.24190179999994</v>
      </c>
      <c r="X293">
        <f t="shared" si="29"/>
        <v>0.55668396900624395</v>
      </c>
      <c r="Y293">
        <f t="shared" si="30"/>
        <v>68.111035883547729</v>
      </c>
      <c r="Z293">
        <f t="shared" si="31"/>
        <v>320.43400806273468</v>
      </c>
      <c r="AA293">
        <f t="shared" si="32"/>
        <v>6.756756756756757</v>
      </c>
      <c r="AB293">
        <f t="shared" si="33"/>
        <v>218.25092221469944</v>
      </c>
      <c r="AC293">
        <f t="shared" si="34"/>
        <v>39.205533905405403</v>
      </c>
    </row>
    <row r="294" spans="1:29" x14ac:dyDescent="0.25">
      <c r="A294" t="s">
        <v>1003</v>
      </c>
      <c r="B294" t="s">
        <v>2306</v>
      </c>
      <c r="C294" t="s">
        <v>2307</v>
      </c>
      <c r="D294" t="s">
        <v>2338</v>
      </c>
      <c r="E294" t="s">
        <v>2721</v>
      </c>
      <c r="I294" t="str">
        <f ca="1">IFERROR(__xludf.DUMMYFUNCTION("IFS(
  REGEXMATCH(LOWER(B414), ""sports|ufc|nba|nfl|mlb|soccer|sports fans""), ""Sports"",
  REGEXMATCH(LOWER(B414), ""music|spotify|concert|band|rock|pop|hip hop|jazz|r&amp;b|music lovers""), ""Music"",
  REGEXMATCH(LOWER(B414), ""food|cooking|recipe|restaur"&amp;"ant|snack|grocery|foodies""), ""Food"",
  REGEXMATCH(LOWER(B414), ""travel|vacation|airline|hotel|trip|flights|travelers""), ""Travel"",
  REGEXMATCH(LOWER(B414), ""fashion|style|clothing|apparel|shoes|accessories|beauty|cosmetics|fashionistas""), ""Fashi"&amp;"on &amp; Beauty"",
  REGEXMATCH(LOWER(B414), ""fitness|workout|gym|exercise|yoga|wellness|fitness enthusiasts""), ""Fitness"",
  REGEXMATCH(LOWER(B414), ""health|medical|pharmacy|mental health|doctor|health-conscious""), ""Health"",
  REGEXMATCH(LOWER(B414), "&amp;"""pets|dogs|cats|animals|pet care|pet lovers""), ""Pets"",
  REGEXMATCH(LOWER(B414), ""games|gaming|video games|xbox|playstation|nintendo|gamers""), ""Gaming"",
  REGEXMATCH(LOWER(B414), ""entertainment|movies|tv|netflix|streaming|celebrity|movie lovers|t"&amp;"v fans""), ""Entertainment"",
  REGEXMATCH(LOWER(B414), ""lifestyle|home|interior|decor|living|lifestyle enthusiasts""), ""Lifestyle"",
  REGEXMATCH(LOWER(B414), ""financial|finance|investing|stocks|retirement|banking|credit|debt|loans|savings|personal fi"&amp;"nance""), ""Finance"",
  REGEXMATCH(LOWER(B414), ""auto|automotive""), ""Auto"",
  REGEXMATCH(LOWER(B414), ""parenting|moms|dads|kids|toddlers|baby|new parents|children""), ""Parenting"",
  REGEXMATCH(LOWER(B414), ""technology|tech|gadgets|smartphone|apps"&amp;"|devices|computing|ai|robots""), ""Technology"",
  REGEXMATCH(LOWER(B414), ""education|students|learning|school|teachers|college|university|academics""), ""Education"",
  TRUE, ""Other""
)"),"Sports")</f>
        <v>Sports</v>
      </c>
      <c r="J294" t="s">
        <v>19</v>
      </c>
      <c r="K294" t="s">
        <v>1004</v>
      </c>
      <c r="L294" t="s">
        <v>21</v>
      </c>
      <c r="M294" t="s">
        <v>90</v>
      </c>
      <c r="N294" t="s">
        <v>23</v>
      </c>
      <c r="O294" t="s">
        <v>24</v>
      </c>
      <c r="P294">
        <v>26715</v>
      </c>
      <c r="Q294">
        <v>100</v>
      </c>
      <c r="R294">
        <v>12287</v>
      </c>
      <c r="S294">
        <v>25003</v>
      </c>
      <c r="T294">
        <v>6</v>
      </c>
      <c r="U294">
        <v>4623.0896720000001</v>
      </c>
      <c r="V294" t="s">
        <v>74</v>
      </c>
      <c r="W294">
        <f t="shared" si="28"/>
        <v>770.51494533333334</v>
      </c>
      <c r="X294">
        <f t="shared" si="29"/>
        <v>0.37432154220475389</v>
      </c>
      <c r="Y294">
        <f t="shared" si="30"/>
        <v>45.992887890698107</v>
      </c>
      <c r="Z294">
        <f t="shared" si="31"/>
        <v>376.25862065597789</v>
      </c>
      <c r="AA294">
        <f t="shared" si="32"/>
        <v>6</v>
      </c>
      <c r="AB294">
        <f t="shared" si="33"/>
        <v>173.05220557739099</v>
      </c>
      <c r="AC294">
        <f t="shared" si="34"/>
        <v>46.230896720000004</v>
      </c>
    </row>
    <row r="295" spans="1:29" x14ac:dyDescent="0.25">
      <c r="A295" t="s">
        <v>1237</v>
      </c>
      <c r="B295" t="s">
        <v>2306</v>
      </c>
      <c r="C295" t="s">
        <v>2307</v>
      </c>
      <c r="D295" t="s">
        <v>2345</v>
      </c>
      <c r="E295" t="s">
        <v>2467</v>
      </c>
      <c r="F295" t="s">
        <v>2460</v>
      </c>
      <c r="I295" t="str">
        <f ca="1">IFERROR(__xludf.DUMMYFUNCTION("IFS(
  REGEXMATCH(LOWER(B550), ""sports|ufc|nba|nfl|mlb|soccer|sports fans""), ""Sports"",
  REGEXMATCH(LOWER(B550), ""music|spotify|concert|band|rock|pop|hip hop|jazz|r&amp;b|music lovers""), ""Music"",
  REGEXMATCH(LOWER(B550), ""food|cooking|recipe|restaur"&amp;"ant|snack|grocery|foodies""), ""Food"",
  REGEXMATCH(LOWER(B550), ""travel|vacation|airline|hotel|trip|flights|travelers""), ""Travel"",
  REGEXMATCH(LOWER(B550), ""fashion|style|clothing|apparel|shoes|accessories|beauty|cosmetics|fashionistas""), ""Fashi"&amp;"on &amp; Beauty"",
  REGEXMATCH(LOWER(B550), ""fitness|workout|gym|exercise|yoga|wellness|fitness enthusiasts""), ""Fitness"",
  REGEXMATCH(LOWER(B550), ""health|medical|pharmacy|mental health|doctor|health-conscious""), ""Health"",
  REGEXMATCH(LOWER(B550), "&amp;"""pets|dogs|cats|animals|pet care|pet lovers""), ""Pets"",
  REGEXMATCH(LOWER(B550), ""games|gaming|video games|xbox|playstation|nintendo|gamers""), ""Gaming"",
  REGEXMATCH(LOWER(B550), ""entertainment|movies|tv|netflix|streaming|celebrity|movie lovers|t"&amp;"v fans""), ""Entertainment"",
  REGEXMATCH(LOWER(B550), ""lifestyle|home|interior|decor|living|lifestyle enthusiasts""), ""Lifestyle"",
  REGEXMATCH(LOWER(B550), ""financial|finance|investing|stocks|retirement|banking|credit|debt|loans|savings|personal fi"&amp;"nance""), ""Finance"",
  REGEXMATCH(LOWER(B550), ""auto|automotive""), ""Auto"",
  REGEXMATCH(LOWER(B550), ""parenting|moms|dads|kids|toddlers|baby|new parents|children""), ""Parenting"",
  REGEXMATCH(LOWER(B550), ""technology|tech|gadgets|smartphone|apps"&amp;"|devices|computing|ai|robots""), ""Technology"",
  REGEXMATCH(LOWER(B550), ""education|students|learning|school|teachers|college|university|academics""), ""Education"",
  TRUE, ""Other""
)"),"Pets")</f>
        <v>Pets</v>
      </c>
      <c r="J295" t="s">
        <v>27</v>
      </c>
      <c r="K295" t="s">
        <v>863</v>
      </c>
      <c r="L295" t="s">
        <v>29</v>
      </c>
      <c r="M295" t="s">
        <v>35</v>
      </c>
      <c r="N295" t="s">
        <v>51</v>
      </c>
      <c r="O295" t="s">
        <v>24</v>
      </c>
      <c r="P295">
        <v>818919</v>
      </c>
      <c r="Q295">
        <v>1987</v>
      </c>
      <c r="R295">
        <v>395852</v>
      </c>
      <c r="S295">
        <v>699064</v>
      </c>
      <c r="T295">
        <v>22</v>
      </c>
      <c r="U295">
        <v>6012.1024649999999</v>
      </c>
      <c r="V295" t="s">
        <v>129</v>
      </c>
      <c r="W295">
        <f t="shared" si="28"/>
        <v>273.27738477272726</v>
      </c>
      <c r="X295">
        <f t="shared" si="29"/>
        <v>0.24263693967291025</v>
      </c>
      <c r="Y295">
        <f t="shared" si="30"/>
        <v>48.338358250327566</v>
      </c>
      <c r="Z295">
        <f t="shared" si="31"/>
        <v>15.187753162798218</v>
      </c>
      <c r="AA295">
        <f t="shared" si="32"/>
        <v>1.1071967790639154</v>
      </c>
      <c r="AB295">
        <f t="shared" si="33"/>
        <v>7.341510534008858</v>
      </c>
      <c r="AC295">
        <f t="shared" si="34"/>
        <v>3.0257184021137391</v>
      </c>
    </row>
    <row r="296" spans="1:29" x14ac:dyDescent="0.25">
      <c r="A296" t="s">
        <v>1033</v>
      </c>
      <c r="B296" t="s">
        <v>2306</v>
      </c>
      <c r="C296" t="s">
        <v>2307</v>
      </c>
      <c r="D296" t="s">
        <v>2345</v>
      </c>
      <c r="E296" t="s">
        <v>2346</v>
      </c>
      <c r="F296" t="s">
        <v>2379</v>
      </c>
      <c r="G296" t="s">
        <v>2722</v>
      </c>
      <c r="I296" t="str">
        <f ca="1">IFERROR(__xludf.DUMMYFUNCTION("IFS(
  REGEXMATCH(LOWER(B430), ""sports|ufc|nba|nfl|mlb|soccer|sports fans""), ""Sports"",
  REGEXMATCH(LOWER(B430), ""music|spotify|concert|band|rock|pop|hip hop|jazz|r&amp;b|music lovers""), ""Music"",
  REGEXMATCH(LOWER(B430), ""food|cooking|recipe|restaur"&amp;"ant|snack|grocery|foodies""), ""Food"",
  REGEXMATCH(LOWER(B430), ""travel|vacation|airline|hotel|trip|flights|travelers""), ""Travel"",
  REGEXMATCH(LOWER(B430), ""fashion|style|clothing|apparel|shoes|accessories|beauty|cosmetics|fashionistas""), ""Fashi"&amp;"on &amp; Beauty"",
  REGEXMATCH(LOWER(B430), ""fitness|workout|gym|exercise|yoga|wellness|fitness enthusiasts""), ""Fitness"",
  REGEXMATCH(LOWER(B430), ""health|medical|pharmacy|mental health|doctor|health-conscious""), ""Health"",
  REGEXMATCH(LOWER(B430), "&amp;"""pets|dogs|cats|animals|pet care|pet lovers""), ""Pets"",
  REGEXMATCH(LOWER(B430), ""games|gaming|video games|xbox|playstation|nintendo|gamers""), ""Gaming"",
  REGEXMATCH(LOWER(B430), ""entertainment|movies|tv|netflix|streaming|celebrity|movie lovers|t"&amp;"v fans""), ""Entertainment"",
  REGEXMATCH(LOWER(B430), ""lifestyle|home|interior|decor|living|lifestyle enthusiasts""), ""Lifestyle"",
  REGEXMATCH(LOWER(B430), ""financial|finance|investing|stocks|retirement|banking|credit|debt|loans|savings|personal fi"&amp;"nance""), ""Finance"",
  REGEXMATCH(LOWER(B430), ""auto|automotive""), ""Auto"",
  REGEXMATCH(LOWER(B430), ""parenting|moms|dads|kids|toddlers|baby|new parents|children""), ""Parenting"",
  REGEXMATCH(LOWER(B430), ""technology|tech|gadgets|smartphone|apps"&amp;"|devices|computing|ai|robots""), ""Technology"",
  REGEXMATCH(LOWER(B430), ""education|students|learning|school|teachers|college|university|academics""), ""Education"",
  TRUE, ""Other""
)"),"Auto")</f>
        <v>Auto</v>
      </c>
      <c r="J296" t="s">
        <v>19</v>
      </c>
      <c r="K296" t="s">
        <v>1034</v>
      </c>
      <c r="L296" t="s">
        <v>29</v>
      </c>
      <c r="M296" t="s">
        <v>677</v>
      </c>
      <c r="N296" t="s">
        <v>23</v>
      </c>
      <c r="O296" t="s">
        <v>24</v>
      </c>
      <c r="P296">
        <v>25539</v>
      </c>
      <c r="Q296">
        <v>78</v>
      </c>
      <c r="R296">
        <v>12130</v>
      </c>
      <c r="S296">
        <v>24129</v>
      </c>
      <c r="T296">
        <v>15</v>
      </c>
      <c r="U296">
        <v>4804.4932330000001</v>
      </c>
      <c r="V296" t="s">
        <v>74</v>
      </c>
      <c r="W296">
        <f t="shared" si="28"/>
        <v>320.29954886666667</v>
      </c>
      <c r="X296">
        <f t="shared" si="29"/>
        <v>0.30541524726888286</v>
      </c>
      <c r="Y296">
        <f t="shared" si="30"/>
        <v>47.49598653040448</v>
      </c>
      <c r="Z296">
        <f t="shared" si="31"/>
        <v>396.08353116240727</v>
      </c>
      <c r="AA296">
        <f t="shared" si="32"/>
        <v>19.230769230769234</v>
      </c>
      <c r="AB296">
        <f t="shared" si="33"/>
        <v>188.12378061004739</v>
      </c>
      <c r="AC296">
        <f t="shared" si="34"/>
        <v>61.596067089743592</v>
      </c>
    </row>
    <row r="297" spans="1:29" x14ac:dyDescent="0.25">
      <c r="A297" t="s">
        <v>1174</v>
      </c>
      <c r="B297" t="s">
        <v>2306</v>
      </c>
      <c r="C297" t="s">
        <v>2307</v>
      </c>
      <c r="D297" t="s">
        <v>2369</v>
      </c>
      <c r="E297" t="s">
        <v>2723</v>
      </c>
      <c r="F297" t="s">
        <v>1175</v>
      </c>
      <c r="I297" t="str">
        <f ca="1">IFERROR(__xludf.DUMMYFUNCTION("IFS(
  REGEXMATCH(LOWER(B513), ""sports|ufc|nba|nfl|mlb|soccer|sports fans""), ""Sports"",
  REGEXMATCH(LOWER(B513), ""music|spotify|concert|band|rock|pop|hip hop|jazz|r&amp;b|music lovers""), ""Music"",
  REGEXMATCH(LOWER(B513), ""food|cooking|recipe|restaur"&amp;"ant|snack|grocery|foodies""), ""Food"",
  REGEXMATCH(LOWER(B513), ""travel|vacation|airline|hotel|trip|flights|travelers""), ""Travel"",
  REGEXMATCH(LOWER(B513), ""fashion|style|clothing|apparel|shoes|accessories|beauty|cosmetics|fashionistas""), ""Fashi"&amp;"on &amp; Beauty"",
  REGEXMATCH(LOWER(B513), ""fitness|workout|gym|exercise|yoga|wellness|fitness enthusiasts""), ""Fitness"",
  REGEXMATCH(LOWER(B513), ""health|medical|pharmacy|mental health|doctor|health-conscious""), ""Health"",
  REGEXMATCH(LOWER(B513), "&amp;"""pets|dogs|cats|animals|pet care|pet lovers""), ""Pets"",
  REGEXMATCH(LOWER(B513), ""games|gaming|video games|xbox|playstation|nintendo|gamers""), ""Gaming"",
  REGEXMATCH(LOWER(B513), ""entertainment|movies|tv|netflix|streaming|celebrity|movie lovers|t"&amp;"v fans""), ""Entertainment"",
  REGEXMATCH(LOWER(B513), ""lifestyle|home|interior|decor|living|lifestyle enthusiasts""), ""Lifestyle"",
  REGEXMATCH(LOWER(B513), ""financial|finance|investing|stocks|retirement|banking|credit|debt|loans|savings|personal fi"&amp;"nance""), ""Finance"",
  REGEXMATCH(LOWER(B513), ""auto|automotive""), ""Auto"",
  REGEXMATCH(LOWER(B513), ""parenting|moms|dads|kids|toddlers|baby|new parents|children""), ""Parenting"",
  REGEXMATCH(LOWER(B513), ""technology|tech|gadgets|smartphone|apps"&amp;"|devices|computing|ai|robots""), ""Technology"",
  REGEXMATCH(LOWER(B513), ""education|students|learning|school|teachers|college|university|academics""), ""Education"",
  TRUE, ""Other""
)"),"Other")</f>
        <v>Other</v>
      </c>
      <c r="J297" t="s">
        <v>152</v>
      </c>
      <c r="K297" t="s">
        <v>682</v>
      </c>
      <c r="L297" t="s">
        <v>21</v>
      </c>
      <c r="M297" t="s">
        <v>1176</v>
      </c>
      <c r="N297" t="s">
        <v>23</v>
      </c>
      <c r="O297" t="s">
        <v>24</v>
      </c>
      <c r="P297">
        <v>10906</v>
      </c>
      <c r="Q297">
        <v>46</v>
      </c>
      <c r="R297">
        <v>4735</v>
      </c>
      <c r="S297">
        <v>6390</v>
      </c>
      <c r="T297">
        <v>3</v>
      </c>
      <c r="U297">
        <v>5694.2709400000003</v>
      </c>
      <c r="V297" t="s">
        <v>106</v>
      </c>
      <c r="W297">
        <f t="shared" si="28"/>
        <v>1898.0903133333334</v>
      </c>
      <c r="X297">
        <f t="shared" si="29"/>
        <v>0.42178617274894559</v>
      </c>
      <c r="Y297">
        <f t="shared" si="30"/>
        <v>43.416467999266459</v>
      </c>
      <c r="Z297">
        <f t="shared" si="31"/>
        <v>1202.5915395987331</v>
      </c>
      <c r="AA297">
        <f t="shared" si="32"/>
        <v>6.5217391304347823</v>
      </c>
      <c r="AB297">
        <f t="shared" si="33"/>
        <v>522.12277095176978</v>
      </c>
      <c r="AC297">
        <f t="shared" si="34"/>
        <v>123.78849869565218</v>
      </c>
    </row>
    <row r="298" spans="1:29" x14ac:dyDescent="0.25">
      <c r="A298" t="s">
        <v>1446</v>
      </c>
      <c r="B298" t="s">
        <v>2306</v>
      </c>
      <c r="C298" t="s">
        <v>2307</v>
      </c>
      <c r="D298" t="s">
        <v>2327</v>
      </c>
      <c r="E298" t="s">
        <v>2705</v>
      </c>
      <c r="F298" t="s">
        <v>2724</v>
      </c>
      <c r="I298" t="str">
        <f ca="1">IFERROR(__xludf.DUMMYFUNCTION("IFS(
  REGEXMATCH(LOWER(B683), ""sports|ufc|nba|nfl|mlb|soccer|sports fans""), ""Sports"",
  REGEXMATCH(LOWER(B683), ""music|spotify|concert|band|rock|pop|hip hop|jazz|r&amp;b|music lovers""), ""Music"",
  REGEXMATCH(LOWER(B683), ""food|cooking|recipe|restaur"&amp;"ant|snack|grocery|foodies""), ""Food"",
  REGEXMATCH(LOWER(B683), ""travel|vacation|airline|hotel|trip|flights|travelers""), ""Travel"",
  REGEXMATCH(LOWER(B683), ""fashion|style|clothing|apparel|shoes|accessories|beauty|cosmetics|fashionistas""), ""Fashi"&amp;"on &amp; Beauty"",
  REGEXMATCH(LOWER(B683), ""fitness|workout|gym|exercise|yoga|wellness|fitness enthusiasts""), ""Fitness"",
  REGEXMATCH(LOWER(B683), ""health|medical|pharmacy|mental health|doctor|health-conscious""), ""Health"",
  REGEXMATCH(LOWER(B683), "&amp;"""pets|dogs|cats|animals|pet care|pet lovers""), ""Pets"",
  REGEXMATCH(LOWER(B683), ""games|gaming|video games|xbox|playstation|nintendo|gamers""), ""Gaming"",
  REGEXMATCH(LOWER(B683), ""entertainment|movies|tv|netflix|streaming|celebrity|movie lovers|t"&amp;"v fans""), ""Entertainment"",
  REGEXMATCH(LOWER(B683), ""lifestyle|home|interior|decor|living|lifestyle enthusiasts""), ""Lifestyle"",
  REGEXMATCH(LOWER(B683), ""financial|finance|investing|stocks|retirement|banking|credit|debt|loans|savings|personal fi"&amp;"nance""), ""Finance"",
  REGEXMATCH(LOWER(B683), ""auto|automotive""), ""Auto"",
  REGEXMATCH(LOWER(B683), ""parenting|moms|dads|kids|toddlers|baby|new parents|children""), ""Parenting"",
  REGEXMATCH(LOWER(B683), ""technology|tech|gadgets|smartphone|apps"&amp;"|devices|computing|ai|robots""), ""Technology"",
  REGEXMATCH(LOWER(B683), ""education|students|learning|school|teachers|college|university|academics""), ""Education"",
  TRUE, ""Other""
)"),"Fashion &amp; Beauty")</f>
        <v>Fashion &amp; Beauty</v>
      </c>
      <c r="J298" t="s">
        <v>27</v>
      </c>
      <c r="K298" t="s">
        <v>1447</v>
      </c>
      <c r="L298" t="s">
        <v>34</v>
      </c>
      <c r="M298" t="s">
        <v>331</v>
      </c>
      <c r="N298" t="s">
        <v>36</v>
      </c>
      <c r="O298" t="s">
        <v>92</v>
      </c>
      <c r="P298">
        <v>7585</v>
      </c>
      <c r="Q298">
        <v>13</v>
      </c>
      <c r="R298">
        <v>5396</v>
      </c>
      <c r="S298">
        <v>7417</v>
      </c>
      <c r="T298">
        <v>24</v>
      </c>
      <c r="U298">
        <v>7082.6538019999998</v>
      </c>
      <c r="V298" t="s">
        <v>64</v>
      </c>
      <c r="W298">
        <f t="shared" si="28"/>
        <v>295.11057508333334</v>
      </c>
      <c r="X298">
        <f t="shared" si="29"/>
        <v>0.17139090309822017</v>
      </c>
      <c r="Y298">
        <f t="shared" si="30"/>
        <v>71.140408701384303</v>
      </c>
      <c r="Z298">
        <f t="shared" si="31"/>
        <v>1312.5748335804299</v>
      </c>
      <c r="AA298">
        <f t="shared" si="32"/>
        <v>184.61538461538461</v>
      </c>
      <c r="AB298">
        <f t="shared" si="33"/>
        <v>933.77110112063281</v>
      </c>
      <c r="AC298">
        <f t="shared" si="34"/>
        <v>544.81952323076916</v>
      </c>
    </row>
    <row r="299" spans="1:29" x14ac:dyDescent="0.25">
      <c r="A299" t="s">
        <v>1152</v>
      </c>
      <c r="B299" t="s">
        <v>2306</v>
      </c>
      <c r="C299" t="s">
        <v>2307</v>
      </c>
      <c r="D299" t="s">
        <v>2331</v>
      </c>
      <c r="E299" t="s">
        <v>2350</v>
      </c>
      <c r="F299" t="s">
        <v>2725</v>
      </c>
      <c r="I299" t="str">
        <f ca="1">IFERROR(__xludf.DUMMYFUNCTION("IFS(
  REGEXMATCH(LOWER(B501), ""sports|ufc|nba|nfl|mlb|soccer|sports fans""), ""Sports"",
  REGEXMATCH(LOWER(B501), ""music|spotify|concert|band|rock|pop|hip hop|jazz|r&amp;b|music lovers""), ""Music"",
  REGEXMATCH(LOWER(B501), ""food|cooking|recipe|restaur"&amp;"ant|snack|grocery|foodies""), ""Food"",
  REGEXMATCH(LOWER(B501), ""travel|vacation|airline|hotel|trip|flights|travelers""), ""Travel"",
  REGEXMATCH(LOWER(B501), ""fashion|style|clothing|apparel|shoes|accessories|beauty|cosmetics|fashionistas""), ""Fashi"&amp;"on &amp; Beauty"",
  REGEXMATCH(LOWER(B501), ""fitness|workout|gym|exercise|yoga|wellness|fitness enthusiasts""), ""Fitness"",
  REGEXMATCH(LOWER(B501), ""health|medical|pharmacy|mental health|doctor|health-conscious""), ""Health"",
  REGEXMATCH(LOWER(B501), "&amp;"""pets|dogs|cats|animals|pet care|pet lovers""), ""Pets"",
  REGEXMATCH(LOWER(B501), ""games|gaming|video games|xbox|playstation|nintendo|gamers""), ""Gaming"",
  REGEXMATCH(LOWER(B501), ""entertainment|movies|tv|netflix|streaming|celebrity|movie lovers|t"&amp;"v fans""), ""Entertainment"",
  REGEXMATCH(LOWER(B501), ""lifestyle|home|interior|decor|living|lifestyle enthusiasts""), ""Lifestyle"",
  REGEXMATCH(LOWER(B501), ""financial|finance|investing|stocks|retirement|banking|credit|debt|loans|savings|personal fi"&amp;"nance""), ""Finance"",
  REGEXMATCH(LOWER(B501), ""auto|automotive""), ""Auto"",
  REGEXMATCH(LOWER(B501), ""parenting|moms|dads|kids|toddlers|baby|new parents|children""), ""Parenting"",
  REGEXMATCH(LOWER(B501), ""technology|tech|gadgets|smartphone|apps"&amp;"|devices|computing|ai|robots""), ""Technology"",
  REGEXMATCH(LOWER(B501), ""education|students|learning|school|teachers|college|university|academics""), ""Education"",
  TRUE, ""Other""
)"),"Auto")</f>
        <v>Auto</v>
      </c>
      <c r="J299" t="s">
        <v>27</v>
      </c>
      <c r="K299" t="s">
        <v>1153</v>
      </c>
      <c r="L299" t="s">
        <v>21</v>
      </c>
      <c r="M299" t="s">
        <v>309</v>
      </c>
      <c r="N299" t="s">
        <v>23</v>
      </c>
      <c r="O299" t="s">
        <v>92</v>
      </c>
      <c r="P299">
        <v>21599</v>
      </c>
      <c r="Q299">
        <v>66</v>
      </c>
      <c r="R299">
        <v>13600</v>
      </c>
      <c r="S299">
        <v>20256</v>
      </c>
      <c r="T299">
        <v>9</v>
      </c>
      <c r="U299">
        <v>5551.3874150000001</v>
      </c>
      <c r="V299" t="s">
        <v>188</v>
      </c>
      <c r="W299">
        <f t="shared" si="28"/>
        <v>616.82082388888887</v>
      </c>
      <c r="X299">
        <f t="shared" si="29"/>
        <v>0.30556970230103248</v>
      </c>
      <c r="Y299">
        <f t="shared" si="30"/>
        <v>62.965878049909719</v>
      </c>
      <c r="Z299">
        <f t="shared" si="31"/>
        <v>408.19025110294115</v>
      </c>
      <c r="AA299">
        <f t="shared" si="32"/>
        <v>13.636363636363635</v>
      </c>
      <c r="AB299">
        <f t="shared" si="33"/>
        <v>257.02057572109823</v>
      </c>
      <c r="AC299">
        <f t="shared" si="34"/>
        <v>84.111930530303027</v>
      </c>
    </row>
    <row r="300" spans="1:29" x14ac:dyDescent="0.25">
      <c r="A300" t="s">
        <v>1481</v>
      </c>
      <c r="B300" t="s">
        <v>2306</v>
      </c>
      <c r="C300" t="s">
        <v>2307</v>
      </c>
      <c r="D300" t="s">
        <v>2333</v>
      </c>
      <c r="E300" t="s">
        <v>2434</v>
      </c>
      <c r="F300" t="s">
        <v>2434</v>
      </c>
      <c r="I300" t="str">
        <f ca="1">IFERROR(__xludf.DUMMYFUNCTION("IFS(
  REGEXMATCH(LOWER(B705), ""sports|ufc|nba|nfl|mlb|soccer|sports fans""), ""Sports"",
  REGEXMATCH(LOWER(B705), ""music|spotify|concert|band|rock|pop|hip hop|jazz|r&amp;b|music lovers""), ""Music"",
  REGEXMATCH(LOWER(B705), ""food|cooking|recipe|restaur"&amp;"ant|snack|grocery|foodies""), ""Food"",
  REGEXMATCH(LOWER(B705), ""travel|vacation|airline|hotel|trip|flights|travelers""), ""Travel"",
  REGEXMATCH(LOWER(B705), ""fashion|style|clothing|apparel|shoes|accessories|beauty|cosmetics|fashionistas""), ""Fashi"&amp;"on &amp; Beauty"",
  REGEXMATCH(LOWER(B705), ""fitness|workout|gym|exercise|yoga|wellness|fitness enthusiasts""), ""Fitness"",
  REGEXMATCH(LOWER(B705), ""health|medical|pharmacy|mental health|doctor|health-conscious""), ""Health"",
  REGEXMATCH(LOWER(B705), "&amp;"""pets|dogs|cats|animals|pet care|pet lovers""), ""Pets"",
  REGEXMATCH(LOWER(B705), ""games|gaming|video games|xbox|playstation|nintendo|gamers""), ""Gaming"",
  REGEXMATCH(LOWER(B705), ""entertainment|movies|tv|netflix|streaming|celebrity|movie lovers|t"&amp;"v fans""), ""Entertainment"",
  REGEXMATCH(LOWER(B705), ""lifestyle|home|interior|decor|living|lifestyle enthusiasts""), ""Lifestyle"",
  REGEXMATCH(LOWER(B705), ""financial|finance|investing|stocks|retirement|banking|credit|debt|loans|savings|personal fi"&amp;"nance""), ""Finance"",
  REGEXMATCH(LOWER(B705), ""auto|automotive""), ""Auto"",
  REGEXMATCH(LOWER(B705), ""parenting|moms|dads|kids|toddlers|baby|new parents|children""), ""Parenting"",
  REGEXMATCH(LOWER(B705), ""technology|tech|gadgets|smartphone|apps"&amp;"|devices|computing|ai|robots""), ""Technology"",
  REGEXMATCH(LOWER(B705), ""education|students|learning|school|teachers|college|university|academics""), ""Education"",
  TRUE, ""Other""
)"),"Finance")</f>
        <v>Finance</v>
      </c>
      <c r="J300" t="s">
        <v>27</v>
      </c>
      <c r="K300" t="s">
        <v>1467</v>
      </c>
      <c r="L300" t="s">
        <v>21</v>
      </c>
      <c r="M300" t="s">
        <v>35</v>
      </c>
      <c r="N300" t="s">
        <v>59</v>
      </c>
      <c r="O300" t="s">
        <v>24</v>
      </c>
      <c r="P300">
        <v>1767940</v>
      </c>
      <c r="Q300">
        <v>4852</v>
      </c>
      <c r="R300">
        <v>881525</v>
      </c>
      <c r="S300">
        <v>1550866</v>
      </c>
      <c r="T300">
        <v>78</v>
      </c>
      <c r="U300">
        <v>7511.656191</v>
      </c>
      <c r="V300" t="s">
        <v>74</v>
      </c>
      <c r="W300">
        <f t="shared" si="28"/>
        <v>96.303284500000004</v>
      </c>
      <c r="X300">
        <f t="shared" si="29"/>
        <v>0.27444370284059416</v>
      </c>
      <c r="Y300">
        <f t="shared" si="30"/>
        <v>49.861703451474597</v>
      </c>
      <c r="Z300">
        <f t="shared" si="31"/>
        <v>8.521206081506481</v>
      </c>
      <c r="AA300">
        <f t="shared" si="32"/>
        <v>1.6075845012366035</v>
      </c>
      <c r="AB300">
        <f t="shared" si="33"/>
        <v>4.2488185068497799</v>
      </c>
      <c r="AC300">
        <f t="shared" si="34"/>
        <v>1.5481566758037923</v>
      </c>
    </row>
    <row r="301" spans="1:29" x14ac:dyDescent="0.25">
      <c r="A301" t="s">
        <v>1116</v>
      </c>
      <c r="B301" t="s">
        <v>2306</v>
      </c>
      <c r="C301" t="s">
        <v>2307</v>
      </c>
      <c r="D301" t="s">
        <v>2345</v>
      </c>
      <c r="E301" t="s">
        <v>2381</v>
      </c>
      <c r="F301" t="s">
        <v>2726</v>
      </c>
      <c r="G301" t="s">
        <v>2727</v>
      </c>
      <c r="I301" t="str">
        <f ca="1">IFERROR(__xludf.DUMMYFUNCTION("IFS(
  REGEXMATCH(LOWER(B478), ""sports|ufc|nba|nfl|mlb|soccer|sports fans""), ""Sports"",
  REGEXMATCH(LOWER(B478), ""music|spotify|concert|band|rock|pop|hip hop|jazz|r&amp;b|music lovers""), ""Music"",
  REGEXMATCH(LOWER(B478), ""food|cooking|recipe|restaur"&amp;"ant|snack|grocery|foodies""), ""Food"",
  REGEXMATCH(LOWER(B478), ""travel|vacation|airline|hotel|trip|flights|travelers""), ""Travel"",
  REGEXMATCH(LOWER(B478), ""fashion|style|clothing|apparel|shoes|accessories|beauty|cosmetics|fashionistas""), ""Fashi"&amp;"on &amp; Beauty"",
  REGEXMATCH(LOWER(B478), ""fitness|workout|gym|exercise|yoga|wellness|fitness enthusiasts""), ""Fitness"",
  REGEXMATCH(LOWER(B478), ""health|medical|pharmacy|mental health|doctor|health-conscious""), ""Health"",
  REGEXMATCH(LOWER(B478), "&amp;"""pets|dogs|cats|animals|pet care|pet lovers""), ""Pets"",
  REGEXMATCH(LOWER(B478), ""games|gaming|video games|xbox|playstation|nintendo|gamers""), ""Gaming"",
  REGEXMATCH(LOWER(B478), ""entertainment|movies|tv|netflix|streaming|celebrity|movie lovers|t"&amp;"v fans""), ""Entertainment"",
  REGEXMATCH(LOWER(B478), ""lifestyle|home|interior|decor|living|lifestyle enthusiasts""), ""Lifestyle"",
  REGEXMATCH(LOWER(B478), ""financial|finance|investing|stocks|retirement|banking|credit|debt|loans|savings|personal fi"&amp;"nance""), ""Finance"",
  REGEXMATCH(LOWER(B478), ""auto|automotive""), ""Auto"",
  REGEXMATCH(LOWER(B478), ""parenting|moms|dads|kids|toddlers|baby|new parents|children""), ""Parenting"",
  REGEXMATCH(LOWER(B478), ""technology|tech|gadgets|smartphone|apps"&amp;"|devices|computing|ai|robots""), ""Technology"",
  REGEXMATCH(LOWER(B478), ""education|students|learning|school|teachers|college|university|academics""), ""Education"",
  TRUE, ""Other""
)"),"Other")</f>
        <v>Other</v>
      </c>
      <c r="J301" t="s">
        <v>27</v>
      </c>
      <c r="K301" t="s">
        <v>44</v>
      </c>
      <c r="L301" t="s">
        <v>29</v>
      </c>
      <c r="M301" t="s">
        <v>122</v>
      </c>
      <c r="N301" t="s">
        <v>36</v>
      </c>
      <c r="O301" t="s">
        <v>24</v>
      </c>
      <c r="P301">
        <v>11697</v>
      </c>
      <c r="Q301">
        <v>64</v>
      </c>
      <c r="R301">
        <v>6761</v>
      </c>
      <c r="S301">
        <v>10783</v>
      </c>
      <c r="T301">
        <v>3</v>
      </c>
      <c r="U301">
        <v>5218.0702309999997</v>
      </c>
      <c r="V301" t="s">
        <v>64</v>
      </c>
      <c r="W301">
        <f t="shared" si="28"/>
        <v>1739.3567436666665</v>
      </c>
      <c r="X301">
        <f t="shared" si="29"/>
        <v>0.54714884158331201</v>
      </c>
      <c r="Y301">
        <f t="shared" si="30"/>
        <v>57.80114559288706</v>
      </c>
      <c r="Z301">
        <f t="shared" si="31"/>
        <v>771.78971024996304</v>
      </c>
      <c r="AA301">
        <f t="shared" si="32"/>
        <v>4.6875</v>
      </c>
      <c r="AB301">
        <f t="shared" si="33"/>
        <v>446.10329409250232</v>
      </c>
      <c r="AC301">
        <f t="shared" si="34"/>
        <v>81.532347359374995</v>
      </c>
    </row>
    <row r="302" spans="1:29" x14ac:dyDescent="0.25">
      <c r="A302" t="s">
        <v>478</v>
      </c>
      <c r="B302" t="s">
        <v>818</v>
      </c>
      <c r="C302" t="s">
        <v>2337</v>
      </c>
      <c r="D302" t="s">
        <v>2728</v>
      </c>
      <c r="I302" t="str">
        <f ca="1">IFERROR(__xludf.DUMMYFUNCTION("IFS(
  REGEXMATCH(LOWER(B165), ""sports|ufc|nba|nfl|mlb|soccer|sports fans""), ""Sports"",
  REGEXMATCH(LOWER(B165), ""music|spotify|concert|band|rock|pop|hip hop|jazz|r&amp;b|music lovers""), ""Music"",
  REGEXMATCH(LOWER(B165), ""food|cooking|recipe|restaur"&amp;"ant|snack|grocery|foodies""), ""Food"",
  REGEXMATCH(LOWER(B165), ""travel|vacation|airline|hotel|trip|flights|travelers""), ""Travel"",
  REGEXMATCH(LOWER(B165), ""fashion|style|clothing|apparel|shoes|accessories|beauty|cosmetics|fashionistas""), ""Fashi"&amp;"on &amp; Beauty"",
  REGEXMATCH(LOWER(B165), ""fitness|workout|gym|exercise|yoga|wellness|fitness enthusiasts""), ""Fitness"",
  REGEXMATCH(LOWER(B165), ""health|medical|pharmacy|mental health|doctor|health-conscious""), ""Health"",
  REGEXMATCH(LOWER(B165), "&amp;"""pets|dogs|cats|animals|pet care|pet lovers""), ""Pets"",
  REGEXMATCH(LOWER(B165), ""games|gaming|video games|xbox|playstation|nintendo|gamers""), ""Gaming"",
  REGEXMATCH(LOWER(B165), ""entertainment|movies|tv|netflix|streaming|celebrity|movie lovers|t"&amp;"v fans""), ""Entertainment"",
  REGEXMATCH(LOWER(B165), ""lifestyle|home|interior|decor|living|lifestyle enthusiasts""), ""Lifestyle"",
  REGEXMATCH(LOWER(B165), ""financial|finance|investing|stocks|retirement|banking|credit|debt|loans|savings|personal fi"&amp;"nance""), ""Finance"",
  REGEXMATCH(LOWER(B165), ""auto|automotive""), ""Auto"",
  REGEXMATCH(LOWER(B165), ""parenting|moms|dads|kids|toddlers|baby|new parents|children""), ""Parenting"",
  REGEXMATCH(LOWER(B165), ""technology|tech|gadgets|smartphone|apps"&amp;"|devices|computing|ai|robots""), ""Technology"",
  REGEXMATCH(LOWER(B165), ""education|students|learning|school|teachers|college|university|academics""), ""Education"",
  TRUE, ""Other""
)"),"Other")</f>
        <v>Other</v>
      </c>
      <c r="J302" t="s">
        <v>27</v>
      </c>
      <c r="K302" t="s">
        <v>479</v>
      </c>
      <c r="L302" t="s">
        <v>34</v>
      </c>
      <c r="M302" t="s">
        <v>45</v>
      </c>
      <c r="N302" t="s">
        <v>23</v>
      </c>
      <c r="O302" t="s">
        <v>24</v>
      </c>
      <c r="P302">
        <v>189462</v>
      </c>
      <c r="Q302">
        <v>478</v>
      </c>
      <c r="R302">
        <v>53431</v>
      </c>
      <c r="S302">
        <v>163634</v>
      </c>
      <c r="T302">
        <v>5</v>
      </c>
      <c r="U302">
        <v>1625.17488</v>
      </c>
      <c r="V302" t="s">
        <v>166</v>
      </c>
      <c r="W302">
        <f t="shared" si="28"/>
        <v>325.03497600000003</v>
      </c>
      <c r="X302">
        <f t="shared" si="29"/>
        <v>0.2522933358668229</v>
      </c>
      <c r="Y302">
        <f t="shared" si="30"/>
        <v>28.201433532845638</v>
      </c>
      <c r="Z302">
        <f t="shared" si="31"/>
        <v>30.416329097340494</v>
      </c>
      <c r="AA302">
        <f t="shared" si="32"/>
        <v>1.0460251046025104</v>
      </c>
      <c r="AB302">
        <f t="shared" si="33"/>
        <v>8.5778408335180671</v>
      </c>
      <c r="AC302">
        <f t="shared" si="34"/>
        <v>3.3999474476987448</v>
      </c>
    </row>
    <row r="303" spans="1:29" x14ac:dyDescent="0.25">
      <c r="A303" t="s">
        <v>1378</v>
      </c>
      <c r="B303" t="s">
        <v>2306</v>
      </c>
      <c r="C303" t="s">
        <v>2307</v>
      </c>
      <c r="D303" t="s">
        <v>2333</v>
      </c>
      <c r="E303" t="s">
        <v>2447</v>
      </c>
      <c r="F303" t="s">
        <v>2729</v>
      </c>
      <c r="I303" t="str">
        <f ca="1">IFERROR(__xludf.DUMMYFUNCTION("IFS(
  REGEXMATCH(LOWER(B638), ""sports|ufc|nba|nfl|mlb|soccer|sports fans""), ""Sports"",
  REGEXMATCH(LOWER(B638), ""music|spotify|concert|band|rock|pop|hip hop|jazz|r&amp;b|music lovers""), ""Music"",
  REGEXMATCH(LOWER(B638), ""food|cooking|recipe|restaur"&amp;"ant|snack|grocery|foodies""), ""Food"",
  REGEXMATCH(LOWER(B638), ""travel|vacation|airline|hotel|trip|flights|travelers""), ""Travel"",
  REGEXMATCH(LOWER(B638), ""fashion|style|clothing|apparel|shoes|accessories|beauty|cosmetics|fashionistas""), ""Fashi"&amp;"on &amp; Beauty"",
  REGEXMATCH(LOWER(B638), ""fitness|workout|gym|exercise|yoga|wellness|fitness enthusiasts""), ""Fitness"",
  REGEXMATCH(LOWER(B638), ""health|medical|pharmacy|mental health|doctor|health-conscious""), ""Health"",
  REGEXMATCH(LOWER(B638), "&amp;"""pets|dogs|cats|animals|pet care|pet lovers""), ""Pets"",
  REGEXMATCH(LOWER(B638), ""games|gaming|video games|xbox|playstation|nintendo|gamers""), ""Gaming"",
  REGEXMATCH(LOWER(B638), ""entertainment|movies|tv|netflix|streaming|celebrity|movie lovers|t"&amp;"v fans""), ""Entertainment"",
  REGEXMATCH(LOWER(B638), ""lifestyle|home|interior|decor|living|lifestyle enthusiasts""), ""Lifestyle"",
  REGEXMATCH(LOWER(B638), ""financial|finance|investing|stocks|retirement|banking|credit|debt|loans|savings|personal fi"&amp;"nance""), ""Finance"",
  REGEXMATCH(LOWER(B638), ""auto|automotive""), ""Auto"",
  REGEXMATCH(LOWER(B638), ""parenting|moms|dads|kids|toddlers|baby|new parents|children""), ""Parenting"",
  REGEXMATCH(LOWER(B638), ""technology|tech|gadgets|smartphone|apps"&amp;"|devices|computing|ai|robots""), ""Technology"",
  REGEXMATCH(LOWER(B638), ""education|students|learning|school|teachers|college|university|academics""), ""Education"",
  TRUE, ""Other""
)"),"Finance")</f>
        <v>Finance</v>
      </c>
      <c r="J303" t="s">
        <v>27</v>
      </c>
      <c r="K303" t="s">
        <v>869</v>
      </c>
      <c r="L303" t="s">
        <v>34</v>
      </c>
      <c r="M303" t="s">
        <v>873</v>
      </c>
      <c r="N303" t="s">
        <v>23</v>
      </c>
      <c r="O303" t="s">
        <v>92</v>
      </c>
      <c r="P303">
        <v>7695</v>
      </c>
      <c r="Q303">
        <v>20</v>
      </c>
      <c r="R303">
        <v>3481</v>
      </c>
      <c r="S303">
        <v>7050</v>
      </c>
      <c r="T303">
        <v>14</v>
      </c>
      <c r="U303">
        <v>6727.4404990000003</v>
      </c>
      <c r="V303" t="s">
        <v>129</v>
      </c>
      <c r="W303">
        <f t="shared" si="28"/>
        <v>480.53146421428573</v>
      </c>
      <c r="X303">
        <f t="shared" si="29"/>
        <v>0.25990903183885639</v>
      </c>
      <c r="Y303">
        <f t="shared" si="30"/>
        <v>45.237166991552954</v>
      </c>
      <c r="Z303">
        <f t="shared" si="31"/>
        <v>1932.6172074116635</v>
      </c>
      <c r="AA303">
        <f t="shared" si="32"/>
        <v>70</v>
      </c>
      <c r="AB303">
        <f t="shared" si="33"/>
        <v>874.26127342430152</v>
      </c>
      <c r="AC303">
        <f t="shared" si="34"/>
        <v>336.37202495000003</v>
      </c>
    </row>
    <row r="304" spans="1:29" x14ac:dyDescent="0.25">
      <c r="A304" t="s">
        <v>1000</v>
      </c>
      <c r="B304" t="s">
        <v>2306</v>
      </c>
      <c r="C304" t="s">
        <v>2307</v>
      </c>
      <c r="D304" t="s">
        <v>2331</v>
      </c>
      <c r="E304" t="s">
        <v>2350</v>
      </c>
      <c r="F304" t="s">
        <v>2730</v>
      </c>
      <c r="I304" t="str">
        <f ca="1">IFERROR(__xludf.DUMMYFUNCTION("IFS(
  REGEXMATCH(LOWER(B413), ""sports|ufc|nba|nfl|mlb|soccer|sports fans""), ""Sports"",
  REGEXMATCH(LOWER(B413), ""music|spotify|concert|band|rock|pop|hip hop|jazz|r&amp;b|music lovers""), ""Music"",
  REGEXMATCH(LOWER(B413), ""food|cooking|recipe|restaur"&amp;"ant|snack|grocery|foodies""), ""Food"",
  REGEXMATCH(LOWER(B413), ""travel|vacation|airline|hotel|trip|flights|travelers""), ""Travel"",
  REGEXMATCH(LOWER(B413), ""fashion|style|clothing|apparel|shoes|accessories|beauty|cosmetics|fashionistas""), ""Fashi"&amp;"on &amp; Beauty"",
  REGEXMATCH(LOWER(B413), ""fitness|workout|gym|exercise|yoga|wellness|fitness enthusiasts""), ""Fitness"",
  REGEXMATCH(LOWER(B413), ""health|medical|pharmacy|mental health|doctor|health-conscious""), ""Health"",
  REGEXMATCH(LOWER(B413), "&amp;"""pets|dogs|cats|animals|pet care|pet lovers""), ""Pets"",
  REGEXMATCH(LOWER(B413), ""games|gaming|video games|xbox|playstation|nintendo|gamers""), ""Gaming"",
  REGEXMATCH(LOWER(B413), ""entertainment|movies|tv|netflix|streaming|celebrity|movie lovers|t"&amp;"v fans""), ""Entertainment"",
  REGEXMATCH(LOWER(B413), ""lifestyle|home|interior|decor|living|lifestyle enthusiasts""), ""Lifestyle"",
  REGEXMATCH(LOWER(B413), ""financial|finance|investing|stocks|retirement|banking|credit|debt|loans|savings|personal fi"&amp;"nance""), ""Finance"",
  REGEXMATCH(LOWER(B413), ""auto|automotive""), ""Auto"",
  REGEXMATCH(LOWER(B413), ""parenting|moms|dads|kids|toddlers|baby|new parents|children""), ""Parenting"",
  REGEXMATCH(LOWER(B413), ""technology|tech|gadgets|smartphone|apps"&amp;"|devices|computing|ai|robots""), ""Technology"",
  REGEXMATCH(LOWER(B413), ""education|students|learning|school|teachers|college|university|academics""), ""Education"",
  TRUE, ""Other""
)"),"Auto")</f>
        <v>Auto</v>
      </c>
      <c r="J304" t="s">
        <v>19</v>
      </c>
      <c r="K304" t="s">
        <v>1001</v>
      </c>
      <c r="L304" t="s">
        <v>40</v>
      </c>
      <c r="M304" t="s">
        <v>271</v>
      </c>
      <c r="N304" t="s">
        <v>51</v>
      </c>
      <c r="O304" t="s">
        <v>24</v>
      </c>
      <c r="P304">
        <v>9319</v>
      </c>
      <c r="Q304">
        <v>30</v>
      </c>
      <c r="R304">
        <v>6193</v>
      </c>
      <c r="S304">
        <v>8682</v>
      </c>
      <c r="T304">
        <v>12</v>
      </c>
      <c r="U304">
        <v>4594.6040030000004</v>
      </c>
      <c r="V304" t="s">
        <v>1002</v>
      </c>
      <c r="W304">
        <f t="shared" si="28"/>
        <v>382.8836669166667</v>
      </c>
      <c r="X304">
        <f t="shared" si="29"/>
        <v>0.3219229531065565</v>
      </c>
      <c r="Y304">
        <f t="shared" si="30"/>
        <v>66.455628286296815</v>
      </c>
      <c r="Z304">
        <f t="shared" si="31"/>
        <v>741.90279396092376</v>
      </c>
      <c r="AA304">
        <f t="shared" si="32"/>
        <v>40</v>
      </c>
      <c r="AB304">
        <f t="shared" si="33"/>
        <v>493.03616300032195</v>
      </c>
      <c r="AC304">
        <f t="shared" si="34"/>
        <v>153.15346676666667</v>
      </c>
    </row>
    <row r="305" spans="1:29" x14ac:dyDescent="0.25">
      <c r="A305" t="s">
        <v>1276</v>
      </c>
      <c r="B305" t="s">
        <v>2306</v>
      </c>
      <c r="C305" t="s">
        <v>2307</v>
      </c>
      <c r="D305" t="s">
        <v>2345</v>
      </c>
      <c r="E305" t="s">
        <v>242</v>
      </c>
      <c r="F305" t="s">
        <v>2731</v>
      </c>
      <c r="I305" t="str">
        <f ca="1">IFERROR(__xludf.DUMMYFUNCTION("IFS(
  REGEXMATCH(LOWER(B574), ""sports|ufc|nba|nfl|mlb|soccer|sports fans""), ""Sports"",
  REGEXMATCH(LOWER(B574), ""music|spotify|concert|band|rock|pop|hip hop|jazz|r&amp;b|music lovers""), ""Music"",
  REGEXMATCH(LOWER(B574), ""food|cooking|recipe|restaur"&amp;"ant|snack|grocery|foodies""), ""Food"",
  REGEXMATCH(LOWER(B574), ""travel|vacation|airline|hotel|trip|flights|travelers""), ""Travel"",
  REGEXMATCH(LOWER(B574), ""fashion|style|clothing|apparel|shoes|accessories|beauty|cosmetics|fashionistas""), ""Fashi"&amp;"on &amp; Beauty"",
  REGEXMATCH(LOWER(B574), ""fitness|workout|gym|exercise|yoga|wellness|fitness enthusiasts""), ""Fitness"",
  REGEXMATCH(LOWER(B574), ""health|medical|pharmacy|mental health|doctor|health-conscious""), ""Health"",
  REGEXMATCH(LOWER(B574), "&amp;"""pets|dogs|cats|animals|pet care|pet lovers""), ""Pets"",
  REGEXMATCH(LOWER(B574), ""games|gaming|video games|xbox|playstation|nintendo|gamers""), ""Gaming"",
  REGEXMATCH(LOWER(B574), ""entertainment|movies|tv|netflix|streaming|celebrity|movie lovers|t"&amp;"v fans""), ""Entertainment"",
  REGEXMATCH(LOWER(B574), ""lifestyle|home|interior|decor|living|lifestyle enthusiasts""), ""Lifestyle"",
  REGEXMATCH(LOWER(B574), ""financial|finance|investing|stocks|retirement|banking|credit|debt|loans|savings|personal fi"&amp;"nance""), ""Finance"",
  REGEXMATCH(LOWER(B574), ""auto|automotive""), ""Auto"",
  REGEXMATCH(LOWER(B574), ""parenting|moms|dads|kids|toddlers|baby|new parents|children""), ""Parenting"",
  REGEXMATCH(LOWER(B574), ""technology|tech|gadgets|smartphone|apps"&amp;"|devices|computing|ai|robots""), ""Technology"",
  REGEXMATCH(LOWER(B574), ""education|students|learning|school|teachers|college|university|academics""), ""Education"",
  TRUE, ""Other""
)"),"Travel")</f>
        <v>Travel</v>
      </c>
      <c r="J305" t="s">
        <v>152</v>
      </c>
      <c r="K305" t="s">
        <v>1277</v>
      </c>
      <c r="L305" t="s">
        <v>21</v>
      </c>
      <c r="M305" t="s">
        <v>1278</v>
      </c>
      <c r="N305" t="s">
        <v>46</v>
      </c>
      <c r="O305" t="s">
        <v>24</v>
      </c>
      <c r="P305">
        <v>10565</v>
      </c>
      <c r="Q305">
        <v>66</v>
      </c>
      <c r="R305">
        <v>6248</v>
      </c>
      <c r="S305">
        <v>10141</v>
      </c>
      <c r="T305">
        <v>9</v>
      </c>
      <c r="U305">
        <v>6236.1130940000003</v>
      </c>
      <c r="V305" t="s">
        <v>47</v>
      </c>
      <c r="W305">
        <f t="shared" si="28"/>
        <v>692.90145488888891</v>
      </c>
      <c r="X305">
        <f t="shared" si="29"/>
        <v>0.62470421202082349</v>
      </c>
      <c r="Y305">
        <f t="shared" si="30"/>
        <v>59.138665404637955</v>
      </c>
      <c r="Z305">
        <f t="shared" si="31"/>
        <v>998.09748623559551</v>
      </c>
      <c r="AA305">
        <f t="shared" si="32"/>
        <v>13.636363636363635</v>
      </c>
      <c r="AB305">
        <f t="shared" si="33"/>
        <v>590.2615327969711</v>
      </c>
      <c r="AC305">
        <f t="shared" si="34"/>
        <v>94.486562030303034</v>
      </c>
    </row>
    <row r="306" spans="1:29" x14ac:dyDescent="0.25">
      <c r="A306" t="s">
        <v>1412</v>
      </c>
      <c r="B306" t="s">
        <v>2306</v>
      </c>
      <c r="C306" t="s">
        <v>2307</v>
      </c>
      <c r="D306" t="s">
        <v>2390</v>
      </c>
      <c r="E306" t="s">
        <v>2732</v>
      </c>
      <c r="I306" t="str">
        <f ca="1">IFERROR(__xludf.DUMMYFUNCTION("IFS(
  REGEXMATCH(LOWER(B659), ""sports|ufc|nba|nfl|mlb|soccer|sports fans""), ""Sports"",
  REGEXMATCH(LOWER(B659), ""music|spotify|concert|band|rock|pop|hip hop|jazz|r&amp;b|music lovers""), ""Music"",
  REGEXMATCH(LOWER(B659), ""food|cooking|recipe|restaur"&amp;"ant|snack|grocery|foodies""), ""Food"",
  REGEXMATCH(LOWER(B659), ""travel|vacation|airline|hotel|trip|flights|travelers""), ""Travel"",
  REGEXMATCH(LOWER(B659), ""fashion|style|clothing|apparel|shoes|accessories|beauty|cosmetics|fashionistas""), ""Fashi"&amp;"on &amp; Beauty"",
  REGEXMATCH(LOWER(B659), ""fitness|workout|gym|exercise|yoga|wellness|fitness enthusiasts""), ""Fitness"",
  REGEXMATCH(LOWER(B659), ""health|medical|pharmacy|mental health|doctor|health-conscious""), ""Health"",
  REGEXMATCH(LOWER(B659), "&amp;"""pets|dogs|cats|animals|pet care|pet lovers""), ""Pets"",
  REGEXMATCH(LOWER(B659), ""games|gaming|video games|xbox|playstation|nintendo|gamers""), ""Gaming"",
  REGEXMATCH(LOWER(B659), ""entertainment|movies|tv|netflix|streaming|celebrity|movie lovers|t"&amp;"v fans""), ""Entertainment"",
  REGEXMATCH(LOWER(B659), ""lifestyle|home|interior|decor|living|lifestyle enthusiasts""), ""Lifestyle"",
  REGEXMATCH(LOWER(B659), ""financial|finance|investing|stocks|retirement|banking|credit|debt|loans|savings|personal fi"&amp;"nance""), ""Finance"",
  REGEXMATCH(LOWER(B659), ""auto|automotive""), ""Auto"",
  REGEXMATCH(LOWER(B659), ""parenting|moms|dads|kids|toddlers|baby|new parents|children""), ""Parenting"",
  REGEXMATCH(LOWER(B659), ""technology|tech|gadgets|smartphone|apps"&amp;"|devices|computing|ai|robots""), ""Technology"",
  REGEXMATCH(LOWER(B659), ""education|students|learning|school|teachers|college|university|academics""), ""Education"",
  TRUE, ""Other""
)"),"Gaming")</f>
        <v>Gaming</v>
      </c>
      <c r="J306" t="s">
        <v>19</v>
      </c>
      <c r="K306" t="s">
        <v>660</v>
      </c>
      <c r="L306" t="s">
        <v>34</v>
      </c>
      <c r="M306" t="s">
        <v>649</v>
      </c>
      <c r="N306" t="s">
        <v>23</v>
      </c>
      <c r="O306" t="s">
        <v>24</v>
      </c>
      <c r="P306">
        <v>11511</v>
      </c>
      <c r="Q306">
        <v>33</v>
      </c>
      <c r="R306">
        <v>8268</v>
      </c>
      <c r="S306">
        <v>11042</v>
      </c>
      <c r="T306">
        <v>3</v>
      </c>
      <c r="U306">
        <v>6815.7123250000004</v>
      </c>
      <c r="V306" t="s">
        <v>64</v>
      </c>
      <c r="W306">
        <f t="shared" si="28"/>
        <v>2271.9041083333336</v>
      </c>
      <c r="X306">
        <f t="shared" si="29"/>
        <v>0.28668230388324212</v>
      </c>
      <c r="Y306">
        <f t="shared" si="30"/>
        <v>71.826948136565022</v>
      </c>
      <c r="Z306">
        <f t="shared" si="31"/>
        <v>824.34837022254476</v>
      </c>
      <c r="AA306">
        <f t="shared" si="32"/>
        <v>9.0909090909090917</v>
      </c>
      <c r="AB306">
        <f t="shared" si="33"/>
        <v>592.10427634436621</v>
      </c>
      <c r="AC306">
        <f t="shared" si="34"/>
        <v>206.53673712121213</v>
      </c>
    </row>
    <row r="307" spans="1:29" x14ac:dyDescent="0.25">
      <c r="A307" t="s">
        <v>1483</v>
      </c>
      <c r="B307" t="s">
        <v>2306</v>
      </c>
      <c r="C307" t="s">
        <v>2307</v>
      </c>
      <c r="D307" t="s">
        <v>2327</v>
      </c>
      <c r="E307" t="s">
        <v>2619</v>
      </c>
      <c r="F307" t="s">
        <v>2733</v>
      </c>
      <c r="I307" t="str">
        <f ca="1">IFERROR(__xludf.DUMMYFUNCTION("IFS(
  REGEXMATCH(LOWER(B707), ""sports|ufc|nba|nfl|mlb|soccer|sports fans""), ""Sports"",
  REGEXMATCH(LOWER(B707), ""music|spotify|concert|band|rock|pop|hip hop|jazz|r&amp;b|music lovers""), ""Music"",
  REGEXMATCH(LOWER(B707), ""food|cooking|recipe|restaur"&amp;"ant|snack|grocery|foodies""), ""Food"",
  REGEXMATCH(LOWER(B707), ""travel|vacation|airline|hotel|trip|flights|travelers""), ""Travel"",
  REGEXMATCH(LOWER(B707), ""fashion|style|clothing|apparel|shoes|accessories|beauty|cosmetics|fashionistas""), ""Fashi"&amp;"on &amp; Beauty"",
  REGEXMATCH(LOWER(B707), ""fitness|workout|gym|exercise|yoga|wellness|fitness enthusiasts""), ""Fitness"",
  REGEXMATCH(LOWER(B707), ""health|medical|pharmacy|mental health|doctor|health-conscious""), ""Health"",
  REGEXMATCH(LOWER(B707), "&amp;"""pets|dogs|cats|animals|pet care|pet lovers""), ""Pets"",
  REGEXMATCH(LOWER(B707), ""games|gaming|video games|xbox|playstation|nintendo|gamers""), ""Gaming"",
  REGEXMATCH(LOWER(B707), ""entertainment|movies|tv|netflix|streaming|celebrity|movie lovers|t"&amp;"v fans""), ""Entertainment"",
  REGEXMATCH(LOWER(B707), ""lifestyle|home|interior|decor|living|lifestyle enthusiasts""), ""Lifestyle"",
  REGEXMATCH(LOWER(B707), ""financial|finance|investing|stocks|retirement|banking|credit|debt|loans|savings|personal fi"&amp;"nance""), ""Finance"",
  REGEXMATCH(LOWER(B707), ""auto|automotive""), ""Auto"",
  REGEXMATCH(LOWER(B707), ""parenting|moms|dads|kids|toddlers|baby|new parents|children""), ""Parenting"",
  REGEXMATCH(LOWER(B707), ""technology|tech|gadgets|smartphone|apps"&amp;"|devices|computing|ai|robots""), ""Technology"",
  REGEXMATCH(LOWER(B707), ""education|students|learning|school|teachers|college|university|academics""), ""Education"",
  TRUE, ""Other""
)"),"Fashion &amp; Beauty")</f>
        <v>Fashion &amp; Beauty</v>
      </c>
      <c r="J307" t="s">
        <v>27</v>
      </c>
      <c r="K307" t="s">
        <v>1484</v>
      </c>
      <c r="L307" t="s">
        <v>29</v>
      </c>
      <c r="M307" t="s">
        <v>115</v>
      </c>
      <c r="N307" t="s">
        <v>23</v>
      </c>
      <c r="O307" t="s">
        <v>24</v>
      </c>
      <c r="P307">
        <v>23774</v>
      </c>
      <c r="Q307">
        <v>60</v>
      </c>
      <c r="R307">
        <v>10735</v>
      </c>
      <c r="S307">
        <v>21076</v>
      </c>
      <c r="T307">
        <v>24</v>
      </c>
      <c r="U307">
        <v>7657.1080339999999</v>
      </c>
      <c r="V307" t="s">
        <v>106</v>
      </c>
      <c r="W307">
        <f t="shared" si="28"/>
        <v>319.04616808333333</v>
      </c>
      <c r="X307">
        <f t="shared" si="29"/>
        <v>0.25237654580634306</v>
      </c>
      <c r="Y307">
        <f t="shared" si="30"/>
        <v>45.154370320518211</v>
      </c>
      <c r="Z307">
        <f t="shared" si="31"/>
        <v>713.28440000000001</v>
      </c>
      <c r="AA307">
        <f t="shared" si="32"/>
        <v>40</v>
      </c>
      <c r="AB307">
        <f t="shared" si="33"/>
        <v>322.07907941448644</v>
      </c>
      <c r="AC307">
        <f t="shared" si="34"/>
        <v>127.61846723333333</v>
      </c>
    </row>
    <row r="308" spans="1:29" x14ac:dyDescent="0.25">
      <c r="A308" t="s">
        <v>689</v>
      </c>
      <c r="B308" t="s">
        <v>930</v>
      </c>
      <c r="C308" t="s">
        <v>2340</v>
      </c>
      <c r="D308" t="s">
        <v>2341</v>
      </c>
      <c r="E308" t="s">
        <v>2461</v>
      </c>
      <c r="I308" t="str">
        <f ca="1">IFERROR(__xludf.DUMMYFUNCTION("IFS(
  REGEXMATCH(LOWER(B258), ""sports|ufc|nba|nfl|mlb|soccer|sports fans""), ""Sports"",
  REGEXMATCH(LOWER(B258), ""music|spotify|concert|band|rock|pop|hip hop|jazz|r&amp;b|music lovers""), ""Music"",
  REGEXMATCH(LOWER(B258), ""food|cooking|recipe|restaur"&amp;"ant|snack|grocery|foodies""), ""Food"",
  REGEXMATCH(LOWER(B258), ""travel|vacation|airline|hotel|trip|flights|travelers""), ""Travel"",
  REGEXMATCH(LOWER(B258), ""fashion|style|clothing|apparel|shoes|accessories|beauty|cosmetics|fashionistas""), ""Fashi"&amp;"on &amp; Beauty"",
  REGEXMATCH(LOWER(B258), ""fitness|workout|gym|exercise|yoga|wellness|fitness enthusiasts""), ""Fitness"",
  REGEXMATCH(LOWER(B258), ""health|medical|pharmacy|mental health|doctor|health-conscious""), ""Health"",
  REGEXMATCH(LOWER(B258), "&amp;"""pets|dogs|cats|animals|pet care|pet lovers""), ""Pets"",
  REGEXMATCH(LOWER(B258), ""games|gaming|video games|xbox|playstation|nintendo|gamers""), ""Gaming"",
  REGEXMATCH(LOWER(B258), ""entertainment|movies|tv|netflix|streaming|celebrity|movie lovers|t"&amp;"v fans""), ""Entertainment"",
  REGEXMATCH(LOWER(B258), ""lifestyle|home|interior|decor|living|lifestyle enthusiasts""), ""Lifestyle"",
  REGEXMATCH(LOWER(B258), ""financial|finance|investing|stocks|retirement|banking|credit|debt|loans|savings|personal fi"&amp;"nance""), ""Finance"",
  REGEXMATCH(LOWER(B258), ""auto|automotive""), ""Auto"",
  REGEXMATCH(LOWER(B258), ""parenting|moms|dads|kids|toddlers|baby|new parents|children""), ""Parenting"",
  REGEXMATCH(LOWER(B258), ""technology|tech|gadgets|smartphone|apps"&amp;"|devices|computing|ai|robots""), ""Technology"",
  REGEXMATCH(LOWER(B258), ""education|students|learning|school|teachers|college|university|academics""), ""Education"",
  TRUE, ""Other""
)"),"Sports")</f>
        <v>Sports</v>
      </c>
      <c r="J308" t="s">
        <v>19</v>
      </c>
      <c r="K308" t="s">
        <v>690</v>
      </c>
      <c r="L308" t="s">
        <v>21</v>
      </c>
      <c r="M308" t="s">
        <v>35</v>
      </c>
      <c r="N308" t="s">
        <v>68</v>
      </c>
      <c r="O308" t="s">
        <v>24</v>
      </c>
      <c r="P308">
        <v>37227</v>
      </c>
      <c r="Q308">
        <v>130</v>
      </c>
      <c r="R308">
        <v>13542</v>
      </c>
      <c r="S308">
        <v>32456</v>
      </c>
      <c r="T308">
        <v>4</v>
      </c>
      <c r="U308">
        <v>1901.094691</v>
      </c>
      <c r="V308" t="s">
        <v>74</v>
      </c>
      <c r="W308">
        <f t="shared" si="28"/>
        <v>475.27367275</v>
      </c>
      <c r="X308">
        <f t="shared" si="29"/>
        <v>0.34920890751336398</v>
      </c>
      <c r="Y308">
        <f t="shared" si="30"/>
        <v>36.376823273430574</v>
      </c>
      <c r="Z308">
        <f t="shared" si="31"/>
        <v>140.38507539506719</v>
      </c>
      <c r="AA308">
        <f t="shared" si="32"/>
        <v>3.0769230769230771</v>
      </c>
      <c r="AB308">
        <f t="shared" si="33"/>
        <v>51.067630778735861</v>
      </c>
      <c r="AC308">
        <f t="shared" si="34"/>
        <v>14.623805315384615</v>
      </c>
    </row>
    <row r="309" spans="1:29" x14ac:dyDescent="0.25">
      <c r="A309" t="s">
        <v>460</v>
      </c>
      <c r="B309" t="s">
        <v>2310</v>
      </c>
      <c r="C309" t="s">
        <v>2315</v>
      </c>
      <c r="D309" t="s">
        <v>242</v>
      </c>
      <c r="E309" t="s">
        <v>2734</v>
      </c>
      <c r="I309" t="str">
        <f ca="1">IFERROR(__xludf.DUMMYFUNCTION("IFS(
  REGEXMATCH(LOWER(B157), ""sports|ufc|nba|nfl|mlb|soccer|sports fans""), ""Sports"",
  REGEXMATCH(LOWER(B157), ""music|spotify|concert|band|rock|pop|hip hop|jazz|r&amp;b|music lovers""), ""Music"",
  REGEXMATCH(LOWER(B157), ""food|cooking|recipe|restaur"&amp;"ant|snack|grocery|foodies""), ""Food"",
  REGEXMATCH(LOWER(B157), ""travel|vacation|airline|hotel|trip|flights|travelers""), ""Travel"",
  REGEXMATCH(LOWER(B157), ""fashion|style|clothing|apparel|shoes|accessories|beauty|cosmetics|fashionistas""), ""Fashi"&amp;"on &amp; Beauty"",
  REGEXMATCH(LOWER(B157), ""fitness|workout|gym|exercise|yoga|wellness|fitness enthusiasts""), ""Fitness"",
  REGEXMATCH(LOWER(B157), ""health|medical|pharmacy|mental health|doctor|health-conscious""), ""Health"",
  REGEXMATCH(LOWER(B157), "&amp;"""pets|dogs|cats|animals|pet care|pet lovers""), ""Pets"",
  REGEXMATCH(LOWER(B157), ""games|gaming|video games|xbox|playstation|nintendo|gamers""), ""Gaming"",
  REGEXMATCH(LOWER(B157), ""entertainment|movies|tv|netflix|streaming|celebrity|movie lovers|t"&amp;"v fans""), ""Entertainment"",
  REGEXMATCH(LOWER(B157), ""lifestyle|home|interior|decor|living|lifestyle enthusiasts""), ""Lifestyle"",
  REGEXMATCH(LOWER(B157), ""financial|finance|investing|stocks|retirement|banking|credit|debt|loans|savings|personal fi"&amp;"nance""), ""Finance"",
  REGEXMATCH(LOWER(B157), ""auto|automotive""), ""Auto"",
  REGEXMATCH(LOWER(B157), ""parenting|moms|dads|kids|toddlers|baby|new parents|children""), ""Parenting"",
  REGEXMATCH(LOWER(B157), ""technology|tech|gadgets|smartphone|apps"&amp;"|devices|computing|ai|robots""), ""Technology"",
  REGEXMATCH(LOWER(B157), ""education|students|learning|school|teachers|college|university|academics""), ""Education"",
  TRUE, ""Other""
)"),"Travel")</f>
        <v>Travel</v>
      </c>
      <c r="J309" t="s">
        <v>19</v>
      </c>
      <c r="K309" t="s">
        <v>461</v>
      </c>
      <c r="L309" t="s">
        <v>21</v>
      </c>
      <c r="M309" t="s">
        <v>196</v>
      </c>
      <c r="N309" t="s">
        <v>23</v>
      </c>
      <c r="O309" t="s">
        <v>24</v>
      </c>
      <c r="P309">
        <v>22259</v>
      </c>
      <c r="Q309">
        <v>120</v>
      </c>
      <c r="R309">
        <v>12405</v>
      </c>
      <c r="S309">
        <v>17609</v>
      </c>
      <c r="T309">
        <v>14</v>
      </c>
      <c r="U309">
        <v>1611.340211</v>
      </c>
      <c r="V309" t="s">
        <v>106</v>
      </c>
      <c r="W309">
        <f t="shared" si="28"/>
        <v>115.09572935714286</v>
      </c>
      <c r="X309">
        <f t="shared" si="29"/>
        <v>0.5391077766296779</v>
      </c>
      <c r="Y309">
        <f t="shared" si="30"/>
        <v>55.730266409092955</v>
      </c>
      <c r="Z309">
        <f t="shared" si="31"/>
        <v>129.89441442966546</v>
      </c>
      <c r="AA309">
        <f t="shared" si="32"/>
        <v>11.666666666666666</v>
      </c>
      <c r="AB309">
        <f t="shared" si="33"/>
        <v>72.39050321218383</v>
      </c>
      <c r="AC309">
        <f t="shared" si="34"/>
        <v>13.427835091666667</v>
      </c>
    </row>
    <row r="310" spans="1:29" x14ac:dyDescent="0.25">
      <c r="A310" t="s">
        <v>1416</v>
      </c>
      <c r="B310" t="s">
        <v>2306</v>
      </c>
      <c r="C310" t="s">
        <v>2307</v>
      </c>
      <c r="D310" t="s">
        <v>2735</v>
      </c>
      <c r="E310" t="s">
        <v>2736</v>
      </c>
      <c r="I310" t="str">
        <f ca="1">IFERROR(__xludf.DUMMYFUNCTION("IFS(
  REGEXMATCH(LOWER(B662), ""sports|ufc|nba|nfl|mlb|soccer|sports fans""), ""Sports"",
  REGEXMATCH(LOWER(B662), ""music|spotify|concert|band|rock|pop|hip hop|jazz|r&amp;b|music lovers""), ""Music"",
  REGEXMATCH(LOWER(B662), ""food|cooking|recipe|restaur"&amp;"ant|snack|grocery|foodies""), ""Food"",
  REGEXMATCH(LOWER(B662), ""travel|vacation|airline|hotel|trip|flights|travelers""), ""Travel"",
  REGEXMATCH(LOWER(B662), ""fashion|style|clothing|apparel|shoes|accessories|beauty|cosmetics|fashionistas""), ""Fashi"&amp;"on &amp; Beauty"",
  REGEXMATCH(LOWER(B662), ""fitness|workout|gym|exercise|yoga|wellness|fitness enthusiasts""), ""Fitness"",
  REGEXMATCH(LOWER(B662), ""health|medical|pharmacy|mental health|doctor|health-conscious""), ""Health"",
  REGEXMATCH(LOWER(B662), "&amp;"""pets|dogs|cats|animals|pet care|pet lovers""), ""Pets"",
  REGEXMATCH(LOWER(B662), ""games|gaming|video games|xbox|playstation|nintendo|gamers""), ""Gaming"",
  REGEXMATCH(LOWER(B662), ""entertainment|movies|tv|netflix|streaming|celebrity|movie lovers|t"&amp;"v fans""), ""Entertainment"",
  REGEXMATCH(LOWER(B662), ""lifestyle|home|interior|decor|living|lifestyle enthusiasts""), ""Lifestyle"",
  REGEXMATCH(LOWER(B662), ""financial|finance|investing|stocks|retirement|banking|credit|debt|loans|savings|personal fi"&amp;"nance""), ""Finance"",
  REGEXMATCH(LOWER(B662), ""auto|automotive""), ""Auto"",
  REGEXMATCH(LOWER(B662), ""parenting|moms|dads|kids|toddlers|baby|new parents|children""), ""Parenting"",
  REGEXMATCH(LOWER(B662), ""technology|tech|gadgets|smartphone|apps"&amp;"|devices|computing|ai|robots""), ""Technology"",
  REGEXMATCH(LOWER(B662), ""education|students|learning|school|teachers|college|university|academics""), ""Education"",
  TRUE, ""Other""
)"),"Other")</f>
        <v>Other</v>
      </c>
      <c r="J310" t="s">
        <v>19</v>
      </c>
      <c r="K310" t="s">
        <v>1417</v>
      </c>
      <c r="L310" t="s">
        <v>34</v>
      </c>
      <c r="M310" t="s">
        <v>1418</v>
      </c>
      <c r="N310" t="s">
        <v>84</v>
      </c>
      <c r="O310" t="s">
        <v>24</v>
      </c>
      <c r="P310">
        <v>9867</v>
      </c>
      <c r="Q310">
        <v>30</v>
      </c>
      <c r="R310">
        <v>6867</v>
      </c>
      <c r="S310">
        <v>9347</v>
      </c>
      <c r="T310">
        <v>12</v>
      </c>
      <c r="U310">
        <v>6839.5690860000004</v>
      </c>
      <c r="V310" t="s">
        <v>74</v>
      </c>
      <c r="W310">
        <f t="shared" si="28"/>
        <v>569.9640905</v>
      </c>
      <c r="X310">
        <f t="shared" si="29"/>
        <v>0.30404378230465184</v>
      </c>
      <c r="Y310">
        <f t="shared" si="30"/>
        <v>69.595621769534816</v>
      </c>
      <c r="Z310">
        <f t="shared" si="31"/>
        <v>996.00540061162087</v>
      </c>
      <c r="AA310">
        <f t="shared" si="32"/>
        <v>40</v>
      </c>
      <c r="AB310">
        <f t="shared" si="33"/>
        <v>693.17615141380361</v>
      </c>
      <c r="AC310">
        <f t="shared" si="34"/>
        <v>227.98563620000002</v>
      </c>
    </row>
    <row r="311" spans="1:29" x14ac:dyDescent="0.25">
      <c r="A311" t="s">
        <v>859</v>
      </c>
      <c r="B311" t="s">
        <v>2310</v>
      </c>
      <c r="C311" t="s">
        <v>2320</v>
      </c>
      <c r="D311" t="s">
        <v>2321</v>
      </c>
      <c r="E311" t="s">
        <v>2737</v>
      </c>
      <c r="I311" t="str">
        <f ca="1">IFERROR(__xludf.DUMMYFUNCTION("IFS(
  REGEXMATCH(LOWER(B343), ""sports|ufc|nba|nfl|mlb|soccer|sports fans""), ""Sports"",
  REGEXMATCH(LOWER(B343), ""music|spotify|concert|band|rock|pop|hip hop|jazz|r&amp;b|music lovers""), ""Music"",
  REGEXMATCH(LOWER(B343), ""food|cooking|recipe|restaur"&amp;"ant|snack|grocery|foodies""), ""Food"",
  REGEXMATCH(LOWER(B343), ""travel|vacation|airline|hotel|trip|flights|travelers""), ""Travel"",
  REGEXMATCH(LOWER(B343), ""fashion|style|clothing|apparel|shoes|accessories|beauty|cosmetics|fashionistas""), ""Fashi"&amp;"on &amp; Beauty"",
  REGEXMATCH(LOWER(B343), ""fitness|workout|gym|exercise|yoga|wellness|fitness enthusiasts""), ""Fitness"",
  REGEXMATCH(LOWER(B343), ""health|medical|pharmacy|mental health|doctor|health-conscious""), ""Health"",
  REGEXMATCH(LOWER(B343), "&amp;"""pets|dogs|cats|animals|pet care|pet lovers""), ""Pets"",
  REGEXMATCH(LOWER(B343), ""games|gaming|video games|xbox|playstation|nintendo|gamers""), ""Gaming"",
  REGEXMATCH(LOWER(B343), ""entertainment|movies|tv|netflix|streaming|celebrity|movie lovers|t"&amp;"v fans""), ""Entertainment"",
  REGEXMATCH(LOWER(B343), ""lifestyle|home|interior|decor|living|lifestyle enthusiasts""), ""Lifestyle"",
  REGEXMATCH(LOWER(B343), ""financial|finance|investing|stocks|retirement|banking|credit|debt|loans|savings|personal fi"&amp;"nance""), ""Finance"",
  REGEXMATCH(LOWER(B343), ""auto|automotive""), ""Auto"",
  REGEXMATCH(LOWER(B343), ""parenting|moms|dads|kids|toddlers|baby|new parents|children""), ""Parenting"",
  REGEXMATCH(LOWER(B343), ""technology|tech|gadgets|smartphone|apps"&amp;"|devices|computing|ai|robots""), ""Technology"",
  REGEXMATCH(LOWER(B343), ""education|students|learning|school|teachers|college|university|academics""), ""Education"",
  TRUE, ""Other""
)"),"Fashion &amp; Beauty")</f>
        <v>Fashion &amp; Beauty</v>
      </c>
      <c r="J311" t="s">
        <v>19</v>
      </c>
      <c r="K311" t="s">
        <v>860</v>
      </c>
      <c r="L311" t="s">
        <v>29</v>
      </c>
      <c r="M311" t="s">
        <v>861</v>
      </c>
      <c r="N311" t="s">
        <v>55</v>
      </c>
      <c r="O311" t="s">
        <v>24</v>
      </c>
      <c r="P311">
        <v>20885</v>
      </c>
      <c r="Q311">
        <v>99</v>
      </c>
      <c r="R311">
        <v>9901</v>
      </c>
      <c r="S311">
        <v>16266</v>
      </c>
      <c r="T311">
        <v>15</v>
      </c>
      <c r="U311">
        <v>2496.7854360000001</v>
      </c>
      <c r="V311" t="s">
        <v>31</v>
      </c>
      <c r="W311">
        <f t="shared" si="28"/>
        <v>166.4523624</v>
      </c>
      <c r="X311">
        <f t="shared" si="29"/>
        <v>0.47402441943978929</v>
      </c>
      <c r="Y311">
        <f t="shared" si="30"/>
        <v>47.407230069427818</v>
      </c>
      <c r="Z311">
        <f t="shared" si="31"/>
        <v>252.17507686092316</v>
      </c>
      <c r="AA311">
        <f t="shared" si="32"/>
        <v>15.151515151515152</v>
      </c>
      <c r="AB311">
        <f t="shared" si="33"/>
        <v>119.54921886521427</v>
      </c>
      <c r="AC311">
        <f t="shared" si="34"/>
        <v>25.220054909090909</v>
      </c>
    </row>
    <row r="312" spans="1:29" x14ac:dyDescent="0.25">
      <c r="A312" t="s">
        <v>32</v>
      </c>
      <c r="B312" t="s">
        <v>2310</v>
      </c>
      <c r="C312" t="s">
        <v>2474</v>
      </c>
      <c r="D312" t="s">
        <v>2475</v>
      </c>
      <c r="E312" t="s">
        <v>2738</v>
      </c>
      <c r="I312" t="str">
        <f ca="1">IFERROR(__xludf.DUMMYFUNCTION("IFS(
  REGEXMATCH(LOWER(B4), ""sports|ufc|nba|nfl|mlb|soccer|sports fans""), ""Sports"",
  REGEXMATCH(LOWER(B4), ""music|spotify|concert|band|rock|pop|hip hop|jazz|r&amp;b|music lovers""), ""Music"",
  REGEXMATCH(LOWER(B4), ""food|cooking|recipe|restaurant|sn"&amp;"ack|grocery|foodies""), ""Food"",
  REGEXMATCH(LOWER(B4), ""travel|vacation|airline|hotel|trip|flights|travelers""), ""Travel"",
  REGEXMATCH(LOWER(B4), ""fashion|style|clothing|apparel|shoes|accessories|beauty|cosmetics|fashionistas""), ""Fashion &amp; Beaut"&amp;"y"",
  REGEXMATCH(LOWER(B4), ""fitness|workout|gym|exercise|yoga|wellness|fitness enthusiasts""), ""Fitness"",
  REGEXMATCH(LOWER(B4), ""health|medical|pharmacy|mental health|doctor|health-conscious""), ""Health"",
  REGEXMATCH(LOWER(B4), ""pets|dogs|cats"&amp;"|animals|pet care|pet lovers""), ""Pets"",
  REGEXMATCH(LOWER(B4), ""games|gaming|video games|xbox|playstation|nintendo|gamers""), ""Gaming"",
  REGEXMATCH(LOWER(B4), ""entertainment|movies|tv|netflix|streaming|celebrity|movie lovers|tv fans""), ""Enterta"&amp;"inment"",
  REGEXMATCH(LOWER(B4), ""lifestyle|home|interior|decor|living|lifestyle enthusiasts""), ""Lifestyle"",
  REGEXMATCH(LOWER(B4), ""financial|finance|investing|stocks|retirement|banking|credit|debt|loans|savings|personal finance""), ""Finance"",
 "&amp;" REGEXMATCH(LOWER(B4), ""auto|automotive""), ""Auto"",
  REGEXMATCH(LOWER(B4), ""parenting|moms|dads|kids|toddlers|baby|new parents|children""), ""Parenting"",
  REGEXMATCH(LOWER(B4), ""technology|tech|gadgets|smartphone|apps|devices|computing|ai|robots"""&amp;"), ""Technology"",
  REGEXMATCH(LOWER(B4), ""education|students|learning|school|teachers|college|university|academics""), ""Education"",
  TRUE, ""Other""
)"),"Other")</f>
        <v>Other</v>
      </c>
      <c r="J312" t="s">
        <v>19</v>
      </c>
      <c r="K312" t="s">
        <v>33</v>
      </c>
      <c r="L312" t="s">
        <v>34</v>
      </c>
      <c r="M312" t="s">
        <v>35</v>
      </c>
      <c r="N312" t="s">
        <v>36</v>
      </c>
      <c r="O312" t="s">
        <v>24</v>
      </c>
      <c r="P312">
        <v>507889</v>
      </c>
      <c r="Q312">
        <v>823</v>
      </c>
      <c r="R312">
        <v>176329</v>
      </c>
      <c r="S312">
        <v>450103</v>
      </c>
      <c r="T312">
        <v>78</v>
      </c>
      <c r="U312">
        <v>1440.7453620000001</v>
      </c>
      <c r="V312" t="s">
        <v>37</v>
      </c>
      <c r="W312">
        <f t="shared" si="28"/>
        <v>18.471094384615387</v>
      </c>
      <c r="X312">
        <f t="shared" si="29"/>
        <v>0.16204328111063637</v>
      </c>
      <c r="Y312">
        <f t="shared" si="30"/>
        <v>34.718019094723452</v>
      </c>
      <c r="Z312">
        <f t="shared" si="31"/>
        <v>8.1707794066772923</v>
      </c>
      <c r="AA312">
        <f t="shared" si="32"/>
        <v>9.4775212636695016</v>
      </c>
      <c r="AB312">
        <f t="shared" si="33"/>
        <v>2.8367327545979539</v>
      </c>
      <c r="AC312">
        <f t="shared" si="34"/>
        <v>1.7506018979343865</v>
      </c>
    </row>
    <row r="313" spans="1:29" x14ac:dyDescent="0.25">
      <c r="A313" t="s">
        <v>307</v>
      </c>
      <c r="B313" t="s">
        <v>2415</v>
      </c>
      <c r="C313" t="s">
        <v>2739</v>
      </c>
      <c r="I313" t="str">
        <f ca="1">IFERROR(__xludf.DUMMYFUNCTION("IFS(
  REGEXMATCH(LOWER(B91), ""sports|ufc|nba|nfl|mlb|soccer|sports fans""), ""Sports"",
  REGEXMATCH(LOWER(B91), ""music|spotify|concert|band|rock|pop|hip hop|jazz|r&amp;b|music lovers""), ""Music"",
  REGEXMATCH(LOWER(B91), ""food|cooking|recipe|restaurant"&amp;"|snack|grocery|foodies""), ""Food"",
  REGEXMATCH(LOWER(B91), ""travel|vacation|airline|hotel|trip|flights|travelers""), ""Travel"",
  REGEXMATCH(LOWER(B91), ""fashion|style|clothing|apparel|shoes|accessories|beauty|cosmetics|fashionistas""), ""Fashion &amp; "&amp;"Beauty"",
  REGEXMATCH(LOWER(B91), ""fitness|workout|gym|exercise|yoga|wellness|fitness enthusiasts""), ""Fitness"",
  REGEXMATCH(LOWER(B91), ""health|medical|pharmacy|mental health|doctor|health-conscious""), ""Health"",
  REGEXMATCH(LOWER(B91), ""pets|d"&amp;"ogs|cats|animals|pet care|pet lovers""), ""Pets"",
  REGEXMATCH(LOWER(B91), ""games|gaming|video games|xbox|playstation|nintendo|gamers""), ""Gaming"",
  REGEXMATCH(LOWER(B91), ""entertainment|movies|tv|netflix|streaming|celebrity|movie lovers|tv fans""),"&amp;" ""Entertainment"",
  REGEXMATCH(LOWER(B91), ""lifestyle|home|interior|decor|living|lifestyle enthusiasts""), ""Lifestyle"",
  REGEXMATCH(LOWER(B91), ""financial|finance|investing|stocks|retirement|banking|credit|debt|loans|savings|personal finance""), """&amp;"Finance"",
  REGEXMATCH(LOWER(B91), ""auto|automotive""), ""Auto"",
  REGEXMATCH(LOWER(B91), ""parenting|moms|dads|kids|toddlers|baby|new parents|children""), ""Parenting"",
  REGEXMATCH(LOWER(B91), ""technology|tech|gadgets|smartphone|apps|devices|comput"&amp;"ing|ai|robots""), ""Technology"",
  REGEXMATCH(LOWER(B91), ""education|students|learning|school|teachers|college|university|academics""), ""Education"",
  TRUE, ""Other""
)"),"Other")</f>
        <v>Other</v>
      </c>
      <c r="J313" t="s">
        <v>27</v>
      </c>
      <c r="K313" t="s">
        <v>308</v>
      </c>
      <c r="L313" t="s">
        <v>34</v>
      </c>
      <c r="M313" t="s">
        <v>309</v>
      </c>
      <c r="N313" t="s">
        <v>23</v>
      </c>
      <c r="O313" t="s">
        <v>24</v>
      </c>
      <c r="P313">
        <v>14763</v>
      </c>
      <c r="Q313">
        <v>40</v>
      </c>
      <c r="R313">
        <v>8955</v>
      </c>
      <c r="S313">
        <v>13829</v>
      </c>
      <c r="T313">
        <v>2</v>
      </c>
      <c r="U313">
        <v>1531.9268850000001</v>
      </c>
      <c r="V313" t="s">
        <v>64</v>
      </c>
      <c r="W313">
        <f t="shared" si="28"/>
        <v>765.96344250000004</v>
      </c>
      <c r="X313">
        <f t="shared" si="29"/>
        <v>0.27094763936869198</v>
      </c>
      <c r="Y313">
        <f t="shared" si="30"/>
        <v>60.658402763665919</v>
      </c>
      <c r="Z313">
        <f t="shared" si="31"/>
        <v>171.06944556113905</v>
      </c>
      <c r="AA313">
        <f t="shared" si="32"/>
        <v>5</v>
      </c>
      <c r="AB313">
        <f t="shared" si="33"/>
        <v>103.76799329404592</v>
      </c>
      <c r="AC313">
        <f t="shared" si="34"/>
        <v>38.298172125000001</v>
      </c>
    </row>
    <row r="314" spans="1:29" x14ac:dyDescent="0.25">
      <c r="A314" t="s">
        <v>99</v>
      </c>
      <c r="B314" t="s">
        <v>2415</v>
      </c>
      <c r="C314" t="s">
        <v>2740</v>
      </c>
      <c r="I314" t="str">
        <f ca="1">IFERROR(__xludf.DUMMYFUNCTION("IFS(
  REGEXMATCH(LOWER(B20), ""sports|ufc|nba|nfl|mlb|soccer|sports fans""), ""Sports"",
  REGEXMATCH(LOWER(B20), ""music|spotify|concert|band|rock|pop|hip hop|jazz|r&amp;b|music lovers""), ""Music"",
  REGEXMATCH(LOWER(B20), ""food|cooking|recipe|restaurant"&amp;"|snack|grocery|foodies""), ""Food"",
  REGEXMATCH(LOWER(B20), ""travel|vacation|airline|hotel|trip|flights|travelers""), ""Travel"",
  REGEXMATCH(LOWER(B20), ""fashion|style|clothing|apparel|shoes|accessories|beauty|cosmetics|fashionistas""), ""Fashion &amp; "&amp;"Beauty"",
  REGEXMATCH(LOWER(B20), ""fitness|workout|gym|exercise|yoga|wellness|fitness enthusiasts""), ""Fitness"",
  REGEXMATCH(LOWER(B20), ""health|medical|pharmacy|mental health|doctor|health-conscious""), ""Health"",
  REGEXMATCH(LOWER(B20), ""pets|d"&amp;"ogs|cats|animals|pet care|pet lovers""), ""Pets"",
  REGEXMATCH(LOWER(B20), ""games|gaming|video games|xbox|playstation|nintendo|gamers""), ""Gaming"",
  REGEXMATCH(LOWER(B20), ""entertainment|movies|tv|netflix|streaming|celebrity|movie lovers|tv fans""),"&amp;" ""Entertainment"",
  REGEXMATCH(LOWER(B20), ""lifestyle|home|interior|decor|living|lifestyle enthusiasts""), ""Lifestyle"",
  REGEXMATCH(LOWER(B20), ""financial|finance|investing|stocks|retirement|banking|credit|debt|loans|savings|personal finance""), """&amp;"Finance"",
  REGEXMATCH(LOWER(B20), ""auto|automotive""), ""Auto"",
  REGEXMATCH(LOWER(B20), ""parenting|moms|dads|kids|toddlers|baby|new parents|children""), ""Parenting"",
  REGEXMATCH(LOWER(B20), ""technology|tech|gadgets|smartphone|apps|devices|comput"&amp;"ing|ai|robots""), ""Technology"",
  REGEXMATCH(LOWER(B20), ""education|students|learning|school|teachers|college|university|academics""), ""Education"",
  TRUE, ""Other""
)"),"Other")</f>
        <v>Other</v>
      </c>
      <c r="J314" t="s">
        <v>27</v>
      </c>
      <c r="K314" t="s">
        <v>100</v>
      </c>
      <c r="L314" t="s">
        <v>40</v>
      </c>
      <c r="M314" t="s">
        <v>45</v>
      </c>
      <c r="N314" t="s">
        <v>63</v>
      </c>
      <c r="O314" t="s">
        <v>24</v>
      </c>
      <c r="P314">
        <v>144088</v>
      </c>
      <c r="Q314">
        <v>490</v>
      </c>
      <c r="R314">
        <v>26416</v>
      </c>
      <c r="S314">
        <v>137369</v>
      </c>
      <c r="T314">
        <v>7</v>
      </c>
      <c r="U314">
        <v>1464.0642350000001</v>
      </c>
      <c r="V314" t="s">
        <v>47</v>
      </c>
      <c r="W314">
        <f t="shared" si="28"/>
        <v>209.15203357142857</v>
      </c>
      <c r="X314">
        <f t="shared" si="29"/>
        <v>0.34006995724834821</v>
      </c>
      <c r="Y314">
        <f t="shared" si="30"/>
        <v>18.333240797290546</v>
      </c>
      <c r="Z314">
        <f t="shared" si="31"/>
        <v>55.423388665960026</v>
      </c>
      <c r="AA314">
        <f t="shared" si="32"/>
        <v>1.4285714285714286</v>
      </c>
      <c r="AB314">
        <f t="shared" si="33"/>
        <v>10.160903302148688</v>
      </c>
      <c r="AC314">
        <f t="shared" si="34"/>
        <v>2.9878861938775509</v>
      </c>
    </row>
    <row r="315" spans="1:29" x14ac:dyDescent="0.25">
      <c r="A315" t="s">
        <v>872</v>
      </c>
      <c r="B315" t="s">
        <v>2310</v>
      </c>
      <c r="C315" t="s">
        <v>2320</v>
      </c>
      <c r="D315" t="s">
        <v>2321</v>
      </c>
      <c r="E315" t="s">
        <v>2741</v>
      </c>
      <c r="I315" t="str">
        <f ca="1">IFERROR(__xludf.DUMMYFUNCTION("IFS(
  REGEXMATCH(LOWER(B349), ""sports|ufc|nba|nfl|mlb|soccer|sports fans""), ""Sports"",
  REGEXMATCH(LOWER(B349), ""music|spotify|concert|band|rock|pop|hip hop|jazz|r&amp;b|music lovers""), ""Music"",
  REGEXMATCH(LOWER(B349), ""food|cooking|recipe|restaur"&amp;"ant|snack|grocery|foodies""), ""Food"",
  REGEXMATCH(LOWER(B349), ""travel|vacation|airline|hotel|trip|flights|travelers""), ""Travel"",
  REGEXMATCH(LOWER(B349), ""fashion|style|clothing|apparel|shoes|accessories|beauty|cosmetics|fashionistas""), ""Fashi"&amp;"on &amp; Beauty"",
  REGEXMATCH(LOWER(B349), ""fitness|workout|gym|exercise|yoga|wellness|fitness enthusiasts""), ""Fitness"",
  REGEXMATCH(LOWER(B349), ""health|medical|pharmacy|mental health|doctor|health-conscious""), ""Health"",
  REGEXMATCH(LOWER(B349), "&amp;"""pets|dogs|cats|animals|pet care|pet lovers""), ""Pets"",
  REGEXMATCH(LOWER(B349), ""games|gaming|video games|xbox|playstation|nintendo|gamers""), ""Gaming"",
  REGEXMATCH(LOWER(B349), ""entertainment|movies|tv|netflix|streaming|celebrity|movie lovers|t"&amp;"v fans""), ""Entertainment"",
  REGEXMATCH(LOWER(B349), ""lifestyle|home|interior|decor|living|lifestyle enthusiasts""), ""Lifestyle"",
  REGEXMATCH(LOWER(B349), ""financial|finance|investing|stocks|retirement|banking|credit|debt|loans|savings|personal fi"&amp;"nance""), ""Finance"",
  REGEXMATCH(LOWER(B349), ""auto|automotive""), ""Auto"",
  REGEXMATCH(LOWER(B349), ""parenting|moms|dads|kids|toddlers|baby|new parents|children""), ""Parenting"",
  REGEXMATCH(LOWER(B349), ""technology|tech|gadgets|smartphone|apps"&amp;"|devices|computing|ai|robots""), ""Technology"",
  REGEXMATCH(LOWER(B349), ""education|students|learning|school|teachers|college|university|academics""), ""Education"",
  TRUE, ""Other""
)"),"Other")</f>
        <v>Other</v>
      </c>
      <c r="J315" t="s">
        <v>152</v>
      </c>
      <c r="K315" t="s">
        <v>202</v>
      </c>
      <c r="L315" t="s">
        <v>21</v>
      </c>
      <c r="M315" t="s">
        <v>873</v>
      </c>
      <c r="N315" t="s">
        <v>23</v>
      </c>
      <c r="O315" t="s">
        <v>24</v>
      </c>
      <c r="P315">
        <v>15602</v>
      </c>
      <c r="Q315">
        <v>50</v>
      </c>
      <c r="R315">
        <v>7676</v>
      </c>
      <c r="S315">
        <v>13775</v>
      </c>
      <c r="T315">
        <v>1</v>
      </c>
      <c r="U315">
        <v>2600.894327</v>
      </c>
      <c r="V315" t="s">
        <v>129</v>
      </c>
      <c r="W315">
        <f t="shared" si="28"/>
        <v>2600.894327</v>
      </c>
      <c r="X315">
        <f t="shared" si="29"/>
        <v>0.32047173439302656</v>
      </c>
      <c r="Y315">
        <f t="shared" si="30"/>
        <v>49.198820664017433</v>
      </c>
      <c r="Z315">
        <f t="shared" si="31"/>
        <v>338.83459184471076</v>
      </c>
      <c r="AA315">
        <f t="shared" si="32"/>
        <v>2</v>
      </c>
      <c r="AB315">
        <f t="shared" si="33"/>
        <v>166.7026231893347</v>
      </c>
      <c r="AC315">
        <f t="shared" si="34"/>
        <v>52.017886539999999</v>
      </c>
    </row>
    <row r="316" spans="1:29" x14ac:dyDescent="0.25">
      <c r="A316" t="s">
        <v>26</v>
      </c>
      <c r="B316" t="s">
        <v>2306</v>
      </c>
      <c r="C316" t="s">
        <v>2307</v>
      </c>
      <c r="D316" t="s">
        <v>2338</v>
      </c>
      <c r="E316" t="s">
        <v>2551</v>
      </c>
      <c r="I316" t="str">
        <f ca="1">IFERROR(__xludf.DUMMYFUNCTION("IFS(
  REGEXMATCH(LOWER(B3), ""sports|ufc|nba|nfl|mlb|soccer|sports fans""), ""Sports"",
  REGEXMATCH(LOWER(B3), ""music|spotify|concert|band|rock|pop|hip hop|jazz|r&amp;b|music lovers""), ""Music"",
  REGEXMATCH(LOWER(B3), ""food|cooking|recipe|restaurant|sn"&amp;"ack|grocery|foodies""), ""Food"",
  REGEXMATCH(LOWER(B3), ""travel|vacation|airline|hotel|trip|flights|travelers""), ""Travel"",
  REGEXMATCH(LOWER(B3), ""fashion|style|clothing|apparel|shoes|accessories|beauty|cosmetics|fashionistas""), ""Fashion &amp; Beaut"&amp;"y"",
  REGEXMATCH(LOWER(B3), ""fitness|workout|gym|exercise|yoga|wellness|fitness enthusiasts""), ""Fitness"",
  REGEXMATCH(LOWER(B3), ""health|medical|pharmacy|mental health|doctor|health-conscious""), ""Health"",
  REGEXMATCH(LOWER(B3), ""pets|dogs|cats"&amp;"|animals|pet care|pet lovers""), ""Pets"",
  REGEXMATCH(LOWER(B3), ""games|gaming|video games|xbox|playstation|nintendo|gamers""), ""Gaming"",
  REGEXMATCH(LOWER(B3), ""entertainment|movies|tv|netflix|streaming|celebrity|movie lovers|tv fans""), ""Enterta"&amp;"inment"",
  REGEXMATCH(LOWER(B3), ""lifestyle|home|interior|decor|living|lifestyle enthusiasts""), ""Lifestyle"",
  REGEXMATCH(LOWER(B3), ""financial|finance|investing|stocks|retirement|banking|credit|debt|loans|savings|personal finance""), ""Finance"",
 "&amp;" REGEXMATCH(LOWER(B3), ""auto|automotive""), ""Auto"",
  REGEXMATCH(LOWER(B3), ""parenting|moms|dads|kids|toddlers|baby|new parents|children""), ""Parenting"",
  REGEXMATCH(LOWER(B3), ""technology|tech|gadgets|smartphone|apps|devices|computing|ai|robots"""&amp;"), ""Technology"",
  REGEXMATCH(LOWER(B3), ""education|students|learning|school|teachers|college|university|academics""), ""Education"",
  TRUE, ""Other""
)"),"Other")</f>
        <v>Other</v>
      </c>
      <c r="J316" t="s">
        <v>27</v>
      </c>
      <c r="K316" t="s">
        <v>28</v>
      </c>
      <c r="L316" t="s">
        <v>29</v>
      </c>
      <c r="M316" t="s">
        <v>30</v>
      </c>
      <c r="N316" t="s">
        <v>23</v>
      </c>
      <c r="O316" t="s">
        <v>24</v>
      </c>
      <c r="P316">
        <v>9404</v>
      </c>
      <c r="Q316">
        <v>30</v>
      </c>
      <c r="R316">
        <v>4781</v>
      </c>
      <c r="S316">
        <v>7943</v>
      </c>
      <c r="T316">
        <v>4</v>
      </c>
      <c r="U316">
        <v>1345.3689999999999</v>
      </c>
      <c r="V316" t="s">
        <v>31</v>
      </c>
      <c r="W316">
        <f t="shared" si="28"/>
        <v>336.34224999999998</v>
      </c>
      <c r="X316">
        <f t="shared" si="29"/>
        <v>0.31901318587834965</v>
      </c>
      <c r="Y316">
        <f t="shared" si="30"/>
        <v>50.840068056146329</v>
      </c>
      <c r="Z316">
        <f t="shared" si="31"/>
        <v>281.39907969044134</v>
      </c>
      <c r="AA316">
        <f t="shared" si="32"/>
        <v>13.333333333333334</v>
      </c>
      <c r="AB316">
        <f t="shared" si="33"/>
        <v>143.06348362398978</v>
      </c>
      <c r="AC316">
        <f t="shared" si="34"/>
        <v>44.845633333333332</v>
      </c>
    </row>
    <row r="317" spans="1:29" x14ac:dyDescent="0.25">
      <c r="A317" t="s">
        <v>916</v>
      </c>
      <c r="B317" t="s">
        <v>2310</v>
      </c>
      <c r="C317" t="s">
        <v>2742</v>
      </c>
      <c r="D317" t="s">
        <v>2743</v>
      </c>
      <c r="E317" t="s">
        <v>2744</v>
      </c>
      <c r="F317" t="s">
        <v>2745</v>
      </c>
      <c r="I317" t="str">
        <f ca="1">IFERROR(__xludf.DUMMYFUNCTION("IFS(
  REGEXMATCH(LOWER(B369), ""sports|ufc|nba|nfl|mlb|soccer|sports fans""), ""Sports"",
  REGEXMATCH(LOWER(B369), ""music|spotify|concert|band|rock|pop|hip hop|jazz|r&amp;b|music lovers""), ""Music"",
  REGEXMATCH(LOWER(B369), ""food|cooking|recipe|restaur"&amp;"ant|snack|grocery|foodies""), ""Food"",
  REGEXMATCH(LOWER(B369), ""travel|vacation|airline|hotel|trip|flights|travelers""), ""Travel"",
  REGEXMATCH(LOWER(B369), ""fashion|style|clothing|apparel|shoes|accessories|beauty|cosmetics|fashionistas""), ""Fashi"&amp;"on &amp; Beauty"",
  REGEXMATCH(LOWER(B369), ""fitness|workout|gym|exercise|yoga|wellness|fitness enthusiasts""), ""Fitness"",
  REGEXMATCH(LOWER(B369), ""health|medical|pharmacy|mental health|doctor|health-conscious""), ""Health"",
  REGEXMATCH(LOWER(B369), "&amp;"""pets|dogs|cats|animals|pet care|pet lovers""), ""Pets"",
  REGEXMATCH(LOWER(B369), ""games|gaming|video games|xbox|playstation|nintendo|gamers""), ""Gaming"",
  REGEXMATCH(LOWER(B369), ""entertainment|movies|tv|netflix|streaming|celebrity|movie lovers|t"&amp;"v fans""), ""Entertainment"",
  REGEXMATCH(LOWER(B369), ""lifestyle|home|interior|decor|living|lifestyle enthusiasts""), ""Lifestyle"",
  REGEXMATCH(LOWER(B369), ""financial|finance|investing|stocks|retirement|banking|credit|debt|loans|savings|personal fi"&amp;"nance""), ""Finance"",
  REGEXMATCH(LOWER(B369), ""auto|automotive""), ""Auto"",
  REGEXMATCH(LOWER(B369), ""parenting|moms|dads|kids|toddlers|baby|new parents|children""), ""Parenting"",
  REGEXMATCH(LOWER(B369), ""technology|tech|gadgets|smartphone|apps"&amp;"|devices|computing|ai|robots""), ""Technology"",
  REGEXMATCH(LOWER(B369), ""education|students|learning|school|teachers|college|university|academics""), ""Education"",
  TRUE, ""Other""
)"),"Auto")</f>
        <v>Auto</v>
      </c>
      <c r="J317" t="s">
        <v>27</v>
      </c>
      <c r="K317" t="s">
        <v>917</v>
      </c>
      <c r="L317" t="s">
        <v>40</v>
      </c>
      <c r="M317" t="s">
        <v>918</v>
      </c>
      <c r="N317" t="s">
        <v>23</v>
      </c>
      <c r="O317" t="s">
        <v>24</v>
      </c>
      <c r="P317">
        <v>12391</v>
      </c>
      <c r="Q317">
        <v>40</v>
      </c>
      <c r="R317">
        <v>5756</v>
      </c>
      <c r="S317">
        <v>11636</v>
      </c>
      <c r="T317">
        <v>4</v>
      </c>
      <c r="U317">
        <v>3069.1234829999999</v>
      </c>
      <c r="V317" t="s">
        <v>47</v>
      </c>
      <c r="W317">
        <f t="shared" si="28"/>
        <v>767.28087074999996</v>
      </c>
      <c r="X317">
        <f t="shared" si="29"/>
        <v>0.32281494633201518</v>
      </c>
      <c r="Y317">
        <f t="shared" si="30"/>
        <v>46.453070777176983</v>
      </c>
      <c r="Z317">
        <f t="shared" si="31"/>
        <v>533.20421872828354</v>
      </c>
      <c r="AA317">
        <f t="shared" si="32"/>
        <v>10</v>
      </c>
      <c r="AB317">
        <f t="shared" si="33"/>
        <v>247.68973311274311</v>
      </c>
      <c r="AC317">
        <f t="shared" si="34"/>
        <v>76.728087074999991</v>
      </c>
    </row>
    <row r="318" spans="1:29" x14ac:dyDescent="0.25">
      <c r="A318" t="s">
        <v>858</v>
      </c>
      <c r="B318" t="s">
        <v>2310</v>
      </c>
      <c r="C318" t="s">
        <v>2742</v>
      </c>
      <c r="D318" t="s">
        <v>2746</v>
      </c>
      <c r="E318" t="s">
        <v>2747</v>
      </c>
      <c r="I318" t="str">
        <f ca="1">IFERROR(__xludf.DUMMYFUNCTION("IFS(
  REGEXMATCH(LOWER(B342), ""sports|ufc|nba|nfl|mlb|soccer|sports fans""), ""Sports"",
  REGEXMATCH(LOWER(B342), ""music|spotify|concert|band|rock|pop|hip hop|jazz|r&amp;b|music lovers""), ""Music"",
  REGEXMATCH(LOWER(B342), ""food|cooking|recipe|restaur"&amp;"ant|snack|grocery|foodies""), ""Food"",
  REGEXMATCH(LOWER(B342), ""travel|vacation|airline|hotel|trip|flights|travelers""), ""Travel"",
  REGEXMATCH(LOWER(B342), ""fashion|style|clothing|apparel|shoes|accessories|beauty|cosmetics|fashionistas""), ""Fashi"&amp;"on &amp; Beauty"",
  REGEXMATCH(LOWER(B342), ""fitness|workout|gym|exercise|yoga|wellness|fitness enthusiasts""), ""Fitness"",
  REGEXMATCH(LOWER(B342), ""health|medical|pharmacy|mental health|doctor|health-conscious""), ""Health"",
  REGEXMATCH(LOWER(B342), "&amp;"""pets|dogs|cats|animals|pet care|pet lovers""), ""Pets"",
  REGEXMATCH(LOWER(B342), ""games|gaming|video games|xbox|playstation|nintendo|gamers""), ""Gaming"",
  REGEXMATCH(LOWER(B342), ""entertainment|movies|tv|netflix|streaming|celebrity|movie lovers|t"&amp;"v fans""), ""Entertainment"",
  REGEXMATCH(LOWER(B342), ""lifestyle|home|interior|decor|living|lifestyle enthusiasts""), ""Lifestyle"",
  REGEXMATCH(LOWER(B342), ""financial|finance|investing|stocks|retirement|banking|credit|debt|loans|savings|personal fi"&amp;"nance""), ""Finance"",
  REGEXMATCH(LOWER(B342), ""auto|automotive""), ""Auto"",
  REGEXMATCH(LOWER(B342), ""parenting|moms|dads|kids|toddlers|baby|new parents|children""), ""Parenting"",
  REGEXMATCH(LOWER(B342), ""technology|tech|gadgets|smartphone|apps"&amp;"|devices|computing|ai|robots""), ""Technology"",
  REGEXMATCH(LOWER(B342), ""education|students|learning|school|teachers|college|university|academics""), ""Education"",
  TRUE, ""Other""
)"),"Auto")</f>
        <v>Auto</v>
      </c>
      <c r="J318" t="s">
        <v>27</v>
      </c>
      <c r="K318" t="s">
        <v>560</v>
      </c>
      <c r="L318" t="s">
        <v>21</v>
      </c>
      <c r="M318" t="s">
        <v>35</v>
      </c>
      <c r="N318" t="s">
        <v>23</v>
      </c>
      <c r="O318" t="s">
        <v>24</v>
      </c>
      <c r="P318">
        <v>1116343</v>
      </c>
      <c r="Q318">
        <v>3104</v>
      </c>
      <c r="R318">
        <v>550519</v>
      </c>
      <c r="S318">
        <v>977978</v>
      </c>
      <c r="T318">
        <v>9</v>
      </c>
      <c r="U318">
        <v>2494.217596</v>
      </c>
      <c r="V318" t="s">
        <v>31</v>
      </c>
      <c r="W318">
        <f t="shared" si="28"/>
        <v>277.13528844444443</v>
      </c>
      <c r="X318">
        <f t="shared" si="29"/>
        <v>0.27805074246893652</v>
      </c>
      <c r="Y318">
        <f t="shared" si="30"/>
        <v>49.314502800662517</v>
      </c>
      <c r="Z318">
        <f t="shared" si="31"/>
        <v>4.5306657826523695</v>
      </c>
      <c r="AA318">
        <f t="shared" si="32"/>
        <v>0.28994845360824745</v>
      </c>
      <c r="AB318">
        <f t="shared" si="33"/>
        <v>2.2342753042747612</v>
      </c>
      <c r="AC318">
        <f t="shared" si="34"/>
        <v>0.8035494832474227</v>
      </c>
    </row>
    <row r="319" spans="1:29" x14ac:dyDescent="0.25">
      <c r="A319" t="s">
        <v>101</v>
      </c>
      <c r="B319" t="s">
        <v>2310</v>
      </c>
      <c r="C319" t="s">
        <v>2311</v>
      </c>
      <c r="D319" t="s">
        <v>2312</v>
      </c>
      <c r="E319" t="s">
        <v>2748</v>
      </c>
      <c r="I319" t="str">
        <f ca="1">IFERROR(__xludf.DUMMYFUNCTION("IFS(
  REGEXMATCH(LOWER(B21), ""sports|ufc|nba|nfl|mlb|soccer|sports fans""), ""Sports"",
  REGEXMATCH(LOWER(B21), ""music|spotify|concert|band|rock|pop|hip hop|jazz|r&amp;b|music lovers""), ""Music"",
  REGEXMATCH(LOWER(B21), ""food|cooking|recipe|restaurant"&amp;"|snack|grocery|foodies""), ""Food"",
  REGEXMATCH(LOWER(B21), ""travel|vacation|airline|hotel|trip|flights|travelers""), ""Travel"",
  REGEXMATCH(LOWER(B21), ""fashion|style|clothing|apparel|shoes|accessories|beauty|cosmetics|fashionistas""), ""Fashion &amp; "&amp;"Beauty"",
  REGEXMATCH(LOWER(B21), ""fitness|workout|gym|exercise|yoga|wellness|fitness enthusiasts""), ""Fitness"",
  REGEXMATCH(LOWER(B21), ""health|medical|pharmacy|mental health|doctor|health-conscious""), ""Health"",
  REGEXMATCH(LOWER(B21), ""pets|d"&amp;"ogs|cats|animals|pet care|pet lovers""), ""Pets"",
  REGEXMATCH(LOWER(B21), ""games|gaming|video games|xbox|playstation|nintendo|gamers""), ""Gaming"",
  REGEXMATCH(LOWER(B21), ""entertainment|movies|tv|netflix|streaming|celebrity|movie lovers|tv fans""),"&amp;" ""Entertainment"",
  REGEXMATCH(LOWER(B21), ""lifestyle|home|interior|decor|living|lifestyle enthusiasts""), ""Lifestyle"",
  REGEXMATCH(LOWER(B21), ""financial|finance|investing|stocks|retirement|banking|credit|debt|loans|savings|personal finance""), """&amp;"Finance"",
  REGEXMATCH(LOWER(B21), ""auto|automotive""), ""Auto"",
  REGEXMATCH(LOWER(B21), ""parenting|moms|dads|kids|toddlers|baby|new parents|children""), ""Parenting"",
  REGEXMATCH(LOWER(B21), ""technology|tech|gadgets|smartphone|apps|devices|comput"&amp;"ing|ai|robots""), ""Technology"",
  REGEXMATCH(LOWER(B21), ""education|students|learning|school|teachers|college|university|academics""), ""Education"",
  TRUE, ""Other""
)"),"Other")</f>
        <v>Other</v>
      </c>
      <c r="J319" t="s">
        <v>27</v>
      </c>
      <c r="K319" t="s">
        <v>102</v>
      </c>
      <c r="L319" t="s">
        <v>40</v>
      </c>
      <c r="M319" t="s">
        <v>45</v>
      </c>
      <c r="N319" t="s">
        <v>103</v>
      </c>
      <c r="O319" t="s">
        <v>24</v>
      </c>
      <c r="P319">
        <v>229908</v>
      </c>
      <c r="Q319">
        <v>489</v>
      </c>
      <c r="R319">
        <v>98259</v>
      </c>
      <c r="S319">
        <v>212073</v>
      </c>
      <c r="T319">
        <v>4</v>
      </c>
      <c r="U319">
        <v>1464.3489440000001</v>
      </c>
      <c r="V319" t="s">
        <v>74</v>
      </c>
      <c r="W319">
        <f t="shared" si="28"/>
        <v>366.08723600000002</v>
      </c>
      <c r="X319">
        <f t="shared" si="29"/>
        <v>0.21269377316143848</v>
      </c>
      <c r="Y319">
        <f t="shared" si="30"/>
        <v>42.738399707709171</v>
      </c>
      <c r="Z319">
        <f t="shared" si="31"/>
        <v>14.902949795947446</v>
      </c>
      <c r="AA319">
        <f t="shared" si="32"/>
        <v>0.81799591002045002</v>
      </c>
      <c r="AB319">
        <f t="shared" si="33"/>
        <v>6.3692822520312475</v>
      </c>
      <c r="AC319">
        <f t="shared" si="34"/>
        <v>2.994578617586912</v>
      </c>
    </row>
    <row r="320" spans="1:29" x14ac:dyDescent="0.25">
      <c r="A320" t="s">
        <v>954</v>
      </c>
      <c r="B320" t="s">
        <v>2306</v>
      </c>
      <c r="C320" t="s">
        <v>2307</v>
      </c>
      <c r="D320" t="s">
        <v>2362</v>
      </c>
      <c r="E320" t="s">
        <v>2367</v>
      </c>
      <c r="F320" t="s">
        <v>2749</v>
      </c>
      <c r="I320" t="str">
        <f ca="1">IFERROR(__xludf.DUMMYFUNCTION("IFS(
  REGEXMATCH(LOWER(B388), ""sports|ufc|nba|nfl|mlb|soccer|sports fans""), ""Sports"",
  REGEXMATCH(LOWER(B388), ""music|spotify|concert|band|rock|pop|hip hop|jazz|r&amp;b|music lovers""), ""Music"",
  REGEXMATCH(LOWER(B388), ""food|cooking|recipe|restaur"&amp;"ant|snack|grocery|foodies""), ""Food"",
  REGEXMATCH(LOWER(B388), ""travel|vacation|airline|hotel|trip|flights|travelers""), ""Travel"",
  REGEXMATCH(LOWER(B388), ""fashion|style|clothing|apparel|shoes|accessories|beauty|cosmetics|fashionistas""), ""Fashi"&amp;"on &amp; Beauty"",
  REGEXMATCH(LOWER(B388), ""fitness|workout|gym|exercise|yoga|wellness|fitness enthusiasts""), ""Fitness"",
  REGEXMATCH(LOWER(B388), ""health|medical|pharmacy|mental health|doctor|health-conscious""), ""Health"",
  REGEXMATCH(LOWER(B388), "&amp;"""pets|dogs|cats|animals|pet care|pet lovers""), ""Pets"",
  REGEXMATCH(LOWER(B388), ""games|gaming|video games|xbox|playstation|nintendo|gamers""), ""Gaming"",
  REGEXMATCH(LOWER(B388), ""entertainment|movies|tv|netflix|streaming|celebrity|movie lovers|t"&amp;"v fans""), ""Entertainment"",
  REGEXMATCH(LOWER(B388), ""lifestyle|home|interior|decor|living|lifestyle enthusiasts""), ""Lifestyle"",
  REGEXMATCH(LOWER(B388), ""financial|finance|investing|stocks|retirement|banking|credit|debt|loans|savings|personal fi"&amp;"nance""), ""Finance"",
  REGEXMATCH(LOWER(B388), ""auto|automotive""), ""Auto"",
  REGEXMATCH(LOWER(B388), ""parenting|moms|dads|kids|toddlers|baby|new parents|children""), ""Parenting"",
  REGEXMATCH(LOWER(B388), ""technology|tech|gadgets|smartphone|apps"&amp;"|devices|computing|ai|robots""), ""Technology"",
  REGEXMATCH(LOWER(B388), ""education|students|learning|school|teachers|college|university|academics""), ""Education"",
  TRUE, ""Other""
)"),"Other")</f>
        <v>Other</v>
      </c>
      <c r="J320" t="s">
        <v>27</v>
      </c>
      <c r="K320" t="s">
        <v>955</v>
      </c>
      <c r="L320" t="s">
        <v>40</v>
      </c>
      <c r="M320" t="s">
        <v>406</v>
      </c>
      <c r="N320" t="s">
        <v>55</v>
      </c>
      <c r="O320" t="s">
        <v>24</v>
      </c>
      <c r="P320">
        <v>49014</v>
      </c>
      <c r="Q320">
        <v>100</v>
      </c>
      <c r="R320">
        <v>30349</v>
      </c>
      <c r="S320">
        <v>46446</v>
      </c>
      <c r="T320">
        <v>6</v>
      </c>
      <c r="U320">
        <v>3628.3461699999998</v>
      </c>
      <c r="V320" t="s">
        <v>74</v>
      </c>
      <c r="W320">
        <f t="shared" si="28"/>
        <v>604.7243616666666</v>
      </c>
      <c r="X320">
        <f t="shared" si="29"/>
        <v>0.20402334027012689</v>
      </c>
      <c r="Y320">
        <f t="shared" si="30"/>
        <v>61.919043538580809</v>
      </c>
      <c r="Z320">
        <f t="shared" si="31"/>
        <v>119.55406010082704</v>
      </c>
      <c r="AA320">
        <f t="shared" si="32"/>
        <v>6</v>
      </c>
      <c r="AB320">
        <f t="shared" si="33"/>
        <v>74.02673052597217</v>
      </c>
      <c r="AC320">
        <f t="shared" si="34"/>
        <v>36.283461699999997</v>
      </c>
    </row>
    <row r="321" spans="1:29" x14ac:dyDescent="0.25">
      <c r="A321" t="s">
        <v>1408</v>
      </c>
      <c r="B321" t="s">
        <v>2306</v>
      </c>
      <c r="C321" t="s">
        <v>2307</v>
      </c>
      <c r="D321" t="s">
        <v>2333</v>
      </c>
      <c r="E321" t="s">
        <v>2434</v>
      </c>
      <c r="F321" t="s">
        <v>2750</v>
      </c>
      <c r="I321" t="str">
        <f ca="1">IFERROR(__xludf.DUMMYFUNCTION("IFS(
  REGEXMATCH(LOWER(B656), ""sports|ufc|nba|nfl|mlb|soccer|sports fans""), ""Sports"",
  REGEXMATCH(LOWER(B656), ""music|spotify|concert|band|rock|pop|hip hop|jazz|r&amp;b|music lovers""), ""Music"",
  REGEXMATCH(LOWER(B656), ""food|cooking|recipe|restaur"&amp;"ant|snack|grocery|foodies""), ""Food"",
  REGEXMATCH(LOWER(B656), ""travel|vacation|airline|hotel|trip|flights|travelers""), ""Travel"",
  REGEXMATCH(LOWER(B656), ""fashion|style|clothing|apparel|shoes|accessories|beauty|cosmetics|fashionistas""), ""Fashi"&amp;"on &amp; Beauty"",
  REGEXMATCH(LOWER(B656), ""fitness|workout|gym|exercise|yoga|wellness|fitness enthusiasts""), ""Fitness"",
  REGEXMATCH(LOWER(B656), ""health|medical|pharmacy|mental health|doctor|health-conscious""), ""Health"",
  REGEXMATCH(LOWER(B656), "&amp;"""pets|dogs|cats|animals|pet care|pet lovers""), ""Pets"",
  REGEXMATCH(LOWER(B656), ""games|gaming|video games|xbox|playstation|nintendo|gamers""), ""Gaming"",
  REGEXMATCH(LOWER(B656), ""entertainment|movies|tv|netflix|streaming|celebrity|movie lovers|t"&amp;"v fans""), ""Entertainment"",
  REGEXMATCH(LOWER(B656), ""lifestyle|home|interior|decor|living|lifestyle enthusiasts""), ""Lifestyle"",
  REGEXMATCH(LOWER(B656), ""financial|finance|investing|stocks|retirement|banking|credit|debt|loans|savings|personal fi"&amp;"nance""), ""Finance"",
  REGEXMATCH(LOWER(B656), ""auto|automotive""), ""Auto"",
  REGEXMATCH(LOWER(B656), ""parenting|moms|dads|kids|toddlers|baby|new parents|children""), ""Parenting"",
  REGEXMATCH(LOWER(B656), ""technology|tech|gadgets|smartphone|apps"&amp;"|devices|computing|ai|robots""), ""Technology"",
  REGEXMATCH(LOWER(B656), ""education|students|learning|school|teachers|college|university|academics""), ""Education"",
  TRUE, ""Other""
)"),"Finance")</f>
        <v>Finance</v>
      </c>
      <c r="J321" t="s">
        <v>27</v>
      </c>
      <c r="K321" t="s">
        <v>608</v>
      </c>
      <c r="L321" t="s">
        <v>34</v>
      </c>
      <c r="M321" t="s">
        <v>552</v>
      </c>
      <c r="N321" t="s">
        <v>23</v>
      </c>
      <c r="O321" t="s">
        <v>116</v>
      </c>
      <c r="P321">
        <v>24962</v>
      </c>
      <c r="Q321">
        <v>75</v>
      </c>
      <c r="R321">
        <v>18450</v>
      </c>
      <c r="S321">
        <v>24128</v>
      </c>
      <c r="T321">
        <v>16</v>
      </c>
      <c r="U321">
        <v>6809.0560509999996</v>
      </c>
      <c r="V321" t="s">
        <v>74</v>
      </c>
      <c r="W321">
        <f t="shared" si="28"/>
        <v>425.56600318749997</v>
      </c>
      <c r="X321">
        <f t="shared" si="29"/>
        <v>0.3004566941751462</v>
      </c>
      <c r="Y321">
        <f t="shared" si="30"/>
        <v>73.912346767085964</v>
      </c>
      <c r="Z321">
        <f t="shared" si="31"/>
        <v>369.05452850948507</v>
      </c>
      <c r="AA321">
        <f t="shared" si="32"/>
        <v>21.333333333333336</v>
      </c>
      <c r="AB321">
        <f t="shared" si="33"/>
        <v>272.77686287156479</v>
      </c>
      <c r="AC321">
        <f t="shared" si="34"/>
        <v>90.787414013333333</v>
      </c>
    </row>
    <row r="322" spans="1:29" x14ac:dyDescent="0.25">
      <c r="A322" t="s">
        <v>162</v>
      </c>
      <c r="B322" t="s">
        <v>2428</v>
      </c>
      <c r="C322" t="s">
        <v>2751</v>
      </c>
      <c r="D322" t="s">
        <v>2752</v>
      </c>
      <c r="I322" t="str">
        <f ca="1">IFERROR(__xludf.DUMMYFUNCTION("IFS(
  REGEXMATCH(LOWER(B40), ""sports|ufc|nba|nfl|mlb|soccer|sports fans""), ""Sports"",
  REGEXMATCH(LOWER(B40), ""music|spotify|concert|band|rock|pop|hip hop|jazz|r&amp;b|music lovers""), ""Music"",
  REGEXMATCH(LOWER(B40), ""food|cooking|recipe|restaurant"&amp;"|snack|grocery|foodies""), ""Food"",
  REGEXMATCH(LOWER(B40), ""travel|vacation|airline|hotel|trip|flights|travelers""), ""Travel"",
  REGEXMATCH(LOWER(B40), ""fashion|style|clothing|apparel|shoes|accessories|beauty|cosmetics|fashionistas""), ""Fashion &amp; "&amp;"Beauty"",
  REGEXMATCH(LOWER(B40), ""fitness|workout|gym|exercise|yoga|wellness|fitness enthusiasts""), ""Fitness"",
  REGEXMATCH(LOWER(B40), ""health|medical|pharmacy|mental health|doctor|health-conscious""), ""Health"",
  REGEXMATCH(LOWER(B40), ""pets|d"&amp;"ogs|cats|animals|pet care|pet lovers""), ""Pets"",
  REGEXMATCH(LOWER(B40), ""games|gaming|video games|xbox|playstation|nintendo|gamers""), ""Gaming"",
  REGEXMATCH(LOWER(B40), ""entertainment|movies|tv|netflix|streaming|celebrity|movie lovers|tv fans""),"&amp;" ""Entertainment"",
  REGEXMATCH(LOWER(B40), ""lifestyle|home|interior|decor|living|lifestyle enthusiasts""), ""Lifestyle"",
  REGEXMATCH(LOWER(B40), ""financial|finance|investing|stocks|retirement|banking|credit|debt|loans|savings|personal finance""), """&amp;"Finance"",
  REGEXMATCH(LOWER(B40), ""auto|automotive""), ""Auto"",
  REGEXMATCH(LOWER(B40), ""parenting|moms|dads|kids|toddlers|baby|new parents|children""), ""Parenting"",
  REGEXMATCH(LOWER(B40), ""technology|tech|gadgets|smartphone|apps|devices|comput"&amp;"ing|ai|robots""), ""Technology"",
  REGEXMATCH(LOWER(B40), ""education|students|learning|school|teachers|college|university|academics""), ""Education"",
  TRUE, ""Other""
)"),"Finance")</f>
        <v>Finance</v>
      </c>
      <c r="J322" t="s">
        <v>19</v>
      </c>
      <c r="K322" t="s">
        <v>163</v>
      </c>
      <c r="L322" t="s">
        <v>29</v>
      </c>
      <c r="M322" t="s">
        <v>45</v>
      </c>
      <c r="N322" t="s">
        <v>23</v>
      </c>
      <c r="O322" t="s">
        <v>24</v>
      </c>
      <c r="P322">
        <v>126337</v>
      </c>
      <c r="Q322">
        <v>325</v>
      </c>
      <c r="R322">
        <v>51394</v>
      </c>
      <c r="S322">
        <v>117635</v>
      </c>
      <c r="T322">
        <v>5</v>
      </c>
      <c r="U322">
        <v>1487.0882879999999</v>
      </c>
      <c r="V322" t="s">
        <v>74</v>
      </c>
      <c r="W322">
        <f t="shared" si="28"/>
        <v>297.41765759999998</v>
      </c>
      <c r="X322">
        <f t="shared" si="29"/>
        <v>0.25724847036101856</v>
      </c>
      <c r="Y322">
        <f t="shared" si="30"/>
        <v>40.680085802259036</v>
      </c>
      <c r="Z322">
        <f t="shared" si="31"/>
        <v>28.935056387905203</v>
      </c>
      <c r="AA322">
        <f t="shared" si="32"/>
        <v>1.5384615384615385</v>
      </c>
      <c r="AB322">
        <f t="shared" si="33"/>
        <v>11.770805765531872</v>
      </c>
      <c r="AC322">
        <f t="shared" si="34"/>
        <v>4.5756562707692305</v>
      </c>
    </row>
    <row r="323" spans="1:29" x14ac:dyDescent="0.25">
      <c r="A323" t="s">
        <v>43</v>
      </c>
      <c r="B323" t="s">
        <v>2471</v>
      </c>
      <c r="C323" t="s">
        <v>2753</v>
      </c>
      <c r="D323" t="s">
        <v>2754</v>
      </c>
      <c r="E323" t="s">
        <v>2755</v>
      </c>
      <c r="I323" t="str">
        <f ca="1">IFERROR(__xludf.DUMMYFUNCTION("IFS(
  REGEXMATCH(LOWER(B6), ""sports|ufc|nba|nfl|mlb|soccer|sports fans""), ""Sports"",
  REGEXMATCH(LOWER(B6), ""music|spotify|concert|band|rock|pop|hip hop|jazz|r&amp;b|music lovers""), ""Music"",
  REGEXMATCH(LOWER(B6), ""food|cooking|recipe|restaurant|sn"&amp;"ack|grocery|foodies""), ""Food"",
  REGEXMATCH(LOWER(B6), ""travel|vacation|airline|hotel|trip|flights|travelers""), ""Travel"",
  REGEXMATCH(LOWER(B6), ""fashion|style|clothing|apparel|shoes|accessories|beauty|cosmetics|fashionistas""), ""Fashion &amp; Beaut"&amp;"y"",
  REGEXMATCH(LOWER(B6), ""fitness|workout|gym|exercise|yoga|wellness|fitness enthusiasts""), ""Fitness"",
  REGEXMATCH(LOWER(B6), ""health|medical|pharmacy|mental health|doctor|health-conscious""), ""Health"",
  REGEXMATCH(LOWER(B6), ""pets|dogs|cats"&amp;"|animals|pet care|pet lovers""), ""Pets"",
  REGEXMATCH(LOWER(B6), ""games|gaming|video games|xbox|playstation|nintendo|gamers""), ""Gaming"",
  REGEXMATCH(LOWER(B6), ""entertainment|movies|tv|netflix|streaming|celebrity|movie lovers|tv fans""), ""Enterta"&amp;"inment"",
  REGEXMATCH(LOWER(B6), ""lifestyle|home|interior|decor|living|lifestyle enthusiasts""), ""Lifestyle"",
  REGEXMATCH(LOWER(B6), ""financial|finance|investing|stocks|retirement|banking|credit|debt|loans|savings|personal finance""), ""Finance"",
 "&amp;" REGEXMATCH(LOWER(B6), ""auto|automotive""), ""Auto"",
  REGEXMATCH(LOWER(B6), ""parenting|moms|dads|kids|toddlers|baby|new parents|children""), ""Parenting"",
  REGEXMATCH(LOWER(B6), ""technology|tech|gadgets|smartphone|apps|devices|computing|ai|robots"""&amp;"), ""Technology"",
  REGEXMATCH(LOWER(B6), ""education|students|learning|school|teachers|college|university|academics""), ""Education"",
  TRUE, ""Other""
)"),"Lifestyle")</f>
        <v>Lifestyle</v>
      </c>
      <c r="J323" t="s">
        <v>27</v>
      </c>
      <c r="K323" t="s">
        <v>44</v>
      </c>
      <c r="L323" t="s">
        <v>40</v>
      </c>
      <c r="M323" t="s">
        <v>45</v>
      </c>
      <c r="N323" t="s">
        <v>46</v>
      </c>
      <c r="O323" t="s">
        <v>24</v>
      </c>
      <c r="P323">
        <v>13326</v>
      </c>
      <c r="Q323">
        <v>98</v>
      </c>
      <c r="R323">
        <v>3568</v>
      </c>
      <c r="S323">
        <v>11388</v>
      </c>
      <c r="T323">
        <v>2</v>
      </c>
      <c r="U323">
        <v>1442.032183</v>
      </c>
      <c r="V323" t="s">
        <v>47</v>
      </c>
      <c r="W323">
        <f t="shared" ref="W323:W386" si="35">IFERROR(U323/T323, "N/A")</f>
        <v>721.01609150000002</v>
      </c>
      <c r="X323">
        <f t="shared" ref="X323:X386" si="36">IFERROR(Q323/P323*100, "N/A")</f>
        <v>0.73540447245985296</v>
      </c>
      <c r="Y323">
        <f t="shared" ref="Y323:Y386" si="37">IFERROR(R323/P323*100, "N/A")</f>
        <v>26.774726099354645</v>
      </c>
      <c r="Z323">
        <f t="shared" ref="Z323:Z386" si="38">IFERROR((U323/R323)*1000, "N/A")</f>
        <v>404.1570019618834</v>
      </c>
      <c r="AA323">
        <f t="shared" ref="AA323:AA386" si="39">IFERROR(T323/Q323*100, "N/A")</f>
        <v>2.0408163265306123</v>
      </c>
      <c r="AB323">
        <f t="shared" ref="AB323:AB386" si="40">IFERROR(U323/P323*1000, "N/A")</f>
        <v>108.21193028665766</v>
      </c>
      <c r="AC323">
        <f t="shared" ref="AC323:AC386" si="41">IFERROR(U323/Q323, "N/A")</f>
        <v>14.714614112244899</v>
      </c>
    </row>
    <row r="324" spans="1:29" x14ac:dyDescent="0.25">
      <c r="A324" t="s">
        <v>982</v>
      </c>
      <c r="B324" t="s">
        <v>2306</v>
      </c>
      <c r="C324" t="s">
        <v>2307</v>
      </c>
      <c r="D324" t="s">
        <v>2331</v>
      </c>
      <c r="E324" t="s">
        <v>2350</v>
      </c>
      <c r="F324" t="s">
        <v>2756</v>
      </c>
      <c r="I324" t="str">
        <f ca="1">IFERROR(__xludf.DUMMYFUNCTION("IFS(
  REGEXMATCH(LOWER(B403), ""sports|ufc|nba|nfl|mlb|soccer|sports fans""), ""Sports"",
  REGEXMATCH(LOWER(B403), ""music|spotify|concert|band|rock|pop|hip hop|jazz|r&amp;b|music lovers""), ""Music"",
  REGEXMATCH(LOWER(B403), ""food|cooking|recipe|restaur"&amp;"ant|snack|grocery|foodies""), ""Food"",
  REGEXMATCH(LOWER(B403), ""travel|vacation|airline|hotel|trip|flights|travelers""), ""Travel"",
  REGEXMATCH(LOWER(B403), ""fashion|style|clothing|apparel|shoes|accessories|beauty|cosmetics|fashionistas""), ""Fashi"&amp;"on &amp; Beauty"",
  REGEXMATCH(LOWER(B403), ""fitness|workout|gym|exercise|yoga|wellness|fitness enthusiasts""), ""Fitness"",
  REGEXMATCH(LOWER(B403), ""health|medical|pharmacy|mental health|doctor|health-conscious""), ""Health"",
  REGEXMATCH(LOWER(B403), "&amp;"""pets|dogs|cats|animals|pet care|pet lovers""), ""Pets"",
  REGEXMATCH(LOWER(B403), ""games|gaming|video games|xbox|playstation|nintendo|gamers""), ""Gaming"",
  REGEXMATCH(LOWER(B403), ""entertainment|movies|tv|netflix|streaming|celebrity|movie lovers|t"&amp;"v fans""), ""Entertainment"",
  REGEXMATCH(LOWER(B403), ""lifestyle|home|interior|decor|living|lifestyle enthusiasts""), ""Lifestyle"",
  REGEXMATCH(LOWER(B403), ""financial|finance|investing|stocks|retirement|banking|credit|debt|loans|savings|personal fi"&amp;"nance""), ""Finance"",
  REGEXMATCH(LOWER(B403), ""auto|automotive""), ""Auto"",
  REGEXMATCH(LOWER(B403), ""parenting|moms|dads|kids|toddlers|baby|new parents|children""), ""Parenting"",
  REGEXMATCH(LOWER(B403), ""technology|tech|gadgets|smartphone|apps"&amp;"|devices|computing|ai|robots""), ""Technology"",
  REGEXMATCH(LOWER(B403), ""education|students|learning|school|teachers|college|university|academics""), ""Education"",
  TRUE, ""Other""
)"),"Auto")</f>
        <v>Auto</v>
      </c>
      <c r="J324" t="s">
        <v>27</v>
      </c>
      <c r="K324" t="s">
        <v>983</v>
      </c>
      <c r="L324" t="s">
        <v>21</v>
      </c>
      <c r="M324" t="s">
        <v>35</v>
      </c>
      <c r="N324" t="s">
        <v>23</v>
      </c>
      <c r="O324" t="s">
        <v>116</v>
      </c>
      <c r="P324">
        <v>84460</v>
      </c>
      <c r="Q324">
        <v>209</v>
      </c>
      <c r="R324">
        <v>13169</v>
      </c>
      <c r="S324">
        <v>26688</v>
      </c>
      <c r="T324">
        <v>1</v>
      </c>
      <c r="U324">
        <v>4279.230955</v>
      </c>
      <c r="V324" t="s">
        <v>25</v>
      </c>
      <c r="W324">
        <f t="shared" si="35"/>
        <v>4279.230955</v>
      </c>
      <c r="X324">
        <f t="shared" si="36"/>
        <v>0.24745441629173576</v>
      </c>
      <c r="Y324">
        <f t="shared" si="37"/>
        <v>15.591996211224249</v>
      </c>
      <c r="Z324">
        <f t="shared" si="38"/>
        <v>324.94729706128027</v>
      </c>
      <c r="AA324">
        <f t="shared" si="39"/>
        <v>0.4784688995215311</v>
      </c>
      <c r="AB324">
        <f t="shared" si="40"/>
        <v>50.665770246270426</v>
      </c>
      <c r="AC324">
        <f t="shared" si="41"/>
        <v>20.474789258373207</v>
      </c>
    </row>
    <row r="325" spans="1:29" x14ac:dyDescent="0.25">
      <c r="A325" t="s">
        <v>1387</v>
      </c>
      <c r="B325" t="s">
        <v>2306</v>
      </c>
      <c r="C325" t="s">
        <v>2307</v>
      </c>
      <c r="D325" t="s">
        <v>2338</v>
      </c>
      <c r="E325" t="s">
        <v>2757</v>
      </c>
      <c r="I325" t="str">
        <f ca="1">IFERROR(__xludf.DUMMYFUNCTION("IFS(
  REGEXMATCH(LOWER(B643), ""sports|ufc|nba|nfl|mlb|soccer|sports fans""), ""Sports"",
  REGEXMATCH(LOWER(B643), ""music|spotify|concert|band|rock|pop|hip hop|jazz|r&amp;b|music lovers""), ""Music"",
  REGEXMATCH(LOWER(B643), ""food|cooking|recipe|restaur"&amp;"ant|snack|grocery|foodies""), ""Food"",
  REGEXMATCH(LOWER(B643), ""travel|vacation|airline|hotel|trip|flights|travelers""), ""Travel"",
  REGEXMATCH(LOWER(B643), ""fashion|style|clothing|apparel|shoes|accessories|beauty|cosmetics|fashionistas""), ""Fashi"&amp;"on &amp; Beauty"",
  REGEXMATCH(LOWER(B643), ""fitness|workout|gym|exercise|yoga|wellness|fitness enthusiasts""), ""Fitness"",
  REGEXMATCH(LOWER(B643), ""health|medical|pharmacy|mental health|doctor|health-conscious""), ""Health"",
  REGEXMATCH(LOWER(B643), "&amp;"""pets|dogs|cats|animals|pet care|pet lovers""), ""Pets"",
  REGEXMATCH(LOWER(B643), ""games|gaming|video games|xbox|playstation|nintendo|gamers""), ""Gaming"",
  REGEXMATCH(LOWER(B643), ""entertainment|movies|tv|netflix|streaming|celebrity|movie lovers|t"&amp;"v fans""), ""Entertainment"",
  REGEXMATCH(LOWER(B643), ""lifestyle|home|interior|decor|living|lifestyle enthusiasts""), ""Lifestyle"",
  REGEXMATCH(LOWER(B643), ""financial|finance|investing|stocks|retirement|banking|credit|debt|loans|savings|personal fi"&amp;"nance""), ""Finance"",
  REGEXMATCH(LOWER(B643), ""auto|automotive""), ""Auto"",
  REGEXMATCH(LOWER(B643), ""parenting|moms|dads|kids|toddlers|baby|new parents|children""), ""Parenting"",
  REGEXMATCH(LOWER(B643), ""technology|tech|gadgets|smartphone|apps"&amp;"|devices|computing|ai|robots""), ""Technology"",
  REGEXMATCH(LOWER(B643), ""education|students|learning|school|teachers|college|university|academics""), ""Education"",
  TRUE, ""Other""
)"),"Other")</f>
        <v>Other</v>
      </c>
      <c r="J325" t="s">
        <v>19</v>
      </c>
      <c r="K325" t="s">
        <v>670</v>
      </c>
      <c r="L325" t="s">
        <v>34</v>
      </c>
      <c r="M325" t="s">
        <v>488</v>
      </c>
      <c r="N325" t="s">
        <v>46</v>
      </c>
      <c r="O325" t="s">
        <v>24</v>
      </c>
      <c r="P325">
        <v>37176</v>
      </c>
      <c r="Q325">
        <v>100</v>
      </c>
      <c r="R325">
        <v>31829</v>
      </c>
      <c r="S325">
        <v>35639</v>
      </c>
      <c r="T325">
        <v>21</v>
      </c>
      <c r="U325">
        <v>6753.5952420000003</v>
      </c>
      <c r="V325" t="s">
        <v>31</v>
      </c>
      <c r="W325">
        <f t="shared" si="35"/>
        <v>321.59977342857144</v>
      </c>
      <c r="X325">
        <f t="shared" si="36"/>
        <v>0.26899074671831291</v>
      </c>
      <c r="Y325">
        <f t="shared" si="37"/>
        <v>85.617064772971801</v>
      </c>
      <c r="Z325">
        <f t="shared" si="38"/>
        <v>212.18370800213643</v>
      </c>
      <c r="AA325">
        <f t="shared" si="39"/>
        <v>21</v>
      </c>
      <c r="AB325">
        <f t="shared" si="40"/>
        <v>181.66546271788249</v>
      </c>
      <c r="AC325">
        <f t="shared" si="41"/>
        <v>67.535952420000001</v>
      </c>
    </row>
    <row r="326" spans="1:29" x14ac:dyDescent="0.25">
      <c r="A326" t="s">
        <v>1325</v>
      </c>
      <c r="B326" t="s">
        <v>2306</v>
      </c>
      <c r="C326" t="s">
        <v>2307</v>
      </c>
      <c r="D326" t="s">
        <v>242</v>
      </c>
      <c r="E326" t="s">
        <v>2758</v>
      </c>
      <c r="I326" t="str">
        <f ca="1">IFERROR(__xludf.DUMMYFUNCTION("IFS(
  REGEXMATCH(LOWER(B605), ""sports|ufc|nba|nfl|mlb|soccer|sports fans""), ""Sports"",
  REGEXMATCH(LOWER(B605), ""music|spotify|concert|band|rock|pop|hip hop|jazz|r&amp;b|music lovers""), ""Music"",
  REGEXMATCH(LOWER(B605), ""food|cooking|recipe|restaur"&amp;"ant|snack|grocery|foodies""), ""Food"",
  REGEXMATCH(LOWER(B605), ""travel|vacation|airline|hotel|trip|flights|travelers""), ""Travel"",
  REGEXMATCH(LOWER(B605), ""fashion|style|clothing|apparel|shoes|accessories|beauty|cosmetics|fashionistas""), ""Fashi"&amp;"on &amp; Beauty"",
  REGEXMATCH(LOWER(B605), ""fitness|workout|gym|exercise|yoga|wellness|fitness enthusiasts""), ""Fitness"",
  REGEXMATCH(LOWER(B605), ""health|medical|pharmacy|mental health|doctor|health-conscious""), ""Health"",
  REGEXMATCH(LOWER(B605), "&amp;"""pets|dogs|cats|animals|pet care|pet lovers""), ""Pets"",
  REGEXMATCH(LOWER(B605), ""games|gaming|video games|xbox|playstation|nintendo|gamers""), ""Gaming"",
  REGEXMATCH(LOWER(B605), ""entertainment|movies|tv|netflix|streaming|celebrity|movie lovers|t"&amp;"v fans""), ""Entertainment"",
  REGEXMATCH(LOWER(B605), ""lifestyle|home|interior|decor|living|lifestyle enthusiasts""), ""Lifestyle"",
  REGEXMATCH(LOWER(B605), ""financial|finance|investing|stocks|retirement|banking|credit|debt|loans|savings|personal fi"&amp;"nance""), ""Finance"",
  REGEXMATCH(LOWER(B605), ""auto|automotive""), ""Auto"",
  REGEXMATCH(LOWER(B605), ""parenting|moms|dads|kids|toddlers|baby|new parents|children""), ""Parenting"",
  REGEXMATCH(LOWER(B605), ""technology|tech|gadgets|smartphone|apps"&amp;"|devices|computing|ai|robots""), ""Technology"",
  REGEXMATCH(LOWER(B605), ""education|students|learning|school|teachers|college|university|academics""), ""Education"",
  TRUE, ""Other""
)"),"Travel")</f>
        <v>Travel</v>
      </c>
      <c r="J326" t="s">
        <v>27</v>
      </c>
      <c r="K326" t="s">
        <v>1326</v>
      </c>
      <c r="L326" t="s">
        <v>29</v>
      </c>
      <c r="M326" t="s">
        <v>245</v>
      </c>
      <c r="N326" t="s">
        <v>36</v>
      </c>
      <c r="O326" t="s">
        <v>116</v>
      </c>
      <c r="P326">
        <v>45711</v>
      </c>
      <c r="Q326">
        <v>130</v>
      </c>
      <c r="R326">
        <v>23052</v>
      </c>
      <c r="S326">
        <v>42375</v>
      </c>
      <c r="T326">
        <v>11</v>
      </c>
      <c r="U326">
        <v>6417.8761690000001</v>
      </c>
      <c r="V326" t="s">
        <v>31</v>
      </c>
      <c r="W326">
        <f t="shared" si="35"/>
        <v>583.44328809090905</v>
      </c>
      <c r="X326">
        <f t="shared" si="36"/>
        <v>0.28439544092231628</v>
      </c>
      <c r="Y326">
        <f t="shared" si="37"/>
        <v>50.429874647240268</v>
      </c>
      <c r="Z326">
        <f t="shared" si="38"/>
        <v>278.40864866389029</v>
      </c>
      <c r="AA326">
        <f t="shared" si="39"/>
        <v>8.4615384615384617</v>
      </c>
      <c r="AB326">
        <f t="shared" si="40"/>
        <v>140.40113252827547</v>
      </c>
      <c r="AC326">
        <f t="shared" si="41"/>
        <v>49.368278223076921</v>
      </c>
    </row>
    <row r="327" spans="1:29" x14ac:dyDescent="0.25">
      <c r="A327" t="s">
        <v>433</v>
      </c>
      <c r="B327" t="s">
        <v>2310</v>
      </c>
      <c r="C327" t="s">
        <v>2315</v>
      </c>
      <c r="D327" t="s">
        <v>930</v>
      </c>
      <c r="E327" t="s">
        <v>2759</v>
      </c>
      <c r="I327" t="str">
        <f ca="1">IFERROR(__xludf.DUMMYFUNCTION("IFS(
  REGEXMATCH(LOWER(B146), ""sports|ufc|nba|nfl|mlb|soccer|sports fans""), ""Sports"",
  REGEXMATCH(LOWER(B146), ""music|spotify|concert|band|rock|pop|hip hop|jazz|r&amp;b|music lovers""), ""Music"",
  REGEXMATCH(LOWER(B146), ""food|cooking|recipe|restaur"&amp;"ant|snack|grocery|foodies""), ""Food"",
  REGEXMATCH(LOWER(B146), ""travel|vacation|airline|hotel|trip|flights|travelers""), ""Travel"",
  REGEXMATCH(LOWER(B146), ""fashion|style|clothing|apparel|shoes|accessories|beauty|cosmetics|fashionistas""), ""Fashi"&amp;"on &amp; Beauty"",
  REGEXMATCH(LOWER(B146), ""fitness|workout|gym|exercise|yoga|wellness|fitness enthusiasts""), ""Fitness"",
  REGEXMATCH(LOWER(B146), ""health|medical|pharmacy|mental health|doctor|health-conscious""), ""Health"",
  REGEXMATCH(LOWER(B146), "&amp;"""pets|dogs|cats|animals|pet care|pet lovers""), ""Pets"",
  REGEXMATCH(LOWER(B146), ""games|gaming|video games|xbox|playstation|nintendo|gamers""), ""Gaming"",
  REGEXMATCH(LOWER(B146), ""entertainment|movies|tv|netflix|streaming|celebrity|movie lovers|t"&amp;"v fans""), ""Entertainment"",
  REGEXMATCH(LOWER(B146), ""lifestyle|home|interior|decor|living|lifestyle enthusiasts""), ""Lifestyle"",
  REGEXMATCH(LOWER(B146), ""financial|finance|investing|stocks|retirement|banking|credit|debt|loans|savings|personal fi"&amp;"nance""), ""Finance"",
  REGEXMATCH(LOWER(B146), ""auto|automotive""), ""Auto"",
  REGEXMATCH(LOWER(B146), ""parenting|moms|dads|kids|toddlers|baby|new parents|children""), ""Parenting"",
  REGEXMATCH(LOWER(B146), ""technology|tech|gadgets|smartphone|apps"&amp;"|devices|computing|ai|robots""), ""Technology"",
  REGEXMATCH(LOWER(B146), ""education|students|learning|school|teachers|college|university|academics""), ""Education"",
  TRUE, ""Other""
)"),"Entertainment")</f>
        <v>Entertainment</v>
      </c>
      <c r="J327" t="s">
        <v>27</v>
      </c>
      <c r="K327" t="s">
        <v>434</v>
      </c>
      <c r="L327" t="s">
        <v>29</v>
      </c>
      <c r="M327" t="s">
        <v>435</v>
      </c>
      <c r="N327" t="s">
        <v>23</v>
      </c>
      <c r="O327" t="s">
        <v>116</v>
      </c>
      <c r="P327">
        <v>20348</v>
      </c>
      <c r="Q327">
        <v>101</v>
      </c>
      <c r="R327">
        <v>14945</v>
      </c>
      <c r="S327">
        <v>19548</v>
      </c>
      <c r="T327">
        <v>6</v>
      </c>
      <c r="U327">
        <v>1596.552373</v>
      </c>
      <c r="V327" t="s">
        <v>260</v>
      </c>
      <c r="W327">
        <f t="shared" si="35"/>
        <v>266.09206216666666</v>
      </c>
      <c r="X327">
        <f t="shared" si="36"/>
        <v>0.49636327894633375</v>
      </c>
      <c r="Y327">
        <f t="shared" si="37"/>
        <v>73.447021820326313</v>
      </c>
      <c r="Z327">
        <f t="shared" si="38"/>
        <v>106.82852947474071</v>
      </c>
      <c r="AA327">
        <f t="shared" si="39"/>
        <v>5.9405940594059405</v>
      </c>
      <c r="AB327">
        <f t="shared" si="40"/>
        <v>78.462373353646541</v>
      </c>
      <c r="AC327">
        <f t="shared" si="41"/>
        <v>15.807449237623763</v>
      </c>
    </row>
    <row r="328" spans="1:29" x14ac:dyDescent="0.25">
      <c r="A328" t="s">
        <v>96</v>
      </c>
      <c r="B328" t="s">
        <v>2471</v>
      </c>
      <c r="C328" t="s">
        <v>242</v>
      </c>
      <c r="D328" t="s">
        <v>2760</v>
      </c>
      <c r="I328" t="str">
        <f ca="1">IFERROR(__xludf.DUMMYFUNCTION("IFS(
  REGEXMATCH(LOWER(B19), ""sports|ufc|nba|nfl|mlb|soccer|sports fans""), ""Sports"",
  REGEXMATCH(LOWER(B19), ""music|spotify|concert|band|rock|pop|hip hop|jazz|r&amp;b|music lovers""), ""Music"",
  REGEXMATCH(LOWER(B19), ""food|cooking|recipe|restaurant"&amp;"|snack|grocery|foodies""), ""Food"",
  REGEXMATCH(LOWER(B19), ""travel|vacation|airline|hotel|trip|flights|travelers""), ""Travel"",
  REGEXMATCH(LOWER(B19), ""fashion|style|clothing|apparel|shoes|accessories|beauty|cosmetics|fashionistas""), ""Fashion &amp; "&amp;"Beauty"",
  REGEXMATCH(LOWER(B19), ""fitness|workout|gym|exercise|yoga|wellness|fitness enthusiasts""), ""Fitness"",
  REGEXMATCH(LOWER(B19), ""health|medical|pharmacy|mental health|doctor|health-conscious""), ""Health"",
  REGEXMATCH(LOWER(B19), ""pets|d"&amp;"ogs|cats|animals|pet care|pet lovers""), ""Pets"",
  REGEXMATCH(LOWER(B19), ""games|gaming|video games|xbox|playstation|nintendo|gamers""), ""Gaming"",
  REGEXMATCH(LOWER(B19), ""entertainment|movies|tv|netflix|streaming|celebrity|movie lovers|tv fans""),"&amp;" ""Entertainment"",
  REGEXMATCH(LOWER(B19), ""lifestyle|home|interior|decor|living|lifestyle enthusiasts""), ""Lifestyle"",
  REGEXMATCH(LOWER(B19), ""financial|finance|investing|stocks|retirement|banking|credit|debt|loans|savings|personal finance""), """&amp;"Finance"",
  REGEXMATCH(LOWER(B19), ""auto|automotive""), ""Auto"",
  REGEXMATCH(LOWER(B19), ""parenting|moms|dads|kids|toddlers|baby|new parents|children""), ""Parenting"",
  REGEXMATCH(LOWER(B19), ""technology|tech|gadgets|smartphone|apps|devices|comput"&amp;"ing|ai|robots""), ""Technology"",
  REGEXMATCH(LOWER(B19), ""education|students|learning|school|teachers|college|university|academics""), ""Education"",
  TRUE, ""Other""
)"),"Travel")</f>
        <v>Travel</v>
      </c>
      <c r="J328" t="s">
        <v>27</v>
      </c>
      <c r="K328" t="s">
        <v>97</v>
      </c>
      <c r="L328" t="s">
        <v>29</v>
      </c>
      <c r="M328" t="s">
        <v>98</v>
      </c>
      <c r="N328" t="s">
        <v>51</v>
      </c>
      <c r="O328" t="s">
        <v>92</v>
      </c>
      <c r="P328">
        <v>81486</v>
      </c>
      <c r="Q328">
        <v>193</v>
      </c>
      <c r="R328">
        <v>57653</v>
      </c>
      <c r="S328">
        <v>76803</v>
      </c>
      <c r="T328">
        <v>6</v>
      </c>
      <c r="U328">
        <v>1463.8428739999999</v>
      </c>
      <c r="V328" t="s">
        <v>64</v>
      </c>
      <c r="W328">
        <f t="shared" si="35"/>
        <v>243.97381233333331</v>
      </c>
      <c r="X328">
        <f t="shared" si="36"/>
        <v>0.23685050192671134</v>
      </c>
      <c r="Y328">
        <f t="shared" si="37"/>
        <v>70.752031023734148</v>
      </c>
      <c r="Z328">
        <f t="shared" si="38"/>
        <v>25.390575928399215</v>
      </c>
      <c r="AA328">
        <f t="shared" si="39"/>
        <v>3.1088082901554404</v>
      </c>
      <c r="AB328">
        <f t="shared" si="40"/>
        <v>17.964348157965784</v>
      </c>
      <c r="AC328">
        <f t="shared" si="41"/>
        <v>7.5846781036269428</v>
      </c>
    </row>
    <row r="329" spans="1:29" x14ac:dyDescent="0.25">
      <c r="A329" t="s">
        <v>1288</v>
      </c>
      <c r="B329" t="s">
        <v>2306</v>
      </c>
      <c r="C329" t="s">
        <v>2307</v>
      </c>
      <c r="D329" t="s">
        <v>242</v>
      </c>
      <c r="E329" t="s">
        <v>2761</v>
      </c>
      <c r="I329" t="str">
        <f ca="1">IFERROR(__xludf.DUMMYFUNCTION("IFS(
  REGEXMATCH(LOWER(B580), ""sports|ufc|nba|nfl|mlb|soccer|sports fans""), ""Sports"",
  REGEXMATCH(LOWER(B580), ""music|spotify|concert|band|rock|pop|hip hop|jazz|r&amp;b|music lovers""), ""Music"",
  REGEXMATCH(LOWER(B580), ""food|cooking|recipe|restaur"&amp;"ant|snack|grocery|foodies""), ""Food"",
  REGEXMATCH(LOWER(B580), ""travel|vacation|airline|hotel|trip|flights|travelers""), ""Travel"",
  REGEXMATCH(LOWER(B580), ""fashion|style|clothing|apparel|shoes|accessories|beauty|cosmetics|fashionistas""), ""Fashi"&amp;"on &amp; Beauty"",
  REGEXMATCH(LOWER(B580), ""fitness|workout|gym|exercise|yoga|wellness|fitness enthusiasts""), ""Fitness"",
  REGEXMATCH(LOWER(B580), ""health|medical|pharmacy|mental health|doctor|health-conscious""), ""Health"",
  REGEXMATCH(LOWER(B580), "&amp;"""pets|dogs|cats|animals|pet care|pet lovers""), ""Pets"",
  REGEXMATCH(LOWER(B580), ""games|gaming|video games|xbox|playstation|nintendo|gamers""), ""Gaming"",
  REGEXMATCH(LOWER(B580), ""entertainment|movies|tv|netflix|streaming|celebrity|movie lovers|t"&amp;"v fans""), ""Entertainment"",
  REGEXMATCH(LOWER(B580), ""lifestyle|home|interior|decor|living|lifestyle enthusiasts""), ""Lifestyle"",
  REGEXMATCH(LOWER(B580), ""financial|finance|investing|stocks|retirement|banking|credit|debt|loans|savings|personal fi"&amp;"nance""), ""Finance"",
  REGEXMATCH(LOWER(B580), ""auto|automotive""), ""Auto"",
  REGEXMATCH(LOWER(B580), ""parenting|moms|dads|kids|toddlers|baby|new parents|children""), ""Parenting"",
  REGEXMATCH(LOWER(B580), ""technology|tech|gadgets|smartphone|apps"&amp;"|devices|computing|ai|robots""), ""Technology"",
  REGEXMATCH(LOWER(B580), ""education|students|learning|school|teachers|college|university|academics""), ""Education"",
  TRUE, ""Other""
)"),"Travel")</f>
        <v>Travel</v>
      </c>
      <c r="J329" t="s">
        <v>27</v>
      </c>
      <c r="K329" t="s">
        <v>757</v>
      </c>
      <c r="L329" t="s">
        <v>40</v>
      </c>
      <c r="M329" t="s">
        <v>72</v>
      </c>
      <c r="N329" t="s">
        <v>23</v>
      </c>
      <c r="O329" t="s">
        <v>24</v>
      </c>
      <c r="P329">
        <v>182114</v>
      </c>
      <c r="Q329">
        <v>500</v>
      </c>
      <c r="R329">
        <v>14477</v>
      </c>
      <c r="S329">
        <v>139167</v>
      </c>
      <c r="T329">
        <v>29</v>
      </c>
      <c r="U329">
        <v>6307.9007510000001</v>
      </c>
      <c r="V329" t="s">
        <v>74</v>
      </c>
      <c r="W329">
        <f t="shared" si="35"/>
        <v>217.51381900000001</v>
      </c>
      <c r="X329">
        <f t="shared" si="36"/>
        <v>0.27455330177800719</v>
      </c>
      <c r="Y329">
        <f t="shared" si="37"/>
        <v>7.9494162996804203</v>
      </c>
      <c r="Z329">
        <f t="shared" si="38"/>
        <v>435.71877813082818</v>
      </c>
      <c r="AA329">
        <f t="shared" si="39"/>
        <v>5.8000000000000007</v>
      </c>
      <c r="AB329">
        <f t="shared" si="40"/>
        <v>34.637099569500421</v>
      </c>
      <c r="AC329">
        <f t="shared" si="41"/>
        <v>12.615801502</v>
      </c>
    </row>
    <row r="330" spans="1:29" x14ac:dyDescent="0.25">
      <c r="A330" t="s">
        <v>1269</v>
      </c>
      <c r="B330" t="s">
        <v>2306</v>
      </c>
      <c r="C330" t="s">
        <v>2307</v>
      </c>
      <c r="D330" t="s">
        <v>2345</v>
      </c>
      <c r="E330" t="s">
        <v>2346</v>
      </c>
      <c r="F330" t="s">
        <v>2379</v>
      </c>
      <c r="G330" t="s">
        <v>2762</v>
      </c>
      <c r="I330" t="str">
        <f ca="1">IFERROR(__xludf.DUMMYFUNCTION("IFS(
  REGEXMATCH(LOWER(B571), ""sports|ufc|nba|nfl|mlb|soccer|sports fans""), ""Sports"",
  REGEXMATCH(LOWER(B571), ""music|spotify|concert|band|rock|pop|hip hop|jazz|r&amp;b|music lovers""), ""Music"",
  REGEXMATCH(LOWER(B571), ""food|cooking|recipe|restaur"&amp;"ant|snack|grocery|foodies""), ""Food"",
  REGEXMATCH(LOWER(B571), ""travel|vacation|airline|hotel|trip|flights|travelers""), ""Travel"",
  REGEXMATCH(LOWER(B571), ""fashion|style|clothing|apparel|shoes|accessories|beauty|cosmetics|fashionistas""), ""Fashi"&amp;"on &amp; Beauty"",
  REGEXMATCH(LOWER(B571), ""fitness|workout|gym|exercise|yoga|wellness|fitness enthusiasts""), ""Fitness"",
  REGEXMATCH(LOWER(B571), ""health|medical|pharmacy|mental health|doctor|health-conscious""), ""Health"",
  REGEXMATCH(LOWER(B571), "&amp;"""pets|dogs|cats|animals|pet care|pet lovers""), ""Pets"",
  REGEXMATCH(LOWER(B571), ""games|gaming|video games|xbox|playstation|nintendo|gamers""), ""Gaming"",
  REGEXMATCH(LOWER(B571), ""entertainment|movies|tv|netflix|streaming|celebrity|movie lovers|t"&amp;"v fans""), ""Entertainment"",
  REGEXMATCH(LOWER(B571), ""lifestyle|home|interior|decor|living|lifestyle enthusiasts""), ""Lifestyle"",
  REGEXMATCH(LOWER(B571), ""financial|finance|investing|stocks|retirement|banking|credit|debt|loans|savings|personal fi"&amp;"nance""), ""Finance"",
  REGEXMATCH(LOWER(B571), ""auto|automotive""), ""Auto"",
  REGEXMATCH(LOWER(B571), ""parenting|moms|dads|kids|toddlers|baby|new parents|children""), ""Parenting"",
  REGEXMATCH(LOWER(B571), ""technology|tech|gadgets|smartphone|apps"&amp;"|devices|computing|ai|robots""), ""Technology"",
  REGEXMATCH(LOWER(B571), ""education|students|learning|school|teachers|college|university|academics""), ""Education"",
  TRUE, ""Other""
)"),"Auto")</f>
        <v>Auto</v>
      </c>
      <c r="J330" t="s">
        <v>19</v>
      </c>
      <c r="K330" t="s">
        <v>1270</v>
      </c>
      <c r="L330" t="s">
        <v>29</v>
      </c>
      <c r="M330" t="s">
        <v>1271</v>
      </c>
      <c r="N330" t="s">
        <v>46</v>
      </c>
      <c r="O330" t="s">
        <v>24</v>
      </c>
      <c r="P330">
        <v>14489</v>
      </c>
      <c r="Q330">
        <v>37</v>
      </c>
      <c r="R330">
        <v>12453</v>
      </c>
      <c r="S330">
        <v>13873</v>
      </c>
      <c r="T330">
        <v>10</v>
      </c>
      <c r="U330">
        <v>6195.8407340000003</v>
      </c>
      <c r="V330" t="s">
        <v>47</v>
      </c>
      <c r="W330">
        <f t="shared" si="35"/>
        <v>619.58407340000008</v>
      </c>
      <c r="X330">
        <f t="shared" si="36"/>
        <v>0.25536613983021605</v>
      </c>
      <c r="Y330">
        <f t="shared" si="37"/>
        <v>85.94796052177513</v>
      </c>
      <c r="Z330">
        <f t="shared" si="38"/>
        <v>497.53800160603873</v>
      </c>
      <c r="AA330">
        <f t="shared" si="39"/>
        <v>27.027027027027028</v>
      </c>
      <c r="AB330">
        <f t="shared" si="40"/>
        <v>427.6237652011871</v>
      </c>
      <c r="AC330">
        <f t="shared" si="41"/>
        <v>167.45515497297299</v>
      </c>
    </row>
    <row r="331" spans="1:29" x14ac:dyDescent="0.25">
      <c r="A331" t="s">
        <v>1259</v>
      </c>
      <c r="B331" t="s">
        <v>2306</v>
      </c>
      <c r="C331" t="s">
        <v>2307</v>
      </c>
      <c r="D331" t="s">
        <v>2331</v>
      </c>
      <c r="E331" t="s">
        <v>2350</v>
      </c>
      <c r="F331" t="s">
        <v>2763</v>
      </c>
      <c r="I331" t="str">
        <f ca="1">IFERROR(__xludf.DUMMYFUNCTION("IFS(
  REGEXMATCH(LOWER(B565), ""sports|ufc|nba|nfl|mlb|soccer|sports fans""), ""Sports"",
  REGEXMATCH(LOWER(B565), ""music|spotify|concert|band|rock|pop|hip hop|jazz|r&amp;b|music lovers""), ""Music"",
  REGEXMATCH(LOWER(B565), ""food|cooking|recipe|restaur"&amp;"ant|snack|grocery|foodies""), ""Food"",
  REGEXMATCH(LOWER(B565), ""travel|vacation|airline|hotel|trip|flights|travelers""), ""Travel"",
  REGEXMATCH(LOWER(B565), ""fashion|style|clothing|apparel|shoes|accessories|beauty|cosmetics|fashionistas""), ""Fashi"&amp;"on &amp; Beauty"",
  REGEXMATCH(LOWER(B565), ""fitness|workout|gym|exercise|yoga|wellness|fitness enthusiasts""), ""Fitness"",
  REGEXMATCH(LOWER(B565), ""health|medical|pharmacy|mental health|doctor|health-conscious""), ""Health"",
  REGEXMATCH(LOWER(B565), "&amp;"""pets|dogs|cats|animals|pet care|pet lovers""), ""Pets"",
  REGEXMATCH(LOWER(B565), ""games|gaming|video games|xbox|playstation|nintendo|gamers""), ""Gaming"",
  REGEXMATCH(LOWER(B565), ""entertainment|movies|tv|netflix|streaming|celebrity|movie lovers|t"&amp;"v fans""), ""Entertainment"",
  REGEXMATCH(LOWER(B565), ""lifestyle|home|interior|decor|living|lifestyle enthusiasts""), ""Lifestyle"",
  REGEXMATCH(LOWER(B565), ""financial|finance|investing|stocks|retirement|banking|credit|debt|loans|savings|personal fi"&amp;"nance""), ""Finance"",
  REGEXMATCH(LOWER(B565), ""auto|automotive""), ""Auto"",
  REGEXMATCH(LOWER(B565), ""parenting|moms|dads|kids|toddlers|baby|new parents|children""), ""Parenting"",
  REGEXMATCH(LOWER(B565), ""technology|tech|gadgets|smartphone|apps"&amp;"|devices|computing|ai|robots""), ""Technology"",
  REGEXMATCH(LOWER(B565), ""education|students|learning|school|teachers|college|university|academics""), ""Education"",
  TRUE, ""Other""
)"),"Auto")</f>
        <v>Auto</v>
      </c>
      <c r="J331" t="s">
        <v>19</v>
      </c>
      <c r="K331" t="s">
        <v>205</v>
      </c>
      <c r="L331" t="s">
        <v>21</v>
      </c>
      <c r="M331" t="s">
        <v>1260</v>
      </c>
      <c r="N331" t="s">
        <v>23</v>
      </c>
      <c r="O331" t="s">
        <v>24</v>
      </c>
      <c r="P331">
        <v>7806</v>
      </c>
      <c r="Q331">
        <v>20</v>
      </c>
      <c r="R331">
        <v>3150</v>
      </c>
      <c r="S331">
        <v>7247</v>
      </c>
      <c r="T331">
        <v>1</v>
      </c>
      <c r="U331">
        <v>6162.3208329999998</v>
      </c>
      <c r="V331" t="s">
        <v>31</v>
      </c>
      <c r="W331">
        <f t="shared" si="35"/>
        <v>6162.3208329999998</v>
      </c>
      <c r="X331">
        <f t="shared" si="36"/>
        <v>0.25621316935690497</v>
      </c>
      <c r="Y331">
        <f t="shared" si="37"/>
        <v>40.353574173712531</v>
      </c>
      <c r="Z331">
        <f t="shared" si="38"/>
        <v>1956.2923279365079</v>
      </c>
      <c r="AA331">
        <f t="shared" si="39"/>
        <v>5</v>
      </c>
      <c r="AB331">
        <f t="shared" si="40"/>
        <v>789.43387560850624</v>
      </c>
      <c r="AC331">
        <f t="shared" si="41"/>
        <v>308.11604165</v>
      </c>
    </row>
    <row r="332" spans="1:29" x14ac:dyDescent="0.25">
      <c r="A332" t="s">
        <v>778</v>
      </c>
      <c r="B332" t="s">
        <v>2310</v>
      </c>
      <c r="C332" t="s">
        <v>2315</v>
      </c>
      <c r="D332" t="s">
        <v>2764</v>
      </c>
      <c r="E332" t="s">
        <v>2765</v>
      </c>
      <c r="I332" t="str">
        <f ca="1">IFERROR(__xludf.DUMMYFUNCTION("IFS(
  REGEXMATCH(LOWER(B300), ""sports|ufc|nba|nfl|mlb|soccer|sports fans""), ""Sports"",
  REGEXMATCH(LOWER(B300), ""music|spotify|concert|band|rock|pop|hip hop|jazz|r&amp;b|music lovers""), ""Music"",
  REGEXMATCH(LOWER(B300), ""food|cooking|recipe|restaur"&amp;"ant|snack|grocery|foodies""), ""Food"",
  REGEXMATCH(LOWER(B300), ""travel|vacation|airline|hotel|trip|flights|travelers""), ""Travel"",
  REGEXMATCH(LOWER(B300), ""fashion|style|clothing|apparel|shoes|accessories|beauty|cosmetics|fashionistas""), ""Fashi"&amp;"on &amp; Beauty"",
  REGEXMATCH(LOWER(B300), ""fitness|workout|gym|exercise|yoga|wellness|fitness enthusiasts""), ""Fitness"",
  REGEXMATCH(LOWER(B300), ""health|medical|pharmacy|mental health|doctor|health-conscious""), ""Health"",
  REGEXMATCH(LOWER(B300), "&amp;"""pets|dogs|cats|animals|pet care|pet lovers""), ""Pets"",
  REGEXMATCH(LOWER(B300), ""games|gaming|video games|xbox|playstation|nintendo|gamers""), ""Gaming"",
  REGEXMATCH(LOWER(B300), ""entertainment|movies|tv|netflix|streaming|celebrity|movie lovers|t"&amp;"v fans""), ""Entertainment"",
  REGEXMATCH(LOWER(B300), ""lifestyle|home|interior|decor|living|lifestyle enthusiasts""), ""Lifestyle"",
  REGEXMATCH(LOWER(B300), ""financial|finance|investing|stocks|retirement|banking|credit|debt|loans|savings|personal fi"&amp;"nance""), ""Finance"",
  REGEXMATCH(LOWER(B300), ""auto|automotive""), ""Auto"",
  REGEXMATCH(LOWER(B300), ""parenting|moms|dads|kids|toddlers|baby|new parents|children""), ""Parenting"",
  REGEXMATCH(LOWER(B300), ""technology|tech|gadgets|smartphone|apps"&amp;"|devices|computing|ai|robots""), ""Technology"",
  REGEXMATCH(LOWER(B300), ""education|students|learning|school|teachers|college|university|academics""), ""Education"",
  TRUE, ""Other""
)"),"Lifestyle")</f>
        <v>Lifestyle</v>
      </c>
      <c r="J332" t="s">
        <v>27</v>
      </c>
      <c r="K332" t="s">
        <v>779</v>
      </c>
      <c r="L332" t="s">
        <v>29</v>
      </c>
      <c r="M332" t="s">
        <v>780</v>
      </c>
      <c r="N332" t="s">
        <v>55</v>
      </c>
      <c r="O332" t="s">
        <v>116</v>
      </c>
      <c r="P332">
        <v>31813</v>
      </c>
      <c r="Q332">
        <v>84</v>
      </c>
      <c r="R332">
        <v>14149</v>
      </c>
      <c r="S332">
        <v>21281</v>
      </c>
      <c r="T332">
        <v>13</v>
      </c>
      <c r="U332">
        <v>2060.9938820000002</v>
      </c>
      <c r="V332" t="s">
        <v>106</v>
      </c>
      <c r="W332">
        <f t="shared" si="35"/>
        <v>158.53799092307693</v>
      </c>
      <c r="X332">
        <f t="shared" si="36"/>
        <v>0.26404300128878133</v>
      </c>
      <c r="Y332">
        <f t="shared" si="37"/>
        <v>44.475528871844844</v>
      </c>
      <c r="Z332">
        <f t="shared" si="38"/>
        <v>145.66357212523857</v>
      </c>
      <c r="AA332">
        <f t="shared" si="39"/>
        <v>15.476190476190476</v>
      </c>
      <c r="AB332">
        <f t="shared" si="40"/>
        <v>64.784644076321001</v>
      </c>
      <c r="AC332">
        <f t="shared" si="41"/>
        <v>24.535641452380954</v>
      </c>
    </row>
    <row r="333" spans="1:29" x14ac:dyDescent="0.25">
      <c r="A333" t="s">
        <v>1485</v>
      </c>
      <c r="B333" t="s">
        <v>2306</v>
      </c>
      <c r="C333" t="s">
        <v>2307</v>
      </c>
      <c r="D333" t="s">
        <v>2333</v>
      </c>
      <c r="E333" t="s">
        <v>2312</v>
      </c>
      <c r="F333" t="s">
        <v>2312</v>
      </c>
      <c r="I333" t="str">
        <f ca="1">IFERROR(__xludf.DUMMYFUNCTION("IFS(
  REGEXMATCH(LOWER(B708), ""sports|ufc|nba|nfl|mlb|soccer|sports fans""), ""Sports"",
  REGEXMATCH(LOWER(B708), ""music|spotify|concert|band|rock|pop|hip hop|jazz|r&amp;b|music lovers""), ""Music"",
  REGEXMATCH(LOWER(B708), ""food|cooking|recipe|restaur"&amp;"ant|snack|grocery|foodies""), ""Food"",
  REGEXMATCH(LOWER(B708), ""travel|vacation|airline|hotel|trip|flights|travelers""), ""Travel"",
  REGEXMATCH(LOWER(B708), ""fashion|style|clothing|apparel|shoes|accessories|beauty|cosmetics|fashionistas""), ""Fashi"&amp;"on &amp; Beauty"",
  REGEXMATCH(LOWER(B708), ""fitness|workout|gym|exercise|yoga|wellness|fitness enthusiasts""), ""Fitness"",
  REGEXMATCH(LOWER(B708), ""health|medical|pharmacy|mental health|doctor|health-conscious""), ""Health"",
  REGEXMATCH(LOWER(B708), "&amp;"""pets|dogs|cats|animals|pet care|pet lovers""), ""Pets"",
  REGEXMATCH(LOWER(B708), ""games|gaming|video games|xbox|playstation|nintendo|gamers""), ""Gaming"",
  REGEXMATCH(LOWER(B708), ""entertainment|movies|tv|netflix|streaming|celebrity|movie lovers|t"&amp;"v fans""), ""Entertainment"",
  REGEXMATCH(LOWER(B708), ""lifestyle|home|interior|decor|living|lifestyle enthusiasts""), ""Lifestyle"",
  REGEXMATCH(LOWER(B708), ""financial|finance|investing|stocks|retirement|banking|credit|debt|loans|savings|personal fi"&amp;"nance""), ""Finance"",
  REGEXMATCH(LOWER(B708), ""auto|automotive""), ""Auto"",
  REGEXMATCH(LOWER(B708), ""parenting|moms|dads|kids|toddlers|baby|new parents|children""), ""Parenting"",
  REGEXMATCH(LOWER(B708), ""technology|tech|gadgets|smartphone|apps"&amp;"|devices|computing|ai|robots""), ""Technology"",
  REGEXMATCH(LOWER(B708), ""education|students|learning|school|teachers|college|university|academics""), ""Education"",
  TRUE, ""Other""
)"),"Finance")</f>
        <v>Finance</v>
      </c>
      <c r="J333" t="s">
        <v>19</v>
      </c>
      <c r="K333" t="s">
        <v>394</v>
      </c>
      <c r="L333" t="s">
        <v>29</v>
      </c>
      <c r="M333" t="s">
        <v>147</v>
      </c>
      <c r="N333" t="s">
        <v>51</v>
      </c>
      <c r="O333" t="s">
        <v>24</v>
      </c>
      <c r="P333">
        <v>122086</v>
      </c>
      <c r="Q333">
        <v>299</v>
      </c>
      <c r="R333">
        <v>82898</v>
      </c>
      <c r="S333">
        <v>116235</v>
      </c>
      <c r="T333">
        <v>16</v>
      </c>
      <c r="U333">
        <v>7663.6952940000001</v>
      </c>
      <c r="V333" t="s">
        <v>74</v>
      </c>
      <c r="W333">
        <f t="shared" si="35"/>
        <v>478.98095587500001</v>
      </c>
      <c r="X333">
        <f t="shared" si="36"/>
        <v>0.24490932621266973</v>
      </c>
      <c r="Y333">
        <f t="shared" si="37"/>
        <v>67.901315466146812</v>
      </c>
      <c r="Z333">
        <f t="shared" si="38"/>
        <v>92.447288161354919</v>
      </c>
      <c r="AA333">
        <f t="shared" si="39"/>
        <v>5.3511705685618729</v>
      </c>
      <c r="AB333">
        <f t="shared" si="40"/>
        <v>62.772924774339408</v>
      </c>
      <c r="AC333">
        <f t="shared" si="41"/>
        <v>25.631087939799333</v>
      </c>
    </row>
    <row r="334" spans="1:29" x14ac:dyDescent="0.25">
      <c r="A334" t="s">
        <v>1469</v>
      </c>
      <c r="B334" t="s">
        <v>2306</v>
      </c>
      <c r="C334" t="s">
        <v>2307</v>
      </c>
      <c r="D334" t="s">
        <v>242</v>
      </c>
      <c r="E334" t="s">
        <v>2325</v>
      </c>
      <c r="F334" t="s">
        <v>2766</v>
      </c>
      <c r="I334" t="str">
        <f ca="1">IFERROR(__xludf.DUMMYFUNCTION("IFS(
  REGEXMATCH(LOWER(B696), ""sports|ufc|nba|nfl|mlb|soccer|sports fans""), ""Sports"",
  REGEXMATCH(LOWER(B696), ""music|spotify|concert|band|rock|pop|hip hop|jazz|r&amp;b|music lovers""), ""Music"",
  REGEXMATCH(LOWER(B696), ""food|cooking|recipe|restaur"&amp;"ant|snack|grocery|foodies""), ""Food"",
  REGEXMATCH(LOWER(B696), ""travel|vacation|airline|hotel|trip|flights|travelers""), ""Travel"",
  REGEXMATCH(LOWER(B696), ""fashion|style|clothing|apparel|shoes|accessories|beauty|cosmetics|fashionistas""), ""Fashi"&amp;"on &amp; Beauty"",
  REGEXMATCH(LOWER(B696), ""fitness|workout|gym|exercise|yoga|wellness|fitness enthusiasts""), ""Fitness"",
  REGEXMATCH(LOWER(B696), ""health|medical|pharmacy|mental health|doctor|health-conscious""), ""Health"",
  REGEXMATCH(LOWER(B696), "&amp;"""pets|dogs|cats|animals|pet care|pet lovers""), ""Pets"",
  REGEXMATCH(LOWER(B696), ""games|gaming|video games|xbox|playstation|nintendo|gamers""), ""Gaming"",
  REGEXMATCH(LOWER(B696), ""entertainment|movies|tv|netflix|streaming|celebrity|movie lovers|t"&amp;"v fans""), ""Entertainment"",
  REGEXMATCH(LOWER(B696), ""lifestyle|home|interior|decor|living|lifestyle enthusiasts""), ""Lifestyle"",
  REGEXMATCH(LOWER(B696), ""financial|finance|investing|stocks|retirement|banking|credit|debt|loans|savings|personal fi"&amp;"nance""), ""Finance"",
  REGEXMATCH(LOWER(B696), ""auto|automotive""), ""Auto"",
  REGEXMATCH(LOWER(B696), ""parenting|moms|dads|kids|toddlers|baby|new parents|children""), ""Parenting"",
  REGEXMATCH(LOWER(B696), ""technology|tech|gadgets|smartphone|apps"&amp;"|devices|computing|ai|robots""), ""Technology"",
  REGEXMATCH(LOWER(B696), ""education|students|learning|school|teachers|college|university|academics""), ""Education"",
  TRUE, ""Other""
)"),"Travel")</f>
        <v>Travel</v>
      </c>
      <c r="J334" t="s">
        <v>152</v>
      </c>
      <c r="K334" t="s">
        <v>315</v>
      </c>
      <c r="L334" t="s">
        <v>34</v>
      </c>
      <c r="M334" t="s">
        <v>1132</v>
      </c>
      <c r="N334" t="s">
        <v>23</v>
      </c>
      <c r="O334" t="s">
        <v>24</v>
      </c>
      <c r="P334">
        <v>19461</v>
      </c>
      <c r="Q334">
        <v>74</v>
      </c>
      <c r="R334">
        <v>14647</v>
      </c>
      <c r="S334">
        <v>18731</v>
      </c>
      <c r="T334">
        <v>9</v>
      </c>
      <c r="U334">
        <v>7311.9987499999997</v>
      </c>
      <c r="V334" t="s">
        <v>74</v>
      </c>
      <c r="W334">
        <f t="shared" si="35"/>
        <v>812.4443055555555</v>
      </c>
      <c r="X334">
        <f t="shared" si="36"/>
        <v>0.38024767483685318</v>
      </c>
      <c r="Y334">
        <f t="shared" si="37"/>
        <v>75.263347207234986</v>
      </c>
      <c r="Z334">
        <f t="shared" si="38"/>
        <v>499.21477094285518</v>
      </c>
      <c r="AA334">
        <f t="shared" si="39"/>
        <v>12.162162162162163</v>
      </c>
      <c r="AB334">
        <f t="shared" si="40"/>
        <v>375.7257463645239</v>
      </c>
      <c r="AC334">
        <f t="shared" si="41"/>
        <v>98.810793918918918</v>
      </c>
    </row>
    <row r="335" spans="1:29" x14ac:dyDescent="0.25">
      <c r="A335" t="s">
        <v>1313</v>
      </c>
      <c r="B335" t="s">
        <v>2306</v>
      </c>
      <c r="C335" t="s">
        <v>2307</v>
      </c>
      <c r="D335" t="s">
        <v>2345</v>
      </c>
      <c r="E335" t="s">
        <v>2381</v>
      </c>
      <c r="F335" t="s">
        <v>2382</v>
      </c>
      <c r="G335" t="s">
        <v>2767</v>
      </c>
      <c r="I335" t="str">
        <f ca="1">IFERROR(__xludf.DUMMYFUNCTION("IFS(
  REGEXMATCH(LOWER(B597), ""sports|ufc|nba|nfl|mlb|soccer|sports fans""), ""Sports"",
  REGEXMATCH(LOWER(B597), ""music|spotify|concert|band|rock|pop|hip hop|jazz|r&amp;b|music lovers""), ""Music"",
  REGEXMATCH(LOWER(B597), ""food|cooking|recipe|restaur"&amp;"ant|snack|grocery|foodies""), ""Food"",
  REGEXMATCH(LOWER(B597), ""travel|vacation|airline|hotel|trip|flights|travelers""), ""Travel"",
  REGEXMATCH(LOWER(B597), ""fashion|style|clothing|apparel|shoes|accessories|beauty|cosmetics|fashionistas""), ""Fashi"&amp;"on &amp; Beauty"",
  REGEXMATCH(LOWER(B597), ""fitness|workout|gym|exercise|yoga|wellness|fitness enthusiasts""), ""Fitness"",
  REGEXMATCH(LOWER(B597), ""health|medical|pharmacy|mental health|doctor|health-conscious""), ""Health"",
  REGEXMATCH(LOWER(B597), "&amp;"""pets|dogs|cats|animals|pet care|pet lovers""), ""Pets"",
  REGEXMATCH(LOWER(B597), ""games|gaming|video games|xbox|playstation|nintendo|gamers""), ""Gaming"",
  REGEXMATCH(LOWER(B597), ""entertainment|movies|tv|netflix|streaming|celebrity|movie lovers|t"&amp;"v fans""), ""Entertainment"",
  REGEXMATCH(LOWER(B597), ""lifestyle|home|interior|decor|living|lifestyle enthusiasts""), ""Lifestyle"",
  REGEXMATCH(LOWER(B597), ""financial|finance|investing|stocks|retirement|banking|credit|debt|loans|savings|personal fi"&amp;"nance""), ""Finance"",
  REGEXMATCH(LOWER(B597), ""auto|automotive""), ""Auto"",
  REGEXMATCH(LOWER(B597), ""parenting|moms|dads|kids|toddlers|baby|new parents|children""), ""Parenting"",
  REGEXMATCH(LOWER(B597), ""technology|tech|gadgets|smartphone|apps"&amp;"|devices|computing|ai|robots""), ""Technology"",
  REGEXMATCH(LOWER(B597), ""education|students|learning|school|teachers|college|university|academics""), ""Education"",
  TRUE, ""Other""
)"),"Other")</f>
        <v>Other</v>
      </c>
      <c r="J335" t="s">
        <v>19</v>
      </c>
      <c r="K335" t="s">
        <v>1314</v>
      </c>
      <c r="L335" t="s">
        <v>40</v>
      </c>
      <c r="M335" t="s">
        <v>128</v>
      </c>
      <c r="N335" t="s">
        <v>59</v>
      </c>
      <c r="O335" t="s">
        <v>24</v>
      </c>
      <c r="P335">
        <v>16644</v>
      </c>
      <c r="Q335">
        <v>10</v>
      </c>
      <c r="R335">
        <v>5055</v>
      </c>
      <c r="S335">
        <v>15831</v>
      </c>
      <c r="T335">
        <v>5</v>
      </c>
      <c r="U335">
        <v>6386.4642320000003</v>
      </c>
      <c r="V335" t="s">
        <v>298</v>
      </c>
      <c r="W335">
        <f t="shared" si="35"/>
        <v>1277.2928464000001</v>
      </c>
      <c r="X335">
        <f t="shared" si="36"/>
        <v>6.0081711127132897E-2</v>
      </c>
      <c r="Y335">
        <f t="shared" si="37"/>
        <v>30.371304974765685</v>
      </c>
      <c r="Z335">
        <f t="shared" si="38"/>
        <v>1263.3954959446094</v>
      </c>
      <c r="AA335">
        <f t="shared" si="39"/>
        <v>50</v>
      </c>
      <c r="AB335">
        <f t="shared" si="40"/>
        <v>383.70969911079067</v>
      </c>
      <c r="AC335">
        <f t="shared" si="41"/>
        <v>638.64642320000007</v>
      </c>
    </row>
    <row r="336" spans="1:29" x14ac:dyDescent="0.25">
      <c r="A336" t="s">
        <v>793</v>
      </c>
      <c r="B336" t="s">
        <v>2310</v>
      </c>
      <c r="C336" t="s">
        <v>2311</v>
      </c>
      <c r="D336" t="s">
        <v>2365</v>
      </c>
      <c r="E336" t="s">
        <v>2768</v>
      </c>
      <c r="F336" t="s">
        <v>2769</v>
      </c>
      <c r="I336" t="str">
        <f ca="1">IFERROR(__xludf.DUMMYFUNCTION("IFS(
  REGEXMATCH(LOWER(B307), ""sports|ufc|nba|nfl|mlb|soccer|sports fans""), ""Sports"",
  REGEXMATCH(LOWER(B307), ""music|spotify|concert|band|rock|pop|hip hop|jazz|r&amp;b|music lovers""), ""Music"",
  REGEXMATCH(LOWER(B307), ""food|cooking|recipe|restaur"&amp;"ant|snack|grocery|foodies""), ""Food"",
  REGEXMATCH(LOWER(B307), ""travel|vacation|airline|hotel|trip|flights|travelers""), ""Travel"",
  REGEXMATCH(LOWER(B307), ""fashion|style|clothing|apparel|shoes|accessories|beauty|cosmetics|fashionistas""), ""Fashi"&amp;"on &amp; Beauty"",
  REGEXMATCH(LOWER(B307), ""fitness|workout|gym|exercise|yoga|wellness|fitness enthusiasts""), ""Fitness"",
  REGEXMATCH(LOWER(B307), ""health|medical|pharmacy|mental health|doctor|health-conscious""), ""Health"",
  REGEXMATCH(LOWER(B307), "&amp;"""pets|dogs|cats|animals|pet care|pet lovers""), ""Pets"",
  REGEXMATCH(LOWER(B307), ""games|gaming|video games|xbox|playstation|nintendo|gamers""), ""Gaming"",
  REGEXMATCH(LOWER(B307), ""entertainment|movies|tv|netflix|streaming|celebrity|movie lovers|t"&amp;"v fans""), ""Entertainment"",
  REGEXMATCH(LOWER(B307), ""lifestyle|home|interior|decor|living|lifestyle enthusiasts""), ""Lifestyle"",
  REGEXMATCH(LOWER(B307), ""financial|finance|investing|stocks|retirement|banking|credit|debt|loans|savings|personal fi"&amp;"nance""), ""Finance"",
  REGEXMATCH(LOWER(B307), ""auto|automotive""), ""Auto"",
  REGEXMATCH(LOWER(B307), ""parenting|moms|dads|kids|toddlers|baby|new parents|children""), ""Parenting"",
  REGEXMATCH(LOWER(B307), ""technology|tech|gadgets|smartphone|apps"&amp;"|devices|computing|ai|robots""), ""Technology"",
  REGEXMATCH(LOWER(B307), ""education|students|learning|school|teachers|college|university|academics""), ""Education"",
  TRUE, ""Other""
)"),"Entertainment")</f>
        <v>Entertainment</v>
      </c>
      <c r="J336" t="s">
        <v>27</v>
      </c>
      <c r="K336" t="s">
        <v>794</v>
      </c>
      <c r="L336" t="s">
        <v>34</v>
      </c>
      <c r="M336" t="s">
        <v>795</v>
      </c>
      <c r="N336" t="s">
        <v>63</v>
      </c>
      <c r="O336" t="s">
        <v>24</v>
      </c>
      <c r="P336">
        <v>15047</v>
      </c>
      <c r="Q336">
        <v>84</v>
      </c>
      <c r="R336">
        <v>5653</v>
      </c>
      <c r="S336">
        <v>14459</v>
      </c>
      <c r="T336">
        <v>4</v>
      </c>
      <c r="U336">
        <v>2127.495962</v>
      </c>
      <c r="V336" t="s">
        <v>74</v>
      </c>
      <c r="W336">
        <f t="shared" si="35"/>
        <v>531.87399049999999</v>
      </c>
      <c r="X336">
        <f t="shared" si="36"/>
        <v>0.5582508141157706</v>
      </c>
      <c r="Y336">
        <f t="shared" si="37"/>
        <v>37.568950621386321</v>
      </c>
      <c r="Z336">
        <f t="shared" si="38"/>
        <v>376.34812701220591</v>
      </c>
      <c r="AA336">
        <f t="shared" si="39"/>
        <v>4.7619047619047619</v>
      </c>
      <c r="AB336">
        <f t="shared" si="40"/>
        <v>141.39004200172792</v>
      </c>
      <c r="AC336">
        <f t="shared" si="41"/>
        <v>25.32733288095238</v>
      </c>
    </row>
    <row r="337" spans="1:29" x14ac:dyDescent="0.25">
      <c r="A337" t="s">
        <v>1145</v>
      </c>
      <c r="B337" t="s">
        <v>2306</v>
      </c>
      <c r="C337" t="s">
        <v>2307</v>
      </c>
      <c r="D337" t="s">
        <v>2308</v>
      </c>
      <c r="E337" t="s">
        <v>2770</v>
      </c>
      <c r="I337" t="str">
        <f ca="1">IFERROR(__xludf.DUMMYFUNCTION("IFS(
  REGEXMATCH(LOWER(B497), ""sports|ufc|nba|nfl|mlb|soccer|sports fans""), ""Sports"",
  REGEXMATCH(LOWER(B497), ""music|spotify|concert|band|rock|pop|hip hop|jazz|r&amp;b|music lovers""), ""Music"",
  REGEXMATCH(LOWER(B497), ""food|cooking|recipe|restaur"&amp;"ant|snack|grocery|foodies""), ""Food"",
  REGEXMATCH(LOWER(B497), ""travel|vacation|airline|hotel|trip|flights|travelers""), ""Travel"",
  REGEXMATCH(LOWER(B497), ""fashion|style|clothing|apparel|shoes|accessories|beauty|cosmetics|fashionistas""), ""Fashi"&amp;"on &amp; Beauty"",
  REGEXMATCH(LOWER(B497), ""fitness|workout|gym|exercise|yoga|wellness|fitness enthusiasts""), ""Fitness"",
  REGEXMATCH(LOWER(B497), ""health|medical|pharmacy|mental health|doctor|health-conscious""), ""Health"",
  REGEXMATCH(LOWER(B497), "&amp;"""pets|dogs|cats|animals|pet care|pet lovers""), ""Pets"",
  REGEXMATCH(LOWER(B497), ""games|gaming|video games|xbox|playstation|nintendo|gamers""), ""Gaming"",
  REGEXMATCH(LOWER(B497), ""entertainment|movies|tv|netflix|streaming|celebrity|movie lovers|t"&amp;"v fans""), ""Entertainment"",
  REGEXMATCH(LOWER(B497), ""lifestyle|home|interior|decor|living|lifestyle enthusiasts""), ""Lifestyle"",
  REGEXMATCH(LOWER(B497), ""financial|finance|investing|stocks|retirement|banking|credit|debt|loans|savings|personal fi"&amp;"nance""), ""Finance"",
  REGEXMATCH(LOWER(B497), ""auto|automotive""), ""Auto"",
  REGEXMATCH(LOWER(B497), ""parenting|moms|dads|kids|toddlers|baby|new parents|children""), ""Parenting"",
  REGEXMATCH(LOWER(B497), ""technology|tech|gadgets|smartphone|apps"&amp;"|devices|computing|ai|robots""), ""Technology"",
  REGEXMATCH(LOWER(B497), ""education|students|learning|school|teachers|college|university|academics""), ""Education"",
  TRUE, ""Other""
)"),"Health")</f>
        <v>Health</v>
      </c>
      <c r="J337" t="s">
        <v>152</v>
      </c>
      <c r="K337" t="s">
        <v>422</v>
      </c>
      <c r="L337" t="s">
        <v>40</v>
      </c>
      <c r="M337" t="s">
        <v>280</v>
      </c>
      <c r="N337" t="s">
        <v>51</v>
      </c>
      <c r="O337" t="s">
        <v>24</v>
      </c>
      <c r="P337">
        <v>19408</v>
      </c>
      <c r="Q337">
        <v>58</v>
      </c>
      <c r="R337">
        <v>6596</v>
      </c>
      <c r="S337">
        <v>13880</v>
      </c>
      <c r="T337">
        <v>2</v>
      </c>
      <c r="U337">
        <v>5492.8216480000001</v>
      </c>
      <c r="V337" t="s">
        <v>207</v>
      </c>
      <c r="W337">
        <f t="shared" si="35"/>
        <v>2746.410824</v>
      </c>
      <c r="X337">
        <f t="shared" si="36"/>
        <v>0.29884583676834298</v>
      </c>
      <c r="Y337">
        <f t="shared" si="37"/>
        <v>33.985985160758453</v>
      </c>
      <c r="Z337">
        <f t="shared" si="38"/>
        <v>832.75040145542755</v>
      </c>
      <c r="AA337">
        <f t="shared" si="39"/>
        <v>3.4482758620689653</v>
      </c>
      <c r="AB337">
        <f t="shared" si="40"/>
        <v>283.01842786479801</v>
      </c>
      <c r="AC337">
        <f t="shared" si="41"/>
        <v>94.70382151724138</v>
      </c>
    </row>
    <row r="338" spans="1:29" x14ac:dyDescent="0.25">
      <c r="A338" t="s">
        <v>1421</v>
      </c>
      <c r="B338" t="s">
        <v>2306</v>
      </c>
      <c r="C338" t="s">
        <v>2307</v>
      </c>
      <c r="D338" t="s">
        <v>2735</v>
      </c>
      <c r="E338" t="s">
        <v>2771</v>
      </c>
      <c r="I338" t="str">
        <f ca="1">IFERROR(__xludf.DUMMYFUNCTION("IFS(
  REGEXMATCH(LOWER(B664), ""sports|ufc|nba|nfl|mlb|soccer|sports fans""), ""Sports"",
  REGEXMATCH(LOWER(B664), ""music|spotify|concert|band|rock|pop|hip hop|jazz|r&amp;b|music lovers""), ""Music"",
  REGEXMATCH(LOWER(B664), ""food|cooking|recipe|restaur"&amp;"ant|snack|grocery|foodies""), ""Food"",
  REGEXMATCH(LOWER(B664), ""travel|vacation|airline|hotel|trip|flights|travelers""), ""Travel"",
  REGEXMATCH(LOWER(B664), ""fashion|style|clothing|apparel|shoes|accessories|beauty|cosmetics|fashionistas""), ""Fashi"&amp;"on &amp; Beauty"",
  REGEXMATCH(LOWER(B664), ""fitness|workout|gym|exercise|yoga|wellness|fitness enthusiasts""), ""Fitness"",
  REGEXMATCH(LOWER(B664), ""health|medical|pharmacy|mental health|doctor|health-conscious""), ""Health"",
  REGEXMATCH(LOWER(B664), "&amp;"""pets|dogs|cats|animals|pet care|pet lovers""), ""Pets"",
  REGEXMATCH(LOWER(B664), ""games|gaming|video games|xbox|playstation|nintendo|gamers""), ""Gaming"",
  REGEXMATCH(LOWER(B664), ""entertainment|movies|tv|netflix|streaming|celebrity|movie lovers|t"&amp;"v fans""), ""Entertainment"",
  REGEXMATCH(LOWER(B664), ""lifestyle|home|interior|decor|living|lifestyle enthusiasts""), ""Lifestyle"",
  REGEXMATCH(LOWER(B664), ""financial|finance|investing|stocks|retirement|banking|credit|debt|loans|savings|personal fi"&amp;"nance""), ""Finance"",
  REGEXMATCH(LOWER(B664), ""auto|automotive""), ""Auto"",
  REGEXMATCH(LOWER(B664), ""parenting|moms|dads|kids|toddlers|baby|new parents|children""), ""Parenting"",
  REGEXMATCH(LOWER(B664), ""technology|tech|gadgets|smartphone|apps"&amp;"|devices|computing|ai|robots""), ""Technology"",
  REGEXMATCH(LOWER(B664), ""education|students|learning|school|teachers|college|university|academics""), ""Education"",
  TRUE, ""Other""
)"),"Other")</f>
        <v>Other</v>
      </c>
      <c r="J338" t="s">
        <v>19</v>
      </c>
      <c r="K338" t="s">
        <v>124</v>
      </c>
      <c r="L338" t="s">
        <v>40</v>
      </c>
      <c r="M338" t="s">
        <v>245</v>
      </c>
      <c r="N338" t="s">
        <v>23</v>
      </c>
      <c r="O338" t="s">
        <v>24</v>
      </c>
      <c r="P338">
        <v>17582</v>
      </c>
      <c r="Q338">
        <v>56</v>
      </c>
      <c r="R338">
        <v>9848</v>
      </c>
      <c r="S338">
        <v>16558</v>
      </c>
      <c r="T338">
        <v>12</v>
      </c>
      <c r="U338">
        <v>6846.4479149999997</v>
      </c>
      <c r="V338" t="s">
        <v>80</v>
      </c>
      <c r="W338">
        <f t="shared" si="35"/>
        <v>570.53732624999998</v>
      </c>
      <c r="X338">
        <f t="shared" si="36"/>
        <v>0.31850756455465817</v>
      </c>
      <c r="Y338">
        <f t="shared" si="37"/>
        <v>56.011830280969178</v>
      </c>
      <c r="Z338">
        <f t="shared" si="38"/>
        <v>695.21201411454103</v>
      </c>
      <c r="AA338">
        <f t="shared" si="39"/>
        <v>21.428571428571427</v>
      </c>
      <c r="AB338">
        <f t="shared" si="40"/>
        <v>389.40097343874413</v>
      </c>
      <c r="AC338">
        <f t="shared" si="41"/>
        <v>122.25799848214285</v>
      </c>
    </row>
    <row r="339" spans="1:29" x14ac:dyDescent="0.25">
      <c r="A339" t="s">
        <v>428</v>
      </c>
      <c r="B339" t="s">
        <v>2310</v>
      </c>
      <c r="C339" t="s">
        <v>2362</v>
      </c>
      <c r="D339" t="s">
        <v>2363</v>
      </c>
      <c r="E339" t="s">
        <v>2772</v>
      </c>
      <c r="I339" t="str">
        <f ca="1">IFERROR(__xludf.DUMMYFUNCTION("IFS(
  REGEXMATCH(LOWER(B144), ""sports|ufc|nba|nfl|mlb|soccer|sports fans""), ""Sports"",
  REGEXMATCH(LOWER(B144), ""music|spotify|concert|band|rock|pop|hip hop|jazz|r&amp;b|music lovers""), ""Music"",
  REGEXMATCH(LOWER(B144), ""food|cooking|recipe|restaur"&amp;"ant|snack|grocery|foodies""), ""Food"",
  REGEXMATCH(LOWER(B144), ""travel|vacation|airline|hotel|trip|flights|travelers""), ""Travel"",
  REGEXMATCH(LOWER(B144), ""fashion|style|clothing|apparel|shoes|accessories|beauty|cosmetics|fashionistas""), ""Fashi"&amp;"on &amp; Beauty"",
  REGEXMATCH(LOWER(B144), ""fitness|workout|gym|exercise|yoga|wellness|fitness enthusiasts""), ""Fitness"",
  REGEXMATCH(LOWER(B144), ""health|medical|pharmacy|mental health|doctor|health-conscious""), ""Health"",
  REGEXMATCH(LOWER(B144), "&amp;"""pets|dogs|cats|animals|pet care|pet lovers""), ""Pets"",
  REGEXMATCH(LOWER(B144), ""games|gaming|video games|xbox|playstation|nintendo|gamers""), ""Gaming"",
  REGEXMATCH(LOWER(B144), ""entertainment|movies|tv|netflix|streaming|celebrity|movie lovers|t"&amp;"v fans""), ""Entertainment"",
  REGEXMATCH(LOWER(B144), ""lifestyle|home|interior|decor|living|lifestyle enthusiasts""), ""Lifestyle"",
  REGEXMATCH(LOWER(B144), ""financial|finance|investing|stocks|retirement|banking|credit|debt|loans|savings|personal fi"&amp;"nance""), ""Finance"",
  REGEXMATCH(LOWER(B144), ""auto|automotive""), ""Auto"",
  REGEXMATCH(LOWER(B144), ""parenting|moms|dads|kids|toddlers|baby|new parents|children""), ""Parenting"",
  REGEXMATCH(LOWER(B144), ""technology|tech|gadgets|smartphone|apps"&amp;"|devices|computing|ai|robots""), ""Technology"",
  REGEXMATCH(LOWER(B144), ""education|students|learning|school|teachers|college|university|academics""), ""Education"",
  TRUE, ""Other""
)"),"Other")</f>
        <v>Other</v>
      </c>
      <c r="J339" t="s">
        <v>27</v>
      </c>
      <c r="K339" t="s">
        <v>429</v>
      </c>
      <c r="L339" t="s">
        <v>40</v>
      </c>
      <c r="M339" t="s">
        <v>215</v>
      </c>
      <c r="N339" t="s">
        <v>36</v>
      </c>
      <c r="O339" t="s">
        <v>92</v>
      </c>
      <c r="P339">
        <v>49412</v>
      </c>
      <c r="Q339">
        <v>170</v>
      </c>
      <c r="R339">
        <v>22155</v>
      </c>
      <c r="S339">
        <v>43802</v>
      </c>
      <c r="T339">
        <v>3</v>
      </c>
      <c r="U339">
        <v>1595.6594660000001</v>
      </c>
      <c r="V339" t="s">
        <v>119</v>
      </c>
      <c r="W339">
        <f t="shared" si="35"/>
        <v>531.88648866666665</v>
      </c>
      <c r="X339">
        <f t="shared" si="36"/>
        <v>0.34404598073342507</v>
      </c>
      <c r="Y339">
        <f t="shared" si="37"/>
        <v>44.837286489111953</v>
      </c>
      <c r="Z339">
        <f t="shared" si="38"/>
        <v>72.022544166102463</v>
      </c>
      <c r="AA339">
        <f t="shared" si="39"/>
        <v>1.7647058823529411</v>
      </c>
      <c r="AB339">
        <f t="shared" si="40"/>
        <v>32.29295446450255</v>
      </c>
      <c r="AC339">
        <f t="shared" si="41"/>
        <v>9.3862321529411776</v>
      </c>
    </row>
    <row r="340" spans="1:29" x14ac:dyDescent="0.25">
      <c r="A340" t="s">
        <v>410</v>
      </c>
      <c r="B340" t="s">
        <v>818</v>
      </c>
      <c r="C340" t="s">
        <v>2337</v>
      </c>
      <c r="D340" t="s">
        <v>2338</v>
      </c>
      <c r="E340" t="s">
        <v>2555</v>
      </c>
      <c r="I340" t="str">
        <f ca="1">IFERROR(__xludf.DUMMYFUNCTION("IFS(
  REGEXMATCH(LOWER(B136), ""sports|ufc|nba|nfl|mlb|soccer|sports fans""), ""Sports"",
  REGEXMATCH(LOWER(B136), ""music|spotify|concert|band|rock|pop|hip hop|jazz|r&amp;b|music lovers""), ""Music"",
  REGEXMATCH(LOWER(B136), ""food|cooking|recipe|restaur"&amp;"ant|snack|grocery|foodies""), ""Food"",
  REGEXMATCH(LOWER(B136), ""travel|vacation|airline|hotel|trip|flights|travelers""), ""Travel"",
  REGEXMATCH(LOWER(B136), ""fashion|style|clothing|apparel|shoes|accessories|beauty|cosmetics|fashionistas""), ""Fashi"&amp;"on &amp; Beauty"",
  REGEXMATCH(LOWER(B136), ""fitness|workout|gym|exercise|yoga|wellness|fitness enthusiasts""), ""Fitness"",
  REGEXMATCH(LOWER(B136), ""health|medical|pharmacy|mental health|doctor|health-conscious""), ""Health"",
  REGEXMATCH(LOWER(B136), "&amp;"""pets|dogs|cats|animals|pet care|pet lovers""), ""Pets"",
  REGEXMATCH(LOWER(B136), ""games|gaming|video games|xbox|playstation|nintendo|gamers""), ""Gaming"",
  REGEXMATCH(LOWER(B136), ""entertainment|movies|tv|netflix|streaming|celebrity|movie lovers|t"&amp;"v fans""), ""Entertainment"",
  REGEXMATCH(LOWER(B136), ""lifestyle|home|interior|decor|living|lifestyle enthusiasts""), ""Lifestyle"",
  REGEXMATCH(LOWER(B136), ""financial|finance|investing|stocks|retirement|banking|credit|debt|loans|savings|personal fi"&amp;"nance""), ""Finance"",
  REGEXMATCH(LOWER(B136), ""auto|automotive""), ""Auto"",
  REGEXMATCH(LOWER(B136), ""parenting|moms|dads|kids|toddlers|baby|new parents|children""), ""Parenting"",
  REGEXMATCH(LOWER(B136), ""technology|tech|gadgets|smartphone|apps"&amp;"|devices|computing|ai|robots""), ""Technology"",
  REGEXMATCH(LOWER(B136), ""education|students|learning|school|teachers|college|university|academics""), ""Education"",
  TRUE, ""Other""
)"),"Other")</f>
        <v>Other</v>
      </c>
      <c r="J340" t="s">
        <v>27</v>
      </c>
      <c r="K340" t="s">
        <v>411</v>
      </c>
      <c r="L340" t="s">
        <v>29</v>
      </c>
      <c r="M340" t="s">
        <v>72</v>
      </c>
      <c r="N340" t="s">
        <v>63</v>
      </c>
      <c r="O340" t="s">
        <v>24</v>
      </c>
      <c r="P340">
        <v>197192</v>
      </c>
      <c r="Q340">
        <v>519</v>
      </c>
      <c r="R340">
        <v>80623</v>
      </c>
      <c r="S340">
        <v>181763</v>
      </c>
      <c r="T340">
        <v>5</v>
      </c>
      <c r="U340">
        <v>1584.731757</v>
      </c>
      <c r="V340" t="s">
        <v>166</v>
      </c>
      <c r="W340">
        <f t="shared" si="35"/>
        <v>316.94635140000003</v>
      </c>
      <c r="X340">
        <f t="shared" si="36"/>
        <v>0.2631952614710536</v>
      </c>
      <c r="Y340">
        <f t="shared" si="37"/>
        <v>40.885532881658484</v>
      </c>
      <c r="Z340">
        <f t="shared" si="38"/>
        <v>19.656075276285922</v>
      </c>
      <c r="AA340">
        <f t="shared" si="39"/>
        <v>0.96339113680154131</v>
      </c>
      <c r="AB340">
        <f t="shared" si="40"/>
        <v>8.0364911203294245</v>
      </c>
      <c r="AC340">
        <f t="shared" si="41"/>
        <v>3.0534330578034683</v>
      </c>
    </row>
    <row r="341" spans="1:29" x14ac:dyDescent="0.25">
      <c r="A341" t="s">
        <v>1463</v>
      </c>
      <c r="B341" t="s">
        <v>2306</v>
      </c>
      <c r="C341" t="s">
        <v>2307</v>
      </c>
      <c r="D341" t="s">
        <v>242</v>
      </c>
      <c r="E341" t="s">
        <v>2773</v>
      </c>
      <c r="I341" t="str">
        <f ca="1">IFERROR(__xludf.DUMMYFUNCTION("IFS(
  REGEXMATCH(LOWER(B692), ""sports|ufc|nba|nfl|mlb|soccer|sports fans""), ""Sports"",
  REGEXMATCH(LOWER(B692), ""music|spotify|concert|band|rock|pop|hip hop|jazz|r&amp;b|music lovers""), ""Music"",
  REGEXMATCH(LOWER(B692), ""food|cooking|recipe|restaur"&amp;"ant|snack|grocery|foodies""), ""Food"",
  REGEXMATCH(LOWER(B692), ""travel|vacation|airline|hotel|trip|flights|travelers""), ""Travel"",
  REGEXMATCH(LOWER(B692), ""fashion|style|clothing|apparel|shoes|accessories|beauty|cosmetics|fashionistas""), ""Fashi"&amp;"on &amp; Beauty"",
  REGEXMATCH(LOWER(B692), ""fitness|workout|gym|exercise|yoga|wellness|fitness enthusiasts""), ""Fitness"",
  REGEXMATCH(LOWER(B692), ""health|medical|pharmacy|mental health|doctor|health-conscious""), ""Health"",
  REGEXMATCH(LOWER(B692), "&amp;"""pets|dogs|cats|animals|pet care|pet lovers""), ""Pets"",
  REGEXMATCH(LOWER(B692), ""games|gaming|video games|xbox|playstation|nintendo|gamers""), ""Gaming"",
  REGEXMATCH(LOWER(B692), ""entertainment|movies|tv|netflix|streaming|celebrity|movie lovers|t"&amp;"v fans""), ""Entertainment"",
  REGEXMATCH(LOWER(B692), ""lifestyle|home|interior|decor|living|lifestyle enthusiasts""), ""Lifestyle"",
  REGEXMATCH(LOWER(B692), ""financial|finance|investing|stocks|retirement|banking|credit|debt|loans|savings|personal fi"&amp;"nance""), ""Finance"",
  REGEXMATCH(LOWER(B692), ""auto|automotive""), ""Auto"",
  REGEXMATCH(LOWER(B692), ""parenting|moms|dads|kids|toddlers|baby|new parents|children""), ""Parenting"",
  REGEXMATCH(LOWER(B692), ""technology|tech|gadgets|smartphone|apps"&amp;"|devices|computing|ai|robots""), ""Technology"",
  REGEXMATCH(LOWER(B692), ""education|students|learning|school|teachers|college|university|academics""), ""Education"",
  TRUE, ""Other""
)"),"Travel")</f>
        <v>Travel</v>
      </c>
      <c r="J341" t="s">
        <v>27</v>
      </c>
      <c r="K341" t="s">
        <v>416</v>
      </c>
      <c r="L341" t="s">
        <v>29</v>
      </c>
      <c r="M341" t="s">
        <v>179</v>
      </c>
      <c r="N341" t="s">
        <v>23</v>
      </c>
      <c r="O341" t="s">
        <v>116</v>
      </c>
      <c r="P341">
        <v>27394</v>
      </c>
      <c r="Q341">
        <v>74</v>
      </c>
      <c r="R341">
        <v>16144</v>
      </c>
      <c r="S341">
        <v>24752</v>
      </c>
      <c r="T341">
        <v>78</v>
      </c>
      <c r="U341">
        <v>7264.5876099999996</v>
      </c>
      <c r="V341" t="s">
        <v>74</v>
      </c>
      <c r="W341">
        <f t="shared" si="35"/>
        <v>93.135738589743582</v>
      </c>
      <c r="X341">
        <f t="shared" si="36"/>
        <v>0.27013214572534133</v>
      </c>
      <c r="Y341">
        <f t="shared" si="37"/>
        <v>58.932612980944732</v>
      </c>
      <c r="Z341">
        <f t="shared" si="38"/>
        <v>449.9868440287413</v>
      </c>
      <c r="AA341">
        <f t="shared" si="39"/>
        <v>105.40540540540539</v>
      </c>
      <c r="AB341">
        <f t="shared" si="40"/>
        <v>265.18900525662553</v>
      </c>
      <c r="AC341">
        <f t="shared" si="41"/>
        <v>98.170102837837831</v>
      </c>
    </row>
    <row r="342" spans="1:29" x14ac:dyDescent="0.25">
      <c r="A342" t="s">
        <v>1082</v>
      </c>
      <c r="B342" t="s">
        <v>2306</v>
      </c>
      <c r="C342" t="s">
        <v>2307</v>
      </c>
      <c r="D342" t="s">
        <v>2405</v>
      </c>
      <c r="E342" t="s">
        <v>2406</v>
      </c>
      <c r="F342" t="s">
        <v>2774</v>
      </c>
      <c r="I342" t="str">
        <f ca="1">IFERROR(__xludf.DUMMYFUNCTION("IFS(
  REGEXMATCH(LOWER(B458), ""sports|ufc|nba|nfl|mlb|soccer|sports fans""), ""Sports"",
  REGEXMATCH(LOWER(B458), ""music|spotify|concert|band|rock|pop|hip hop|jazz|r&amp;b|music lovers""), ""Music"",
  REGEXMATCH(LOWER(B458), ""food|cooking|recipe|restaur"&amp;"ant|snack|grocery|foodies""), ""Food"",
  REGEXMATCH(LOWER(B458), ""travel|vacation|airline|hotel|trip|flights|travelers""), ""Travel"",
  REGEXMATCH(LOWER(B458), ""fashion|style|clothing|apparel|shoes|accessories|beauty|cosmetics|fashionistas""), ""Fashi"&amp;"on &amp; Beauty"",
  REGEXMATCH(LOWER(B458), ""fitness|workout|gym|exercise|yoga|wellness|fitness enthusiasts""), ""Fitness"",
  REGEXMATCH(LOWER(B458), ""health|medical|pharmacy|mental health|doctor|health-conscious""), ""Health"",
  REGEXMATCH(LOWER(B458), "&amp;"""pets|dogs|cats|animals|pet care|pet lovers""), ""Pets"",
  REGEXMATCH(LOWER(B458), ""games|gaming|video games|xbox|playstation|nintendo|gamers""), ""Gaming"",
  REGEXMATCH(LOWER(B458), ""entertainment|movies|tv|netflix|streaming|celebrity|movie lovers|t"&amp;"v fans""), ""Entertainment"",
  REGEXMATCH(LOWER(B458), ""lifestyle|home|interior|decor|living|lifestyle enthusiasts""), ""Lifestyle"",
  REGEXMATCH(LOWER(B458), ""financial|finance|investing|stocks|retirement|banking|credit|debt|loans|savings|personal fi"&amp;"nance""), ""Finance"",
  REGEXMATCH(LOWER(B458), ""auto|automotive""), ""Auto"",
  REGEXMATCH(LOWER(B458), ""parenting|moms|dads|kids|toddlers|baby|new parents|children""), ""Parenting"",
  REGEXMATCH(LOWER(B458), ""technology|tech|gadgets|smartphone|apps"&amp;"|devices|computing|ai|robots""), ""Technology"",
  REGEXMATCH(LOWER(B458), ""education|students|learning|school|teachers|college|university|academics""), ""Education"",
  TRUE, ""Other""
)"),"Food")</f>
        <v>Food</v>
      </c>
      <c r="J342" t="s">
        <v>19</v>
      </c>
      <c r="K342" t="s">
        <v>995</v>
      </c>
      <c r="L342" t="s">
        <v>29</v>
      </c>
      <c r="M342" t="s">
        <v>335</v>
      </c>
      <c r="N342" t="s">
        <v>23</v>
      </c>
      <c r="O342" t="s">
        <v>24</v>
      </c>
      <c r="P342">
        <v>12879</v>
      </c>
      <c r="Q342">
        <v>71</v>
      </c>
      <c r="R342">
        <v>7225</v>
      </c>
      <c r="S342">
        <v>12173</v>
      </c>
      <c r="T342">
        <v>9</v>
      </c>
      <c r="U342">
        <v>5099.2824899999996</v>
      </c>
      <c r="V342" t="s">
        <v>31</v>
      </c>
      <c r="W342">
        <f t="shared" si="35"/>
        <v>566.58694333333324</v>
      </c>
      <c r="X342">
        <f t="shared" si="36"/>
        <v>0.55128503765820325</v>
      </c>
      <c r="Y342">
        <f t="shared" si="37"/>
        <v>56.099076015218571</v>
      </c>
      <c r="Z342">
        <f t="shared" si="38"/>
        <v>705.7830435986159</v>
      </c>
      <c r="AA342">
        <f t="shared" si="39"/>
        <v>12.676056338028168</v>
      </c>
      <c r="AB342">
        <f t="shared" si="40"/>
        <v>395.93776613091075</v>
      </c>
      <c r="AC342">
        <f t="shared" si="41"/>
        <v>71.820880140845063</v>
      </c>
    </row>
    <row r="343" spans="1:29" x14ac:dyDescent="0.25">
      <c r="A343" t="s">
        <v>189</v>
      </c>
      <c r="B343" t="s">
        <v>2310</v>
      </c>
      <c r="C343" t="s">
        <v>2315</v>
      </c>
      <c r="D343" t="s">
        <v>2444</v>
      </c>
      <c r="E343" t="s">
        <v>2445</v>
      </c>
      <c r="F343" t="s">
        <v>2775</v>
      </c>
      <c r="I343" t="str">
        <f ca="1">IFERROR(__xludf.DUMMYFUNCTION("IFS(
  REGEXMATCH(LOWER(B50), ""sports|ufc|nba|nfl|mlb|soccer|sports fans""), ""Sports"",
  REGEXMATCH(LOWER(B50), ""music|spotify|concert|band|rock|pop|hip hop|jazz|r&amp;b|music lovers""), ""Music"",
  REGEXMATCH(LOWER(B50), ""food|cooking|recipe|restaurant"&amp;"|snack|grocery|foodies""), ""Food"",
  REGEXMATCH(LOWER(B50), ""travel|vacation|airline|hotel|trip|flights|travelers""), ""Travel"",
  REGEXMATCH(LOWER(B50), ""fashion|style|clothing|apparel|shoes|accessories|beauty|cosmetics|fashionistas""), ""Fashion &amp; "&amp;"Beauty"",
  REGEXMATCH(LOWER(B50), ""fitness|workout|gym|exercise|yoga|wellness|fitness enthusiasts""), ""Fitness"",
  REGEXMATCH(LOWER(B50), ""health|medical|pharmacy|mental health|doctor|health-conscious""), ""Health"",
  REGEXMATCH(LOWER(B50), ""pets|d"&amp;"ogs|cats|animals|pet care|pet lovers""), ""Pets"",
  REGEXMATCH(LOWER(B50), ""games|gaming|video games|xbox|playstation|nintendo|gamers""), ""Gaming"",
  REGEXMATCH(LOWER(B50), ""entertainment|movies|tv|netflix|streaming|celebrity|movie lovers|tv fans""),"&amp;" ""Entertainment"",
  REGEXMATCH(LOWER(B50), ""lifestyle|home|interior|decor|living|lifestyle enthusiasts""), ""Lifestyle"",
  REGEXMATCH(LOWER(B50), ""financial|finance|investing|stocks|retirement|banking|credit|debt|loans|savings|personal finance""), """&amp;"Finance"",
  REGEXMATCH(LOWER(B50), ""auto|automotive""), ""Auto"",
  REGEXMATCH(LOWER(B50), ""parenting|moms|dads|kids|toddlers|baby|new parents|children""), ""Parenting"",
  REGEXMATCH(LOWER(B50), ""technology|tech|gadgets|smartphone|apps|devices|comput"&amp;"ing|ai|robots""), ""Technology"",
  REGEXMATCH(LOWER(B50), ""education|students|learning|school|teachers|college|university|academics""), ""Education"",
  TRUE, ""Other""
)"),"Fashion &amp; Beauty")</f>
        <v>Fashion &amp; Beauty</v>
      </c>
      <c r="J343" t="s">
        <v>19</v>
      </c>
      <c r="K343" t="s">
        <v>190</v>
      </c>
      <c r="L343" t="s">
        <v>29</v>
      </c>
      <c r="M343" t="s">
        <v>45</v>
      </c>
      <c r="N343" t="s">
        <v>51</v>
      </c>
      <c r="O343" t="s">
        <v>24</v>
      </c>
      <c r="P343">
        <v>12088</v>
      </c>
      <c r="Q343">
        <v>88</v>
      </c>
      <c r="R343">
        <v>1124</v>
      </c>
      <c r="S343">
        <v>10003</v>
      </c>
      <c r="T343">
        <v>2</v>
      </c>
      <c r="U343">
        <v>1500.0261519999999</v>
      </c>
      <c r="V343" t="s">
        <v>74</v>
      </c>
      <c r="W343">
        <f t="shared" si="35"/>
        <v>750.01307599999996</v>
      </c>
      <c r="X343">
        <f t="shared" si="36"/>
        <v>0.72799470549305101</v>
      </c>
      <c r="Y343">
        <f t="shared" si="37"/>
        <v>9.2984778292521515</v>
      </c>
      <c r="Z343">
        <f t="shared" si="38"/>
        <v>1334.5428398576512</v>
      </c>
      <c r="AA343">
        <f t="shared" si="39"/>
        <v>2.2727272727272729</v>
      </c>
      <c r="AB343">
        <f t="shared" si="40"/>
        <v>124.09217008603574</v>
      </c>
      <c r="AC343">
        <f t="shared" si="41"/>
        <v>17.045751727272727</v>
      </c>
    </row>
    <row r="344" spans="1:29" x14ac:dyDescent="0.25">
      <c r="A344" t="s">
        <v>1364</v>
      </c>
      <c r="B344" t="s">
        <v>2306</v>
      </c>
      <c r="C344" t="s">
        <v>2307</v>
      </c>
      <c r="D344" t="s">
        <v>2440</v>
      </c>
      <c r="E344" t="s">
        <v>2776</v>
      </c>
      <c r="F344" t="s">
        <v>2777</v>
      </c>
      <c r="I344" t="str">
        <f ca="1">IFERROR(__xludf.DUMMYFUNCTION("IFS(
  REGEXMATCH(LOWER(B629), ""sports|ufc|nba|nfl|mlb|soccer|sports fans""), ""Sports"",
  REGEXMATCH(LOWER(B629), ""music|spotify|concert|band|rock|pop|hip hop|jazz|r&amp;b|music lovers""), ""Music"",
  REGEXMATCH(LOWER(B629), ""food|cooking|recipe|restaur"&amp;"ant|snack|grocery|foodies""), ""Food"",
  REGEXMATCH(LOWER(B629), ""travel|vacation|airline|hotel|trip|flights|travelers""), ""Travel"",
  REGEXMATCH(LOWER(B629), ""fashion|style|clothing|apparel|shoes|accessories|beauty|cosmetics|fashionistas""), ""Fashi"&amp;"on &amp; Beauty"",
  REGEXMATCH(LOWER(B629), ""fitness|workout|gym|exercise|yoga|wellness|fitness enthusiasts""), ""Fitness"",
  REGEXMATCH(LOWER(B629), ""health|medical|pharmacy|mental health|doctor|health-conscious""), ""Health"",
  REGEXMATCH(LOWER(B629), "&amp;"""pets|dogs|cats|animals|pet care|pet lovers""), ""Pets"",
  REGEXMATCH(LOWER(B629), ""games|gaming|video games|xbox|playstation|nintendo|gamers""), ""Gaming"",
  REGEXMATCH(LOWER(B629), ""entertainment|movies|tv|netflix|streaming|celebrity|movie lovers|t"&amp;"v fans""), ""Entertainment"",
  REGEXMATCH(LOWER(B629), ""lifestyle|home|interior|decor|living|lifestyle enthusiasts""), ""Lifestyle"",
  REGEXMATCH(LOWER(B629), ""financial|finance|investing|stocks|retirement|banking|credit|debt|loans|savings|personal fi"&amp;"nance""), ""Finance"",
  REGEXMATCH(LOWER(B629), ""auto|automotive""), ""Auto"",
  REGEXMATCH(LOWER(B629), ""parenting|moms|dads|kids|toddlers|baby|new parents|children""), ""Parenting"",
  REGEXMATCH(LOWER(B629), ""technology|tech|gadgets|smartphone|apps"&amp;"|devices|computing|ai|robots""), ""Technology"",
  REGEXMATCH(LOWER(B629), ""education|students|learning|school|teachers|college|university|academics""), ""Education"",
  TRUE, ""Other""
)"),"Parenting")</f>
        <v>Parenting</v>
      </c>
      <c r="J344" t="s">
        <v>19</v>
      </c>
      <c r="K344" t="s">
        <v>662</v>
      </c>
      <c r="L344" t="s">
        <v>21</v>
      </c>
      <c r="M344" t="s">
        <v>1085</v>
      </c>
      <c r="N344" t="s">
        <v>36</v>
      </c>
      <c r="O344" t="s">
        <v>24</v>
      </c>
      <c r="P344">
        <v>26784</v>
      </c>
      <c r="Q344">
        <v>85</v>
      </c>
      <c r="R344">
        <v>12708</v>
      </c>
      <c r="S344">
        <v>22261</v>
      </c>
      <c r="T344">
        <v>9</v>
      </c>
      <c r="U344">
        <v>6643.1616469999999</v>
      </c>
      <c r="V344" t="s">
        <v>200</v>
      </c>
      <c r="W344">
        <f t="shared" si="35"/>
        <v>738.12907188888892</v>
      </c>
      <c r="X344">
        <f t="shared" si="36"/>
        <v>0.31735364396654719</v>
      </c>
      <c r="Y344">
        <f t="shared" si="37"/>
        <v>47.446236559139784</v>
      </c>
      <c r="Z344">
        <f t="shared" si="38"/>
        <v>522.75430020459555</v>
      </c>
      <c r="AA344">
        <f t="shared" si="39"/>
        <v>10.588235294117647</v>
      </c>
      <c r="AB344">
        <f t="shared" si="40"/>
        <v>248.02724189814816</v>
      </c>
      <c r="AC344">
        <f t="shared" si="41"/>
        <v>78.154842905882347</v>
      </c>
    </row>
    <row r="345" spans="1:29" x14ac:dyDescent="0.25">
      <c r="A345" t="s">
        <v>1230</v>
      </c>
      <c r="B345" t="s">
        <v>2306</v>
      </c>
      <c r="C345" t="s">
        <v>2307</v>
      </c>
      <c r="D345" t="s">
        <v>2331</v>
      </c>
      <c r="E345" t="s">
        <v>2350</v>
      </c>
      <c r="F345" t="s">
        <v>2778</v>
      </c>
      <c r="I345" t="str">
        <f ca="1">IFERROR(__xludf.DUMMYFUNCTION("IFS(
  REGEXMATCH(LOWER(B546), ""sports|ufc|nba|nfl|mlb|soccer|sports fans""), ""Sports"",
  REGEXMATCH(LOWER(B546), ""music|spotify|concert|band|rock|pop|hip hop|jazz|r&amp;b|music lovers""), ""Music"",
  REGEXMATCH(LOWER(B546), ""food|cooking|recipe|restaur"&amp;"ant|snack|grocery|foodies""), ""Food"",
  REGEXMATCH(LOWER(B546), ""travel|vacation|airline|hotel|trip|flights|travelers""), ""Travel"",
  REGEXMATCH(LOWER(B546), ""fashion|style|clothing|apparel|shoes|accessories|beauty|cosmetics|fashionistas""), ""Fashi"&amp;"on &amp; Beauty"",
  REGEXMATCH(LOWER(B546), ""fitness|workout|gym|exercise|yoga|wellness|fitness enthusiasts""), ""Fitness"",
  REGEXMATCH(LOWER(B546), ""health|medical|pharmacy|mental health|doctor|health-conscious""), ""Health"",
  REGEXMATCH(LOWER(B546), "&amp;"""pets|dogs|cats|animals|pet care|pet lovers""), ""Pets"",
  REGEXMATCH(LOWER(B546), ""games|gaming|video games|xbox|playstation|nintendo|gamers""), ""Gaming"",
  REGEXMATCH(LOWER(B546), ""entertainment|movies|tv|netflix|streaming|celebrity|movie lovers|t"&amp;"v fans""), ""Entertainment"",
  REGEXMATCH(LOWER(B546), ""lifestyle|home|interior|decor|living|lifestyle enthusiasts""), ""Lifestyle"",
  REGEXMATCH(LOWER(B546), ""financial|finance|investing|stocks|retirement|banking|credit|debt|loans|savings|personal fi"&amp;"nance""), ""Finance"",
  REGEXMATCH(LOWER(B546), ""auto|automotive""), ""Auto"",
  REGEXMATCH(LOWER(B546), ""parenting|moms|dads|kids|toddlers|baby|new parents|children""), ""Parenting"",
  REGEXMATCH(LOWER(B546), ""technology|tech|gadgets|smartphone|apps"&amp;"|devices|computing|ai|robots""), ""Technology"",
  REGEXMATCH(LOWER(B546), ""education|students|learning|school|teachers|college|university|academics""), ""Education"",
  TRUE, ""Other""
)"),"Auto")</f>
        <v>Auto</v>
      </c>
      <c r="J345" t="s">
        <v>27</v>
      </c>
      <c r="K345" t="s">
        <v>1231</v>
      </c>
      <c r="L345" t="s">
        <v>29</v>
      </c>
      <c r="M345" t="s">
        <v>50</v>
      </c>
      <c r="N345" t="s">
        <v>36</v>
      </c>
      <c r="O345" t="s">
        <v>24</v>
      </c>
      <c r="P345">
        <v>14083</v>
      </c>
      <c r="Q345">
        <v>97</v>
      </c>
      <c r="R345">
        <v>9945</v>
      </c>
      <c r="S345">
        <v>12878</v>
      </c>
      <c r="T345">
        <v>11</v>
      </c>
      <c r="U345">
        <v>5979.67</v>
      </c>
      <c r="V345" t="s">
        <v>74</v>
      </c>
      <c r="W345">
        <f t="shared" si="35"/>
        <v>543.60636363636365</v>
      </c>
      <c r="X345">
        <f t="shared" si="36"/>
        <v>0.68877369878576999</v>
      </c>
      <c r="Y345">
        <f t="shared" si="37"/>
        <v>70.617056024994667</v>
      </c>
      <c r="Z345">
        <f t="shared" si="38"/>
        <v>601.27400703871297</v>
      </c>
      <c r="AA345">
        <f t="shared" si="39"/>
        <v>11.340206185567011</v>
      </c>
      <c r="AB345">
        <f t="shared" si="40"/>
        <v>424.60200241425832</v>
      </c>
      <c r="AC345">
        <f t="shared" si="41"/>
        <v>61.646082474226802</v>
      </c>
    </row>
    <row r="346" spans="1:29" x14ac:dyDescent="0.25">
      <c r="A346" t="s">
        <v>1395</v>
      </c>
      <c r="B346" t="s">
        <v>2306</v>
      </c>
      <c r="C346" t="s">
        <v>2307</v>
      </c>
      <c r="D346" t="s">
        <v>2338</v>
      </c>
      <c r="E346" t="s">
        <v>2779</v>
      </c>
      <c r="I346" t="str">
        <f ca="1">IFERROR(__xludf.DUMMYFUNCTION("IFS(
  REGEXMATCH(LOWER(B648), ""sports|ufc|nba|nfl|mlb|soccer|sports fans""), ""Sports"",
  REGEXMATCH(LOWER(B648), ""music|spotify|concert|band|rock|pop|hip hop|jazz|r&amp;b|music lovers""), ""Music"",
  REGEXMATCH(LOWER(B648), ""food|cooking|recipe|restaur"&amp;"ant|snack|grocery|foodies""), ""Food"",
  REGEXMATCH(LOWER(B648), ""travel|vacation|airline|hotel|trip|flights|travelers""), ""Travel"",
  REGEXMATCH(LOWER(B648), ""fashion|style|clothing|apparel|shoes|accessories|beauty|cosmetics|fashionistas""), ""Fashi"&amp;"on &amp; Beauty"",
  REGEXMATCH(LOWER(B648), ""fitness|workout|gym|exercise|yoga|wellness|fitness enthusiasts""), ""Fitness"",
  REGEXMATCH(LOWER(B648), ""health|medical|pharmacy|mental health|doctor|health-conscious""), ""Health"",
  REGEXMATCH(LOWER(B648), "&amp;"""pets|dogs|cats|animals|pet care|pet lovers""), ""Pets"",
  REGEXMATCH(LOWER(B648), ""games|gaming|video games|xbox|playstation|nintendo|gamers""), ""Gaming"",
  REGEXMATCH(LOWER(B648), ""entertainment|movies|tv|netflix|streaming|celebrity|movie lovers|t"&amp;"v fans""), ""Entertainment"",
  REGEXMATCH(LOWER(B648), ""lifestyle|home|interior|decor|living|lifestyle enthusiasts""), ""Lifestyle"",
  REGEXMATCH(LOWER(B648), ""financial|finance|investing|stocks|retirement|banking|credit|debt|loans|savings|personal fi"&amp;"nance""), ""Finance"",
  REGEXMATCH(LOWER(B648), ""auto|automotive""), ""Auto"",
  REGEXMATCH(LOWER(B648), ""parenting|moms|dads|kids|toddlers|baby|new parents|children""), ""Parenting"",
  REGEXMATCH(LOWER(B648), ""technology|tech|gadgets|smartphone|apps"&amp;"|devices|computing|ai|robots""), ""Technology"",
  REGEXMATCH(LOWER(B648), ""education|students|learning|school|teachers|college|university|academics""), ""Education"",
  TRUE, ""Other""
)"),"Other")</f>
        <v>Other</v>
      </c>
      <c r="J346" t="s">
        <v>19</v>
      </c>
      <c r="K346" t="s">
        <v>1396</v>
      </c>
      <c r="L346" t="s">
        <v>21</v>
      </c>
      <c r="M346" t="s">
        <v>179</v>
      </c>
      <c r="N346" t="s">
        <v>55</v>
      </c>
      <c r="O346" t="s">
        <v>24</v>
      </c>
      <c r="P346">
        <v>44505</v>
      </c>
      <c r="Q346">
        <v>125</v>
      </c>
      <c r="R346">
        <v>18993</v>
      </c>
      <c r="S346">
        <v>39522</v>
      </c>
      <c r="T346">
        <v>16</v>
      </c>
      <c r="U346">
        <v>6766.4753680000003</v>
      </c>
      <c r="V346" t="s">
        <v>298</v>
      </c>
      <c r="W346">
        <f t="shared" si="35"/>
        <v>422.90471050000002</v>
      </c>
      <c r="X346">
        <f t="shared" si="36"/>
        <v>0.28086731827884509</v>
      </c>
      <c r="Y346">
        <f t="shared" si="37"/>
        <v>42.676103808560832</v>
      </c>
      <c r="Z346">
        <f t="shared" si="38"/>
        <v>356.26153677670726</v>
      </c>
      <c r="AA346">
        <f t="shared" si="39"/>
        <v>12.8</v>
      </c>
      <c r="AB346">
        <f t="shared" si="40"/>
        <v>152.03854326480172</v>
      </c>
      <c r="AC346">
        <f t="shared" si="41"/>
        <v>54.131802944</v>
      </c>
    </row>
    <row r="347" spans="1:29" x14ac:dyDescent="0.25">
      <c r="A347" t="s">
        <v>1295</v>
      </c>
      <c r="B347" t="s">
        <v>2306</v>
      </c>
      <c r="C347" t="s">
        <v>2307</v>
      </c>
      <c r="D347" t="s">
        <v>2345</v>
      </c>
      <c r="E347" t="s">
        <v>2688</v>
      </c>
      <c r="F347" t="s">
        <v>2312</v>
      </c>
      <c r="G347" t="s">
        <v>2570</v>
      </c>
      <c r="I347" t="str">
        <f ca="1">IFERROR(__xludf.DUMMYFUNCTION("IFS(
  REGEXMATCH(LOWER(B585), ""sports|ufc|nba|nfl|mlb|soccer|sports fans""), ""Sports"",
  REGEXMATCH(LOWER(B585), ""music|spotify|concert|band|rock|pop|hip hop|jazz|r&amp;b|music lovers""), ""Music"",
  REGEXMATCH(LOWER(B585), ""food|cooking|recipe|restaur"&amp;"ant|snack|grocery|foodies""), ""Food"",
  REGEXMATCH(LOWER(B585), ""travel|vacation|airline|hotel|trip|flights|travelers""), ""Travel"",
  REGEXMATCH(LOWER(B585), ""fashion|style|clothing|apparel|shoes|accessories|beauty|cosmetics|fashionistas""), ""Fashi"&amp;"on &amp; Beauty"",
  REGEXMATCH(LOWER(B585), ""fitness|workout|gym|exercise|yoga|wellness|fitness enthusiasts""), ""Fitness"",
  REGEXMATCH(LOWER(B585), ""health|medical|pharmacy|mental health|doctor|health-conscious""), ""Health"",
  REGEXMATCH(LOWER(B585), "&amp;"""pets|dogs|cats|animals|pet care|pet lovers""), ""Pets"",
  REGEXMATCH(LOWER(B585), ""games|gaming|video games|xbox|playstation|nintendo|gamers""), ""Gaming"",
  REGEXMATCH(LOWER(B585), ""entertainment|movies|tv|netflix|streaming|celebrity|movie lovers|t"&amp;"v fans""), ""Entertainment"",
  REGEXMATCH(LOWER(B585), ""lifestyle|home|interior|decor|living|lifestyle enthusiasts""), ""Lifestyle"",
  REGEXMATCH(LOWER(B585), ""financial|finance|investing|stocks|retirement|banking|credit|debt|loans|savings|personal fi"&amp;"nance""), ""Finance"",
  REGEXMATCH(LOWER(B585), ""auto|automotive""), ""Auto"",
  REGEXMATCH(LOWER(B585), ""parenting|moms|dads|kids|toddlers|baby|new parents|children""), ""Parenting"",
  REGEXMATCH(LOWER(B585), ""technology|tech|gadgets|smartphone|apps"&amp;"|devices|computing|ai|robots""), ""Technology"",
  REGEXMATCH(LOWER(B585), ""education|students|learning|school|teachers|college|university|academics""), ""Education"",
  TRUE, ""Other""
)"),"Finance")</f>
        <v>Finance</v>
      </c>
      <c r="J347" t="s">
        <v>19</v>
      </c>
      <c r="K347" t="s">
        <v>411</v>
      </c>
      <c r="L347" t="s">
        <v>40</v>
      </c>
      <c r="M347" t="s">
        <v>72</v>
      </c>
      <c r="N347" t="s">
        <v>46</v>
      </c>
      <c r="O347" t="s">
        <v>24</v>
      </c>
      <c r="P347">
        <v>42884</v>
      </c>
      <c r="Q347">
        <v>104</v>
      </c>
      <c r="R347">
        <v>4345</v>
      </c>
      <c r="S347">
        <v>25153</v>
      </c>
      <c r="T347">
        <v>9</v>
      </c>
      <c r="U347">
        <v>6322.1526549999999</v>
      </c>
      <c r="V347" t="s">
        <v>166</v>
      </c>
      <c r="W347">
        <f t="shared" si="35"/>
        <v>702.46140611111105</v>
      </c>
      <c r="X347">
        <f t="shared" si="36"/>
        <v>0.24251469079376925</v>
      </c>
      <c r="Y347">
        <f t="shared" si="37"/>
        <v>10.131983956720456</v>
      </c>
      <c r="Z347">
        <f t="shared" si="38"/>
        <v>1455.0408872266974</v>
      </c>
      <c r="AA347">
        <f t="shared" si="39"/>
        <v>8.6538461538461533</v>
      </c>
      <c r="AB347">
        <f t="shared" si="40"/>
        <v>147.42450925753195</v>
      </c>
      <c r="AC347">
        <f t="shared" si="41"/>
        <v>60.789929375</v>
      </c>
    </row>
    <row r="348" spans="1:29" x14ac:dyDescent="0.25">
      <c r="A348" t="s">
        <v>824</v>
      </c>
      <c r="B348" t="s">
        <v>2544</v>
      </c>
      <c r="C348" t="s">
        <v>2780</v>
      </c>
      <c r="I348" t="str">
        <f ca="1">IFERROR(__xludf.DUMMYFUNCTION("IFS(
  REGEXMATCH(LOWER(B324), ""sports|ufc|nba|nfl|mlb|soccer|sports fans""), ""Sports"",
  REGEXMATCH(LOWER(B324), ""music|spotify|concert|band|rock|pop|hip hop|jazz|r&amp;b|music lovers""), ""Music"",
  REGEXMATCH(LOWER(B324), ""food|cooking|recipe|restaur"&amp;"ant|snack|grocery|foodies""), ""Food"",
  REGEXMATCH(LOWER(B324), ""travel|vacation|airline|hotel|trip|flights|travelers""), ""Travel"",
  REGEXMATCH(LOWER(B324), ""fashion|style|clothing|apparel|shoes|accessories|beauty|cosmetics|fashionistas""), ""Fashi"&amp;"on &amp; Beauty"",
  REGEXMATCH(LOWER(B324), ""fitness|workout|gym|exercise|yoga|wellness|fitness enthusiasts""), ""Fitness"",
  REGEXMATCH(LOWER(B324), ""health|medical|pharmacy|mental health|doctor|health-conscious""), ""Health"",
  REGEXMATCH(LOWER(B324), "&amp;"""pets|dogs|cats|animals|pet care|pet lovers""), ""Pets"",
  REGEXMATCH(LOWER(B324), ""games|gaming|video games|xbox|playstation|nintendo|gamers""), ""Gaming"",
  REGEXMATCH(LOWER(B324), ""entertainment|movies|tv|netflix|streaming|celebrity|movie lovers|t"&amp;"v fans""), ""Entertainment"",
  REGEXMATCH(LOWER(B324), ""lifestyle|home|interior|decor|living|lifestyle enthusiasts""), ""Lifestyle"",
  REGEXMATCH(LOWER(B324), ""financial|finance|investing|stocks|retirement|banking|credit|debt|loans|savings|personal fi"&amp;"nance""), ""Finance"",
  REGEXMATCH(LOWER(B324), ""auto|automotive""), ""Auto"",
  REGEXMATCH(LOWER(B324), ""parenting|moms|dads|kids|toddlers|baby|new parents|children""), ""Parenting"",
  REGEXMATCH(LOWER(B324), ""technology|tech|gadgets|smartphone|apps"&amp;"|devices|computing|ai|robots""), ""Technology"",
  REGEXMATCH(LOWER(B324), ""education|students|learning|school|teachers|college|university|academics""), ""Education"",
  TRUE, ""Other""
)"),"Other")</f>
        <v>Other</v>
      </c>
      <c r="J348" t="s">
        <v>27</v>
      </c>
      <c r="K348" t="s">
        <v>366</v>
      </c>
      <c r="L348" t="s">
        <v>34</v>
      </c>
      <c r="M348" t="s">
        <v>30</v>
      </c>
      <c r="N348" t="s">
        <v>23</v>
      </c>
      <c r="O348" t="s">
        <v>116</v>
      </c>
      <c r="P348">
        <v>16142</v>
      </c>
      <c r="Q348">
        <v>30</v>
      </c>
      <c r="R348">
        <v>7064</v>
      </c>
      <c r="S348">
        <v>15433</v>
      </c>
      <c r="T348">
        <v>5</v>
      </c>
      <c r="U348">
        <v>2209.6509569999998</v>
      </c>
      <c r="V348" t="s">
        <v>119</v>
      </c>
      <c r="W348">
        <f t="shared" si="35"/>
        <v>441.93019139999996</v>
      </c>
      <c r="X348">
        <f t="shared" si="36"/>
        <v>0.18585057613678604</v>
      </c>
      <c r="Y348">
        <f t="shared" si="37"/>
        <v>43.761615661008548</v>
      </c>
      <c r="Z348">
        <f t="shared" si="38"/>
        <v>312.80449561155149</v>
      </c>
      <c r="AA348">
        <f t="shared" si="39"/>
        <v>16.666666666666664</v>
      </c>
      <c r="AB348">
        <f t="shared" si="40"/>
        <v>136.88830113988351</v>
      </c>
      <c r="AC348">
        <f t="shared" si="41"/>
        <v>73.655031899999997</v>
      </c>
    </row>
    <row r="349" spans="1:29" x14ac:dyDescent="0.25">
      <c r="A349" t="s">
        <v>547</v>
      </c>
      <c r="B349" t="s">
        <v>2310</v>
      </c>
      <c r="C349" t="s">
        <v>2311</v>
      </c>
      <c r="D349" t="s">
        <v>2373</v>
      </c>
      <c r="E349" t="s">
        <v>2781</v>
      </c>
      <c r="F349" t="s">
        <v>2417</v>
      </c>
      <c r="I349" t="str">
        <f ca="1">IFERROR(__xludf.DUMMYFUNCTION("IFS(
  REGEXMATCH(LOWER(B195), ""sports|ufc|nba|nfl|mlb|soccer|sports fans""), ""Sports"",
  REGEXMATCH(LOWER(B195), ""music|spotify|concert|band|rock|pop|hip hop|jazz|r&amp;b|music lovers""), ""Music"",
  REGEXMATCH(LOWER(B195), ""food|cooking|recipe|restaur"&amp;"ant|snack|grocery|foodies""), ""Food"",
  REGEXMATCH(LOWER(B195), ""travel|vacation|airline|hotel|trip|flights|travelers""), ""Travel"",
  REGEXMATCH(LOWER(B195), ""fashion|style|clothing|apparel|shoes|accessories|beauty|cosmetics|fashionistas""), ""Fashi"&amp;"on &amp; Beauty"",
  REGEXMATCH(LOWER(B195), ""fitness|workout|gym|exercise|yoga|wellness|fitness enthusiasts""), ""Fitness"",
  REGEXMATCH(LOWER(B195), ""health|medical|pharmacy|mental health|doctor|health-conscious""), ""Health"",
  REGEXMATCH(LOWER(B195), "&amp;"""pets|dogs|cats|animals|pet care|pet lovers""), ""Pets"",
  REGEXMATCH(LOWER(B195), ""games|gaming|video games|xbox|playstation|nintendo|gamers""), ""Gaming"",
  REGEXMATCH(LOWER(B195), ""entertainment|movies|tv|netflix|streaming|celebrity|movie lovers|t"&amp;"v fans""), ""Entertainment"",
  REGEXMATCH(LOWER(B195), ""lifestyle|home|interior|decor|living|lifestyle enthusiasts""), ""Lifestyle"",
  REGEXMATCH(LOWER(B195), ""financial|finance|investing|stocks|retirement|banking|credit|debt|loans|savings|personal fi"&amp;"nance""), ""Finance"",
  REGEXMATCH(LOWER(B195), ""auto|automotive""), ""Auto"",
  REGEXMATCH(LOWER(B195), ""parenting|moms|dads|kids|toddlers|baby|new parents|children""), ""Parenting"",
  REGEXMATCH(LOWER(B195), ""technology|tech|gadgets|smartphone|apps"&amp;"|devices|computing|ai|robots""), ""Technology"",
  REGEXMATCH(LOWER(B195), ""education|students|learning|school|teachers|college|university|academics""), ""Education"",
  TRUE, ""Other""
)"),"Lifestyle")</f>
        <v>Lifestyle</v>
      </c>
      <c r="J349" t="s">
        <v>27</v>
      </c>
      <c r="K349" t="s">
        <v>548</v>
      </c>
      <c r="L349" t="s">
        <v>21</v>
      </c>
      <c r="M349" t="s">
        <v>510</v>
      </c>
      <c r="N349" t="s">
        <v>23</v>
      </c>
      <c r="O349" t="s">
        <v>24</v>
      </c>
      <c r="P349">
        <v>14799</v>
      </c>
      <c r="Q349">
        <v>59</v>
      </c>
      <c r="R349">
        <v>1403</v>
      </c>
      <c r="S349">
        <v>13410</v>
      </c>
      <c r="T349">
        <v>9</v>
      </c>
      <c r="U349">
        <v>1693.7604349999999</v>
      </c>
      <c r="V349" t="s">
        <v>106</v>
      </c>
      <c r="W349">
        <f t="shared" si="35"/>
        <v>188.19560388888888</v>
      </c>
      <c r="X349">
        <f t="shared" si="36"/>
        <v>0.39867558618825599</v>
      </c>
      <c r="Y349">
        <f t="shared" si="37"/>
        <v>9.4803702952902213</v>
      </c>
      <c r="Z349">
        <f t="shared" si="38"/>
        <v>1207.2419351389879</v>
      </c>
      <c r="AA349">
        <f t="shared" si="39"/>
        <v>15.254237288135593</v>
      </c>
      <c r="AB349">
        <f t="shared" si="40"/>
        <v>114.45100581120346</v>
      </c>
      <c r="AC349">
        <f t="shared" si="41"/>
        <v>28.707803983050844</v>
      </c>
    </row>
    <row r="350" spans="1:29" x14ac:dyDescent="0.25">
      <c r="A350" t="s">
        <v>1172</v>
      </c>
      <c r="B350" t="s">
        <v>2306</v>
      </c>
      <c r="C350" t="s">
        <v>2307</v>
      </c>
      <c r="D350" t="s">
        <v>2331</v>
      </c>
      <c r="E350" t="s">
        <v>2350</v>
      </c>
      <c r="F350" t="s">
        <v>2699</v>
      </c>
      <c r="I350" t="str">
        <f ca="1">IFERROR(__xludf.DUMMYFUNCTION("IFS(
  REGEXMATCH(LOWER(B511), ""sports|ufc|nba|nfl|mlb|soccer|sports fans""), ""Sports"",
  REGEXMATCH(LOWER(B511), ""music|spotify|concert|band|rock|pop|hip hop|jazz|r&amp;b|music lovers""), ""Music"",
  REGEXMATCH(LOWER(B511), ""food|cooking|recipe|restaur"&amp;"ant|snack|grocery|foodies""), ""Food"",
  REGEXMATCH(LOWER(B511), ""travel|vacation|airline|hotel|trip|flights|travelers""), ""Travel"",
  REGEXMATCH(LOWER(B511), ""fashion|style|clothing|apparel|shoes|accessories|beauty|cosmetics|fashionistas""), ""Fashi"&amp;"on &amp; Beauty"",
  REGEXMATCH(LOWER(B511), ""fitness|workout|gym|exercise|yoga|wellness|fitness enthusiasts""), ""Fitness"",
  REGEXMATCH(LOWER(B511), ""health|medical|pharmacy|mental health|doctor|health-conscious""), ""Health"",
  REGEXMATCH(LOWER(B511), "&amp;"""pets|dogs|cats|animals|pet care|pet lovers""), ""Pets"",
  REGEXMATCH(LOWER(B511), ""games|gaming|video games|xbox|playstation|nintendo|gamers""), ""Gaming"",
  REGEXMATCH(LOWER(B511), ""entertainment|movies|tv|netflix|streaming|celebrity|movie lovers|t"&amp;"v fans""), ""Entertainment"",
  REGEXMATCH(LOWER(B511), ""lifestyle|home|interior|decor|living|lifestyle enthusiasts""), ""Lifestyle"",
  REGEXMATCH(LOWER(B511), ""financial|finance|investing|stocks|retirement|banking|credit|debt|loans|savings|personal fi"&amp;"nance""), ""Finance"",
  REGEXMATCH(LOWER(B511), ""auto|automotive""), ""Auto"",
  REGEXMATCH(LOWER(B511), ""parenting|moms|dads|kids|toddlers|baby|new parents|children""), ""Parenting"",
  REGEXMATCH(LOWER(B511), ""technology|tech|gadgets|smartphone|apps"&amp;"|devices|computing|ai|robots""), ""Technology"",
  REGEXMATCH(LOWER(B511), ""education|students|learning|school|teachers|college|university|academics""), ""Education"",
  TRUE, ""Other""
)"),"Auto")</f>
        <v>Auto</v>
      </c>
      <c r="J350" t="s">
        <v>152</v>
      </c>
      <c r="K350" t="s">
        <v>1036</v>
      </c>
      <c r="L350" t="s">
        <v>29</v>
      </c>
      <c r="M350" t="s">
        <v>335</v>
      </c>
      <c r="N350" t="s">
        <v>68</v>
      </c>
      <c r="O350" t="s">
        <v>24</v>
      </c>
      <c r="P350">
        <v>88022</v>
      </c>
      <c r="Q350">
        <v>370</v>
      </c>
      <c r="R350">
        <v>45972</v>
      </c>
      <c r="S350">
        <v>83922</v>
      </c>
      <c r="T350">
        <v>11</v>
      </c>
      <c r="U350">
        <v>5669.1447600000001</v>
      </c>
      <c r="V350" t="s">
        <v>69</v>
      </c>
      <c r="W350">
        <f t="shared" si="35"/>
        <v>515.37679636363634</v>
      </c>
      <c r="X350">
        <f t="shared" si="36"/>
        <v>0.42034945809002294</v>
      </c>
      <c r="Y350">
        <f t="shared" si="37"/>
        <v>52.227852127877114</v>
      </c>
      <c r="Z350">
        <f t="shared" si="38"/>
        <v>123.31734012007308</v>
      </c>
      <c r="AA350">
        <f t="shared" si="39"/>
        <v>2.9729729729729732</v>
      </c>
      <c r="AB350">
        <f t="shared" si="40"/>
        <v>64.405998045943065</v>
      </c>
      <c r="AC350">
        <f t="shared" si="41"/>
        <v>15.322012864864865</v>
      </c>
    </row>
    <row r="351" spans="1:29" x14ac:dyDescent="0.25">
      <c r="A351" t="s">
        <v>924</v>
      </c>
      <c r="B351" t="s">
        <v>2310</v>
      </c>
      <c r="C351" t="s">
        <v>2320</v>
      </c>
      <c r="D351" t="s">
        <v>2321</v>
      </c>
      <c r="E351" t="s">
        <v>2354</v>
      </c>
      <c r="F351" t="s">
        <v>2355</v>
      </c>
      <c r="G351" t="s">
        <v>2782</v>
      </c>
      <c r="I351" t="str">
        <f ca="1">IFERROR(__xludf.DUMMYFUNCTION("IFS(
  REGEXMATCH(LOWER(B372), ""sports|ufc|nba|nfl|mlb|soccer|sports fans""), ""Sports"",
  REGEXMATCH(LOWER(B372), ""music|spotify|concert|band|rock|pop|hip hop|jazz|r&amp;b|music lovers""), ""Music"",
  REGEXMATCH(LOWER(B372), ""food|cooking|recipe|restaur"&amp;"ant|snack|grocery|foodies""), ""Food"",
  REGEXMATCH(LOWER(B372), ""travel|vacation|airline|hotel|trip|flights|travelers""), ""Travel"",
  REGEXMATCH(LOWER(B372), ""fashion|style|clothing|apparel|shoes|accessories|beauty|cosmetics|fashionistas""), ""Fashi"&amp;"on &amp; Beauty"",
  REGEXMATCH(LOWER(B372), ""fitness|workout|gym|exercise|yoga|wellness|fitness enthusiasts""), ""Fitness"",
  REGEXMATCH(LOWER(B372), ""health|medical|pharmacy|mental health|doctor|health-conscious""), ""Health"",
  REGEXMATCH(LOWER(B372), "&amp;"""pets|dogs|cats|animals|pet care|pet lovers""), ""Pets"",
  REGEXMATCH(LOWER(B372), ""games|gaming|video games|xbox|playstation|nintendo|gamers""), ""Gaming"",
  REGEXMATCH(LOWER(B372), ""entertainment|movies|tv|netflix|streaming|celebrity|movie lovers|t"&amp;"v fans""), ""Entertainment"",
  REGEXMATCH(LOWER(B372), ""lifestyle|home|interior|decor|living|lifestyle enthusiasts""), ""Lifestyle"",
  REGEXMATCH(LOWER(B372), ""financial|finance|investing|stocks|retirement|banking|credit|debt|loans|savings|personal fi"&amp;"nance""), ""Finance"",
  REGEXMATCH(LOWER(B372), ""auto|automotive""), ""Auto"",
  REGEXMATCH(LOWER(B372), ""parenting|moms|dads|kids|toddlers|baby|new parents|children""), ""Parenting"",
  REGEXMATCH(LOWER(B372), ""technology|tech|gadgets|smartphone|apps"&amp;"|devices|computing|ai|robots""), ""Technology"",
  REGEXMATCH(LOWER(B372), ""education|students|learning|school|teachers|college|university|academics""), ""Education"",
  TRUE, ""Other""
)"),"Sports")</f>
        <v>Sports</v>
      </c>
      <c r="J351" t="s">
        <v>27</v>
      </c>
      <c r="K351" t="s">
        <v>925</v>
      </c>
      <c r="L351" t="s">
        <v>34</v>
      </c>
      <c r="M351" t="s">
        <v>926</v>
      </c>
      <c r="N351" t="s">
        <v>23</v>
      </c>
      <c r="O351" t="s">
        <v>116</v>
      </c>
      <c r="P351">
        <v>65238</v>
      </c>
      <c r="Q351">
        <v>240</v>
      </c>
      <c r="R351">
        <v>23741</v>
      </c>
      <c r="S351">
        <v>59893</v>
      </c>
      <c r="T351">
        <v>15</v>
      </c>
      <c r="U351">
        <v>3132.519209</v>
      </c>
      <c r="V351" t="s">
        <v>74</v>
      </c>
      <c r="W351">
        <f t="shared" si="35"/>
        <v>208.83461393333334</v>
      </c>
      <c r="X351">
        <f t="shared" si="36"/>
        <v>0.36788374873539958</v>
      </c>
      <c r="Y351">
        <f t="shared" si="37"/>
        <v>36.391366994696348</v>
      </c>
      <c r="Z351">
        <f t="shared" si="38"/>
        <v>131.9455460595594</v>
      </c>
      <c r="AA351">
        <f t="shared" si="39"/>
        <v>6.25</v>
      </c>
      <c r="AB351">
        <f t="shared" si="40"/>
        <v>48.016787899690364</v>
      </c>
      <c r="AC351">
        <f t="shared" si="41"/>
        <v>13.052163370833334</v>
      </c>
    </row>
    <row r="352" spans="1:29" x14ac:dyDescent="0.25">
      <c r="A352" t="s">
        <v>339</v>
      </c>
      <c r="B352" t="s">
        <v>2471</v>
      </c>
      <c r="C352" t="s">
        <v>2783</v>
      </c>
      <c r="D352" t="s">
        <v>2783</v>
      </c>
      <c r="I352" t="str">
        <f ca="1">IFERROR(__xludf.DUMMYFUNCTION("IFS(
  REGEXMATCH(LOWER(B104), ""sports|ufc|nba|nfl|mlb|soccer|sports fans""), ""Sports"",
  REGEXMATCH(LOWER(B104), ""music|spotify|concert|band|rock|pop|hip hop|jazz|r&amp;b|music lovers""), ""Music"",
  REGEXMATCH(LOWER(B104), ""food|cooking|recipe|restaur"&amp;"ant|snack|grocery|foodies""), ""Food"",
  REGEXMATCH(LOWER(B104), ""travel|vacation|airline|hotel|trip|flights|travelers""), ""Travel"",
  REGEXMATCH(LOWER(B104), ""fashion|style|clothing|apparel|shoes|accessories|beauty|cosmetics|fashionistas""), ""Fashi"&amp;"on &amp; Beauty"",
  REGEXMATCH(LOWER(B104), ""fitness|workout|gym|exercise|yoga|wellness|fitness enthusiasts""), ""Fitness"",
  REGEXMATCH(LOWER(B104), ""health|medical|pharmacy|mental health|doctor|health-conscious""), ""Health"",
  REGEXMATCH(LOWER(B104), "&amp;"""pets|dogs|cats|animals|pet care|pet lovers""), ""Pets"",
  REGEXMATCH(LOWER(B104), ""games|gaming|video games|xbox|playstation|nintendo|gamers""), ""Gaming"",
  REGEXMATCH(LOWER(B104), ""entertainment|movies|tv|netflix|streaming|celebrity|movie lovers|t"&amp;"v fans""), ""Entertainment"",
  REGEXMATCH(LOWER(B104), ""lifestyle|home|interior|decor|living|lifestyle enthusiasts""), ""Lifestyle"",
  REGEXMATCH(LOWER(B104), ""financial|finance|investing|stocks|retirement|banking|credit|debt|loans|savings|personal fi"&amp;"nance""), ""Finance"",
  REGEXMATCH(LOWER(B104), ""auto|automotive""), ""Auto"",
  REGEXMATCH(LOWER(B104), ""parenting|moms|dads|kids|toddlers|baby|new parents|children""), ""Parenting"",
  REGEXMATCH(LOWER(B104), ""technology|tech|gadgets|smartphone|apps"&amp;"|devices|computing|ai|robots""), ""Technology"",
  REGEXMATCH(LOWER(B104), ""education|students|learning|school|teachers|college|university|academics""), ""Education"",
  TRUE, ""Other""
)"),"Other")</f>
        <v>Other</v>
      </c>
      <c r="J352" t="s">
        <v>27</v>
      </c>
      <c r="K352" t="s">
        <v>340</v>
      </c>
      <c r="L352" t="s">
        <v>40</v>
      </c>
      <c r="M352" t="s">
        <v>341</v>
      </c>
      <c r="N352" t="s">
        <v>36</v>
      </c>
      <c r="O352" t="s">
        <v>24</v>
      </c>
      <c r="P352">
        <v>13347</v>
      </c>
      <c r="Q352">
        <v>80</v>
      </c>
      <c r="R352">
        <v>8357</v>
      </c>
      <c r="S352">
        <v>11461</v>
      </c>
      <c r="T352">
        <v>10</v>
      </c>
      <c r="U352">
        <v>1543.6614199999999</v>
      </c>
      <c r="V352" t="s">
        <v>80</v>
      </c>
      <c r="W352">
        <f t="shared" si="35"/>
        <v>154.366142</v>
      </c>
      <c r="X352">
        <f t="shared" si="36"/>
        <v>0.59938562972952725</v>
      </c>
      <c r="Y352">
        <f t="shared" si="37"/>
        <v>62.61332134562074</v>
      </c>
      <c r="Z352">
        <f t="shared" si="38"/>
        <v>184.71478042359698</v>
      </c>
      <c r="AA352">
        <f t="shared" si="39"/>
        <v>12.5</v>
      </c>
      <c r="AB352">
        <f t="shared" si="40"/>
        <v>115.65605903948452</v>
      </c>
      <c r="AC352">
        <f t="shared" si="41"/>
        <v>19.29576775</v>
      </c>
    </row>
    <row r="353" spans="1:29" x14ac:dyDescent="0.25">
      <c r="A353" t="s">
        <v>756</v>
      </c>
      <c r="B353" t="s">
        <v>2310</v>
      </c>
      <c r="C353" t="s">
        <v>2742</v>
      </c>
      <c r="D353" t="s">
        <v>2746</v>
      </c>
      <c r="E353" t="s">
        <v>2784</v>
      </c>
      <c r="I353" t="str">
        <f ca="1">IFERROR(__xludf.DUMMYFUNCTION("IFS(
  REGEXMATCH(LOWER(B288), ""sports|ufc|nba|nfl|mlb|soccer|sports fans""), ""Sports"",
  REGEXMATCH(LOWER(B288), ""music|spotify|concert|band|rock|pop|hip hop|jazz|r&amp;b|music lovers""), ""Music"",
  REGEXMATCH(LOWER(B288), ""food|cooking|recipe|restaur"&amp;"ant|snack|grocery|foodies""), ""Food"",
  REGEXMATCH(LOWER(B288), ""travel|vacation|airline|hotel|trip|flights|travelers""), ""Travel"",
  REGEXMATCH(LOWER(B288), ""fashion|style|clothing|apparel|shoes|accessories|beauty|cosmetics|fashionistas""), ""Fashi"&amp;"on &amp; Beauty"",
  REGEXMATCH(LOWER(B288), ""fitness|workout|gym|exercise|yoga|wellness|fitness enthusiasts""), ""Fitness"",
  REGEXMATCH(LOWER(B288), ""health|medical|pharmacy|mental health|doctor|health-conscious""), ""Health"",
  REGEXMATCH(LOWER(B288), "&amp;"""pets|dogs|cats|animals|pet care|pet lovers""), ""Pets"",
  REGEXMATCH(LOWER(B288), ""games|gaming|video games|xbox|playstation|nintendo|gamers""), ""Gaming"",
  REGEXMATCH(LOWER(B288), ""entertainment|movies|tv|netflix|streaming|celebrity|movie lovers|t"&amp;"v fans""), ""Entertainment"",
  REGEXMATCH(LOWER(B288), ""lifestyle|home|interior|decor|living|lifestyle enthusiasts""), ""Lifestyle"",
  REGEXMATCH(LOWER(B288), ""financial|finance|investing|stocks|retirement|banking|credit|debt|loans|savings|personal fi"&amp;"nance""), ""Finance"",
  REGEXMATCH(LOWER(B288), ""auto|automotive""), ""Auto"",
  REGEXMATCH(LOWER(B288), ""parenting|moms|dads|kids|toddlers|baby|new parents|children""), ""Parenting"",
  REGEXMATCH(LOWER(B288), ""technology|tech|gadgets|smartphone|apps"&amp;"|devices|computing|ai|robots""), ""Technology"",
  REGEXMATCH(LOWER(B288), ""education|students|learning|school|teachers|college|university|academics""), ""Education"",
  TRUE, ""Other""
)"),"Auto")</f>
        <v>Auto</v>
      </c>
      <c r="J353" t="s">
        <v>19</v>
      </c>
      <c r="K353" t="s">
        <v>757</v>
      </c>
      <c r="L353" t="s">
        <v>40</v>
      </c>
      <c r="M353" t="s">
        <v>45</v>
      </c>
      <c r="N353" t="s">
        <v>23</v>
      </c>
      <c r="O353" t="s">
        <v>24</v>
      </c>
      <c r="P353">
        <v>102884</v>
      </c>
      <c r="Q353">
        <v>299</v>
      </c>
      <c r="R353">
        <v>42841</v>
      </c>
      <c r="S353">
        <v>96539</v>
      </c>
      <c r="T353">
        <v>6</v>
      </c>
      <c r="U353">
        <v>2015.4483310000001</v>
      </c>
      <c r="V353" t="s">
        <v>74</v>
      </c>
      <c r="W353">
        <f t="shared" si="35"/>
        <v>335.90805516666666</v>
      </c>
      <c r="X353">
        <f t="shared" si="36"/>
        <v>0.29061856070914815</v>
      </c>
      <c r="Y353">
        <f t="shared" si="37"/>
        <v>41.64009952956728</v>
      </c>
      <c r="Z353">
        <f t="shared" si="38"/>
        <v>47.044847949394274</v>
      </c>
      <c r="AA353">
        <f t="shared" si="39"/>
        <v>2.0066889632107023</v>
      </c>
      <c r="AB353">
        <f t="shared" si="40"/>
        <v>19.589521509661367</v>
      </c>
      <c r="AC353">
        <f t="shared" si="41"/>
        <v>6.7406298695652174</v>
      </c>
    </row>
    <row r="354" spans="1:29" x14ac:dyDescent="0.25">
      <c r="A354" t="s">
        <v>1076</v>
      </c>
      <c r="B354" t="s">
        <v>2306</v>
      </c>
      <c r="C354" t="s">
        <v>2307</v>
      </c>
      <c r="D354" t="s">
        <v>2331</v>
      </c>
      <c r="E354" t="s">
        <v>2350</v>
      </c>
      <c r="F354" t="s">
        <v>2785</v>
      </c>
      <c r="I354" t="str">
        <f ca="1">IFERROR(__xludf.DUMMYFUNCTION("IFS(
  REGEXMATCH(LOWER(B455), ""sports|ufc|nba|nfl|mlb|soccer|sports fans""), ""Sports"",
  REGEXMATCH(LOWER(B455), ""music|spotify|concert|band|rock|pop|hip hop|jazz|r&amp;b|music lovers""), ""Music"",
  REGEXMATCH(LOWER(B455), ""food|cooking|recipe|restaur"&amp;"ant|snack|grocery|foodies""), ""Food"",
  REGEXMATCH(LOWER(B455), ""travel|vacation|airline|hotel|trip|flights|travelers""), ""Travel"",
  REGEXMATCH(LOWER(B455), ""fashion|style|clothing|apparel|shoes|accessories|beauty|cosmetics|fashionistas""), ""Fashi"&amp;"on &amp; Beauty"",
  REGEXMATCH(LOWER(B455), ""fitness|workout|gym|exercise|yoga|wellness|fitness enthusiasts""), ""Fitness"",
  REGEXMATCH(LOWER(B455), ""health|medical|pharmacy|mental health|doctor|health-conscious""), ""Health"",
  REGEXMATCH(LOWER(B455), "&amp;"""pets|dogs|cats|animals|pet care|pet lovers""), ""Pets"",
  REGEXMATCH(LOWER(B455), ""games|gaming|video games|xbox|playstation|nintendo|gamers""), ""Gaming"",
  REGEXMATCH(LOWER(B455), ""entertainment|movies|tv|netflix|streaming|celebrity|movie lovers|t"&amp;"v fans""), ""Entertainment"",
  REGEXMATCH(LOWER(B455), ""lifestyle|home|interior|decor|living|lifestyle enthusiasts""), ""Lifestyle"",
  REGEXMATCH(LOWER(B455), ""financial|finance|investing|stocks|retirement|banking|credit|debt|loans|savings|personal fi"&amp;"nance""), ""Finance"",
  REGEXMATCH(LOWER(B455), ""auto|automotive""), ""Auto"",
  REGEXMATCH(LOWER(B455), ""parenting|moms|dads|kids|toddlers|baby|new parents|children""), ""Parenting"",
  REGEXMATCH(LOWER(B455), ""technology|tech|gadgets|smartphone|apps"&amp;"|devices|computing|ai|robots""), ""Technology"",
  REGEXMATCH(LOWER(B455), ""education|students|learning|school|teachers|college|university|academics""), ""Education"",
  TRUE, ""Other""
)"),"Auto")</f>
        <v>Auto</v>
      </c>
      <c r="J354" t="s">
        <v>27</v>
      </c>
      <c r="K354" t="s">
        <v>1077</v>
      </c>
      <c r="L354" t="s">
        <v>21</v>
      </c>
      <c r="M354" t="s">
        <v>1078</v>
      </c>
      <c r="N354" t="s">
        <v>63</v>
      </c>
      <c r="O354" t="s">
        <v>116</v>
      </c>
      <c r="P354">
        <v>17075</v>
      </c>
      <c r="Q354">
        <v>44</v>
      </c>
      <c r="R354">
        <v>5508</v>
      </c>
      <c r="S354">
        <v>11539</v>
      </c>
      <c r="T354">
        <v>10</v>
      </c>
      <c r="U354">
        <v>5086.0899600000002</v>
      </c>
      <c r="V354" t="s">
        <v>74</v>
      </c>
      <c r="W354">
        <f t="shared" si="35"/>
        <v>508.60899600000005</v>
      </c>
      <c r="X354">
        <f t="shared" si="36"/>
        <v>0.25768667642752563</v>
      </c>
      <c r="Y354">
        <f t="shared" si="37"/>
        <v>32.257686676427525</v>
      </c>
      <c r="Z354">
        <f t="shared" si="38"/>
        <v>923.40050108932473</v>
      </c>
      <c r="AA354">
        <f t="shared" si="39"/>
        <v>22.727272727272727</v>
      </c>
      <c r="AB354">
        <f t="shared" si="40"/>
        <v>297.8676404099561</v>
      </c>
      <c r="AC354">
        <f t="shared" si="41"/>
        <v>115.59295363636365</v>
      </c>
    </row>
    <row r="355" spans="1:29" x14ac:dyDescent="0.25">
      <c r="A355" t="s">
        <v>1403</v>
      </c>
      <c r="B355" t="s">
        <v>2306</v>
      </c>
      <c r="C355" t="s">
        <v>2307</v>
      </c>
      <c r="D355" t="s">
        <v>2355</v>
      </c>
      <c r="E355" t="s">
        <v>2443</v>
      </c>
      <c r="I355" t="str">
        <f ca="1">IFERROR(__xludf.DUMMYFUNCTION("IFS(
  REGEXMATCH(LOWER(B652), ""sports|ufc|nba|nfl|mlb|soccer|sports fans""), ""Sports"",
  REGEXMATCH(LOWER(B652), ""music|spotify|concert|band|rock|pop|hip hop|jazz|r&amp;b|music lovers""), ""Music"",
  REGEXMATCH(LOWER(B652), ""food|cooking|recipe|restaur"&amp;"ant|snack|grocery|foodies""), ""Food"",
  REGEXMATCH(LOWER(B652), ""travel|vacation|airline|hotel|trip|flights|travelers""), ""Travel"",
  REGEXMATCH(LOWER(B652), ""fashion|style|clothing|apparel|shoes|accessories|beauty|cosmetics|fashionistas""), ""Fashi"&amp;"on &amp; Beauty"",
  REGEXMATCH(LOWER(B652), ""fitness|workout|gym|exercise|yoga|wellness|fitness enthusiasts""), ""Fitness"",
  REGEXMATCH(LOWER(B652), ""health|medical|pharmacy|mental health|doctor|health-conscious""), ""Health"",
  REGEXMATCH(LOWER(B652), "&amp;"""pets|dogs|cats|animals|pet care|pet lovers""), ""Pets"",
  REGEXMATCH(LOWER(B652), ""games|gaming|video games|xbox|playstation|nintendo|gamers""), ""Gaming"",
  REGEXMATCH(LOWER(B652), ""entertainment|movies|tv|netflix|streaming|celebrity|movie lovers|t"&amp;"v fans""), ""Entertainment"",
  REGEXMATCH(LOWER(B652), ""lifestyle|home|interior|decor|living|lifestyle enthusiasts""), ""Lifestyle"",
  REGEXMATCH(LOWER(B652), ""financial|finance|investing|stocks|retirement|banking|credit|debt|loans|savings|personal fi"&amp;"nance""), ""Finance"",
  REGEXMATCH(LOWER(B652), ""auto|automotive""), ""Auto"",
  REGEXMATCH(LOWER(B652), ""parenting|moms|dads|kids|toddlers|baby|new parents|children""), ""Parenting"",
  REGEXMATCH(LOWER(B652), ""technology|tech|gadgets|smartphone|apps"&amp;"|devices|computing|ai|robots""), ""Technology"",
  REGEXMATCH(LOWER(B652), ""education|students|learning|school|teachers|college|university|academics""), ""Education"",
  TRUE, ""Other""
)"),"Sports")</f>
        <v>Sports</v>
      </c>
      <c r="J355" t="s">
        <v>19</v>
      </c>
      <c r="K355" t="s">
        <v>137</v>
      </c>
      <c r="L355" t="s">
        <v>29</v>
      </c>
      <c r="M355" t="s">
        <v>488</v>
      </c>
      <c r="N355" t="s">
        <v>23</v>
      </c>
      <c r="O355" t="s">
        <v>24</v>
      </c>
      <c r="P355">
        <v>18633</v>
      </c>
      <c r="Q355">
        <v>60</v>
      </c>
      <c r="R355">
        <v>9424</v>
      </c>
      <c r="S355">
        <v>18087</v>
      </c>
      <c r="T355">
        <v>15</v>
      </c>
      <c r="U355">
        <v>6785.0632930000002</v>
      </c>
      <c r="V355" t="s">
        <v>119</v>
      </c>
      <c r="W355">
        <f t="shared" si="35"/>
        <v>452.33755286666667</v>
      </c>
      <c r="X355">
        <f t="shared" si="36"/>
        <v>0.32200933827080985</v>
      </c>
      <c r="Y355">
        <f t="shared" si="37"/>
        <v>50.576933397735203</v>
      </c>
      <c r="Z355">
        <f t="shared" si="38"/>
        <v>719.97700477504247</v>
      </c>
      <c r="AA355">
        <f t="shared" si="39"/>
        <v>25</v>
      </c>
      <c r="AB355">
        <f t="shared" si="40"/>
        <v>364.14229018408201</v>
      </c>
      <c r="AC355">
        <f t="shared" si="41"/>
        <v>113.08438821666667</v>
      </c>
    </row>
    <row r="356" spans="1:29" x14ac:dyDescent="0.25">
      <c r="A356" t="s">
        <v>110</v>
      </c>
      <c r="B356" t="s">
        <v>2471</v>
      </c>
      <c r="C356" t="s">
        <v>242</v>
      </c>
      <c r="D356" t="s">
        <v>2786</v>
      </c>
      <c r="I356" t="str">
        <f ca="1">IFERROR(__xludf.DUMMYFUNCTION("IFS(
  REGEXMATCH(LOWER(B24), ""sports|ufc|nba|nfl|mlb|soccer|sports fans""), ""Sports"",
  REGEXMATCH(LOWER(B24), ""music|spotify|concert|band|rock|pop|hip hop|jazz|r&amp;b|music lovers""), ""Music"",
  REGEXMATCH(LOWER(B24), ""food|cooking|recipe|restaurant"&amp;"|snack|grocery|foodies""), ""Food"",
  REGEXMATCH(LOWER(B24), ""travel|vacation|airline|hotel|trip|flights|travelers""), ""Travel"",
  REGEXMATCH(LOWER(B24), ""fashion|style|clothing|apparel|shoes|accessories|beauty|cosmetics|fashionistas""), ""Fashion &amp; "&amp;"Beauty"",
  REGEXMATCH(LOWER(B24), ""fitness|workout|gym|exercise|yoga|wellness|fitness enthusiasts""), ""Fitness"",
  REGEXMATCH(LOWER(B24), ""health|medical|pharmacy|mental health|doctor|health-conscious""), ""Health"",
  REGEXMATCH(LOWER(B24), ""pets|d"&amp;"ogs|cats|animals|pet care|pet lovers""), ""Pets"",
  REGEXMATCH(LOWER(B24), ""games|gaming|video games|xbox|playstation|nintendo|gamers""), ""Gaming"",
  REGEXMATCH(LOWER(B24), ""entertainment|movies|tv|netflix|streaming|celebrity|movie lovers|tv fans""),"&amp;" ""Entertainment"",
  REGEXMATCH(LOWER(B24), ""lifestyle|home|interior|decor|living|lifestyle enthusiasts""), ""Lifestyle"",
  REGEXMATCH(LOWER(B24), ""financial|finance|investing|stocks|retirement|banking|credit|debt|loans|savings|personal finance""), """&amp;"Finance"",
  REGEXMATCH(LOWER(B24), ""auto|automotive""), ""Auto"",
  REGEXMATCH(LOWER(B24), ""parenting|moms|dads|kids|toddlers|baby|new parents|children""), ""Parenting"",
  REGEXMATCH(LOWER(B24), ""technology|tech|gadgets|smartphone|apps|devices|comput"&amp;"ing|ai|robots""), ""Technology"",
  REGEXMATCH(LOWER(B24), ""education|students|learning|school|teachers|college|university|academics""), ""Education"",
  TRUE, ""Other""
)"),"Travel")</f>
        <v>Travel</v>
      </c>
      <c r="J356" t="s">
        <v>27</v>
      </c>
      <c r="K356" t="s">
        <v>111</v>
      </c>
      <c r="L356" t="s">
        <v>34</v>
      </c>
      <c r="M356" t="s">
        <v>112</v>
      </c>
      <c r="N356" t="s">
        <v>23</v>
      </c>
      <c r="O356" t="s">
        <v>24</v>
      </c>
      <c r="P356">
        <v>13464</v>
      </c>
      <c r="Q356">
        <v>84</v>
      </c>
      <c r="R356">
        <v>1698</v>
      </c>
      <c r="S356">
        <v>11234</v>
      </c>
      <c r="T356">
        <v>1</v>
      </c>
      <c r="U356">
        <v>1466.285104</v>
      </c>
      <c r="V356" t="s">
        <v>64</v>
      </c>
      <c r="W356">
        <f t="shared" si="35"/>
        <v>1466.285104</v>
      </c>
      <c r="X356">
        <f t="shared" si="36"/>
        <v>0.62388591800356508</v>
      </c>
      <c r="Y356">
        <f t="shared" si="37"/>
        <v>12.611408199643495</v>
      </c>
      <c r="Z356">
        <f t="shared" si="38"/>
        <v>863.53657479387516</v>
      </c>
      <c r="AA356">
        <f t="shared" si="39"/>
        <v>1.1904761904761905</v>
      </c>
      <c r="AB356">
        <f t="shared" si="40"/>
        <v>108.90412240047534</v>
      </c>
      <c r="AC356">
        <f t="shared" si="41"/>
        <v>17.455775047619049</v>
      </c>
    </row>
    <row r="357" spans="1:29" x14ac:dyDescent="0.25">
      <c r="A357" t="s">
        <v>1241</v>
      </c>
      <c r="B357" t="s">
        <v>2306</v>
      </c>
      <c r="C357" t="s">
        <v>2307</v>
      </c>
      <c r="D357" t="s">
        <v>2331</v>
      </c>
      <c r="E357" t="s">
        <v>2350</v>
      </c>
      <c r="F357" t="s">
        <v>2787</v>
      </c>
      <c r="I357" t="str">
        <f ca="1">IFERROR(__xludf.DUMMYFUNCTION("IFS(
  REGEXMATCH(LOWER(B553), ""sports|ufc|nba|nfl|mlb|soccer|sports fans""), ""Sports"",
  REGEXMATCH(LOWER(B553), ""music|spotify|concert|band|rock|pop|hip hop|jazz|r&amp;b|music lovers""), ""Music"",
  REGEXMATCH(LOWER(B553), ""food|cooking|recipe|restaur"&amp;"ant|snack|grocery|foodies""), ""Food"",
  REGEXMATCH(LOWER(B553), ""travel|vacation|airline|hotel|trip|flights|travelers""), ""Travel"",
  REGEXMATCH(LOWER(B553), ""fashion|style|clothing|apparel|shoes|accessories|beauty|cosmetics|fashionistas""), ""Fashi"&amp;"on &amp; Beauty"",
  REGEXMATCH(LOWER(B553), ""fitness|workout|gym|exercise|yoga|wellness|fitness enthusiasts""), ""Fitness"",
  REGEXMATCH(LOWER(B553), ""health|medical|pharmacy|mental health|doctor|health-conscious""), ""Health"",
  REGEXMATCH(LOWER(B553), "&amp;"""pets|dogs|cats|animals|pet care|pet lovers""), ""Pets"",
  REGEXMATCH(LOWER(B553), ""games|gaming|video games|xbox|playstation|nintendo|gamers""), ""Gaming"",
  REGEXMATCH(LOWER(B553), ""entertainment|movies|tv|netflix|streaming|celebrity|movie lovers|t"&amp;"v fans""), ""Entertainment"",
  REGEXMATCH(LOWER(B553), ""lifestyle|home|interior|decor|living|lifestyle enthusiasts""), ""Lifestyle"",
  REGEXMATCH(LOWER(B553), ""financial|finance|investing|stocks|retirement|banking|credit|debt|loans|savings|personal fi"&amp;"nance""), ""Finance"",
  REGEXMATCH(LOWER(B553), ""auto|automotive""), ""Auto"",
  REGEXMATCH(LOWER(B553), ""parenting|moms|dads|kids|toddlers|baby|new parents|children""), ""Parenting"",
  REGEXMATCH(LOWER(B553), ""technology|tech|gadgets|smartphone|apps"&amp;"|devices|computing|ai|robots""), ""Technology"",
  REGEXMATCH(LOWER(B553), ""education|students|learning|school|teachers|college|university|academics""), ""Education"",
  TRUE, ""Other""
)"),"Auto")</f>
        <v>Auto</v>
      </c>
      <c r="J357" t="s">
        <v>19</v>
      </c>
      <c r="K357" t="s">
        <v>1242</v>
      </c>
      <c r="L357" t="s">
        <v>21</v>
      </c>
      <c r="M357" t="s">
        <v>328</v>
      </c>
      <c r="N357" t="s">
        <v>68</v>
      </c>
      <c r="O357" t="s">
        <v>24</v>
      </c>
      <c r="P357">
        <v>134847</v>
      </c>
      <c r="Q357">
        <v>450</v>
      </c>
      <c r="R357">
        <v>104268</v>
      </c>
      <c r="S357">
        <v>128470</v>
      </c>
      <c r="T357">
        <v>125</v>
      </c>
      <c r="U357">
        <v>6040.5955780000004</v>
      </c>
      <c r="V357" t="s">
        <v>31</v>
      </c>
      <c r="W357">
        <f t="shared" si="35"/>
        <v>48.324764624000004</v>
      </c>
      <c r="X357">
        <f t="shared" si="36"/>
        <v>0.33371153974504442</v>
      </c>
      <c r="Y357">
        <f t="shared" si="37"/>
        <v>77.323188502525085</v>
      </c>
      <c r="Z357">
        <f t="shared" si="38"/>
        <v>57.933359976215144</v>
      </c>
      <c r="AA357">
        <f t="shared" si="39"/>
        <v>27.777777777777779</v>
      </c>
      <c r="AB357">
        <f t="shared" si="40"/>
        <v>44.795921140255253</v>
      </c>
      <c r="AC357">
        <f t="shared" si="41"/>
        <v>13.42354572888889</v>
      </c>
    </row>
    <row r="358" spans="1:29" x14ac:dyDescent="0.25">
      <c r="A358" t="s">
        <v>1142</v>
      </c>
      <c r="B358" t="s">
        <v>2306</v>
      </c>
      <c r="C358" t="s">
        <v>2307</v>
      </c>
      <c r="D358" t="s">
        <v>2331</v>
      </c>
      <c r="E358" t="s">
        <v>2350</v>
      </c>
      <c r="F358" t="s">
        <v>2788</v>
      </c>
      <c r="I358" t="str">
        <f ca="1">IFERROR(__xludf.DUMMYFUNCTION("IFS(
  REGEXMATCH(LOWER(B495), ""sports|ufc|nba|nfl|mlb|soccer|sports fans""), ""Sports"",
  REGEXMATCH(LOWER(B495), ""music|spotify|concert|band|rock|pop|hip hop|jazz|r&amp;b|music lovers""), ""Music"",
  REGEXMATCH(LOWER(B495), ""food|cooking|recipe|restaur"&amp;"ant|snack|grocery|foodies""), ""Food"",
  REGEXMATCH(LOWER(B495), ""travel|vacation|airline|hotel|trip|flights|travelers""), ""Travel"",
  REGEXMATCH(LOWER(B495), ""fashion|style|clothing|apparel|shoes|accessories|beauty|cosmetics|fashionistas""), ""Fashi"&amp;"on &amp; Beauty"",
  REGEXMATCH(LOWER(B495), ""fitness|workout|gym|exercise|yoga|wellness|fitness enthusiasts""), ""Fitness"",
  REGEXMATCH(LOWER(B495), ""health|medical|pharmacy|mental health|doctor|health-conscious""), ""Health"",
  REGEXMATCH(LOWER(B495), "&amp;"""pets|dogs|cats|animals|pet care|pet lovers""), ""Pets"",
  REGEXMATCH(LOWER(B495), ""games|gaming|video games|xbox|playstation|nintendo|gamers""), ""Gaming"",
  REGEXMATCH(LOWER(B495), ""entertainment|movies|tv|netflix|streaming|celebrity|movie lovers|t"&amp;"v fans""), ""Entertainment"",
  REGEXMATCH(LOWER(B495), ""lifestyle|home|interior|decor|living|lifestyle enthusiasts""), ""Lifestyle"",
  REGEXMATCH(LOWER(B495), ""financial|finance|investing|stocks|retirement|banking|credit|debt|loans|savings|personal fi"&amp;"nance""), ""Finance"",
  REGEXMATCH(LOWER(B495), ""auto|automotive""), ""Auto"",
  REGEXMATCH(LOWER(B495), ""parenting|moms|dads|kids|toddlers|baby|new parents|children""), ""Parenting"",
  REGEXMATCH(LOWER(B495), ""technology|tech|gadgets|smartphone|apps"&amp;"|devices|computing|ai|robots""), ""Technology"",
  REGEXMATCH(LOWER(B495), ""education|students|learning|school|teachers|college|university|academics""), ""Education"",
  TRUE, ""Other""
)"),"Auto")</f>
        <v>Auto</v>
      </c>
      <c r="J358" t="s">
        <v>19</v>
      </c>
      <c r="K358" t="s">
        <v>1143</v>
      </c>
      <c r="L358" t="s">
        <v>34</v>
      </c>
      <c r="M358" t="s">
        <v>901</v>
      </c>
      <c r="N358" t="s">
        <v>23</v>
      </c>
      <c r="O358" t="s">
        <v>24</v>
      </c>
      <c r="P358">
        <v>109709</v>
      </c>
      <c r="Q358">
        <v>278</v>
      </c>
      <c r="R358">
        <v>3064</v>
      </c>
      <c r="S358">
        <v>15428</v>
      </c>
      <c r="T358">
        <v>20</v>
      </c>
      <c r="U358">
        <v>5409.0839550000001</v>
      </c>
      <c r="V358" t="s">
        <v>513</v>
      </c>
      <c r="W358">
        <f t="shared" si="35"/>
        <v>270.45419774999999</v>
      </c>
      <c r="X358">
        <f t="shared" si="36"/>
        <v>0.2533976246251447</v>
      </c>
      <c r="Y358">
        <f t="shared" si="37"/>
        <v>2.79284288435771</v>
      </c>
      <c r="Z358">
        <f t="shared" si="38"/>
        <v>1765.3668260443865</v>
      </c>
      <c r="AA358">
        <f t="shared" si="39"/>
        <v>7.1942446043165464</v>
      </c>
      <c r="AB358">
        <f t="shared" si="40"/>
        <v>49.303921783992195</v>
      </c>
      <c r="AC358">
        <f t="shared" si="41"/>
        <v>19.457136528776978</v>
      </c>
    </row>
    <row r="359" spans="1:29" x14ac:dyDescent="0.25">
      <c r="A359" t="s">
        <v>1177</v>
      </c>
      <c r="B359" t="s">
        <v>2306</v>
      </c>
      <c r="C359" t="s">
        <v>2307</v>
      </c>
      <c r="D359" t="s">
        <v>2369</v>
      </c>
      <c r="E359" t="s">
        <v>2723</v>
      </c>
      <c r="F359" t="s">
        <v>1178</v>
      </c>
      <c r="I359" t="str">
        <f ca="1">IFERROR(__xludf.DUMMYFUNCTION("IFS(
  REGEXMATCH(LOWER(B514), ""sports|ufc|nba|nfl|mlb|soccer|sports fans""), ""Sports"",
  REGEXMATCH(LOWER(B514), ""music|spotify|concert|band|rock|pop|hip hop|jazz|r&amp;b|music lovers""), ""Music"",
  REGEXMATCH(LOWER(B514), ""food|cooking|recipe|restaur"&amp;"ant|snack|grocery|foodies""), ""Food"",
  REGEXMATCH(LOWER(B514), ""travel|vacation|airline|hotel|trip|flights|travelers""), ""Travel"",
  REGEXMATCH(LOWER(B514), ""fashion|style|clothing|apparel|shoes|accessories|beauty|cosmetics|fashionistas""), ""Fashi"&amp;"on &amp; Beauty"",
  REGEXMATCH(LOWER(B514), ""fitness|workout|gym|exercise|yoga|wellness|fitness enthusiasts""), ""Fitness"",
  REGEXMATCH(LOWER(B514), ""health|medical|pharmacy|mental health|doctor|health-conscious""), ""Health"",
  REGEXMATCH(LOWER(B514), "&amp;"""pets|dogs|cats|animals|pet care|pet lovers""), ""Pets"",
  REGEXMATCH(LOWER(B514), ""games|gaming|video games|xbox|playstation|nintendo|gamers""), ""Gaming"",
  REGEXMATCH(LOWER(B514), ""entertainment|movies|tv|netflix|streaming|celebrity|movie lovers|t"&amp;"v fans""), ""Entertainment"",
  REGEXMATCH(LOWER(B514), ""lifestyle|home|interior|decor|living|lifestyle enthusiasts""), ""Lifestyle"",
  REGEXMATCH(LOWER(B514), ""financial|finance|investing|stocks|retirement|banking|credit|debt|loans|savings|personal fi"&amp;"nance""), ""Finance"",
  REGEXMATCH(LOWER(B514), ""auto|automotive""), ""Auto"",
  REGEXMATCH(LOWER(B514), ""parenting|moms|dads|kids|toddlers|baby|new parents|children""), ""Parenting"",
  REGEXMATCH(LOWER(B514), ""technology|tech|gadgets|smartphone|apps"&amp;"|devices|computing|ai|robots""), ""Technology"",
  REGEXMATCH(LOWER(B514), ""education|students|learning|school|teachers|college|university|academics""), ""Education"",
  TRUE, ""Other""
)"),"Other")</f>
        <v>Other</v>
      </c>
      <c r="J359" t="s">
        <v>19</v>
      </c>
      <c r="K359" t="s">
        <v>1179</v>
      </c>
      <c r="L359" t="s">
        <v>40</v>
      </c>
      <c r="M359" t="s">
        <v>406</v>
      </c>
      <c r="N359" t="s">
        <v>23</v>
      </c>
      <c r="O359" t="s">
        <v>24</v>
      </c>
      <c r="P359">
        <v>48947</v>
      </c>
      <c r="Q359">
        <v>230</v>
      </c>
      <c r="R359">
        <v>32089</v>
      </c>
      <c r="S359">
        <v>45597</v>
      </c>
      <c r="T359">
        <v>21</v>
      </c>
      <c r="U359">
        <v>5702.2902649999996</v>
      </c>
      <c r="V359" t="s">
        <v>64</v>
      </c>
      <c r="W359">
        <f t="shared" si="35"/>
        <v>271.53763166666664</v>
      </c>
      <c r="X359">
        <f t="shared" si="36"/>
        <v>0.4698960099699675</v>
      </c>
      <c r="Y359">
        <f t="shared" si="37"/>
        <v>65.558665495331681</v>
      </c>
      <c r="Z359">
        <f t="shared" si="38"/>
        <v>177.70233615880832</v>
      </c>
      <c r="AA359">
        <f t="shared" si="39"/>
        <v>9.1304347826086953</v>
      </c>
      <c r="AB359">
        <f t="shared" si="40"/>
        <v>116.49928013974298</v>
      </c>
      <c r="AC359">
        <f t="shared" si="41"/>
        <v>24.792566369565215</v>
      </c>
    </row>
    <row r="360" spans="1:29" x14ac:dyDescent="0.25">
      <c r="A360" t="s">
        <v>758</v>
      </c>
      <c r="B360" t="s">
        <v>2310</v>
      </c>
      <c r="C360" t="s">
        <v>2362</v>
      </c>
      <c r="D360" t="s">
        <v>2363</v>
      </c>
      <c r="E360" t="s">
        <v>2789</v>
      </c>
      <c r="I360" t="str">
        <f ca="1">IFERROR(__xludf.DUMMYFUNCTION("IFS(
  REGEXMATCH(LOWER(B289), ""sports|ufc|nba|nfl|mlb|soccer|sports fans""), ""Sports"",
  REGEXMATCH(LOWER(B289), ""music|spotify|concert|band|rock|pop|hip hop|jazz|r&amp;b|music lovers""), ""Music"",
  REGEXMATCH(LOWER(B289), ""food|cooking|recipe|restaur"&amp;"ant|snack|grocery|foodies""), ""Food"",
  REGEXMATCH(LOWER(B289), ""travel|vacation|airline|hotel|trip|flights|travelers""), ""Travel"",
  REGEXMATCH(LOWER(B289), ""fashion|style|clothing|apparel|shoes|accessories|beauty|cosmetics|fashionistas""), ""Fashi"&amp;"on &amp; Beauty"",
  REGEXMATCH(LOWER(B289), ""fitness|workout|gym|exercise|yoga|wellness|fitness enthusiasts""), ""Fitness"",
  REGEXMATCH(LOWER(B289), ""health|medical|pharmacy|mental health|doctor|health-conscious""), ""Health"",
  REGEXMATCH(LOWER(B289), "&amp;"""pets|dogs|cats|animals|pet care|pet lovers""), ""Pets"",
  REGEXMATCH(LOWER(B289), ""games|gaming|video games|xbox|playstation|nintendo|gamers""), ""Gaming"",
  REGEXMATCH(LOWER(B289), ""entertainment|movies|tv|netflix|streaming|celebrity|movie lovers|t"&amp;"v fans""), ""Entertainment"",
  REGEXMATCH(LOWER(B289), ""lifestyle|home|interior|decor|living|lifestyle enthusiasts""), ""Lifestyle"",
  REGEXMATCH(LOWER(B289), ""financial|finance|investing|stocks|retirement|banking|credit|debt|loans|savings|personal fi"&amp;"nance""), ""Finance"",
  REGEXMATCH(LOWER(B289), ""auto|automotive""), ""Auto"",
  REGEXMATCH(LOWER(B289), ""parenting|moms|dads|kids|toddlers|baby|new parents|children""), ""Parenting"",
  REGEXMATCH(LOWER(B289), ""technology|tech|gadgets|smartphone|apps"&amp;"|devices|computing|ai|robots""), ""Technology"",
  REGEXMATCH(LOWER(B289), ""education|students|learning|school|teachers|college|university|academics""), ""Education"",
  TRUE, ""Other""
)"),"Other")</f>
        <v>Other</v>
      </c>
      <c r="J360" t="s">
        <v>19</v>
      </c>
      <c r="K360" t="s">
        <v>198</v>
      </c>
      <c r="L360" t="s">
        <v>40</v>
      </c>
      <c r="M360" t="s">
        <v>54</v>
      </c>
      <c r="N360" t="s">
        <v>55</v>
      </c>
      <c r="O360" t="s">
        <v>24</v>
      </c>
      <c r="P360">
        <v>49936</v>
      </c>
      <c r="Q360">
        <v>126</v>
      </c>
      <c r="R360">
        <v>25461</v>
      </c>
      <c r="S360">
        <v>44751</v>
      </c>
      <c r="T360">
        <v>13</v>
      </c>
      <c r="U360">
        <v>2025.7840189999999</v>
      </c>
      <c r="V360" t="s">
        <v>80</v>
      </c>
      <c r="W360">
        <f t="shared" si="35"/>
        <v>155.82953992307691</v>
      </c>
      <c r="X360">
        <f t="shared" si="36"/>
        <v>0.25232297340595961</v>
      </c>
      <c r="Y360">
        <f t="shared" si="37"/>
        <v>50.987263697532846</v>
      </c>
      <c r="Z360">
        <f t="shared" si="38"/>
        <v>79.564196967911712</v>
      </c>
      <c r="AA360">
        <f t="shared" si="39"/>
        <v>10.317460317460316</v>
      </c>
      <c r="AB360">
        <f t="shared" si="40"/>
        <v>40.56760691685357</v>
      </c>
      <c r="AC360">
        <f t="shared" si="41"/>
        <v>16.077650944444443</v>
      </c>
    </row>
    <row r="361" spans="1:29" x14ac:dyDescent="0.25">
      <c r="A361" t="s">
        <v>1494</v>
      </c>
      <c r="B361" t="s">
        <v>2306</v>
      </c>
      <c r="C361" t="s">
        <v>2307</v>
      </c>
      <c r="D361" t="s">
        <v>2333</v>
      </c>
      <c r="E361" t="s">
        <v>2710</v>
      </c>
      <c r="F361" t="s">
        <v>2790</v>
      </c>
      <c r="I361" t="str">
        <f ca="1">IFERROR(__xludf.DUMMYFUNCTION("IFS(
  REGEXMATCH(LOWER(B716), ""sports|ufc|nba|nfl|mlb|soccer|sports fans""), ""Sports"",
  REGEXMATCH(LOWER(B716), ""music|spotify|concert|band|rock|pop|hip hop|jazz|r&amp;b|music lovers""), ""Music"",
  REGEXMATCH(LOWER(B716), ""food|cooking|recipe|restaur"&amp;"ant|snack|grocery|foodies""), ""Food"",
  REGEXMATCH(LOWER(B716), ""travel|vacation|airline|hotel|trip|flights|travelers""), ""Travel"",
  REGEXMATCH(LOWER(B716), ""fashion|style|clothing|apparel|shoes|accessories|beauty|cosmetics|fashionistas""), ""Fashi"&amp;"on &amp; Beauty"",
  REGEXMATCH(LOWER(B716), ""fitness|workout|gym|exercise|yoga|wellness|fitness enthusiasts""), ""Fitness"",
  REGEXMATCH(LOWER(B716), ""health|medical|pharmacy|mental health|doctor|health-conscious""), ""Health"",
  REGEXMATCH(LOWER(B716), "&amp;"""pets|dogs|cats|animals|pet care|pet lovers""), ""Pets"",
  REGEXMATCH(LOWER(B716), ""games|gaming|video games|xbox|playstation|nintendo|gamers""), ""Gaming"",
  REGEXMATCH(LOWER(B716), ""entertainment|movies|tv|netflix|streaming|celebrity|movie lovers|t"&amp;"v fans""), ""Entertainment"",
  REGEXMATCH(LOWER(B716), ""lifestyle|home|interior|decor|living|lifestyle enthusiasts""), ""Lifestyle"",
  REGEXMATCH(LOWER(B716), ""financial|finance|investing|stocks|retirement|banking|credit|debt|loans|savings|personal fi"&amp;"nance""), ""Finance"",
  REGEXMATCH(LOWER(B716), ""auto|automotive""), ""Auto"",
  REGEXMATCH(LOWER(B716), ""parenting|moms|dads|kids|toddlers|baby|new parents|children""), ""Parenting"",
  REGEXMATCH(LOWER(B716), ""technology|tech|gadgets|smartphone|apps"&amp;"|devices|computing|ai|robots""), ""Technology"",
  REGEXMATCH(LOWER(B716), ""education|students|learning|school|teachers|college|university|academics""), ""Education"",
  TRUE, ""Other""
)"),"Finance")</f>
        <v>Finance</v>
      </c>
      <c r="J361" t="s">
        <v>19</v>
      </c>
      <c r="K361" t="s">
        <v>1095</v>
      </c>
      <c r="L361" t="s">
        <v>40</v>
      </c>
      <c r="M361" t="s">
        <v>203</v>
      </c>
      <c r="N361" t="s">
        <v>84</v>
      </c>
      <c r="O361" t="s">
        <v>24</v>
      </c>
      <c r="P361">
        <v>183230</v>
      </c>
      <c r="Q361">
        <v>666</v>
      </c>
      <c r="R361">
        <v>155260</v>
      </c>
      <c r="S361">
        <v>169583</v>
      </c>
      <c r="T361">
        <v>34</v>
      </c>
      <c r="U361">
        <v>7863.469709</v>
      </c>
      <c r="V361" t="s">
        <v>119</v>
      </c>
      <c r="W361">
        <f t="shared" si="35"/>
        <v>231.27852085294117</v>
      </c>
      <c r="X361">
        <f t="shared" si="36"/>
        <v>0.36347759646346123</v>
      </c>
      <c r="Y361">
        <f t="shared" si="37"/>
        <v>84.735032472848332</v>
      </c>
      <c r="Z361">
        <f t="shared" si="38"/>
        <v>50.647106202499039</v>
      </c>
      <c r="AA361">
        <f t="shared" si="39"/>
        <v>5.1051051051051051</v>
      </c>
      <c r="AB361">
        <f t="shared" si="40"/>
        <v>42.915841887245534</v>
      </c>
      <c r="AC361">
        <f t="shared" si="41"/>
        <v>11.807011575075075</v>
      </c>
    </row>
    <row r="362" spans="1:29" x14ac:dyDescent="0.25">
      <c r="A362" t="s">
        <v>361</v>
      </c>
      <c r="B362" t="s">
        <v>2393</v>
      </c>
      <c r="C362" t="s">
        <v>2394</v>
      </c>
      <c r="D362" t="s">
        <v>2395</v>
      </c>
      <c r="E362" t="s">
        <v>2791</v>
      </c>
      <c r="I362" t="str">
        <f ca="1">IFERROR(__xludf.DUMMYFUNCTION("IFS(
  REGEXMATCH(LOWER(B113), ""sports|ufc|nba|nfl|mlb|soccer|sports fans""), ""Sports"",
  REGEXMATCH(LOWER(B113), ""music|spotify|concert|band|rock|pop|hip hop|jazz|r&amp;b|music lovers""), ""Music"",
  REGEXMATCH(LOWER(B113), ""food|cooking|recipe|restaur"&amp;"ant|snack|grocery|foodies""), ""Food"",
  REGEXMATCH(LOWER(B113), ""travel|vacation|airline|hotel|trip|flights|travelers""), ""Travel"",
  REGEXMATCH(LOWER(B113), ""fashion|style|clothing|apparel|shoes|accessories|beauty|cosmetics|fashionistas""), ""Fashi"&amp;"on &amp; Beauty"",
  REGEXMATCH(LOWER(B113), ""fitness|workout|gym|exercise|yoga|wellness|fitness enthusiasts""), ""Fitness"",
  REGEXMATCH(LOWER(B113), ""health|medical|pharmacy|mental health|doctor|health-conscious""), ""Health"",
  REGEXMATCH(LOWER(B113), "&amp;"""pets|dogs|cats|animals|pet care|pet lovers""), ""Pets"",
  REGEXMATCH(LOWER(B113), ""games|gaming|video games|xbox|playstation|nintendo|gamers""), ""Gaming"",
  REGEXMATCH(LOWER(B113), ""entertainment|movies|tv|netflix|streaming|celebrity|movie lovers|t"&amp;"v fans""), ""Entertainment"",
  REGEXMATCH(LOWER(B113), ""lifestyle|home|interior|decor|living|lifestyle enthusiasts""), ""Lifestyle"",
  REGEXMATCH(LOWER(B113), ""financial|finance|investing|stocks|retirement|banking|credit|debt|loans|savings|personal fi"&amp;"nance""), ""Finance"",
  REGEXMATCH(LOWER(B113), ""auto|automotive""), ""Auto"",
  REGEXMATCH(LOWER(B113), ""parenting|moms|dads|kids|toddlers|baby|new parents|children""), ""Parenting"",
  REGEXMATCH(LOWER(B113), ""technology|tech|gadgets|smartphone|apps"&amp;"|devices|computing|ai|robots""), ""Technology"",
  REGEXMATCH(LOWER(B113), ""education|students|learning|school|teachers|college|university|academics""), ""Education"",
  TRUE, ""Other""
)"),"Technology")</f>
        <v>Technology</v>
      </c>
      <c r="J362" t="s">
        <v>27</v>
      </c>
      <c r="K362" t="s">
        <v>362</v>
      </c>
      <c r="L362" t="s">
        <v>34</v>
      </c>
      <c r="M362" t="s">
        <v>45</v>
      </c>
      <c r="N362" t="s">
        <v>36</v>
      </c>
      <c r="O362" t="s">
        <v>116</v>
      </c>
      <c r="P362">
        <v>74436</v>
      </c>
      <c r="Q362">
        <v>175</v>
      </c>
      <c r="R362">
        <v>30158</v>
      </c>
      <c r="S362">
        <v>69150</v>
      </c>
      <c r="T362">
        <v>21</v>
      </c>
      <c r="U362">
        <v>1558.5491380000001</v>
      </c>
      <c r="V362" t="s">
        <v>207</v>
      </c>
      <c r="W362">
        <f t="shared" si="35"/>
        <v>74.216625619047619</v>
      </c>
      <c r="X362">
        <f t="shared" si="36"/>
        <v>0.23510129507227687</v>
      </c>
      <c r="Y362">
        <f t="shared" si="37"/>
        <v>40.51534203879843</v>
      </c>
      <c r="Z362">
        <f t="shared" si="38"/>
        <v>51.679459446912929</v>
      </c>
      <c r="AA362">
        <f t="shared" si="39"/>
        <v>12</v>
      </c>
      <c r="AB362">
        <f t="shared" si="40"/>
        <v>20.938109758718902</v>
      </c>
      <c r="AC362">
        <f t="shared" si="41"/>
        <v>8.9059950742857144</v>
      </c>
    </row>
    <row r="363" spans="1:29" x14ac:dyDescent="0.25">
      <c r="A363" t="s">
        <v>699</v>
      </c>
      <c r="B363" t="s">
        <v>2393</v>
      </c>
      <c r="C363" t="s">
        <v>2394</v>
      </c>
      <c r="D363" t="s">
        <v>2395</v>
      </c>
      <c r="E363" t="s">
        <v>2396</v>
      </c>
      <c r="F363" t="s">
        <v>2792</v>
      </c>
      <c r="I363" t="str">
        <f ca="1">IFERROR(__xludf.DUMMYFUNCTION("IFS(
  REGEXMATCH(LOWER(B263), ""sports|ufc|nba|nfl|mlb|soccer|sports fans""), ""Sports"",
  REGEXMATCH(LOWER(B263), ""music|spotify|concert|band|rock|pop|hip hop|jazz|r&amp;b|music lovers""), ""Music"",
  REGEXMATCH(LOWER(B263), ""food|cooking|recipe|restaur"&amp;"ant|snack|grocery|foodies""), ""Food"",
  REGEXMATCH(LOWER(B263), ""travel|vacation|airline|hotel|trip|flights|travelers""), ""Travel"",
  REGEXMATCH(LOWER(B263), ""fashion|style|clothing|apparel|shoes|accessories|beauty|cosmetics|fashionistas""), ""Fashi"&amp;"on &amp; Beauty"",
  REGEXMATCH(LOWER(B263), ""fitness|workout|gym|exercise|yoga|wellness|fitness enthusiasts""), ""Fitness"",
  REGEXMATCH(LOWER(B263), ""health|medical|pharmacy|mental health|doctor|health-conscious""), ""Health"",
  REGEXMATCH(LOWER(B263), "&amp;"""pets|dogs|cats|animals|pet care|pet lovers""), ""Pets"",
  REGEXMATCH(LOWER(B263), ""games|gaming|video games|xbox|playstation|nintendo|gamers""), ""Gaming"",
  REGEXMATCH(LOWER(B263), ""entertainment|movies|tv|netflix|streaming|celebrity|movie lovers|t"&amp;"v fans""), ""Entertainment"",
  REGEXMATCH(LOWER(B263), ""lifestyle|home|interior|decor|living|lifestyle enthusiasts""), ""Lifestyle"",
  REGEXMATCH(LOWER(B263), ""financial|finance|investing|stocks|retirement|banking|credit|debt|loans|savings|personal fi"&amp;"nance""), ""Finance"",
  REGEXMATCH(LOWER(B263), ""auto|automotive""), ""Auto"",
  REGEXMATCH(LOWER(B263), ""parenting|moms|dads|kids|toddlers|baby|new parents|children""), ""Parenting"",
  REGEXMATCH(LOWER(B263), ""technology|tech|gadgets|smartphone|apps"&amp;"|devices|computing|ai|robots""), ""Technology"",
  REGEXMATCH(LOWER(B263), ""education|students|learning|school|teachers|college|university|academics""), ""Education"",
  TRUE, ""Other""
)"),"Technology")</f>
        <v>Technology</v>
      </c>
      <c r="J363" t="s">
        <v>19</v>
      </c>
      <c r="K363" t="s">
        <v>700</v>
      </c>
      <c r="L363" t="s">
        <v>29</v>
      </c>
      <c r="M363" t="s">
        <v>701</v>
      </c>
      <c r="N363" t="s">
        <v>323</v>
      </c>
      <c r="O363" t="s">
        <v>24</v>
      </c>
      <c r="P363">
        <v>22175</v>
      </c>
      <c r="Q363">
        <v>140</v>
      </c>
      <c r="R363">
        <v>14910</v>
      </c>
      <c r="S363">
        <v>20074</v>
      </c>
      <c r="T363">
        <v>6</v>
      </c>
      <c r="U363">
        <v>1909.2774830000001</v>
      </c>
      <c r="V363" t="s">
        <v>207</v>
      </c>
      <c r="W363">
        <f t="shared" si="35"/>
        <v>318.21291383333335</v>
      </c>
      <c r="X363">
        <f t="shared" si="36"/>
        <v>0.6313416009019166</v>
      </c>
      <c r="Y363">
        <f t="shared" si="37"/>
        <v>67.237880496054117</v>
      </c>
      <c r="Z363">
        <f t="shared" si="38"/>
        <v>128.0534864520456</v>
      </c>
      <c r="AA363">
        <f t="shared" si="39"/>
        <v>4.2857142857142856</v>
      </c>
      <c r="AB363">
        <f t="shared" si="40"/>
        <v>86.100450191657274</v>
      </c>
      <c r="AC363">
        <f t="shared" si="41"/>
        <v>13.637696307142857</v>
      </c>
    </row>
    <row r="364" spans="1:29" x14ac:dyDescent="0.25">
      <c r="A364" t="s">
        <v>1229</v>
      </c>
      <c r="B364" t="s">
        <v>2306</v>
      </c>
      <c r="C364" t="s">
        <v>2307</v>
      </c>
      <c r="D364" t="s">
        <v>2369</v>
      </c>
      <c r="E364" t="s">
        <v>2370</v>
      </c>
      <c r="F364" t="s">
        <v>2793</v>
      </c>
      <c r="I364" t="str">
        <f ca="1">IFERROR(__xludf.DUMMYFUNCTION("IFS(
  REGEXMATCH(LOWER(B545), ""sports|ufc|nba|nfl|mlb|soccer|sports fans""), ""Sports"",
  REGEXMATCH(LOWER(B545), ""music|spotify|concert|band|rock|pop|hip hop|jazz|r&amp;b|music lovers""), ""Music"",
  REGEXMATCH(LOWER(B545), ""food|cooking|recipe|restaur"&amp;"ant|snack|grocery|foodies""), ""Food"",
  REGEXMATCH(LOWER(B545), ""travel|vacation|airline|hotel|trip|flights|travelers""), ""Travel"",
  REGEXMATCH(LOWER(B545), ""fashion|style|clothing|apparel|shoes|accessories|beauty|cosmetics|fashionistas""), ""Fashi"&amp;"on &amp; Beauty"",
  REGEXMATCH(LOWER(B545), ""fitness|workout|gym|exercise|yoga|wellness|fitness enthusiasts""), ""Fitness"",
  REGEXMATCH(LOWER(B545), ""health|medical|pharmacy|mental health|doctor|health-conscious""), ""Health"",
  REGEXMATCH(LOWER(B545), "&amp;"""pets|dogs|cats|animals|pet care|pet lovers""), ""Pets"",
  REGEXMATCH(LOWER(B545), ""games|gaming|video games|xbox|playstation|nintendo|gamers""), ""Gaming"",
  REGEXMATCH(LOWER(B545), ""entertainment|movies|tv|netflix|streaming|celebrity|movie lovers|t"&amp;"v fans""), ""Entertainment"",
  REGEXMATCH(LOWER(B545), ""lifestyle|home|interior|decor|living|lifestyle enthusiasts""), ""Lifestyle"",
  REGEXMATCH(LOWER(B545), ""financial|finance|investing|stocks|retirement|banking|credit|debt|loans|savings|personal fi"&amp;"nance""), ""Finance"",
  REGEXMATCH(LOWER(B545), ""auto|automotive""), ""Auto"",
  REGEXMATCH(LOWER(B545), ""parenting|moms|dads|kids|toddlers|baby|new parents|children""), ""Parenting"",
  REGEXMATCH(LOWER(B545), ""technology|tech|gadgets|smartphone|apps"&amp;"|devices|computing|ai|robots""), ""Technology"",
  REGEXMATCH(LOWER(B545), ""education|students|learning|school|teachers|college|university|academics""), ""Education"",
  TRUE, ""Other""
)"),"Other")</f>
        <v>Other</v>
      </c>
      <c r="J364" t="s">
        <v>19</v>
      </c>
      <c r="K364" t="s">
        <v>214</v>
      </c>
      <c r="L364" t="s">
        <v>21</v>
      </c>
      <c r="M364" t="s">
        <v>677</v>
      </c>
      <c r="N364" t="s">
        <v>55</v>
      </c>
      <c r="O364" t="s">
        <v>24</v>
      </c>
      <c r="P364">
        <v>47016</v>
      </c>
      <c r="Q364">
        <v>199</v>
      </c>
      <c r="R364">
        <v>12210</v>
      </c>
      <c r="S364">
        <v>38039</v>
      </c>
      <c r="T364">
        <v>13</v>
      </c>
      <c r="U364">
        <v>5974.8750799999998</v>
      </c>
      <c r="V364" t="s">
        <v>74</v>
      </c>
      <c r="W364">
        <f t="shared" si="35"/>
        <v>459.60577538461536</v>
      </c>
      <c r="X364">
        <f t="shared" si="36"/>
        <v>0.42326016675174405</v>
      </c>
      <c r="Y364">
        <f t="shared" si="37"/>
        <v>25.969882593159777</v>
      </c>
      <c r="Z364">
        <f t="shared" si="38"/>
        <v>489.34275839475839</v>
      </c>
      <c r="AA364">
        <f t="shared" si="39"/>
        <v>6.5326633165829149</v>
      </c>
      <c r="AB364">
        <f t="shared" si="40"/>
        <v>127.08173983324825</v>
      </c>
      <c r="AC364">
        <f t="shared" si="41"/>
        <v>30.024497889447236</v>
      </c>
    </row>
    <row r="365" spans="1:29" x14ac:dyDescent="0.25">
      <c r="A365" t="s">
        <v>211</v>
      </c>
      <c r="B365" t="s">
        <v>2393</v>
      </c>
      <c r="C365" t="s">
        <v>2394</v>
      </c>
      <c r="D365" t="s">
        <v>2395</v>
      </c>
      <c r="E365" t="s">
        <v>2794</v>
      </c>
      <c r="I365" t="str">
        <f ca="1">IFERROR(__xludf.DUMMYFUNCTION("IFS(
  REGEXMATCH(LOWER(B57), ""sports|ufc|nba|nfl|mlb|soccer|sports fans""), ""Sports"",
  REGEXMATCH(LOWER(B57), ""music|spotify|concert|band|rock|pop|hip hop|jazz|r&amp;b|music lovers""), ""Music"",
  REGEXMATCH(LOWER(B57), ""food|cooking|recipe|restaurant"&amp;"|snack|grocery|foodies""), ""Food"",
  REGEXMATCH(LOWER(B57), ""travel|vacation|airline|hotel|trip|flights|travelers""), ""Travel"",
  REGEXMATCH(LOWER(B57), ""fashion|style|clothing|apparel|shoes|accessories|beauty|cosmetics|fashionistas""), ""Fashion &amp; "&amp;"Beauty"",
  REGEXMATCH(LOWER(B57), ""fitness|workout|gym|exercise|yoga|wellness|fitness enthusiasts""), ""Fitness"",
  REGEXMATCH(LOWER(B57), ""health|medical|pharmacy|mental health|doctor|health-conscious""), ""Health"",
  REGEXMATCH(LOWER(B57), ""pets|d"&amp;"ogs|cats|animals|pet care|pet lovers""), ""Pets"",
  REGEXMATCH(LOWER(B57), ""games|gaming|video games|xbox|playstation|nintendo|gamers""), ""Gaming"",
  REGEXMATCH(LOWER(B57), ""entertainment|movies|tv|netflix|streaming|celebrity|movie lovers|tv fans""),"&amp;" ""Entertainment"",
  REGEXMATCH(LOWER(B57), ""lifestyle|home|interior|decor|living|lifestyle enthusiasts""), ""Lifestyle"",
  REGEXMATCH(LOWER(B57), ""financial|finance|investing|stocks|retirement|banking|credit|debt|loans|savings|personal finance""), """&amp;"Finance"",
  REGEXMATCH(LOWER(B57), ""auto|automotive""), ""Auto"",
  REGEXMATCH(LOWER(B57), ""parenting|moms|dads|kids|toddlers|baby|new parents|children""), ""Parenting"",
  REGEXMATCH(LOWER(B57), ""technology|tech|gadgets|smartphone|apps|devices|comput"&amp;"ing|ai|robots""), ""Technology"",
  REGEXMATCH(LOWER(B57), ""education|students|learning|school|teachers|college|university|academics""), ""Education"",
  TRUE, ""Other""
)"),"Technology")</f>
        <v>Technology</v>
      </c>
      <c r="J365" t="s">
        <v>152</v>
      </c>
      <c r="K365" t="s">
        <v>212</v>
      </c>
      <c r="L365" t="s">
        <v>21</v>
      </c>
      <c r="M365" t="s">
        <v>132</v>
      </c>
      <c r="N365" t="s">
        <v>23</v>
      </c>
      <c r="O365" t="s">
        <v>24</v>
      </c>
      <c r="P365">
        <v>9178</v>
      </c>
      <c r="Q365">
        <v>25</v>
      </c>
      <c r="R365">
        <v>4644</v>
      </c>
      <c r="S365">
        <v>8462</v>
      </c>
      <c r="T365">
        <v>2</v>
      </c>
      <c r="U365">
        <v>1503.205183</v>
      </c>
      <c r="V365" t="s">
        <v>47</v>
      </c>
      <c r="W365">
        <f t="shared" si="35"/>
        <v>751.60259150000002</v>
      </c>
      <c r="X365">
        <f t="shared" si="36"/>
        <v>0.27239049901939422</v>
      </c>
      <c r="Y365">
        <f t="shared" si="37"/>
        <v>50.599259097842662</v>
      </c>
      <c r="Z365">
        <f t="shared" si="38"/>
        <v>323.6875932385874</v>
      </c>
      <c r="AA365">
        <f t="shared" si="39"/>
        <v>8</v>
      </c>
      <c r="AB365">
        <f t="shared" si="40"/>
        <v>163.78352397036392</v>
      </c>
      <c r="AC365">
        <f t="shared" si="41"/>
        <v>60.128207320000001</v>
      </c>
    </row>
    <row r="366" spans="1:29" x14ac:dyDescent="0.25">
      <c r="A366" t="s">
        <v>1211</v>
      </c>
      <c r="B366" t="s">
        <v>2306</v>
      </c>
      <c r="C366" t="s">
        <v>2307</v>
      </c>
      <c r="D366" t="s">
        <v>2327</v>
      </c>
      <c r="E366" t="s">
        <v>2484</v>
      </c>
      <c r="F366" t="s">
        <v>2795</v>
      </c>
      <c r="I366" t="str">
        <f ca="1">IFERROR(__xludf.DUMMYFUNCTION("IFS(
  REGEXMATCH(LOWER(B533), ""sports|ufc|nba|nfl|mlb|soccer|sports fans""), ""Sports"",
  REGEXMATCH(LOWER(B533), ""music|spotify|concert|band|rock|pop|hip hop|jazz|r&amp;b|music lovers""), ""Music"",
  REGEXMATCH(LOWER(B533), ""food|cooking|recipe|restaur"&amp;"ant|snack|grocery|foodies""), ""Food"",
  REGEXMATCH(LOWER(B533), ""travel|vacation|airline|hotel|trip|flights|travelers""), ""Travel"",
  REGEXMATCH(LOWER(B533), ""fashion|style|clothing|apparel|shoes|accessories|beauty|cosmetics|fashionistas""), ""Fashi"&amp;"on &amp; Beauty"",
  REGEXMATCH(LOWER(B533), ""fitness|workout|gym|exercise|yoga|wellness|fitness enthusiasts""), ""Fitness"",
  REGEXMATCH(LOWER(B533), ""health|medical|pharmacy|mental health|doctor|health-conscious""), ""Health"",
  REGEXMATCH(LOWER(B533), "&amp;"""pets|dogs|cats|animals|pet care|pet lovers""), ""Pets"",
  REGEXMATCH(LOWER(B533), ""games|gaming|video games|xbox|playstation|nintendo|gamers""), ""Gaming"",
  REGEXMATCH(LOWER(B533), ""entertainment|movies|tv|netflix|streaming|celebrity|movie lovers|t"&amp;"v fans""), ""Entertainment"",
  REGEXMATCH(LOWER(B533), ""lifestyle|home|interior|decor|living|lifestyle enthusiasts""), ""Lifestyle"",
  REGEXMATCH(LOWER(B533), ""financial|finance|investing|stocks|retirement|banking|credit|debt|loans|savings|personal fi"&amp;"nance""), ""Finance"",
  REGEXMATCH(LOWER(B533), ""auto|automotive""), ""Auto"",
  REGEXMATCH(LOWER(B533), ""parenting|moms|dads|kids|toddlers|baby|new parents|children""), ""Parenting"",
  REGEXMATCH(LOWER(B533), ""technology|tech|gadgets|smartphone|apps"&amp;"|devices|computing|ai|robots""), ""Technology"",
  REGEXMATCH(LOWER(B533), ""education|students|learning|school|teachers|college|university|academics""), ""Education"",
  TRUE, ""Other""
)"),"Fashion &amp; Beauty")</f>
        <v>Fashion &amp; Beauty</v>
      </c>
      <c r="J366" t="s">
        <v>27</v>
      </c>
      <c r="K366" t="s">
        <v>1212</v>
      </c>
      <c r="L366" t="s">
        <v>34</v>
      </c>
      <c r="M366" t="s">
        <v>552</v>
      </c>
      <c r="N366" t="s">
        <v>51</v>
      </c>
      <c r="O366" t="s">
        <v>24</v>
      </c>
      <c r="P366">
        <v>57168</v>
      </c>
      <c r="Q366">
        <v>160</v>
      </c>
      <c r="R366">
        <v>43261</v>
      </c>
      <c r="S366">
        <v>55261</v>
      </c>
      <c r="T366">
        <v>12</v>
      </c>
      <c r="U366">
        <v>5841.1513599999998</v>
      </c>
      <c r="V366" t="s">
        <v>69</v>
      </c>
      <c r="W366">
        <f t="shared" si="35"/>
        <v>486.76261333333332</v>
      </c>
      <c r="X366">
        <f t="shared" si="36"/>
        <v>0.27987685418415897</v>
      </c>
      <c r="Y366">
        <f t="shared" si="37"/>
        <v>75.673453680380632</v>
      </c>
      <c r="Z366">
        <f t="shared" si="38"/>
        <v>135.02118212708905</v>
      </c>
      <c r="AA366">
        <f t="shared" si="39"/>
        <v>7.5</v>
      </c>
      <c r="AB366">
        <f t="shared" si="40"/>
        <v>102.17519171564511</v>
      </c>
      <c r="AC366">
        <f t="shared" si="41"/>
        <v>36.507196</v>
      </c>
    </row>
    <row r="367" spans="1:29" x14ac:dyDescent="0.25">
      <c r="A367" t="s">
        <v>1046</v>
      </c>
      <c r="B367" t="s">
        <v>2306</v>
      </c>
      <c r="C367" t="s">
        <v>2307</v>
      </c>
      <c r="D367" t="s">
        <v>2345</v>
      </c>
      <c r="E367" t="s">
        <v>2346</v>
      </c>
      <c r="F367" t="s">
        <v>2347</v>
      </c>
      <c r="G367" t="s">
        <v>2796</v>
      </c>
      <c r="I367" t="str">
        <f ca="1">IFERROR(__xludf.DUMMYFUNCTION("IFS(
  REGEXMATCH(LOWER(B438), ""sports|ufc|nba|nfl|mlb|soccer|sports fans""), ""Sports"",
  REGEXMATCH(LOWER(B438), ""music|spotify|concert|band|rock|pop|hip hop|jazz|r&amp;b|music lovers""), ""Music"",
  REGEXMATCH(LOWER(B438), ""food|cooking|recipe|restaur"&amp;"ant|snack|grocery|foodies""), ""Food"",
  REGEXMATCH(LOWER(B438), ""travel|vacation|airline|hotel|trip|flights|travelers""), ""Travel"",
  REGEXMATCH(LOWER(B438), ""fashion|style|clothing|apparel|shoes|accessories|beauty|cosmetics|fashionistas""), ""Fashi"&amp;"on &amp; Beauty"",
  REGEXMATCH(LOWER(B438), ""fitness|workout|gym|exercise|yoga|wellness|fitness enthusiasts""), ""Fitness"",
  REGEXMATCH(LOWER(B438), ""health|medical|pharmacy|mental health|doctor|health-conscious""), ""Health"",
  REGEXMATCH(LOWER(B438), "&amp;"""pets|dogs|cats|animals|pet care|pet lovers""), ""Pets"",
  REGEXMATCH(LOWER(B438), ""games|gaming|video games|xbox|playstation|nintendo|gamers""), ""Gaming"",
  REGEXMATCH(LOWER(B438), ""entertainment|movies|tv|netflix|streaming|celebrity|movie lovers|t"&amp;"v fans""), ""Entertainment"",
  REGEXMATCH(LOWER(B438), ""lifestyle|home|interior|decor|living|lifestyle enthusiasts""), ""Lifestyle"",
  REGEXMATCH(LOWER(B438), ""financial|finance|investing|stocks|retirement|banking|credit|debt|loans|savings|personal fi"&amp;"nance""), ""Finance"",
  REGEXMATCH(LOWER(B438), ""auto|automotive""), ""Auto"",
  REGEXMATCH(LOWER(B438), ""parenting|moms|dads|kids|toddlers|baby|new parents|children""), ""Parenting"",
  REGEXMATCH(LOWER(B438), ""technology|tech|gadgets|smartphone|apps"&amp;"|devices|computing|ai|robots""), ""Technology"",
  REGEXMATCH(LOWER(B438), ""education|students|learning|school|teachers|college|university|academics""), ""Education"",
  TRUE, ""Other""
)"),"Auto")</f>
        <v>Auto</v>
      </c>
      <c r="J367" t="s">
        <v>19</v>
      </c>
      <c r="K367" t="s">
        <v>228</v>
      </c>
      <c r="L367" t="s">
        <v>29</v>
      </c>
      <c r="M367" t="s">
        <v>187</v>
      </c>
      <c r="N367" t="s">
        <v>46</v>
      </c>
      <c r="O367" t="s">
        <v>24</v>
      </c>
      <c r="P367">
        <v>9060</v>
      </c>
      <c r="Q367">
        <v>30</v>
      </c>
      <c r="R367">
        <v>5190</v>
      </c>
      <c r="S367">
        <v>8621</v>
      </c>
      <c r="T367">
        <v>14</v>
      </c>
      <c r="U367">
        <v>4934.8515630000002</v>
      </c>
      <c r="V367" t="s">
        <v>47</v>
      </c>
      <c r="W367">
        <f t="shared" si="35"/>
        <v>352.48939735714288</v>
      </c>
      <c r="X367">
        <f t="shared" si="36"/>
        <v>0.33112582781456956</v>
      </c>
      <c r="Y367">
        <f t="shared" si="37"/>
        <v>57.284768211920536</v>
      </c>
      <c r="Z367">
        <f t="shared" si="38"/>
        <v>950.83845144508678</v>
      </c>
      <c r="AA367">
        <f t="shared" si="39"/>
        <v>46.666666666666664</v>
      </c>
      <c r="AB367">
        <f t="shared" si="40"/>
        <v>544.68560298013244</v>
      </c>
      <c r="AC367">
        <f t="shared" si="41"/>
        <v>164.49505210000001</v>
      </c>
    </row>
    <row r="368" spans="1:29" x14ac:dyDescent="0.25">
      <c r="A368" t="s">
        <v>385</v>
      </c>
      <c r="B368" t="s">
        <v>2310</v>
      </c>
      <c r="C368" t="s">
        <v>2742</v>
      </c>
      <c r="D368" t="s">
        <v>2743</v>
      </c>
      <c r="E368" t="s">
        <v>2744</v>
      </c>
      <c r="F368" t="s">
        <v>2797</v>
      </c>
      <c r="I368" t="str">
        <f ca="1">IFERROR(__xludf.DUMMYFUNCTION("IFS(
  REGEXMATCH(LOWER(B124), ""sports|ufc|nba|nfl|mlb|soccer|sports fans""), ""Sports"",
  REGEXMATCH(LOWER(B124), ""music|spotify|concert|band|rock|pop|hip hop|jazz|r&amp;b|music lovers""), ""Music"",
  REGEXMATCH(LOWER(B124), ""food|cooking|recipe|restaur"&amp;"ant|snack|grocery|foodies""), ""Food"",
  REGEXMATCH(LOWER(B124), ""travel|vacation|airline|hotel|trip|flights|travelers""), ""Travel"",
  REGEXMATCH(LOWER(B124), ""fashion|style|clothing|apparel|shoes|accessories|beauty|cosmetics|fashionistas""), ""Fashi"&amp;"on &amp; Beauty"",
  REGEXMATCH(LOWER(B124), ""fitness|workout|gym|exercise|yoga|wellness|fitness enthusiasts""), ""Fitness"",
  REGEXMATCH(LOWER(B124), ""health|medical|pharmacy|mental health|doctor|health-conscious""), ""Health"",
  REGEXMATCH(LOWER(B124), "&amp;"""pets|dogs|cats|animals|pet care|pet lovers""), ""Pets"",
  REGEXMATCH(LOWER(B124), ""games|gaming|video games|xbox|playstation|nintendo|gamers""), ""Gaming"",
  REGEXMATCH(LOWER(B124), ""entertainment|movies|tv|netflix|streaming|celebrity|movie lovers|t"&amp;"v fans""), ""Entertainment"",
  REGEXMATCH(LOWER(B124), ""lifestyle|home|interior|decor|living|lifestyle enthusiasts""), ""Lifestyle"",
  REGEXMATCH(LOWER(B124), ""financial|finance|investing|stocks|retirement|banking|credit|debt|loans|savings|personal fi"&amp;"nance""), ""Finance"",
  REGEXMATCH(LOWER(B124), ""auto|automotive""), ""Auto"",
  REGEXMATCH(LOWER(B124), ""parenting|moms|dads|kids|toddlers|baby|new parents|children""), ""Parenting"",
  REGEXMATCH(LOWER(B124), ""technology|tech|gadgets|smartphone|apps"&amp;"|devices|computing|ai|robots""), ""Technology"",
  REGEXMATCH(LOWER(B124), ""education|students|learning|school|teachers|college|university|academics""), ""Education"",
  TRUE, ""Other""
)"),"Auto")</f>
        <v>Auto</v>
      </c>
      <c r="J368" t="s">
        <v>19</v>
      </c>
      <c r="K368" t="s">
        <v>86</v>
      </c>
      <c r="L368" t="s">
        <v>21</v>
      </c>
      <c r="M368" t="s">
        <v>386</v>
      </c>
      <c r="N368" t="s">
        <v>23</v>
      </c>
      <c r="O368" t="s">
        <v>24</v>
      </c>
      <c r="P368">
        <v>11325</v>
      </c>
      <c r="Q368">
        <v>88</v>
      </c>
      <c r="R368">
        <v>6186</v>
      </c>
      <c r="S368">
        <v>10612</v>
      </c>
      <c r="T368">
        <v>2</v>
      </c>
      <c r="U368">
        <v>1573.2540899999999</v>
      </c>
      <c r="V368" t="s">
        <v>106</v>
      </c>
      <c r="W368">
        <f t="shared" si="35"/>
        <v>786.62704499999995</v>
      </c>
      <c r="X368">
        <f t="shared" si="36"/>
        <v>0.77704194260485648</v>
      </c>
      <c r="Y368">
        <f t="shared" si="37"/>
        <v>54.622516556291387</v>
      </c>
      <c r="Z368">
        <f t="shared" si="38"/>
        <v>254.32494180407372</v>
      </c>
      <c r="AA368">
        <f t="shared" si="39"/>
        <v>2.2727272727272729</v>
      </c>
      <c r="AB368">
        <f t="shared" si="40"/>
        <v>138.9186834437086</v>
      </c>
      <c r="AC368">
        <f t="shared" si="41"/>
        <v>17.877887386363636</v>
      </c>
    </row>
    <row r="369" spans="1:29" x14ac:dyDescent="0.25">
      <c r="A369" t="s">
        <v>1404</v>
      </c>
      <c r="B369" t="s">
        <v>2306</v>
      </c>
      <c r="C369" t="s">
        <v>2307</v>
      </c>
      <c r="D369" t="s">
        <v>2331</v>
      </c>
      <c r="E369" t="s">
        <v>2798</v>
      </c>
      <c r="I369" t="str">
        <f ca="1">IFERROR(__xludf.DUMMYFUNCTION("IFS(
  REGEXMATCH(LOWER(B653), ""sports|ufc|nba|nfl|mlb|soccer|sports fans""), ""Sports"",
  REGEXMATCH(LOWER(B653), ""music|spotify|concert|band|rock|pop|hip hop|jazz|r&amp;b|music lovers""), ""Music"",
  REGEXMATCH(LOWER(B653), ""food|cooking|recipe|restaur"&amp;"ant|snack|grocery|foodies""), ""Food"",
  REGEXMATCH(LOWER(B653), ""travel|vacation|airline|hotel|trip|flights|travelers""), ""Travel"",
  REGEXMATCH(LOWER(B653), ""fashion|style|clothing|apparel|shoes|accessories|beauty|cosmetics|fashionistas""), ""Fashi"&amp;"on &amp; Beauty"",
  REGEXMATCH(LOWER(B653), ""fitness|workout|gym|exercise|yoga|wellness|fitness enthusiasts""), ""Fitness"",
  REGEXMATCH(LOWER(B653), ""health|medical|pharmacy|mental health|doctor|health-conscious""), ""Health"",
  REGEXMATCH(LOWER(B653), "&amp;"""pets|dogs|cats|animals|pet care|pet lovers""), ""Pets"",
  REGEXMATCH(LOWER(B653), ""games|gaming|video games|xbox|playstation|nintendo|gamers""), ""Gaming"",
  REGEXMATCH(LOWER(B653), ""entertainment|movies|tv|netflix|streaming|celebrity|movie lovers|t"&amp;"v fans""), ""Entertainment"",
  REGEXMATCH(LOWER(B653), ""lifestyle|home|interior|decor|living|lifestyle enthusiasts""), ""Lifestyle"",
  REGEXMATCH(LOWER(B653), ""financial|finance|investing|stocks|retirement|banking|credit|debt|loans|savings|personal fi"&amp;"nance""), ""Finance"",
  REGEXMATCH(LOWER(B653), ""auto|automotive""), ""Auto"",
  REGEXMATCH(LOWER(B653), ""parenting|moms|dads|kids|toddlers|baby|new parents|children""), ""Parenting"",
  REGEXMATCH(LOWER(B653), ""technology|tech|gadgets|smartphone|apps"&amp;"|devices|computing|ai|robots""), ""Technology"",
  REGEXMATCH(LOWER(B653), ""education|students|learning|school|teachers|college|university|academics""), ""Education"",
  TRUE, ""Other""
)"),"Auto")</f>
        <v>Auto</v>
      </c>
      <c r="J369" t="s">
        <v>19</v>
      </c>
      <c r="K369" t="s">
        <v>1405</v>
      </c>
      <c r="L369" t="s">
        <v>34</v>
      </c>
      <c r="M369" t="s">
        <v>157</v>
      </c>
      <c r="N369" t="s">
        <v>46</v>
      </c>
      <c r="O369" t="s">
        <v>24</v>
      </c>
      <c r="P369">
        <v>1601933</v>
      </c>
      <c r="Q369">
        <v>4265</v>
      </c>
      <c r="R369">
        <v>1135085</v>
      </c>
      <c r="S369">
        <v>1487426</v>
      </c>
      <c r="T369">
        <v>29</v>
      </c>
      <c r="U369">
        <v>6785.7097899999999</v>
      </c>
      <c r="V369" t="s">
        <v>64</v>
      </c>
      <c r="W369">
        <f t="shared" si="35"/>
        <v>233.98999275862067</v>
      </c>
      <c r="X369">
        <f t="shared" si="36"/>
        <v>0.26624084777578089</v>
      </c>
      <c r="Y369">
        <f t="shared" si="37"/>
        <v>70.857208135421388</v>
      </c>
      <c r="Z369">
        <f t="shared" si="38"/>
        <v>5.9781512309650813</v>
      </c>
      <c r="AA369">
        <f t="shared" si="39"/>
        <v>0.6799531066822978</v>
      </c>
      <c r="AB369">
        <f t="shared" si="40"/>
        <v>4.235951060375184</v>
      </c>
      <c r="AC369">
        <f t="shared" si="41"/>
        <v>1.5910222250879249</v>
      </c>
    </row>
    <row r="370" spans="1:29" x14ac:dyDescent="0.25">
      <c r="A370" t="s">
        <v>1225</v>
      </c>
      <c r="B370" t="s">
        <v>2306</v>
      </c>
      <c r="C370" t="s">
        <v>2307</v>
      </c>
      <c r="D370" t="s">
        <v>2331</v>
      </c>
      <c r="E370" t="s">
        <v>2350</v>
      </c>
      <c r="F370" t="s">
        <v>2799</v>
      </c>
      <c r="I370" t="str">
        <f ca="1">IFERROR(__xludf.DUMMYFUNCTION("IFS(
  REGEXMATCH(LOWER(B542), ""sports|ufc|nba|nfl|mlb|soccer|sports fans""), ""Sports"",
  REGEXMATCH(LOWER(B542), ""music|spotify|concert|band|rock|pop|hip hop|jazz|r&amp;b|music lovers""), ""Music"",
  REGEXMATCH(LOWER(B542), ""food|cooking|recipe|restaur"&amp;"ant|snack|grocery|foodies""), ""Food"",
  REGEXMATCH(LOWER(B542), ""travel|vacation|airline|hotel|trip|flights|travelers""), ""Travel"",
  REGEXMATCH(LOWER(B542), ""fashion|style|clothing|apparel|shoes|accessories|beauty|cosmetics|fashionistas""), ""Fashi"&amp;"on &amp; Beauty"",
  REGEXMATCH(LOWER(B542), ""fitness|workout|gym|exercise|yoga|wellness|fitness enthusiasts""), ""Fitness"",
  REGEXMATCH(LOWER(B542), ""health|medical|pharmacy|mental health|doctor|health-conscious""), ""Health"",
  REGEXMATCH(LOWER(B542), "&amp;"""pets|dogs|cats|animals|pet care|pet lovers""), ""Pets"",
  REGEXMATCH(LOWER(B542), ""games|gaming|video games|xbox|playstation|nintendo|gamers""), ""Gaming"",
  REGEXMATCH(LOWER(B542), ""entertainment|movies|tv|netflix|streaming|celebrity|movie lovers|t"&amp;"v fans""), ""Entertainment"",
  REGEXMATCH(LOWER(B542), ""lifestyle|home|interior|decor|living|lifestyle enthusiasts""), ""Lifestyle"",
  REGEXMATCH(LOWER(B542), ""financial|finance|investing|stocks|retirement|banking|credit|debt|loans|savings|personal fi"&amp;"nance""), ""Finance"",
  REGEXMATCH(LOWER(B542), ""auto|automotive""), ""Auto"",
  REGEXMATCH(LOWER(B542), ""parenting|moms|dads|kids|toddlers|baby|new parents|children""), ""Parenting"",
  REGEXMATCH(LOWER(B542), ""technology|tech|gadgets|smartphone|apps"&amp;"|devices|computing|ai|robots""), ""Technology"",
  REGEXMATCH(LOWER(B542), ""education|students|learning|school|teachers|college|university|academics""), ""Education"",
  TRUE, ""Other""
)"),"Auto")</f>
        <v>Auto</v>
      </c>
      <c r="J370" t="s">
        <v>19</v>
      </c>
      <c r="K370" t="s">
        <v>455</v>
      </c>
      <c r="L370" t="s">
        <v>21</v>
      </c>
      <c r="M370" t="s">
        <v>309</v>
      </c>
      <c r="N370" t="s">
        <v>46</v>
      </c>
      <c r="O370" t="s">
        <v>24</v>
      </c>
      <c r="P370">
        <v>24100</v>
      </c>
      <c r="Q370">
        <v>110</v>
      </c>
      <c r="R370">
        <v>11355</v>
      </c>
      <c r="S370">
        <v>21740</v>
      </c>
      <c r="T370">
        <v>5</v>
      </c>
      <c r="U370">
        <v>5912.2609750000001</v>
      </c>
      <c r="V370" t="s">
        <v>200</v>
      </c>
      <c r="W370">
        <f t="shared" si="35"/>
        <v>1182.4521950000001</v>
      </c>
      <c r="X370">
        <f t="shared" si="36"/>
        <v>0.45643153526970959</v>
      </c>
      <c r="Y370">
        <f t="shared" si="37"/>
        <v>47.116182572614107</v>
      </c>
      <c r="Z370">
        <f t="shared" si="38"/>
        <v>520.67467855570237</v>
      </c>
      <c r="AA370">
        <f t="shared" si="39"/>
        <v>4.5454545454545459</v>
      </c>
      <c r="AB370">
        <f t="shared" si="40"/>
        <v>245.32203215767638</v>
      </c>
      <c r="AC370">
        <f t="shared" si="41"/>
        <v>53.747827045454549</v>
      </c>
    </row>
    <row r="371" spans="1:29" x14ac:dyDescent="0.25">
      <c r="A371" t="s">
        <v>376</v>
      </c>
      <c r="B371" t="s">
        <v>2310</v>
      </c>
      <c r="C371" t="s">
        <v>2315</v>
      </c>
      <c r="D371" t="s">
        <v>2432</v>
      </c>
      <c r="E371" t="s">
        <v>2800</v>
      </c>
      <c r="I371" t="str">
        <f ca="1">IFERROR(__xludf.DUMMYFUNCTION("IFS(
  REGEXMATCH(LOWER(B120), ""sports|ufc|nba|nfl|mlb|soccer|sports fans""), ""Sports"",
  REGEXMATCH(LOWER(B120), ""music|spotify|concert|band|rock|pop|hip hop|jazz|r&amp;b|music lovers""), ""Music"",
  REGEXMATCH(LOWER(B120), ""food|cooking|recipe|restaur"&amp;"ant|snack|grocery|foodies""), ""Food"",
  REGEXMATCH(LOWER(B120), ""travel|vacation|airline|hotel|trip|flights|travelers""), ""Travel"",
  REGEXMATCH(LOWER(B120), ""fashion|style|clothing|apparel|shoes|accessories|beauty|cosmetics|fashionistas""), ""Fashi"&amp;"on &amp; Beauty"",
  REGEXMATCH(LOWER(B120), ""fitness|workout|gym|exercise|yoga|wellness|fitness enthusiasts""), ""Fitness"",
  REGEXMATCH(LOWER(B120), ""health|medical|pharmacy|mental health|doctor|health-conscious""), ""Health"",
  REGEXMATCH(LOWER(B120), "&amp;"""pets|dogs|cats|animals|pet care|pet lovers""), ""Pets"",
  REGEXMATCH(LOWER(B120), ""games|gaming|video games|xbox|playstation|nintendo|gamers""), ""Gaming"",
  REGEXMATCH(LOWER(B120), ""entertainment|movies|tv|netflix|streaming|celebrity|movie lovers|t"&amp;"v fans""), ""Entertainment"",
  REGEXMATCH(LOWER(B120), ""lifestyle|home|interior|decor|living|lifestyle enthusiasts""), ""Lifestyle"",
  REGEXMATCH(LOWER(B120), ""financial|finance|investing|stocks|retirement|banking|credit|debt|loans|savings|personal fi"&amp;"nance""), ""Finance"",
  REGEXMATCH(LOWER(B120), ""auto|automotive""), ""Auto"",
  REGEXMATCH(LOWER(B120), ""parenting|moms|dads|kids|toddlers|baby|new parents|children""), ""Parenting"",
  REGEXMATCH(LOWER(B120), ""technology|tech|gadgets|smartphone|apps"&amp;"|devices|computing|ai|robots""), ""Technology"",
  REGEXMATCH(LOWER(B120), ""education|students|learning|school|teachers|college|university|academics""), ""Education"",
  TRUE, ""Other""
)"),"Fashion &amp; Beauty")</f>
        <v>Fashion &amp; Beauty</v>
      </c>
      <c r="J371" t="s">
        <v>19</v>
      </c>
      <c r="K371" t="s">
        <v>377</v>
      </c>
      <c r="L371" t="s">
        <v>21</v>
      </c>
      <c r="M371" t="s">
        <v>50</v>
      </c>
      <c r="N371" t="s">
        <v>36</v>
      </c>
      <c r="O371" t="s">
        <v>24</v>
      </c>
      <c r="P371">
        <v>186702</v>
      </c>
      <c r="Q371">
        <v>370</v>
      </c>
      <c r="R371">
        <v>132038</v>
      </c>
      <c r="S371">
        <v>167406</v>
      </c>
      <c r="T371">
        <v>4</v>
      </c>
      <c r="U371">
        <v>1568.7360200000001</v>
      </c>
      <c r="V371" t="s">
        <v>64</v>
      </c>
      <c r="W371">
        <f t="shared" si="35"/>
        <v>392.18400500000001</v>
      </c>
      <c r="X371">
        <f t="shared" si="36"/>
        <v>0.19817677368212444</v>
      </c>
      <c r="Y371">
        <f t="shared" si="37"/>
        <v>70.721256333622563</v>
      </c>
      <c r="Z371">
        <f t="shared" si="38"/>
        <v>11.880943516260471</v>
      </c>
      <c r="AA371">
        <f t="shared" si="39"/>
        <v>1.0810810810810811</v>
      </c>
      <c r="AB371">
        <f t="shared" si="40"/>
        <v>8.4023525189874775</v>
      </c>
      <c r="AC371">
        <f t="shared" si="41"/>
        <v>4.2398270810810814</v>
      </c>
    </row>
    <row r="372" spans="1:29" x14ac:dyDescent="0.25">
      <c r="A372" t="s">
        <v>167</v>
      </c>
      <c r="B372" t="s">
        <v>930</v>
      </c>
      <c r="C372" t="s">
        <v>2801</v>
      </c>
      <c r="D372" t="s">
        <v>2802</v>
      </c>
      <c r="I372" t="str">
        <f ca="1">IFERROR(__xludf.DUMMYFUNCTION("IFS(
  REGEXMATCH(LOWER(B42), ""sports|ufc|nba|nfl|mlb|soccer|sports fans""), ""Sports"",
  REGEXMATCH(LOWER(B42), ""music|spotify|concert|band|rock|pop|hip hop|jazz|r&amp;b|music lovers""), ""Music"",
  REGEXMATCH(LOWER(B42), ""food|cooking|recipe|restaurant"&amp;"|snack|grocery|foodies""), ""Food"",
  REGEXMATCH(LOWER(B42), ""travel|vacation|airline|hotel|trip|flights|travelers""), ""Travel"",
  REGEXMATCH(LOWER(B42), ""fashion|style|clothing|apparel|shoes|accessories|beauty|cosmetics|fashionistas""), ""Fashion &amp; "&amp;"Beauty"",
  REGEXMATCH(LOWER(B42), ""fitness|workout|gym|exercise|yoga|wellness|fitness enthusiasts""), ""Fitness"",
  REGEXMATCH(LOWER(B42), ""health|medical|pharmacy|mental health|doctor|health-conscious""), ""Health"",
  REGEXMATCH(LOWER(B42), ""pets|d"&amp;"ogs|cats|animals|pet care|pet lovers""), ""Pets"",
  REGEXMATCH(LOWER(B42), ""games|gaming|video games|xbox|playstation|nintendo|gamers""), ""Gaming"",
  REGEXMATCH(LOWER(B42), ""entertainment|movies|tv|netflix|streaming|celebrity|movie lovers|tv fans""),"&amp;" ""Entertainment"",
  REGEXMATCH(LOWER(B42), ""lifestyle|home|interior|decor|living|lifestyle enthusiasts""), ""Lifestyle"",
  REGEXMATCH(LOWER(B42), ""financial|finance|investing|stocks|retirement|banking|credit|debt|loans|savings|personal finance""), """&amp;"Finance"",
  REGEXMATCH(LOWER(B42), ""auto|automotive""), ""Auto"",
  REGEXMATCH(LOWER(B42), ""parenting|moms|dads|kids|toddlers|baby|new parents|children""), ""Parenting"",
  REGEXMATCH(LOWER(B42), ""technology|tech|gadgets|smartphone|apps|devices|comput"&amp;"ing|ai|robots""), ""Technology"",
  REGEXMATCH(LOWER(B42), ""education|students|learning|school|teachers|college|university|academics""), ""Education"",
  TRUE, ""Other""
)"),"Gaming")</f>
        <v>Gaming</v>
      </c>
      <c r="J372" t="s">
        <v>27</v>
      </c>
      <c r="K372" t="s">
        <v>168</v>
      </c>
      <c r="L372" t="s">
        <v>40</v>
      </c>
      <c r="M372" t="s">
        <v>169</v>
      </c>
      <c r="N372" t="s">
        <v>84</v>
      </c>
      <c r="O372" t="s">
        <v>116</v>
      </c>
      <c r="P372">
        <v>37076</v>
      </c>
      <c r="Q372">
        <v>113</v>
      </c>
      <c r="R372">
        <v>9246</v>
      </c>
      <c r="S372">
        <v>22565</v>
      </c>
      <c r="T372">
        <v>12</v>
      </c>
      <c r="U372">
        <v>1487.9960779999999</v>
      </c>
      <c r="V372" t="s">
        <v>64</v>
      </c>
      <c r="W372">
        <f t="shared" si="35"/>
        <v>123.99967316666665</v>
      </c>
      <c r="X372">
        <f t="shared" si="36"/>
        <v>0.30477937210055023</v>
      </c>
      <c r="Y372">
        <f t="shared" si="37"/>
        <v>24.937965260545905</v>
      </c>
      <c r="Z372">
        <f t="shared" si="38"/>
        <v>160.93403396063161</v>
      </c>
      <c r="AA372">
        <f t="shared" si="39"/>
        <v>10.619469026548673</v>
      </c>
      <c r="AB372">
        <f t="shared" si="40"/>
        <v>40.133673481497461</v>
      </c>
      <c r="AC372">
        <f t="shared" si="41"/>
        <v>13.168106884955751</v>
      </c>
    </row>
    <row r="373" spans="1:29" x14ac:dyDescent="0.25">
      <c r="A373" t="s">
        <v>601</v>
      </c>
      <c r="B373" t="s">
        <v>818</v>
      </c>
      <c r="C373" t="s">
        <v>2337</v>
      </c>
      <c r="D373" t="s">
        <v>2536</v>
      </c>
      <c r="I373" t="str">
        <f ca="1">IFERROR(__xludf.DUMMYFUNCTION("IFS(
  REGEXMATCH(LOWER(B218), ""sports|ufc|nba|nfl|mlb|soccer|sports fans""), ""Sports"",
  REGEXMATCH(LOWER(B218), ""music|spotify|concert|band|rock|pop|hip hop|jazz|r&amp;b|music lovers""), ""Music"",
  REGEXMATCH(LOWER(B218), ""food|cooking|recipe|restaur"&amp;"ant|snack|grocery|foodies""), ""Food"",
  REGEXMATCH(LOWER(B218), ""travel|vacation|airline|hotel|trip|flights|travelers""), ""Travel"",
  REGEXMATCH(LOWER(B218), ""fashion|style|clothing|apparel|shoes|accessories|beauty|cosmetics|fashionistas""), ""Fashi"&amp;"on &amp; Beauty"",
  REGEXMATCH(LOWER(B218), ""fitness|workout|gym|exercise|yoga|wellness|fitness enthusiasts""), ""Fitness"",
  REGEXMATCH(LOWER(B218), ""health|medical|pharmacy|mental health|doctor|health-conscious""), ""Health"",
  REGEXMATCH(LOWER(B218), "&amp;"""pets|dogs|cats|animals|pet care|pet lovers""), ""Pets"",
  REGEXMATCH(LOWER(B218), ""games|gaming|video games|xbox|playstation|nintendo|gamers""), ""Gaming"",
  REGEXMATCH(LOWER(B218), ""entertainment|movies|tv|netflix|streaming|celebrity|movie lovers|t"&amp;"v fans""), ""Entertainment"",
  REGEXMATCH(LOWER(B218), ""lifestyle|home|interior|decor|living|lifestyle enthusiasts""), ""Lifestyle"",
  REGEXMATCH(LOWER(B218), ""financial|finance|investing|stocks|retirement|banking|credit|debt|loans|savings|personal fi"&amp;"nance""), ""Finance"",
  REGEXMATCH(LOWER(B218), ""auto|automotive""), ""Auto"",
  REGEXMATCH(LOWER(B218), ""parenting|moms|dads|kids|toddlers|baby|new parents|children""), ""Parenting"",
  REGEXMATCH(LOWER(B218), ""technology|tech|gadgets|smartphone|apps"&amp;"|devices|computing|ai|robots""), ""Technology"",
  REGEXMATCH(LOWER(B218), ""education|students|learning|school|teachers|college|university|academics""), ""Education"",
  TRUE, ""Other""
)"),"Education")</f>
        <v>Education</v>
      </c>
      <c r="J373" t="s">
        <v>19</v>
      </c>
      <c r="K373" t="s">
        <v>602</v>
      </c>
      <c r="L373" t="s">
        <v>40</v>
      </c>
      <c r="M373" t="s">
        <v>274</v>
      </c>
      <c r="N373" t="s">
        <v>36</v>
      </c>
      <c r="O373" t="s">
        <v>24</v>
      </c>
      <c r="P373">
        <v>20165</v>
      </c>
      <c r="Q373">
        <v>60</v>
      </c>
      <c r="R373">
        <v>6601</v>
      </c>
      <c r="S373">
        <v>18909</v>
      </c>
      <c r="T373">
        <v>10</v>
      </c>
      <c r="U373">
        <v>1743.0786869999999</v>
      </c>
      <c r="V373" t="s">
        <v>106</v>
      </c>
      <c r="W373">
        <f t="shared" si="35"/>
        <v>174.3078687</v>
      </c>
      <c r="X373">
        <f t="shared" si="36"/>
        <v>0.29754525167369206</v>
      </c>
      <c r="Y373">
        <f t="shared" si="37"/>
        <v>32.734936771634018</v>
      </c>
      <c r="Z373">
        <f t="shared" si="38"/>
        <v>264.06282184517499</v>
      </c>
      <c r="AA373">
        <f t="shared" si="39"/>
        <v>16.666666666666664</v>
      </c>
      <c r="AB373">
        <f t="shared" si="40"/>
        <v>86.440797768410619</v>
      </c>
      <c r="AC373">
        <f t="shared" si="41"/>
        <v>29.05131145</v>
      </c>
    </row>
    <row r="374" spans="1:29" x14ac:dyDescent="0.25">
      <c r="A374" t="s">
        <v>1245</v>
      </c>
      <c r="B374" t="s">
        <v>2306</v>
      </c>
      <c r="C374" t="s">
        <v>2307</v>
      </c>
      <c r="D374" t="s">
        <v>2492</v>
      </c>
      <c r="E374" t="s">
        <v>2803</v>
      </c>
      <c r="I374" t="str">
        <f ca="1">IFERROR(__xludf.DUMMYFUNCTION("IFS(
  REGEXMATCH(LOWER(B555), ""sports|ufc|nba|nfl|mlb|soccer|sports fans""), ""Sports"",
  REGEXMATCH(LOWER(B555), ""music|spotify|concert|band|rock|pop|hip hop|jazz|r&amp;b|music lovers""), ""Music"",
  REGEXMATCH(LOWER(B555), ""food|cooking|recipe|restaur"&amp;"ant|snack|grocery|foodies""), ""Food"",
  REGEXMATCH(LOWER(B555), ""travel|vacation|airline|hotel|trip|flights|travelers""), ""Travel"",
  REGEXMATCH(LOWER(B555), ""fashion|style|clothing|apparel|shoes|accessories|beauty|cosmetics|fashionistas""), ""Fashi"&amp;"on &amp; Beauty"",
  REGEXMATCH(LOWER(B555), ""fitness|workout|gym|exercise|yoga|wellness|fitness enthusiasts""), ""Fitness"",
  REGEXMATCH(LOWER(B555), ""health|medical|pharmacy|mental health|doctor|health-conscious""), ""Health"",
  REGEXMATCH(LOWER(B555), "&amp;"""pets|dogs|cats|animals|pet care|pet lovers""), ""Pets"",
  REGEXMATCH(LOWER(B555), ""games|gaming|video games|xbox|playstation|nintendo|gamers""), ""Gaming"",
  REGEXMATCH(LOWER(B555), ""entertainment|movies|tv|netflix|streaming|celebrity|movie lovers|t"&amp;"v fans""), ""Entertainment"",
  REGEXMATCH(LOWER(B555), ""lifestyle|home|interior|decor|living|lifestyle enthusiasts""), ""Lifestyle"",
  REGEXMATCH(LOWER(B555), ""financial|finance|investing|stocks|retirement|banking|credit|debt|loans|savings|personal fi"&amp;"nance""), ""Finance"",
  REGEXMATCH(LOWER(B555), ""auto|automotive""), ""Auto"",
  REGEXMATCH(LOWER(B555), ""parenting|moms|dads|kids|toddlers|baby|new parents|children""), ""Parenting"",
  REGEXMATCH(LOWER(B555), ""technology|tech|gadgets|smartphone|apps"&amp;"|devices|computing|ai|robots""), ""Technology"",
  REGEXMATCH(LOWER(B555), ""education|students|learning|school|teachers|college|university|academics""), ""Education"",
  TRUE, ""Other""
)"),"Other")</f>
        <v>Other</v>
      </c>
      <c r="J374" t="s">
        <v>152</v>
      </c>
      <c r="K374" t="s">
        <v>1246</v>
      </c>
      <c r="L374" t="s">
        <v>21</v>
      </c>
      <c r="M374" t="s">
        <v>72</v>
      </c>
      <c r="N374" t="s">
        <v>23</v>
      </c>
      <c r="O374" t="s">
        <v>24</v>
      </c>
      <c r="P374">
        <v>207823</v>
      </c>
      <c r="Q374">
        <v>600</v>
      </c>
      <c r="R374">
        <v>33602</v>
      </c>
      <c r="S374">
        <v>167814</v>
      </c>
      <c r="T374">
        <v>13</v>
      </c>
      <c r="U374">
        <v>6048.9556110000003</v>
      </c>
      <c r="V374" t="s">
        <v>74</v>
      </c>
      <c r="W374">
        <f t="shared" si="35"/>
        <v>465.30427776923079</v>
      </c>
      <c r="X374">
        <f t="shared" si="36"/>
        <v>0.2887072171992513</v>
      </c>
      <c r="Y374">
        <f t="shared" si="37"/>
        <v>16.168566520548737</v>
      </c>
      <c r="Z374">
        <f t="shared" si="38"/>
        <v>180.0177254627701</v>
      </c>
      <c r="AA374">
        <f t="shared" si="39"/>
        <v>2.166666666666667</v>
      </c>
      <c r="AB374">
        <f t="shared" si="40"/>
        <v>29.10628569022678</v>
      </c>
      <c r="AC374">
        <f t="shared" si="41"/>
        <v>10.081592685</v>
      </c>
    </row>
    <row r="375" spans="1:29" x14ac:dyDescent="0.25">
      <c r="A375" t="s">
        <v>320</v>
      </c>
      <c r="B375" t="s">
        <v>2471</v>
      </c>
      <c r="C375" t="s">
        <v>2616</v>
      </c>
      <c r="D375" t="s">
        <v>2804</v>
      </c>
      <c r="I375" t="str">
        <f ca="1">IFERROR(__xludf.DUMMYFUNCTION("IFS(
  REGEXMATCH(LOWER(B97), ""sports|ufc|nba|nfl|mlb|soccer|sports fans""), ""Sports"",
  REGEXMATCH(LOWER(B97), ""music|spotify|concert|band|rock|pop|hip hop|jazz|r&amp;b|music lovers""), ""Music"",
  REGEXMATCH(LOWER(B97), ""food|cooking|recipe|restaurant"&amp;"|snack|grocery|foodies""), ""Food"",
  REGEXMATCH(LOWER(B97), ""travel|vacation|airline|hotel|trip|flights|travelers""), ""Travel"",
  REGEXMATCH(LOWER(B97), ""fashion|style|clothing|apparel|shoes|accessories|beauty|cosmetics|fashionistas""), ""Fashion &amp; "&amp;"Beauty"",
  REGEXMATCH(LOWER(B97), ""fitness|workout|gym|exercise|yoga|wellness|fitness enthusiasts""), ""Fitness"",
  REGEXMATCH(LOWER(B97), ""health|medical|pharmacy|mental health|doctor|health-conscious""), ""Health"",
  REGEXMATCH(LOWER(B97), ""pets|d"&amp;"ogs|cats|animals|pet care|pet lovers""), ""Pets"",
  REGEXMATCH(LOWER(B97), ""games|gaming|video games|xbox|playstation|nintendo|gamers""), ""Gaming"",
  REGEXMATCH(LOWER(B97), ""entertainment|movies|tv|netflix|streaming|celebrity|movie lovers|tv fans""),"&amp;" ""Entertainment"",
  REGEXMATCH(LOWER(B97), ""lifestyle|home|interior|decor|living|lifestyle enthusiasts""), ""Lifestyle"",
  REGEXMATCH(LOWER(B97), ""financial|finance|investing|stocks|retirement|banking|credit|debt|loans|savings|personal finance""), """&amp;"Finance"",
  REGEXMATCH(LOWER(B97), ""auto|automotive""), ""Auto"",
  REGEXMATCH(LOWER(B97), ""parenting|moms|dads|kids|toddlers|baby|new parents|children""), ""Parenting"",
  REGEXMATCH(LOWER(B97), ""technology|tech|gadgets|smartphone|apps|devices|comput"&amp;"ing|ai|robots""), ""Technology"",
  REGEXMATCH(LOWER(B97), ""education|students|learning|school|teachers|college|university|academics""), ""Education"",
  TRUE, ""Other""
)"),"Fashion &amp; Beauty")</f>
        <v>Fashion &amp; Beauty</v>
      </c>
      <c r="J375" t="s">
        <v>19</v>
      </c>
      <c r="K375" t="s">
        <v>321</v>
      </c>
      <c r="L375" t="s">
        <v>40</v>
      </c>
      <c r="M375" t="s">
        <v>322</v>
      </c>
      <c r="N375" t="s">
        <v>323</v>
      </c>
      <c r="O375" t="s">
        <v>24</v>
      </c>
      <c r="P375">
        <v>9014</v>
      </c>
      <c r="Q375">
        <v>26</v>
      </c>
      <c r="R375">
        <v>5054</v>
      </c>
      <c r="S375">
        <v>7227</v>
      </c>
      <c r="T375">
        <v>4</v>
      </c>
      <c r="U375">
        <v>1539.60069</v>
      </c>
      <c r="V375" t="s">
        <v>298</v>
      </c>
      <c r="W375">
        <f t="shared" si="35"/>
        <v>384.9001725</v>
      </c>
      <c r="X375">
        <f t="shared" si="36"/>
        <v>0.28844020412691368</v>
      </c>
      <c r="Y375">
        <f t="shared" si="37"/>
        <v>56.068338140670072</v>
      </c>
      <c r="Z375">
        <f t="shared" si="38"/>
        <v>304.63013256826275</v>
      </c>
      <c r="AA375">
        <f t="shared" si="39"/>
        <v>15.384615384615385</v>
      </c>
      <c r="AB375">
        <f t="shared" si="40"/>
        <v>170.80105280674508</v>
      </c>
      <c r="AC375">
        <f t="shared" si="41"/>
        <v>59.215411153846155</v>
      </c>
    </row>
    <row r="376" spans="1:29" x14ac:dyDescent="0.25">
      <c r="A376" t="s">
        <v>60</v>
      </c>
      <c r="B376" t="s">
        <v>2393</v>
      </c>
      <c r="C376" t="s">
        <v>2522</v>
      </c>
      <c r="D376" t="s">
        <v>2805</v>
      </c>
      <c r="E376" t="s">
        <v>2806</v>
      </c>
      <c r="I376" t="str">
        <f ca="1">IFERROR(__xludf.DUMMYFUNCTION("IFS(
  REGEXMATCH(LOWER(B10), ""sports|ufc|nba|nfl|mlb|soccer|sports fans""), ""Sports"",
  REGEXMATCH(LOWER(B10), ""music|spotify|concert|band|rock|pop|hip hop|jazz|r&amp;b|music lovers""), ""Music"",
  REGEXMATCH(LOWER(B10), ""food|cooking|recipe|restaurant"&amp;"|snack|grocery|foodies""), ""Food"",
  REGEXMATCH(LOWER(B10), ""travel|vacation|airline|hotel|trip|flights|travelers""), ""Travel"",
  REGEXMATCH(LOWER(B10), ""fashion|style|clothing|apparel|shoes|accessories|beauty|cosmetics|fashionistas""), ""Fashion &amp; "&amp;"Beauty"",
  REGEXMATCH(LOWER(B10), ""fitness|workout|gym|exercise|yoga|wellness|fitness enthusiasts""), ""Fitness"",
  REGEXMATCH(LOWER(B10), ""health|medical|pharmacy|mental health|doctor|health-conscious""), ""Health"",
  REGEXMATCH(LOWER(B10), ""pets|d"&amp;"ogs|cats|animals|pet care|pet lovers""), ""Pets"",
  REGEXMATCH(LOWER(B10), ""games|gaming|video games|xbox|playstation|nintendo|gamers""), ""Gaming"",
  REGEXMATCH(LOWER(B10), ""entertainment|movies|tv|netflix|streaming|celebrity|movie lovers|tv fans""),"&amp;" ""Entertainment"",
  REGEXMATCH(LOWER(B10), ""lifestyle|home|interior|decor|living|lifestyle enthusiasts""), ""Lifestyle"",
  REGEXMATCH(LOWER(B10), ""financial|finance|investing|stocks|retirement|banking|credit|debt|loans|savings|personal finance""), """&amp;"Finance"",
  REGEXMATCH(LOWER(B10), ""auto|automotive""), ""Auto"",
  REGEXMATCH(LOWER(B10), ""parenting|moms|dads|kids|toddlers|baby|new parents|children""), ""Parenting"",
  REGEXMATCH(LOWER(B10), ""technology|tech|gadgets|smartphone|apps|devices|comput"&amp;"ing|ai|robots""), ""Technology"",
  REGEXMATCH(LOWER(B10), ""education|students|learning|school|teachers|college|university|academics""), ""Education"",
  TRUE, ""Other""
)"),"Auto")</f>
        <v>Auto</v>
      </c>
      <c r="J376" t="s">
        <v>19</v>
      </c>
      <c r="K376" t="s">
        <v>61</v>
      </c>
      <c r="L376" t="s">
        <v>21</v>
      </c>
      <c r="M376" t="s">
        <v>62</v>
      </c>
      <c r="N376" t="s">
        <v>63</v>
      </c>
      <c r="O376" t="s">
        <v>24</v>
      </c>
      <c r="P376">
        <v>9157</v>
      </c>
      <c r="Q376">
        <v>60</v>
      </c>
      <c r="R376">
        <v>4520</v>
      </c>
      <c r="S376">
        <v>8037</v>
      </c>
      <c r="T376">
        <v>2</v>
      </c>
      <c r="U376">
        <v>1449.1778039999999</v>
      </c>
      <c r="V376" t="s">
        <v>64</v>
      </c>
      <c r="W376">
        <f t="shared" si="35"/>
        <v>724.58890199999996</v>
      </c>
      <c r="X376">
        <f t="shared" si="36"/>
        <v>0.65523643114557173</v>
      </c>
      <c r="Y376">
        <f t="shared" si="37"/>
        <v>49.361144479633069</v>
      </c>
      <c r="Z376">
        <f t="shared" si="38"/>
        <v>320.61455840707964</v>
      </c>
      <c r="AA376">
        <f t="shared" si="39"/>
        <v>3.3333333333333335</v>
      </c>
      <c r="AB376">
        <f t="shared" si="40"/>
        <v>158.25901539805611</v>
      </c>
      <c r="AC376">
        <f t="shared" si="41"/>
        <v>24.152963399999997</v>
      </c>
    </row>
    <row r="377" spans="1:29" x14ac:dyDescent="0.25">
      <c r="A377" t="s">
        <v>1193</v>
      </c>
      <c r="B377" t="s">
        <v>2306</v>
      </c>
      <c r="C377" t="s">
        <v>2307</v>
      </c>
      <c r="D377" t="s">
        <v>2333</v>
      </c>
      <c r="E377" t="s">
        <v>2312</v>
      </c>
      <c r="F377" t="s">
        <v>2807</v>
      </c>
      <c r="I377" t="str">
        <f ca="1">IFERROR(__xludf.DUMMYFUNCTION("IFS(
  REGEXMATCH(LOWER(B522), ""sports|ufc|nba|nfl|mlb|soccer|sports fans""), ""Sports"",
  REGEXMATCH(LOWER(B522), ""music|spotify|concert|band|rock|pop|hip hop|jazz|r&amp;b|music lovers""), ""Music"",
  REGEXMATCH(LOWER(B522), ""food|cooking|recipe|restaur"&amp;"ant|snack|grocery|foodies""), ""Food"",
  REGEXMATCH(LOWER(B522), ""travel|vacation|airline|hotel|trip|flights|travelers""), ""Travel"",
  REGEXMATCH(LOWER(B522), ""fashion|style|clothing|apparel|shoes|accessories|beauty|cosmetics|fashionistas""), ""Fashi"&amp;"on &amp; Beauty"",
  REGEXMATCH(LOWER(B522), ""fitness|workout|gym|exercise|yoga|wellness|fitness enthusiasts""), ""Fitness"",
  REGEXMATCH(LOWER(B522), ""health|medical|pharmacy|mental health|doctor|health-conscious""), ""Health"",
  REGEXMATCH(LOWER(B522), "&amp;"""pets|dogs|cats|animals|pet care|pet lovers""), ""Pets"",
  REGEXMATCH(LOWER(B522), ""games|gaming|video games|xbox|playstation|nintendo|gamers""), ""Gaming"",
  REGEXMATCH(LOWER(B522), ""entertainment|movies|tv|netflix|streaming|celebrity|movie lovers|t"&amp;"v fans""), ""Entertainment"",
  REGEXMATCH(LOWER(B522), ""lifestyle|home|interior|decor|living|lifestyle enthusiasts""), ""Lifestyle"",
  REGEXMATCH(LOWER(B522), ""financial|finance|investing|stocks|retirement|banking|credit|debt|loans|savings|personal fi"&amp;"nance""), ""Finance"",
  REGEXMATCH(LOWER(B522), ""auto|automotive""), ""Auto"",
  REGEXMATCH(LOWER(B522), ""parenting|moms|dads|kids|toddlers|baby|new parents|children""), ""Parenting"",
  REGEXMATCH(LOWER(B522), ""technology|tech|gadgets|smartphone|apps"&amp;"|devices|computing|ai|robots""), ""Technology"",
  REGEXMATCH(LOWER(B522), ""education|students|learning|school|teachers|college|university|academics""), ""Education"",
  TRUE, ""Other""
)"),"Lifestyle")</f>
        <v>Lifestyle</v>
      </c>
      <c r="J377" t="s">
        <v>27</v>
      </c>
      <c r="K377" t="s">
        <v>416</v>
      </c>
      <c r="L377" t="s">
        <v>40</v>
      </c>
      <c r="M377" t="s">
        <v>704</v>
      </c>
      <c r="N377" t="s">
        <v>23</v>
      </c>
      <c r="O377" t="s">
        <v>24</v>
      </c>
      <c r="P377">
        <v>53464</v>
      </c>
      <c r="Q377">
        <v>212</v>
      </c>
      <c r="R377">
        <v>22151</v>
      </c>
      <c r="S377">
        <v>49058</v>
      </c>
      <c r="T377">
        <v>9</v>
      </c>
      <c r="U377">
        <v>5741.0980449999997</v>
      </c>
      <c r="V377" t="s">
        <v>69</v>
      </c>
      <c r="W377">
        <f t="shared" si="35"/>
        <v>637.89978277777777</v>
      </c>
      <c r="X377">
        <f t="shared" si="36"/>
        <v>0.39652850516235222</v>
      </c>
      <c r="Y377">
        <f t="shared" si="37"/>
        <v>41.431617537034263</v>
      </c>
      <c r="Z377">
        <f t="shared" si="38"/>
        <v>259.18008419484443</v>
      </c>
      <c r="AA377">
        <f t="shared" si="39"/>
        <v>4.2452830188679247</v>
      </c>
      <c r="AB377">
        <f t="shared" si="40"/>
        <v>107.38250121577136</v>
      </c>
      <c r="AC377">
        <f t="shared" si="41"/>
        <v>27.080651155660377</v>
      </c>
    </row>
    <row r="378" spans="1:29" x14ac:dyDescent="0.25">
      <c r="A378" t="s">
        <v>1468</v>
      </c>
      <c r="B378" t="s">
        <v>2306</v>
      </c>
      <c r="C378" t="s">
        <v>2307</v>
      </c>
      <c r="D378" t="s">
        <v>2355</v>
      </c>
      <c r="E378" t="s">
        <v>2342</v>
      </c>
      <c r="F378" t="s">
        <v>2458</v>
      </c>
      <c r="I378" t="str">
        <f ca="1">IFERROR(__xludf.DUMMYFUNCTION("IFS(
  REGEXMATCH(LOWER(B695), ""sports|ufc|nba|nfl|mlb|soccer|sports fans""), ""Sports"",
  REGEXMATCH(LOWER(B695), ""music|spotify|concert|band|rock|pop|hip hop|jazz|r&amp;b|music lovers""), ""Music"",
  REGEXMATCH(LOWER(B695), ""food|cooking|recipe|restaur"&amp;"ant|snack|grocery|foodies""), ""Food"",
  REGEXMATCH(LOWER(B695), ""travel|vacation|airline|hotel|trip|flights|travelers""), ""Travel"",
  REGEXMATCH(LOWER(B695), ""fashion|style|clothing|apparel|shoes|accessories|beauty|cosmetics|fashionistas""), ""Fashi"&amp;"on &amp; Beauty"",
  REGEXMATCH(LOWER(B695), ""fitness|workout|gym|exercise|yoga|wellness|fitness enthusiasts""), ""Fitness"",
  REGEXMATCH(LOWER(B695), ""health|medical|pharmacy|mental health|doctor|health-conscious""), ""Health"",
  REGEXMATCH(LOWER(B695), "&amp;"""pets|dogs|cats|animals|pet care|pet lovers""), ""Pets"",
  REGEXMATCH(LOWER(B695), ""games|gaming|video games|xbox|playstation|nintendo|gamers""), ""Gaming"",
  REGEXMATCH(LOWER(B695), ""entertainment|movies|tv|netflix|streaming|celebrity|movie lovers|t"&amp;"v fans""), ""Entertainment"",
  REGEXMATCH(LOWER(B695), ""lifestyle|home|interior|decor|living|lifestyle enthusiasts""), ""Lifestyle"",
  REGEXMATCH(LOWER(B695), ""financial|finance|investing|stocks|retirement|banking|credit|debt|loans|savings|personal fi"&amp;"nance""), ""Finance"",
  REGEXMATCH(LOWER(B695), ""auto|automotive""), ""Auto"",
  REGEXMATCH(LOWER(B695), ""parenting|moms|dads|kids|toddlers|baby|new parents|children""), ""Parenting"",
  REGEXMATCH(LOWER(B695), ""technology|tech|gadgets|smartphone|apps"&amp;"|devices|computing|ai|robots""), ""Technology"",
  REGEXMATCH(LOWER(B695), ""education|students|learning|school|teachers|college|university|academics""), ""Education"",
  TRUE, ""Other""
)"),"Sports")</f>
        <v>Sports</v>
      </c>
      <c r="J378" t="s">
        <v>27</v>
      </c>
      <c r="K378" t="s">
        <v>850</v>
      </c>
      <c r="L378" t="s">
        <v>40</v>
      </c>
      <c r="M378" t="s">
        <v>193</v>
      </c>
      <c r="N378" t="s">
        <v>46</v>
      </c>
      <c r="O378" t="s">
        <v>116</v>
      </c>
      <c r="P378">
        <v>19379</v>
      </c>
      <c r="Q378">
        <v>49</v>
      </c>
      <c r="R378">
        <v>12168</v>
      </c>
      <c r="S378">
        <v>16616</v>
      </c>
      <c r="T378">
        <v>97</v>
      </c>
      <c r="U378">
        <v>7294.1000009999998</v>
      </c>
      <c r="V378" t="s">
        <v>31</v>
      </c>
      <c r="W378">
        <f t="shared" si="35"/>
        <v>75.196907226804115</v>
      </c>
      <c r="X378">
        <f t="shared" si="36"/>
        <v>0.25285102430465972</v>
      </c>
      <c r="Y378">
        <f t="shared" si="37"/>
        <v>62.789617627328553</v>
      </c>
      <c r="Z378">
        <f t="shared" si="38"/>
        <v>599.44937549309668</v>
      </c>
      <c r="AA378">
        <f t="shared" si="39"/>
        <v>197.9591836734694</v>
      </c>
      <c r="AB378">
        <f t="shared" si="40"/>
        <v>376.39197074152429</v>
      </c>
      <c r="AC378">
        <f t="shared" si="41"/>
        <v>148.85918369387755</v>
      </c>
    </row>
    <row r="379" spans="1:29" x14ac:dyDescent="0.25">
      <c r="A379" t="s">
        <v>598</v>
      </c>
      <c r="B379" t="s">
        <v>2306</v>
      </c>
      <c r="C379" t="s">
        <v>2307</v>
      </c>
      <c r="D379" t="s">
        <v>2362</v>
      </c>
      <c r="E379" t="s">
        <v>2367</v>
      </c>
      <c r="F379" t="s">
        <v>2808</v>
      </c>
      <c r="I379" t="str">
        <f ca="1">IFERROR(__xludf.DUMMYFUNCTION("IFS(
  REGEXMATCH(LOWER(B217), ""sports|ufc|nba|nfl|mlb|soccer|sports fans""), ""Sports"",
  REGEXMATCH(LOWER(B217), ""music|spotify|concert|band|rock|pop|hip hop|jazz|r&amp;b|music lovers""), ""Music"",
  REGEXMATCH(LOWER(B217), ""food|cooking|recipe|restaur"&amp;"ant|snack|grocery|foodies""), ""Food"",
  REGEXMATCH(LOWER(B217), ""travel|vacation|airline|hotel|trip|flights|travelers""), ""Travel"",
  REGEXMATCH(LOWER(B217), ""fashion|style|clothing|apparel|shoes|accessories|beauty|cosmetics|fashionistas""), ""Fashi"&amp;"on &amp; Beauty"",
  REGEXMATCH(LOWER(B217), ""fitness|workout|gym|exercise|yoga|wellness|fitness enthusiasts""), ""Fitness"",
  REGEXMATCH(LOWER(B217), ""health|medical|pharmacy|mental health|doctor|health-conscious""), ""Health"",
  REGEXMATCH(LOWER(B217), "&amp;"""pets|dogs|cats|animals|pet care|pet lovers""), ""Pets"",
  REGEXMATCH(LOWER(B217), ""games|gaming|video games|xbox|playstation|nintendo|gamers""), ""Gaming"",
  REGEXMATCH(LOWER(B217), ""entertainment|movies|tv|netflix|streaming|celebrity|movie lovers|t"&amp;"v fans""), ""Entertainment"",
  REGEXMATCH(LOWER(B217), ""lifestyle|home|interior|decor|living|lifestyle enthusiasts""), ""Lifestyle"",
  REGEXMATCH(LOWER(B217), ""financial|finance|investing|stocks|retirement|banking|credit|debt|loans|savings|personal fi"&amp;"nance""), ""Finance"",
  REGEXMATCH(LOWER(B217), ""auto|automotive""), ""Auto"",
  REGEXMATCH(LOWER(B217), ""parenting|moms|dads|kids|toddlers|baby|new parents|children""), ""Parenting"",
  REGEXMATCH(LOWER(B217), ""technology|tech|gadgets|smartphone|apps"&amp;"|devices|computing|ai|robots""), ""Technology"",
  REGEXMATCH(LOWER(B217), ""education|students|learning|school|teachers|college|university|academics""), ""Education"",
  TRUE, ""Other""
)"),"Technology")</f>
        <v>Technology</v>
      </c>
      <c r="J379" t="s">
        <v>27</v>
      </c>
      <c r="K379" t="s">
        <v>599</v>
      </c>
      <c r="L379" t="s">
        <v>29</v>
      </c>
      <c r="M379" t="s">
        <v>600</v>
      </c>
      <c r="N379" t="s">
        <v>23</v>
      </c>
      <c r="O379" t="s">
        <v>92</v>
      </c>
      <c r="P379">
        <v>7470</v>
      </c>
      <c r="Q379">
        <v>0</v>
      </c>
      <c r="R379">
        <v>6753</v>
      </c>
      <c r="S379">
        <v>7229</v>
      </c>
      <c r="T379">
        <v>1</v>
      </c>
      <c r="U379">
        <v>1738.9952820000001</v>
      </c>
      <c r="V379" t="s">
        <v>207</v>
      </c>
      <c r="W379">
        <f t="shared" si="35"/>
        <v>1738.9952820000001</v>
      </c>
      <c r="X379">
        <f t="shared" si="36"/>
        <v>0</v>
      </c>
      <c r="Y379">
        <f t="shared" si="37"/>
        <v>90.401606425702809</v>
      </c>
      <c r="Z379">
        <f t="shared" si="38"/>
        <v>257.51447978676146</v>
      </c>
      <c r="AA379" t="str">
        <f t="shared" si="39"/>
        <v>N/A</v>
      </c>
      <c r="AB379">
        <f t="shared" si="40"/>
        <v>232.79722650602412</v>
      </c>
      <c r="AC379" t="str">
        <f t="shared" si="41"/>
        <v>N/A</v>
      </c>
    </row>
    <row r="380" spans="1:29" x14ac:dyDescent="0.25">
      <c r="A380" t="s">
        <v>1256</v>
      </c>
      <c r="B380" t="s">
        <v>2306</v>
      </c>
      <c r="C380" t="s">
        <v>2307</v>
      </c>
      <c r="D380" t="s">
        <v>2369</v>
      </c>
      <c r="E380" t="s">
        <v>2370</v>
      </c>
      <c r="F380" t="s">
        <v>2809</v>
      </c>
      <c r="I380" t="str">
        <f ca="1">IFERROR(__xludf.DUMMYFUNCTION("IFS(
  REGEXMATCH(LOWER(B563), ""sports|ufc|nba|nfl|mlb|soccer|sports fans""), ""Sports"",
  REGEXMATCH(LOWER(B563), ""music|spotify|concert|band|rock|pop|hip hop|jazz|r&amp;b|music lovers""), ""Music"",
  REGEXMATCH(LOWER(B563), ""food|cooking|recipe|restaur"&amp;"ant|snack|grocery|foodies""), ""Food"",
  REGEXMATCH(LOWER(B563), ""travel|vacation|airline|hotel|trip|flights|travelers""), ""Travel"",
  REGEXMATCH(LOWER(B563), ""fashion|style|clothing|apparel|shoes|accessories|beauty|cosmetics|fashionistas""), ""Fashi"&amp;"on &amp; Beauty"",
  REGEXMATCH(LOWER(B563), ""fitness|workout|gym|exercise|yoga|wellness|fitness enthusiasts""), ""Fitness"",
  REGEXMATCH(LOWER(B563), ""health|medical|pharmacy|mental health|doctor|health-conscious""), ""Health"",
  REGEXMATCH(LOWER(B563), "&amp;"""pets|dogs|cats|animals|pet care|pet lovers""), ""Pets"",
  REGEXMATCH(LOWER(B563), ""games|gaming|video games|xbox|playstation|nintendo|gamers""), ""Gaming"",
  REGEXMATCH(LOWER(B563), ""entertainment|movies|tv|netflix|streaming|celebrity|movie lovers|t"&amp;"v fans""), ""Entertainment"",
  REGEXMATCH(LOWER(B563), ""lifestyle|home|interior|decor|living|lifestyle enthusiasts""), ""Lifestyle"",
  REGEXMATCH(LOWER(B563), ""financial|finance|investing|stocks|retirement|banking|credit|debt|loans|savings|personal fi"&amp;"nance""), ""Finance"",
  REGEXMATCH(LOWER(B563), ""auto|automotive""), ""Auto"",
  REGEXMATCH(LOWER(B563), ""parenting|moms|dads|kids|toddlers|baby|new parents|children""), ""Parenting"",
  REGEXMATCH(LOWER(B563), ""technology|tech|gadgets|smartphone|apps"&amp;"|devices|computing|ai|robots""), ""Technology"",
  REGEXMATCH(LOWER(B563), ""education|students|learning|school|teachers|college|university|academics""), ""Education"",
  TRUE, ""Other""
)"),"Other")</f>
        <v>Other</v>
      </c>
      <c r="J380" t="s">
        <v>27</v>
      </c>
      <c r="K380" t="s">
        <v>217</v>
      </c>
      <c r="L380" t="s">
        <v>21</v>
      </c>
      <c r="M380" t="s">
        <v>1257</v>
      </c>
      <c r="N380" t="s">
        <v>23</v>
      </c>
      <c r="O380" t="s">
        <v>92</v>
      </c>
      <c r="P380">
        <v>10524</v>
      </c>
      <c r="Q380">
        <v>55</v>
      </c>
      <c r="R380">
        <v>7601</v>
      </c>
      <c r="S380">
        <v>10242</v>
      </c>
      <c r="T380">
        <v>11</v>
      </c>
      <c r="U380">
        <v>6136.1339019999996</v>
      </c>
      <c r="V380" t="s">
        <v>47</v>
      </c>
      <c r="W380">
        <f t="shared" si="35"/>
        <v>557.83035472727272</v>
      </c>
      <c r="X380">
        <f t="shared" si="36"/>
        <v>0.5226149752945648</v>
      </c>
      <c r="Y380">
        <f t="shared" si="37"/>
        <v>72.225389585708854</v>
      </c>
      <c r="Z380">
        <f t="shared" si="38"/>
        <v>807.27981870806468</v>
      </c>
      <c r="AA380">
        <f t="shared" si="39"/>
        <v>20</v>
      </c>
      <c r="AB380">
        <f t="shared" si="40"/>
        <v>583.06099410870377</v>
      </c>
      <c r="AC380">
        <f t="shared" si="41"/>
        <v>111.56607094545454</v>
      </c>
    </row>
    <row r="381" spans="1:29" x14ac:dyDescent="0.25">
      <c r="A381" t="s">
        <v>563</v>
      </c>
      <c r="B381" t="s">
        <v>818</v>
      </c>
      <c r="C381" t="s">
        <v>2337</v>
      </c>
      <c r="D381" t="s">
        <v>2810</v>
      </c>
      <c r="E381" t="s">
        <v>2811</v>
      </c>
      <c r="I381" t="str">
        <f ca="1">IFERROR(__xludf.DUMMYFUNCTION("IFS(
  REGEXMATCH(LOWER(B202), ""sports|ufc|nba|nfl|mlb|soccer|sports fans""), ""Sports"",
  REGEXMATCH(LOWER(B202), ""music|spotify|concert|band|rock|pop|hip hop|jazz|r&amp;b|music lovers""), ""Music"",
  REGEXMATCH(LOWER(B202), ""food|cooking|recipe|restaur"&amp;"ant|snack|grocery|foodies""), ""Food"",
  REGEXMATCH(LOWER(B202), ""travel|vacation|airline|hotel|trip|flights|travelers""), ""Travel"",
  REGEXMATCH(LOWER(B202), ""fashion|style|clothing|apparel|shoes|accessories|beauty|cosmetics|fashionistas""), ""Fashi"&amp;"on &amp; Beauty"",
  REGEXMATCH(LOWER(B202), ""fitness|workout|gym|exercise|yoga|wellness|fitness enthusiasts""), ""Fitness"",
  REGEXMATCH(LOWER(B202), ""health|medical|pharmacy|mental health|doctor|health-conscious""), ""Health"",
  REGEXMATCH(LOWER(B202), "&amp;"""pets|dogs|cats|animals|pet care|pet lovers""), ""Pets"",
  REGEXMATCH(LOWER(B202), ""games|gaming|video games|xbox|playstation|nintendo|gamers""), ""Gaming"",
  REGEXMATCH(LOWER(B202), ""entertainment|movies|tv|netflix|streaming|celebrity|movie lovers|t"&amp;"v fans""), ""Entertainment"",
  REGEXMATCH(LOWER(B202), ""lifestyle|home|interior|decor|living|lifestyle enthusiasts""), ""Lifestyle"",
  REGEXMATCH(LOWER(B202), ""financial|finance|investing|stocks|retirement|banking|credit|debt|loans|savings|personal fi"&amp;"nance""), ""Finance"",
  REGEXMATCH(LOWER(B202), ""auto|automotive""), ""Auto"",
  REGEXMATCH(LOWER(B202), ""parenting|moms|dads|kids|toddlers|baby|new parents|children""), ""Parenting"",
  REGEXMATCH(LOWER(B202), ""technology|tech|gadgets|smartphone|apps"&amp;"|devices|computing|ai|robots""), ""Technology"",
  REGEXMATCH(LOWER(B202), ""education|students|learning|school|teachers|college|university|academics""), ""Education"",
  TRUE, ""Other""
)"),"Other")</f>
        <v>Other</v>
      </c>
      <c r="J381" t="s">
        <v>27</v>
      </c>
      <c r="K381" t="s">
        <v>564</v>
      </c>
      <c r="L381" t="s">
        <v>21</v>
      </c>
      <c r="M381" t="s">
        <v>565</v>
      </c>
      <c r="N381" t="s">
        <v>51</v>
      </c>
      <c r="O381" t="s">
        <v>116</v>
      </c>
      <c r="P381">
        <v>22934</v>
      </c>
      <c r="Q381">
        <v>81</v>
      </c>
      <c r="R381">
        <v>18536</v>
      </c>
      <c r="S381">
        <v>21019</v>
      </c>
      <c r="T381">
        <v>5</v>
      </c>
      <c r="U381">
        <v>1711.1063380000001</v>
      </c>
      <c r="V381" t="s">
        <v>47</v>
      </c>
      <c r="W381">
        <f t="shared" si="35"/>
        <v>342.22126760000003</v>
      </c>
      <c r="X381">
        <f t="shared" si="36"/>
        <v>0.35318740734280984</v>
      </c>
      <c r="Y381">
        <f t="shared" si="37"/>
        <v>80.823231882794104</v>
      </c>
      <c r="Z381">
        <f t="shared" si="38"/>
        <v>92.312599158394477</v>
      </c>
      <c r="AA381">
        <f t="shared" si="39"/>
        <v>6.1728395061728394</v>
      </c>
      <c r="AB381">
        <f t="shared" si="40"/>
        <v>74.610026074823409</v>
      </c>
      <c r="AC381">
        <f t="shared" si="41"/>
        <v>21.124769604938272</v>
      </c>
    </row>
    <row r="382" spans="1:29" x14ac:dyDescent="0.25">
      <c r="A382" t="s">
        <v>1216</v>
      </c>
      <c r="B382" t="s">
        <v>2306</v>
      </c>
      <c r="C382" t="s">
        <v>2307</v>
      </c>
      <c r="D382" t="s">
        <v>2331</v>
      </c>
      <c r="E382" t="s">
        <v>2350</v>
      </c>
      <c r="F382" t="s">
        <v>2812</v>
      </c>
      <c r="I382" t="str">
        <f ca="1">IFERROR(__xludf.DUMMYFUNCTION("IFS(
  REGEXMATCH(LOWER(B536), ""sports|ufc|nba|nfl|mlb|soccer|sports fans""), ""Sports"",
  REGEXMATCH(LOWER(B536), ""music|spotify|concert|band|rock|pop|hip hop|jazz|r&amp;b|music lovers""), ""Music"",
  REGEXMATCH(LOWER(B536), ""food|cooking|recipe|restaur"&amp;"ant|snack|grocery|foodies""), ""Food"",
  REGEXMATCH(LOWER(B536), ""travel|vacation|airline|hotel|trip|flights|travelers""), ""Travel"",
  REGEXMATCH(LOWER(B536), ""fashion|style|clothing|apparel|shoes|accessories|beauty|cosmetics|fashionistas""), ""Fashi"&amp;"on &amp; Beauty"",
  REGEXMATCH(LOWER(B536), ""fitness|workout|gym|exercise|yoga|wellness|fitness enthusiasts""), ""Fitness"",
  REGEXMATCH(LOWER(B536), ""health|medical|pharmacy|mental health|doctor|health-conscious""), ""Health"",
  REGEXMATCH(LOWER(B536), "&amp;"""pets|dogs|cats|animals|pet care|pet lovers""), ""Pets"",
  REGEXMATCH(LOWER(B536), ""games|gaming|video games|xbox|playstation|nintendo|gamers""), ""Gaming"",
  REGEXMATCH(LOWER(B536), ""entertainment|movies|tv|netflix|streaming|celebrity|movie lovers|t"&amp;"v fans""), ""Entertainment"",
  REGEXMATCH(LOWER(B536), ""lifestyle|home|interior|decor|living|lifestyle enthusiasts""), ""Lifestyle"",
  REGEXMATCH(LOWER(B536), ""financial|finance|investing|stocks|retirement|banking|credit|debt|loans|savings|personal fi"&amp;"nance""), ""Finance"",
  REGEXMATCH(LOWER(B536), ""auto|automotive""), ""Auto"",
  REGEXMATCH(LOWER(B536), ""parenting|moms|dads|kids|toddlers|baby|new parents|children""), ""Parenting"",
  REGEXMATCH(LOWER(B536), ""technology|tech|gadgets|smartphone|apps"&amp;"|devices|computing|ai|robots""), ""Technology"",
  REGEXMATCH(LOWER(B536), ""education|students|learning|school|teachers|college|university|academics""), ""Education"",
  TRUE, ""Other""
)"),"Auto")</f>
        <v>Auto</v>
      </c>
      <c r="J382" t="s">
        <v>27</v>
      </c>
      <c r="K382" t="s">
        <v>1217</v>
      </c>
      <c r="L382" t="s">
        <v>34</v>
      </c>
      <c r="M382" t="s">
        <v>360</v>
      </c>
      <c r="N382" t="s">
        <v>36</v>
      </c>
      <c r="O382" t="s">
        <v>24</v>
      </c>
      <c r="P382">
        <v>43057</v>
      </c>
      <c r="Q382">
        <v>122</v>
      </c>
      <c r="R382">
        <v>23767</v>
      </c>
      <c r="S382">
        <v>41484</v>
      </c>
      <c r="T382">
        <v>7</v>
      </c>
      <c r="U382">
        <v>5884.9313940000002</v>
      </c>
      <c r="V382" t="s">
        <v>69</v>
      </c>
      <c r="W382">
        <f t="shared" si="35"/>
        <v>840.70448485714292</v>
      </c>
      <c r="X382">
        <f t="shared" si="36"/>
        <v>0.28334533293076619</v>
      </c>
      <c r="Y382">
        <f t="shared" si="37"/>
        <v>55.198922358733768</v>
      </c>
      <c r="Z382">
        <f t="shared" si="38"/>
        <v>247.60934884503723</v>
      </c>
      <c r="AA382">
        <f t="shared" si="39"/>
        <v>5.7377049180327866</v>
      </c>
      <c r="AB382">
        <f t="shared" si="40"/>
        <v>136.67769222193837</v>
      </c>
      <c r="AC382">
        <f t="shared" si="41"/>
        <v>48.237142573770491</v>
      </c>
    </row>
    <row r="383" spans="1:29" x14ac:dyDescent="0.25">
      <c r="A383" t="s">
        <v>1470</v>
      </c>
      <c r="B383" t="s">
        <v>2306</v>
      </c>
      <c r="C383" t="s">
        <v>2307</v>
      </c>
      <c r="D383" t="s">
        <v>2329</v>
      </c>
      <c r="E383" t="s">
        <v>2813</v>
      </c>
      <c r="I383" t="str">
        <f ca="1">IFERROR(__xludf.DUMMYFUNCTION("IFS(
  REGEXMATCH(LOWER(B697), ""sports|ufc|nba|nfl|mlb|soccer|sports fans""), ""Sports"",
  REGEXMATCH(LOWER(B697), ""music|spotify|concert|band|rock|pop|hip hop|jazz|r&amp;b|music lovers""), ""Music"",
  REGEXMATCH(LOWER(B697), ""food|cooking|recipe|restaur"&amp;"ant|snack|grocery|foodies""), ""Food"",
  REGEXMATCH(LOWER(B697), ""travel|vacation|airline|hotel|trip|flights|travelers""), ""Travel"",
  REGEXMATCH(LOWER(B697), ""fashion|style|clothing|apparel|shoes|accessories|beauty|cosmetics|fashionistas""), ""Fashi"&amp;"on &amp; Beauty"",
  REGEXMATCH(LOWER(B697), ""fitness|workout|gym|exercise|yoga|wellness|fitness enthusiasts""), ""Fitness"",
  REGEXMATCH(LOWER(B697), ""health|medical|pharmacy|mental health|doctor|health-conscious""), ""Health"",
  REGEXMATCH(LOWER(B697), "&amp;"""pets|dogs|cats|animals|pet care|pet lovers""), ""Pets"",
  REGEXMATCH(LOWER(B697), ""games|gaming|video games|xbox|playstation|nintendo|gamers""), ""Gaming"",
  REGEXMATCH(LOWER(B697), ""entertainment|movies|tv|netflix|streaming|celebrity|movie lovers|t"&amp;"v fans""), ""Entertainment"",
  REGEXMATCH(LOWER(B697), ""lifestyle|home|interior|decor|living|lifestyle enthusiasts""), ""Lifestyle"",
  REGEXMATCH(LOWER(B697), ""financial|finance|investing|stocks|retirement|banking|credit|debt|loans|savings|personal fi"&amp;"nance""), ""Finance"",
  REGEXMATCH(LOWER(B697), ""auto|automotive""), ""Auto"",
  REGEXMATCH(LOWER(B697), ""parenting|moms|dads|kids|toddlers|baby|new parents|children""), ""Parenting"",
  REGEXMATCH(LOWER(B697), ""technology|tech|gadgets|smartphone|apps"&amp;"|devices|computing|ai|robots""), ""Technology"",
  REGEXMATCH(LOWER(B697), ""education|students|learning|school|teachers|college|university|academics""), ""Education"",
  TRUE, ""Other""
)"),"Lifestyle")</f>
        <v>Lifestyle</v>
      </c>
      <c r="J383" t="s">
        <v>27</v>
      </c>
      <c r="K383" t="s">
        <v>1471</v>
      </c>
      <c r="L383" t="s">
        <v>21</v>
      </c>
      <c r="M383" t="s">
        <v>527</v>
      </c>
      <c r="N383" t="s">
        <v>46</v>
      </c>
      <c r="O383" t="s">
        <v>24</v>
      </c>
      <c r="P383">
        <v>9362</v>
      </c>
      <c r="Q383">
        <v>39</v>
      </c>
      <c r="R383">
        <v>5202</v>
      </c>
      <c r="S383">
        <v>8928</v>
      </c>
      <c r="T383">
        <v>6</v>
      </c>
      <c r="U383">
        <v>7312.492757</v>
      </c>
      <c r="V383" t="s">
        <v>31</v>
      </c>
      <c r="W383">
        <f t="shared" si="35"/>
        <v>1218.7487928333333</v>
      </c>
      <c r="X383">
        <f t="shared" si="36"/>
        <v>0.41657765434736171</v>
      </c>
      <c r="Y383">
        <f t="shared" si="37"/>
        <v>55.565050202948086</v>
      </c>
      <c r="Z383">
        <f t="shared" si="38"/>
        <v>1405.707950211457</v>
      </c>
      <c r="AA383">
        <f t="shared" si="39"/>
        <v>15.384615384615385</v>
      </c>
      <c r="AB383">
        <f t="shared" si="40"/>
        <v>781.08232824182869</v>
      </c>
      <c r="AC383">
        <f t="shared" si="41"/>
        <v>187.49981428205129</v>
      </c>
    </row>
    <row r="384" spans="1:29" x14ac:dyDescent="0.25">
      <c r="A384" t="s">
        <v>829</v>
      </c>
      <c r="B384" t="s">
        <v>2310</v>
      </c>
      <c r="C384" t="s">
        <v>2320</v>
      </c>
      <c r="D384" t="s">
        <v>2321</v>
      </c>
      <c r="E384" t="s">
        <v>2354</v>
      </c>
      <c r="F384" t="s">
        <v>2355</v>
      </c>
      <c r="G384" t="s">
        <v>2814</v>
      </c>
      <c r="I384" t="str">
        <f ca="1">IFERROR(__xludf.DUMMYFUNCTION("IFS(
  REGEXMATCH(LOWER(B327), ""sports|ufc|nba|nfl|mlb|soccer|sports fans""), ""Sports"",
  REGEXMATCH(LOWER(B327), ""music|spotify|concert|band|rock|pop|hip hop|jazz|r&amp;b|music lovers""), ""Music"",
  REGEXMATCH(LOWER(B327), ""food|cooking|recipe|restaur"&amp;"ant|snack|grocery|foodies""), ""Food"",
  REGEXMATCH(LOWER(B327), ""travel|vacation|airline|hotel|trip|flights|travelers""), ""Travel"",
  REGEXMATCH(LOWER(B327), ""fashion|style|clothing|apparel|shoes|accessories|beauty|cosmetics|fashionistas""), ""Fashi"&amp;"on &amp; Beauty"",
  REGEXMATCH(LOWER(B327), ""fitness|workout|gym|exercise|yoga|wellness|fitness enthusiasts""), ""Fitness"",
  REGEXMATCH(LOWER(B327), ""health|medical|pharmacy|mental health|doctor|health-conscious""), ""Health"",
  REGEXMATCH(LOWER(B327), "&amp;"""pets|dogs|cats|animals|pet care|pet lovers""), ""Pets"",
  REGEXMATCH(LOWER(B327), ""games|gaming|video games|xbox|playstation|nintendo|gamers""), ""Gaming"",
  REGEXMATCH(LOWER(B327), ""entertainment|movies|tv|netflix|streaming|celebrity|movie lovers|t"&amp;"v fans""), ""Entertainment"",
  REGEXMATCH(LOWER(B327), ""lifestyle|home|interior|decor|living|lifestyle enthusiasts""), ""Lifestyle"",
  REGEXMATCH(LOWER(B327), ""financial|finance|investing|stocks|retirement|banking|credit|debt|loans|savings|personal fi"&amp;"nance""), ""Finance"",
  REGEXMATCH(LOWER(B327), ""auto|automotive""), ""Auto"",
  REGEXMATCH(LOWER(B327), ""parenting|moms|dads|kids|toddlers|baby|new parents|children""), ""Parenting"",
  REGEXMATCH(LOWER(B327), ""technology|tech|gadgets|smartphone|apps"&amp;"|devices|computing|ai|robots""), ""Technology"",
  REGEXMATCH(LOWER(B327), ""education|students|learning|school|teachers|college|university|academics""), ""Education"",
  TRUE, ""Other""
)"),"Sports")</f>
        <v>Sports</v>
      </c>
      <c r="J384" t="s">
        <v>27</v>
      </c>
      <c r="K384" t="s">
        <v>830</v>
      </c>
      <c r="L384" t="s">
        <v>29</v>
      </c>
      <c r="M384" t="s">
        <v>115</v>
      </c>
      <c r="N384" t="s">
        <v>23</v>
      </c>
      <c r="O384" t="s">
        <v>24</v>
      </c>
      <c r="P384">
        <v>12988</v>
      </c>
      <c r="Q384">
        <v>69</v>
      </c>
      <c r="R384">
        <v>6514</v>
      </c>
      <c r="S384">
        <v>9378</v>
      </c>
      <c r="T384">
        <v>4</v>
      </c>
      <c r="U384">
        <v>2236.485099</v>
      </c>
      <c r="V384" t="s">
        <v>106</v>
      </c>
      <c r="W384">
        <f t="shared" si="35"/>
        <v>559.12127475</v>
      </c>
      <c r="X384">
        <f t="shared" si="36"/>
        <v>0.53125962426855555</v>
      </c>
      <c r="Y384">
        <f t="shared" si="37"/>
        <v>50.153988296889437</v>
      </c>
      <c r="Z384">
        <f t="shared" si="38"/>
        <v>343.33513954559407</v>
      </c>
      <c r="AA384">
        <f t="shared" si="39"/>
        <v>5.7971014492753623</v>
      </c>
      <c r="AB384">
        <f t="shared" si="40"/>
        <v>172.19626570680629</v>
      </c>
      <c r="AC384">
        <f t="shared" si="41"/>
        <v>32.412827521739132</v>
      </c>
    </row>
    <row r="385" spans="1:29" x14ac:dyDescent="0.25">
      <c r="A385" t="s">
        <v>1323</v>
      </c>
      <c r="B385" t="s">
        <v>2306</v>
      </c>
      <c r="C385" t="s">
        <v>2307</v>
      </c>
      <c r="D385" t="s">
        <v>2345</v>
      </c>
      <c r="E385" t="s">
        <v>2381</v>
      </c>
      <c r="F385" t="s">
        <v>2815</v>
      </c>
      <c r="I385" t="str">
        <f ca="1">IFERROR(__xludf.DUMMYFUNCTION("IFS(
  REGEXMATCH(LOWER(B603), ""sports|ufc|nba|nfl|mlb|soccer|sports fans""), ""Sports"",
  REGEXMATCH(LOWER(B603), ""music|spotify|concert|band|rock|pop|hip hop|jazz|r&amp;b|music lovers""), ""Music"",
  REGEXMATCH(LOWER(B603), ""food|cooking|recipe|restaur"&amp;"ant|snack|grocery|foodies""), ""Food"",
  REGEXMATCH(LOWER(B603), ""travel|vacation|airline|hotel|trip|flights|travelers""), ""Travel"",
  REGEXMATCH(LOWER(B603), ""fashion|style|clothing|apparel|shoes|accessories|beauty|cosmetics|fashionistas""), ""Fashi"&amp;"on &amp; Beauty"",
  REGEXMATCH(LOWER(B603), ""fitness|workout|gym|exercise|yoga|wellness|fitness enthusiasts""), ""Fitness"",
  REGEXMATCH(LOWER(B603), ""health|medical|pharmacy|mental health|doctor|health-conscious""), ""Health"",
  REGEXMATCH(LOWER(B603), "&amp;"""pets|dogs|cats|animals|pet care|pet lovers""), ""Pets"",
  REGEXMATCH(LOWER(B603), ""games|gaming|video games|xbox|playstation|nintendo|gamers""), ""Gaming"",
  REGEXMATCH(LOWER(B603), ""entertainment|movies|tv|netflix|streaming|celebrity|movie lovers|t"&amp;"v fans""), ""Entertainment"",
  REGEXMATCH(LOWER(B603), ""lifestyle|home|interior|decor|living|lifestyle enthusiasts""), ""Lifestyle"",
  REGEXMATCH(LOWER(B603), ""financial|finance|investing|stocks|retirement|banking|credit|debt|loans|savings|personal fi"&amp;"nance""), ""Finance"",
  REGEXMATCH(LOWER(B603), ""auto|automotive""), ""Auto"",
  REGEXMATCH(LOWER(B603), ""parenting|moms|dads|kids|toddlers|baby|new parents|children""), ""Parenting"",
  REGEXMATCH(LOWER(B603), ""technology|tech|gadgets|smartphone|apps"&amp;"|devices|computing|ai|robots""), ""Technology"",
  REGEXMATCH(LOWER(B603), ""education|students|learning|school|teachers|college|university|academics""), ""Education"",
  TRUE, ""Other""
)"),"Auto")</f>
        <v>Auto</v>
      </c>
      <c r="J385" t="s">
        <v>19</v>
      </c>
      <c r="K385" t="s">
        <v>658</v>
      </c>
      <c r="L385" t="s">
        <v>21</v>
      </c>
      <c r="M385" t="s">
        <v>138</v>
      </c>
      <c r="N385" t="s">
        <v>23</v>
      </c>
      <c r="O385" t="s">
        <v>24</v>
      </c>
      <c r="P385">
        <v>102905</v>
      </c>
      <c r="Q385">
        <v>421</v>
      </c>
      <c r="R385">
        <v>45324</v>
      </c>
      <c r="S385">
        <v>99065</v>
      </c>
      <c r="T385">
        <v>1</v>
      </c>
      <c r="U385">
        <v>6407.5818280000003</v>
      </c>
      <c r="V385" t="s">
        <v>69</v>
      </c>
      <c r="W385">
        <f t="shared" si="35"/>
        <v>6407.5818280000003</v>
      </c>
      <c r="X385">
        <f t="shared" si="36"/>
        <v>0.40911520334288903</v>
      </c>
      <c r="Y385">
        <f t="shared" si="37"/>
        <v>44.044507069627329</v>
      </c>
      <c r="Z385">
        <f t="shared" si="38"/>
        <v>141.37282296355133</v>
      </c>
      <c r="AA385">
        <f t="shared" si="39"/>
        <v>0.23752969121140144</v>
      </c>
      <c r="AB385">
        <f t="shared" si="40"/>
        <v>62.266963004713084</v>
      </c>
      <c r="AC385">
        <f t="shared" si="41"/>
        <v>15.219909330166271</v>
      </c>
    </row>
    <row r="386" spans="1:29" x14ac:dyDescent="0.25">
      <c r="A386" t="s">
        <v>760</v>
      </c>
      <c r="B386" t="s">
        <v>2310</v>
      </c>
      <c r="C386" t="s">
        <v>2362</v>
      </c>
      <c r="D386" t="s">
        <v>2363</v>
      </c>
      <c r="E386" t="s">
        <v>2816</v>
      </c>
      <c r="F386" t="s">
        <v>2817</v>
      </c>
      <c r="I386" t="str">
        <f ca="1">IFERROR(__xludf.DUMMYFUNCTION("IFS(
  REGEXMATCH(LOWER(B291), ""sports|ufc|nba|nfl|mlb|soccer|sports fans""), ""Sports"",
  REGEXMATCH(LOWER(B291), ""music|spotify|concert|band|rock|pop|hip hop|jazz|r&amp;b|music lovers""), ""Music"",
  REGEXMATCH(LOWER(B291), ""food|cooking|recipe|restaur"&amp;"ant|snack|grocery|foodies""), ""Food"",
  REGEXMATCH(LOWER(B291), ""travel|vacation|airline|hotel|trip|flights|travelers""), ""Travel"",
  REGEXMATCH(LOWER(B291), ""fashion|style|clothing|apparel|shoes|accessories|beauty|cosmetics|fashionistas""), ""Fashi"&amp;"on &amp; Beauty"",
  REGEXMATCH(LOWER(B291), ""fitness|workout|gym|exercise|yoga|wellness|fitness enthusiasts""), ""Fitness"",
  REGEXMATCH(LOWER(B291), ""health|medical|pharmacy|mental health|doctor|health-conscious""), ""Health"",
  REGEXMATCH(LOWER(B291), "&amp;"""pets|dogs|cats|animals|pet care|pet lovers""), ""Pets"",
  REGEXMATCH(LOWER(B291), ""games|gaming|video games|xbox|playstation|nintendo|gamers""), ""Gaming"",
  REGEXMATCH(LOWER(B291), ""entertainment|movies|tv|netflix|streaming|celebrity|movie lovers|t"&amp;"v fans""), ""Entertainment"",
  REGEXMATCH(LOWER(B291), ""lifestyle|home|interior|decor|living|lifestyle enthusiasts""), ""Lifestyle"",
  REGEXMATCH(LOWER(B291), ""financial|finance|investing|stocks|retirement|banking|credit|debt|loans|savings|personal fi"&amp;"nance""), ""Finance"",
  REGEXMATCH(LOWER(B291), ""auto|automotive""), ""Auto"",
  REGEXMATCH(LOWER(B291), ""parenting|moms|dads|kids|toddlers|baby|new parents|children""), ""Parenting"",
  REGEXMATCH(LOWER(B291), ""technology|tech|gadgets|smartphone|apps"&amp;"|devices|computing|ai|robots""), ""Technology"",
  REGEXMATCH(LOWER(B291), ""education|students|learning|school|teachers|college|university|academics""), ""Education"",
  TRUE, ""Other""
)"),"Other")</f>
        <v>Other</v>
      </c>
      <c r="J386" t="s">
        <v>27</v>
      </c>
      <c r="K386" t="s">
        <v>761</v>
      </c>
      <c r="L386" t="s">
        <v>21</v>
      </c>
      <c r="M386" t="s">
        <v>762</v>
      </c>
      <c r="N386" t="s">
        <v>23</v>
      </c>
      <c r="O386" t="s">
        <v>116</v>
      </c>
      <c r="P386">
        <v>56737</v>
      </c>
      <c r="Q386">
        <v>145</v>
      </c>
      <c r="R386">
        <v>41296</v>
      </c>
      <c r="S386">
        <v>53472</v>
      </c>
      <c r="T386">
        <v>5</v>
      </c>
      <c r="U386">
        <v>2028.370144</v>
      </c>
      <c r="V386" t="s">
        <v>207</v>
      </c>
      <c r="W386">
        <f t="shared" si="35"/>
        <v>405.67402879999997</v>
      </c>
      <c r="X386">
        <f t="shared" si="36"/>
        <v>0.25556515148844672</v>
      </c>
      <c r="Y386">
        <f t="shared" si="37"/>
        <v>72.784955143909613</v>
      </c>
      <c r="Z386">
        <f t="shared" si="38"/>
        <v>49.11783572258814</v>
      </c>
      <c r="AA386">
        <f t="shared" si="39"/>
        <v>3.4482758620689653</v>
      </c>
      <c r="AB386">
        <f t="shared" si="40"/>
        <v>35.750394698344998</v>
      </c>
      <c r="AC386">
        <f t="shared" si="41"/>
        <v>13.988759613793103</v>
      </c>
    </row>
    <row r="387" spans="1:29" x14ac:dyDescent="0.25">
      <c r="A387" t="s">
        <v>1359</v>
      </c>
      <c r="B387" t="s">
        <v>2306</v>
      </c>
      <c r="C387" t="s">
        <v>2307</v>
      </c>
      <c r="D387" t="s">
        <v>242</v>
      </c>
      <c r="E387" t="s">
        <v>2325</v>
      </c>
      <c r="F387" t="s">
        <v>2818</v>
      </c>
      <c r="I387" t="str">
        <f ca="1">IFERROR(__xludf.DUMMYFUNCTION("IFS(
  REGEXMATCH(LOWER(B626), ""sports|ufc|nba|nfl|mlb|soccer|sports fans""), ""Sports"",
  REGEXMATCH(LOWER(B626), ""music|spotify|concert|band|rock|pop|hip hop|jazz|r&amp;b|music lovers""), ""Music"",
  REGEXMATCH(LOWER(B626), ""food|cooking|recipe|restaur"&amp;"ant|snack|grocery|foodies""), ""Food"",
  REGEXMATCH(LOWER(B626), ""travel|vacation|airline|hotel|trip|flights|travelers""), ""Travel"",
  REGEXMATCH(LOWER(B626), ""fashion|style|clothing|apparel|shoes|accessories|beauty|cosmetics|fashionistas""), ""Fashi"&amp;"on &amp; Beauty"",
  REGEXMATCH(LOWER(B626), ""fitness|workout|gym|exercise|yoga|wellness|fitness enthusiasts""), ""Fitness"",
  REGEXMATCH(LOWER(B626), ""health|medical|pharmacy|mental health|doctor|health-conscious""), ""Health"",
  REGEXMATCH(LOWER(B626), "&amp;"""pets|dogs|cats|animals|pet care|pet lovers""), ""Pets"",
  REGEXMATCH(LOWER(B626), ""games|gaming|video games|xbox|playstation|nintendo|gamers""), ""Gaming"",
  REGEXMATCH(LOWER(B626), ""entertainment|movies|tv|netflix|streaming|celebrity|movie lovers|t"&amp;"v fans""), ""Entertainment"",
  REGEXMATCH(LOWER(B626), ""lifestyle|home|interior|decor|living|lifestyle enthusiasts""), ""Lifestyle"",
  REGEXMATCH(LOWER(B626), ""financial|finance|investing|stocks|retirement|banking|credit|debt|loans|savings|personal fi"&amp;"nance""), ""Finance"",
  REGEXMATCH(LOWER(B626), ""auto|automotive""), ""Auto"",
  REGEXMATCH(LOWER(B626), ""parenting|moms|dads|kids|toddlers|baby|new parents|children""), ""Parenting"",
  REGEXMATCH(LOWER(B626), ""technology|tech|gadgets|smartphone|apps"&amp;"|devices|computing|ai|robots""), ""Technology"",
  REGEXMATCH(LOWER(B626), ""education|students|learning|school|teachers|college|university|academics""), ""Education"",
  TRUE, ""Other""
)"),"Travel")</f>
        <v>Travel</v>
      </c>
      <c r="J387" t="s">
        <v>19</v>
      </c>
      <c r="K387" t="s">
        <v>1360</v>
      </c>
      <c r="L387" t="s">
        <v>34</v>
      </c>
      <c r="M387" t="s">
        <v>90</v>
      </c>
      <c r="N387" t="s">
        <v>63</v>
      </c>
      <c r="O387" t="s">
        <v>24</v>
      </c>
      <c r="P387">
        <v>106151</v>
      </c>
      <c r="Q387">
        <v>299</v>
      </c>
      <c r="R387">
        <v>75304</v>
      </c>
      <c r="S387">
        <v>99311</v>
      </c>
      <c r="T387">
        <v>9</v>
      </c>
      <c r="U387">
        <v>6616.8806599999998</v>
      </c>
      <c r="V387" t="s">
        <v>74</v>
      </c>
      <c r="W387">
        <f t="shared" ref="W387:W450" si="42">IFERROR(U387/T387, "N/A")</f>
        <v>735.20896222222223</v>
      </c>
      <c r="X387">
        <f t="shared" ref="X387:X450" si="43">IFERROR(Q387/P387*100, "N/A")</f>
        <v>0.28167421880151861</v>
      </c>
      <c r="Y387">
        <f t="shared" ref="Y387:Y450" si="44">IFERROR(R387/P387*100, "N/A")</f>
        <v>70.940452751269419</v>
      </c>
      <c r="Z387">
        <f t="shared" ref="Z387:Z450" si="45">IFERROR((U387/R387)*1000, "N/A")</f>
        <v>87.868913470731954</v>
      </c>
      <c r="AA387">
        <f t="shared" ref="AA387:AA450" si="46">IFERROR(T387/Q387*100, "N/A")</f>
        <v>3.0100334448160537</v>
      </c>
      <c r="AB387">
        <f t="shared" ref="AB387:AB450" si="47">IFERROR(U387/P387*1000, "N/A")</f>
        <v>62.334605043758415</v>
      </c>
      <c r="AC387">
        <f t="shared" ref="AC387:AC450" si="48">IFERROR(U387/Q387, "N/A")</f>
        <v>22.130035652173913</v>
      </c>
    </row>
    <row r="388" spans="1:29" x14ac:dyDescent="0.25">
      <c r="A388" t="s">
        <v>967</v>
      </c>
      <c r="B388" t="s">
        <v>2306</v>
      </c>
      <c r="C388" t="s">
        <v>2307</v>
      </c>
      <c r="D388" t="s">
        <v>2369</v>
      </c>
      <c r="E388" t="s">
        <v>2370</v>
      </c>
      <c r="F388" t="s">
        <v>2819</v>
      </c>
      <c r="I388" t="str">
        <f ca="1">IFERROR(__xludf.DUMMYFUNCTION("IFS(
  REGEXMATCH(LOWER(B396), ""sports|ufc|nba|nfl|mlb|soccer|sports fans""), ""Sports"",
  REGEXMATCH(LOWER(B396), ""music|spotify|concert|band|rock|pop|hip hop|jazz|r&amp;b|music lovers""), ""Music"",
  REGEXMATCH(LOWER(B396), ""food|cooking|recipe|restaur"&amp;"ant|snack|grocery|foodies""), ""Food"",
  REGEXMATCH(LOWER(B396), ""travel|vacation|airline|hotel|trip|flights|travelers""), ""Travel"",
  REGEXMATCH(LOWER(B396), ""fashion|style|clothing|apparel|shoes|accessories|beauty|cosmetics|fashionistas""), ""Fashi"&amp;"on &amp; Beauty"",
  REGEXMATCH(LOWER(B396), ""fitness|workout|gym|exercise|yoga|wellness|fitness enthusiasts""), ""Fitness"",
  REGEXMATCH(LOWER(B396), ""health|medical|pharmacy|mental health|doctor|health-conscious""), ""Health"",
  REGEXMATCH(LOWER(B396), "&amp;"""pets|dogs|cats|animals|pet care|pet lovers""), ""Pets"",
  REGEXMATCH(LOWER(B396), ""games|gaming|video games|xbox|playstation|nintendo|gamers""), ""Gaming"",
  REGEXMATCH(LOWER(B396), ""entertainment|movies|tv|netflix|streaming|celebrity|movie lovers|t"&amp;"v fans""), ""Entertainment"",
  REGEXMATCH(LOWER(B396), ""lifestyle|home|interior|decor|living|lifestyle enthusiasts""), ""Lifestyle"",
  REGEXMATCH(LOWER(B396), ""financial|finance|investing|stocks|retirement|banking|credit|debt|loans|savings|personal fi"&amp;"nance""), ""Finance"",
  REGEXMATCH(LOWER(B396), ""auto|automotive""), ""Auto"",
  REGEXMATCH(LOWER(B396), ""parenting|moms|dads|kids|toddlers|baby|new parents|children""), ""Parenting"",
  REGEXMATCH(LOWER(B396), ""technology|tech|gadgets|smartphone|apps"&amp;"|devices|computing|ai|robots""), ""Technology"",
  REGEXMATCH(LOWER(B396), ""education|students|learning|school|teachers|college|university|academics""), ""Education"",
  TRUE, ""Other""
)"),"Other")</f>
        <v>Other</v>
      </c>
      <c r="J388" t="s">
        <v>27</v>
      </c>
      <c r="K388" t="s">
        <v>968</v>
      </c>
      <c r="L388" t="s">
        <v>29</v>
      </c>
      <c r="M388" t="s">
        <v>933</v>
      </c>
      <c r="N388" t="s">
        <v>46</v>
      </c>
      <c r="O388" t="s">
        <v>24</v>
      </c>
      <c r="P388">
        <v>121991</v>
      </c>
      <c r="Q388">
        <v>369</v>
      </c>
      <c r="R388">
        <v>43079</v>
      </c>
      <c r="S388">
        <v>99312</v>
      </c>
      <c r="T388">
        <v>4</v>
      </c>
      <c r="U388">
        <v>3993.2145850000002</v>
      </c>
      <c r="V388" t="s">
        <v>207</v>
      </c>
      <c r="W388">
        <f t="shared" si="42"/>
        <v>998.30364625000004</v>
      </c>
      <c r="X388">
        <f t="shared" si="43"/>
        <v>0.30248133058996152</v>
      </c>
      <c r="Y388">
        <f t="shared" si="44"/>
        <v>35.313260814322369</v>
      </c>
      <c r="Z388">
        <f t="shared" si="45"/>
        <v>92.695155063952271</v>
      </c>
      <c r="AA388">
        <f t="shared" si="46"/>
        <v>1.084010840108401</v>
      </c>
      <c r="AB388">
        <f t="shared" si="47"/>
        <v>32.733681869974014</v>
      </c>
      <c r="AC388">
        <f t="shared" si="48"/>
        <v>10.821719742547426</v>
      </c>
    </row>
    <row r="389" spans="1:29" x14ac:dyDescent="0.25">
      <c r="A389" t="s">
        <v>837</v>
      </c>
      <c r="B389" t="s">
        <v>2310</v>
      </c>
      <c r="C389" t="s">
        <v>2408</v>
      </c>
      <c r="D389" t="s">
        <v>2505</v>
      </c>
      <c r="E389" t="s">
        <v>2820</v>
      </c>
      <c r="I389" t="str">
        <f ca="1">IFERROR(__xludf.DUMMYFUNCTION("IFS(
  REGEXMATCH(LOWER(B331), ""sports|ufc|nba|nfl|mlb|soccer|sports fans""), ""Sports"",
  REGEXMATCH(LOWER(B331), ""music|spotify|concert|band|rock|pop|hip hop|jazz|r&amp;b|music lovers""), ""Music"",
  REGEXMATCH(LOWER(B331), ""food|cooking|recipe|restaur"&amp;"ant|snack|grocery|foodies""), ""Food"",
  REGEXMATCH(LOWER(B331), ""travel|vacation|airline|hotel|trip|flights|travelers""), ""Travel"",
  REGEXMATCH(LOWER(B331), ""fashion|style|clothing|apparel|shoes|accessories|beauty|cosmetics|fashionistas""), ""Fashi"&amp;"on &amp; Beauty"",
  REGEXMATCH(LOWER(B331), ""fitness|workout|gym|exercise|yoga|wellness|fitness enthusiasts""), ""Fitness"",
  REGEXMATCH(LOWER(B331), ""health|medical|pharmacy|mental health|doctor|health-conscious""), ""Health"",
  REGEXMATCH(LOWER(B331), "&amp;"""pets|dogs|cats|animals|pet care|pet lovers""), ""Pets"",
  REGEXMATCH(LOWER(B331), ""games|gaming|video games|xbox|playstation|nintendo|gamers""), ""Gaming"",
  REGEXMATCH(LOWER(B331), ""entertainment|movies|tv|netflix|streaming|celebrity|movie lovers|t"&amp;"v fans""), ""Entertainment"",
  REGEXMATCH(LOWER(B331), ""lifestyle|home|interior|decor|living|lifestyle enthusiasts""), ""Lifestyle"",
  REGEXMATCH(LOWER(B331), ""financial|finance|investing|stocks|retirement|banking|credit|debt|loans|savings|personal fi"&amp;"nance""), ""Finance"",
  REGEXMATCH(LOWER(B331), ""auto|automotive""), ""Auto"",
  REGEXMATCH(LOWER(B331), ""parenting|moms|dads|kids|toddlers|baby|new parents|children""), ""Parenting"",
  REGEXMATCH(LOWER(B331), ""technology|tech|gadgets|smartphone|apps"&amp;"|devices|computing|ai|robots""), ""Technology"",
  REGEXMATCH(LOWER(B331), ""education|students|learning|school|teachers|college|university|academics""), ""Education"",
  TRUE, ""Other""
)"),"Other")</f>
        <v>Other</v>
      </c>
      <c r="J389" t="s">
        <v>19</v>
      </c>
      <c r="K389" t="s">
        <v>273</v>
      </c>
      <c r="L389" t="s">
        <v>40</v>
      </c>
      <c r="M389" t="s">
        <v>115</v>
      </c>
      <c r="N389" t="s">
        <v>23</v>
      </c>
      <c r="O389" t="s">
        <v>24</v>
      </c>
      <c r="P389">
        <v>31003</v>
      </c>
      <c r="Q389">
        <v>87</v>
      </c>
      <c r="R389">
        <v>12591</v>
      </c>
      <c r="S389">
        <v>22656</v>
      </c>
      <c r="T389">
        <v>8</v>
      </c>
      <c r="U389">
        <v>2294.0037779999998</v>
      </c>
      <c r="V389" t="s">
        <v>223</v>
      </c>
      <c r="W389">
        <f t="shared" si="42"/>
        <v>286.75047224999997</v>
      </c>
      <c r="X389">
        <f t="shared" si="43"/>
        <v>0.28061800470922171</v>
      </c>
      <c r="Y389">
        <f t="shared" si="44"/>
        <v>40.612198819469086</v>
      </c>
      <c r="Z389">
        <f t="shared" si="45"/>
        <v>182.19393042649509</v>
      </c>
      <c r="AA389">
        <f t="shared" si="46"/>
        <v>9.1954022988505741</v>
      </c>
      <c r="AB389">
        <f t="shared" si="47"/>
        <v>73.992961261813377</v>
      </c>
      <c r="AC389">
        <f t="shared" si="48"/>
        <v>26.367859517241378</v>
      </c>
    </row>
    <row r="390" spans="1:29" x14ac:dyDescent="0.25">
      <c r="A390" t="s">
        <v>1316</v>
      </c>
      <c r="B390" t="s">
        <v>2306</v>
      </c>
      <c r="C390" t="s">
        <v>2307</v>
      </c>
      <c r="D390" t="s">
        <v>2345</v>
      </c>
      <c r="E390" t="s">
        <v>2346</v>
      </c>
      <c r="F390" t="s">
        <v>2347</v>
      </c>
      <c r="G390" t="s">
        <v>2821</v>
      </c>
      <c r="I390" t="str">
        <f ca="1">IFERROR(__xludf.DUMMYFUNCTION("IFS(
  REGEXMATCH(LOWER(B599), ""sports|ufc|nba|nfl|mlb|soccer|sports fans""), ""Sports"",
  REGEXMATCH(LOWER(B599), ""music|spotify|concert|band|rock|pop|hip hop|jazz|r&amp;b|music lovers""), ""Music"",
  REGEXMATCH(LOWER(B599), ""food|cooking|recipe|restaur"&amp;"ant|snack|grocery|foodies""), ""Food"",
  REGEXMATCH(LOWER(B599), ""travel|vacation|airline|hotel|trip|flights|travelers""), ""Travel"",
  REGEXMATCH(LOWER(B599), ""fashion|style|clothing|apparel|shoes|accessories|beauty|cosmetics|fashionistas""), ""Fashi"&amp;"on &amp; Beauty"",
  REGEXMATCH(LOWER(B599), ""fitness|workout|gym|exercise|yoga|wellness|fitness enthusiasts""), ""Fitness"",
  REGEXMATCH(LOWER(B599), ""health|medical|pharmacy|mental health|doctor|health-conscious""), ""Health"",
  REGEXMATCH(LOWER(B599), "&amp;"""pets|dogs|cats|animals|pet care|pet lovers""), ""Pets"",
  REGEXMATCH(LOWER(B599), ""games|gaming|video games|xbox|playstation|nintendo|gamers""), ""Gaming"",
  REGEXMATCH(LOWER(B599), ""entertainment|movies|tv|netflix|streaming|celebrity|movie lovers|t"&amp;"v fans""), ""Entertainment"",
  REGEXMATCH(LOWER(B599), ""lifestyle|home|interior|decor|living|lifestyle enthusiasts""), ""Lifestyle"",
  REGEXMATCH(LOWER(B599), ""financial|finance|investing|stocks|retirement|banking|credit|debt|loans|savings|personal fi"&amp;"nance""), ""Finance"",
  REGEXMATCH(LOWER(B599), ""auto|automotive""), ""Auto"",
  REGEXMATCH(LOWER(B599), ""parenting|moms|dads|kids|toddlers|baby|new parents|children""), ""Parenting"",
  REGEXMATCH(LOWER(B599), ""technology|tech|gadgets|smartphone|apps"&amp;"|devices|computing|ai|robots""), ""Technology"",
  REGEXMATCH(LOWER(B599), ""education|students|learning|school|teachers|college|university|academics""), ""Education"",
  TRUE, ""Other""
)"),"Auto")</f>
        <v>Auto</v>
      </c>
      <c r="J390" t="s">
        <v>27</v>
      </c>
      <c r="K390" t="s">
        <v>1317</v>
      </c>
      <c r="L390" t="s">
        <v>21</v>
      </c>
      <c r="M390" t="s">
        <v>179</v>
      </c>
      <c r="N390" t="s">
        <v>23</v>
      </c>
      <c r="O390" t="s">
        <v>24</v>
      </c>
      <c r="P390">
        <v>286998</v>
      </c>
      <c r="Q390">
        <v>815</v>
      </c>
      <c r="R390">
        <v>61586</v>
      </c>
      <c r="S390">
        <v>247500</v>
      </c>
      <c r="T390">
        <v>13</v>
      </c>
      <c r="U390">
        <v>6395.5506240000004</v>
      </c>
      <c r="V390" t="s">
        <v>31</v>
      </c>
      <c r="W390">
        <f t="shared" si="42"/>
        <v>491.96543261538466</v>
      </c>
      <c r="X390">
        <f t="shared" si="43"/>
        <v>0.28397410434915921</v>
      </c>
      <c r="Y390">
        <f t="shared" si="44"/>
        <v>21.458686123248246</v>
      </c>
      <c r="Z390">
        <f t="shared" si="45"/>
        <v>103.84747546520313</v>
      </c>
      <c r="AA390">
        <f t="shared" si="46"/>
        <v>1.5950920245398774</v>
      </c>
      <c r="AB390">
        <f t="shared" si="47"/>
        <v>22.284303806995172</v>
      </c>
      <c r="AC390">
        <f t="shared" si="48"/>
        <v>7.847301379141105</v>
      </c>
    </row>
    <row r="391" spans="1:29" x14ac:dyDescent="0.25">
      <c r="A391" t="s">
        <v>1406</v>
      </c>
      <c r="B391" t="s">
        <v>2306</v>
      </c>
      <c r="C391" t="s">
        <v>2307</v>
      </c>
      <c r="D391" t="s">
        <v>2492</v>
      </c>
      <c r="E391" t="s">
        <v>2822</v>
      </c>
      <c r="I391" t="str">
        <f ca="1">IFERROR(__xludf.DUMMYFUNCTION("IFS(
  REGEXMATCH(LOWER(B654), ""sports|ufc|nba|nfl|mlb|soccer|sports fans""), ""Sports"",
  REGEXMATCH(LOWER(B654), ""music|spotify|concert|band|rock|pop|hip hop|jazz|r&amp;b|music lovers""), ""Music"",
  REGEXMATCH(LOWER(B654), ""food|cooking|recipe|restaur"&amp;"ant|snack|grocery|foodies""), ""Food"",
  REGEXMATCH(LOWER(B654), ""travel|vacation|airline|hotel|trip|flights|travelers""), ""Travel"",
  REGEXMATCH(LOWER(B654), ""fashion|style|clothing|apparel|shoes|accessories|beauty|cosmetics|fashionistas""), ""Fashi"&amp;"on &amp; Beauty"",
  REGEXMATCH(LOWER(B654), ""fitness|workout|gym|exercise|yoga|wellness|fitness enthusiasts""), ""Fitness"",
  REGEXMATCH(LOWER(B654), ""health|medical|pharmacy|mental health|doctor|health-conscious""), ""Health"",
  REGEXMATCH(LOWER(B654), "&amp;"""pets|dogs|cats|animals|pet care|pet lovers""), ""Pets"",
  REGEXMATCH(LOWER(B654), ""games|gaming|video games|xbox|playstation|nintendo|gamers""), ""Gaming"",
  REGEXMATCH(LOWER(B654), ""entertainment|movies|tv|netflix|streaming|celebrity|movie lovers|t"&amp;"v fans""), ""Entertainment"",
  REGEXMATCH(LOWER(B654), ""lifestyle|home|interior|decor|living|lifestyle enthusiasts""), ""Lifestyle"",
  REGEXMATCH(LOWER(B654), ""financial|finance|investing|stocks|retirement|banking|credit|debt|loans|savings|personal fi"&amp;"nance""), ""Finance"",
  REGEXMATCH(LOWER(B654), ""auto|automotive""), ""Auto"",
  REGEXMATCH(LOWER(B654), ""parenting|moms|dads|kids|toddlers|baby|new parents|children""), ""Parenting"",
  REGEXMATCH(LOWER(B654), ""technology|tech|gadgets|smartphone|apps"&amp;"|devices|computing|ai|robots""), ""Technology"",
  REGEXMATCH(LOWER(B654), ""education|students|learning|school|teachers|college|university|academics""), ""Education"",
  TRUE, ""Other""
)"),"Other")</f>
        <v>Other</v>
      </c>
      <c r="J391" t="s">
        <v>19</v>
      </c>
      <c r="K391" t="s">
        <v>455</v>
      </c>
      <c r="L391" t="s">
        <v>21</v>
      </c>
      <c r="M391" t="s">
        <v>109</v>
      </c>
      <c r="N391" t="s">
        <v>68</v>
      </c>
      <c r="O391" t="s">
        <v>24</v>
      </c>
      <c r="P391">
        <v>41513</v>
      </c>
      <c r="Q391">
        <v>113</v>
      </c>
      <c r="R391">
        <v>20872</v>
      </c>
      <c r="S391">
        <v>39250</v>
      </c>
      <c r="T391">
        <v>9</v>
      </c>
      <c r="U391">
        <v>6789.5334009999997</v>
      </c>
      <c r="V391" t="s">
        <v>80</v>
      </c>
      <c r="W391">
        <f t="shared" si="42"/>
        <v>754.39260011111105</v>
      </c>
      <c r="X391">
        <f t="shared" si="43"/>
        <v>0.27220388793871797</v>
      </c>
      <c r="Y391">
        <f t="shared" si="44"/>
        <v>50.278226097848865</v>
      </c>
      <c r="Z391">
        <f t="shared" si="45"/>
        <v>325.29385784783437</v>
      </c>
      <c r="AA391">
        <f t="shared" si="46"/>
        <v>7.9646017699115044</v>
      </c>
      <c r="AB391">
        <f t="shared" si="47"/>
        <v>163.55198133114925</v>
      </c>
      <c r="AC391">
        <f t="shared" si="48"/>
        <v>60.084366380530973</v>
      </c>
    </row>
    <row r="392" spans="1:29" x14ac:dyDescent="0.25">
      <c r="A392" t="s">
        <v>1135</v>
      </c>
      <c r="B392" t="s">
        <v>2306</v>
      </c>
      <c r="C392" t="s">
        <v>2307</v>
      </c>
      <c r="D392" t="s">
        <v>2537</v>
      </c>
      <c r="E392" t="s">
        <v>2823</v>
      </c>
      <c r="I392" t="str">
        <f ca="1">IFERROR(__xludf.DUMMYFUNCTION("IFS(
  REGEXMATCH(LOWER(B490), ""sports|ufc|nba|nfl|mlb|soccer|sports fans""), ""Sports"",
  REGEXMATCH(LOWER(B490), ""music|spotify|concert|band|rock|pop|hip hop|jazz|r&amp;b|music lovers""), ""Music"",
  REGEXMATCH(LOWER(B490), ""food|cooking|recipe|restaur"&amp;"ant|snack|grocery|foodies""), ""Food"",
  REGEXMATCH(LOWER(B490), ""travel|vacation|airline|hotel|trip|flights|travelers""), ""Travel"",
  REGEXMATCH(LOWER(B490), ""fashion|style|clothing|apparel|shoes|accessories|beauty|cosmetics|fashionistas""), ""Fashi"&amp;"on &amp; Beauty"",
  REGEXMATCH(LOWER(B490), ""fitness|workout|gym|exercise|yoga|wellness|fitness enthusiasts""), ""Fitness"",
  REGEXMATCH(LOWER(B490), ""health|medical|pharmacy|mental health|doctor|health-conscious""), ""Health"",
  REGEXMATCH(LOWER(B490), "&amp;"""pets|dogs|cats|animals|pet care|pet lovers""), ""Pets"",
  REGEXMATCH(LOWER(B490), ""games|gaming|video games|xbox|playstation|nintendo|gamers""), ""Gaming"",
  REGEXMATCH(LOWER(B490), ""entertainment|movies|tv|netflix|streaming|celebrity|movie lovers|t"&amp;"v fans""), ""Entertainment"",
  REGEXMATCH(LOWER(B490), ""lifestyle|home|interior|decor|living|lifestyle enthusiasts""), ""Lifestyle"",
  REGEXMATCH(LOWER(B490), ""financial|finance|investing|stocks|retirement|banking|credit|debt|loans|savings|personal fi"&amp;"nance""), ""Finance"",
  REGEXMATCH(LOWER(B490), ""auto|automotive""), ""Auto"",
  REGEXMATCH(LOWER(B490), ""parenting|moms|dads|kids|toddlers|baby|new parents|children""), ""Parenting"",
  REGEXMATCH(LOWER(B490), ""technology|tech|gadgets|smartphone|apps"&amp;"|devices|computing|ai|robots""), ""Technology"",
  REGEXMATCH(LOWER(B490), ""education|students|learning|school|teachers|college|university|academics""), ""Education"",
  TRUE, ""Other""
)"),"Other")</f>
        <v>Other</v>
      </c>
      <c r="J392" t="s">
        <v>19</v>
      </c>
      <c r="K392" t="s">
        <v>1136</v>
      </c>
      <c r="L392" t="s">
        <v>40</v>
      </c>
      <c r="M392" t="s">
        <v>45</v>
      </c>
      <c r="N392" t="s">
        <v>63</v>
      </c>
      <c r="O392" t="s">
        <v>24</v>
      </c>
      <c r="P392">
        <v>39794</v>
      </c>
      <c r="Q392">
        <v>101</v>
      </c>
      <c r="R392">
        <v>17539</v>
      </c>
      <c r="S392">
        <v>37664</v>
      </c>
      <c r="T392">
        <v>12</v>
      </c>
      <c r="U392">
        <v>5328.5245139999997</v>
      </c>
      <c r="V392" t="s">
        <v>64</v>
      </c>
      <c r="W392">
        <f t="shared" si="42"/>
        <v>444.04370949999998</v>
      </c>
      <c r="X392">
        <f t="shared" si="43"/>
        <v>0.25380710659898476</v>
      </c>
      <c r="Y392">
        <f t="shared" si="44"/>
        <v>44.074483590491035</v>
      </c>
      <c r="Z392">
        <f t="shared" si="45"/>
        <v>303.8100526825931</v>
      </c>
      <c r="AA392">
        <f t="shared" si="46"/>
        <v>11.881188118811881</v>
      </c>
      <c r="AB392">
        <f t="shared" si="47"/>
        <v>133.9027118158516</v>
      </c>
      <c r="AC392">
        <f t="shared" si="48"/>
        <v>52.75766845544554</v>
      </c>
    </row>
    <row r="393" spans="1:29" x14ac:dyDescent="0.25">
      <c r="A393" t="s">
        <v>1265</v>
      </c>
      <c r="B393" t="s">
        <v>2306</v>
      </c>
      <c r="C393" t="s">
        <v>2307</v>
      </c>
      <c r="D393" t="s">
        <v>2345</v>
      </c>
      <c r="E393" t="s">
        <v>2346</v>
      </c>
      <c r="F393" t="s">
        <v>2635</v>
      </c>
      <c r="G393" t="s">
        <v>2824</v>
      </c>
      <c r="I393" t="str">
        <f ca="1">IFERROR(__xludf.DUMMYFUNCTION("IFS(
  REGEXMATCH(LOWER(B568), ""sports|ufc|nba|nfl|mlb|soccer|sports fans""), ""Sports"",
  REGEXMATCH(LOWER(B568), ""music|spotify|concert|band|rock|pop|hip hop|jazz|r&amp;b|music lovers""), ""Music"",
  REGEXMATCH(LOWER(B568), ""food|cooking|recipe|restaur"&amp;"ant|snack|grocery|foodies""), ""Food"",
  REGEXMATCH(LOWER(B568), ""travel|vacation|airline|hotel|trip|flights|travelers""), ""Travel"",
  REGEXMATCH(LOWER(B568), ""fashion|style|clothing|apparel|shoes|accessories|beauty|cosmetics|fashionistas""), ""Fashi"&amp;"on &amp; Beauty"",
  REGEXMATCH(LOWER(B568), ""fitness|workout|gym|exercise|yoga|wellness|fitness enthusiasts""), ""Fitness"",
  REGEXMATCH(LOWER(B568), ""health|medical|pharmacy|mental health|doctor|health-conscious""), ""Health"",
  REGEXMATCH(LOWER(B568), "&amp;"""pets|dogs|cats|animals|pet care|pet lovers""), ""Pets"",
  REGEXMATCH(LOWER(B568), ""games|gaming|video games|xbox|playstation|nintendo|gamers""), ""Gaming"",
  REGEXMATCH(LOWER(B568), ""entertainment|movies|tv|netflix|streaming|celebrity|movie lovers|t"&amp;"v fans""), ""Entertainment"",
  REGEXMATCH(LOWER(B568), ""lifestyle|home|interior|decor|living|lifestyle enthusiasts""), ""Lifestyle"",
  REGEXMATCH(LOWER(B568), ""financial|finance|investing|stocks|retirement|banking|credit|debt|loans|savings|personal fi"&amp;"nance""), ""Finance"",
  REGEXMATCH(LOWER(B568), ""auto|automotive""), ""Auto"",
  REGEXMATCH(LOWER(B568), ""parenting|moms|dads|kids|toddlers|baby|new parents|children""), ""Parenting"",
  REGEXMATCH(LOWER(B568), ""technology|tech|gadgets|smartphone|apps"&amp;"|devices|computing|ai|robots""), ""Technology"",
  REGEXMATCH(LOWER(B568), ""education|students|learning|school|teachers|college|university|academics""), ""Education"",
  TRUE, ""Other""
)"),"Auto")</f>
        <v>Auto</v>
      </c>
      <c r="J393" t="s">
        <v>27</v>
      </c>
      <c r="K393" t="s">
        <v>282</v>
      </c>
      <c r="L393" t="s">
        <v>34</v>
      </c>
      <c r="M393" t="s">
        <v>957</v>
      </c>
      <c r="N393" t="s">
        <v>23</v>
      </c>
      <c r="O393" t="s">
        <v>24</v>
      </c>
      <c r="P393">
        <v>8097</v>
      </c>
      <c r="Q393">
        <v>20</v>
      </c>
      <c r="R393">
        <v>4942</v>
      </c>
      <c r="S393">
        <v>6868</v>
      </c>
      <c r="T393">
        <v>1</v>
      </c>
      <c r="U393">
        <v>6177.4645449999998</v>
      </c>
      <c r="V393" t="s">
        <v>106</v>
      </c>
      <c r="W393">
        <f t="shared" si="42"/>
        <v>6177.4645449999998</v>
      </c>
      <c r="X393">
        <f t="shared" si="43"/>
        <v>0.24700506360380386</v>
      </c>
      <c r="Y393">
        <f t="shared" si="44"/>
        <v>61.034951216499934</v>
      </c>
      <c r="Z393">
        <f t="shared" si="45"/>
        <v>1249.9928257790366</v>
      </c>
      <c r="AA393">
        <f t="shared" si="46"/>
        <v>5</v>
      </c>
      <c r="AB393">
        <f t="shared" si="47"/>
        <v>762.93251142398424</v>
      </c>
      <c r="AC393">
        <f t="shared" si="48"/>
        <v>308.87322725000001</v>
      </c>
    </row>
    <row r="394" spans="1:29" x14ac:dyDescent="0.25">
      <c r="A394" t="s">
        <v>1284</v>
      </c>
      <c r="B394" t="s">
        <v>2306</v>
      </c>
      <c r="C394" t="s">
        <v>2307</v>
      </c>
      <c r="D394" t="s">
        <v>2345</v>
      </c>
      <c r="E394" t="s">
        <v>2346</v>
      </c>
      <c r="F394" t="s">
        <v>2745</v>
      </c>
      <c r="I394" t="str">
        <f ca="1">IFERROR(__xludf.DUMMYFUNCTION("IFS(
  REGEXMATCH(LOWER(B577), ""sports|ufc|nba|nfl|mlb|soccer|sports fans""), ""Sports"",
  REGEXMATCH(LOWER(B577), ""music|spotify|concert|band|rock|pop|hip hop|jazz|r&amp;b|music lovers""), ""Music"",
  REGEXMATCH(LOWER(B577), ""food|cooking|recipe|restaur"&amp;"ant|snack|grocery|foodies""), ""Food"",
  REGEXMATCH(LOWER(B577), ""travel|vacation|airline|hotel|trip|flights|travelers""), ""Travel"",
  REGEXMATCH(LOWER(B577), ""fashion|style|clothing|apparel|shoes|accessories|beauty|cosmetics|fashionistas""), ""Fashi"&amp;"on &amp; Beauty"",
  REGEXMATCH(LOWER(B577), ""fitness|workout|gym|exercise|yoga|wellness|fitness enthusiasts""), ""Fitness"",
  REGEXMATCH(LOWER(B577), ""health|medical|pharmacy|mental health|doctor|health-conscious""), ""Health"",
  REGEXMATCH(LOWER(B577), "&amp;"""pets|dogs|cats|animals|pet care|pet lovers""), ""Pets"",
  REGEXMATCH(LOWER(B577), ""games|gaming|video games|xbox|playstation|nintendo|gamers""), ""Gaming"",
  REGEXMATCH(LOWER(B577), ""entertainment|movies|tv|netflix|streaming|celebrity|movie lovers|t"&amp;"v fans""), ""Entertainment"",
  REGEXMATCH(LOWER(B577), ""lifestyle|home|interior|decor|living|lifestyle enthusiasts""), ""Lifestyle"",
  REGEXMATCH(LOWER(B577), ""financial|finance|investing|stocks|retirement|banking|credit|debt|loans|savings|personal fi"&amp;"nance""), ""Finance"",
  REGEXMATCH(LOWER(B577), ""auto|automotive""), ""Auto"",
  REGEXMATCH(LOWER(B577), ""parenting|moms|dads|kids|toddlers|baby|new parents|children""), ""Parenting"",
  REGEXMATCH(LOWER(B577), ""technology|tech|gadgets|smartphone|apps"&amp;"|devices|computing|ai|robots""), ""Technology"",
  REGEXMATCH(LOWER(B577), ""education|students|learning|school|teachers|college|university|academics""), ""Education"",
  TRUE, ""Other""
)"),"Auto")</f>
        <v>Auto</v>
      </c>
      <c r="J394" t="s">
        <v>19</v>
      </c>
      <c r="K394" t="s">
        <v>221</v>
      </c>
      <c r="L394" t="s">
        <v>29</v>
      </c>
      <c r="M394" t="s">
        <v>125</v>
      </c>
      <c r="N394" t="s">
        <v>23</v>
      </c>
      <c r="O394" t="s">
        <v>24</v>
      </c>
      <c r="P394">
        <v>42830</v>
      </c>
      <c r="Q394">
        <v>160</v>
      </c>
      <c r="R394">
        <v>24499</v>
      </c>
      <c r="S394">
        <v>34496</v>
      </c>
      <c r="T394">
        <v>5</v>
      </c>
      <c r="U394">
        <v>6261.5757240000003</v>
      </c>
      <c r="V394" t="s">
        <v>47</v>
      </c>
      <c r="W394">
        <f t="shared" si="42"/>
        <v>1252.3151448000001</v>
      </c>
      <c r="X394">
        <f t="shared" si="43"/>
        <v>0.37356992762082653</v>
      </c>
      <c r="Y394">
        <f t="shared" si="44"/>
        <v>57.200560354891429</v>
      </c>
      <c r="Z394">
        <f t="shared" si="45"/>
        <v>255.58495138577086</v>
      </c>
      <c r="AA394">
        <f t="shared" si="46"/>
        <v>3.125</v>
      </c>
      <c r="AB394">
        <f t="shared" si="47"/>
        <v>146.19602437543776</v>
      </c>
      <c r="AC394">
        <f t="shared" si="48"/>
        <v>39.134848275000003</v>
      </c>
    </row>
    <row r="395" spans="1:29" x14ac:dyDescent="0.25">
      <c r="A395" t="s">
        <v>929</v>
      </c>
      <c r="B395" t="s">
        <v>930</v>
      </c>
      <c r="I395" t="str">
        <f ca="1">IFERROR(__xludf.DUMMYFUNCTION("IFS(
  REGEXMATCH(LOWER(B374), ""sports|ufc|nba|nfl|mlb|soccer|sports fans""), ""Sports"",
  REGEXMATCH(LOWER(B374), ""music|spotify|concert|band|rock|pop|hip hop|jazz|r&amp;b|music lovers""), ""Music"",
  REGEXMATCH(LOWER(B374), ""food|cooking|recipe|restaur"&amp;"ant|snack|grocery|foodies""), ""Food"",
  REGEXMATCH(LOWER(B374), ""travel|vacation|airline|hotel|trip|flights|travelers""), ""Travel"",
  REGEXMATCH(LOWER(B374), ""fashion|style|clothing|apparel|shoes|accessories|beauty|cosmetics|fashionistas""), ""Fashi"&amp;"on &amp; Beauty"",
  REGEXMATCH(LOWER(B374), ""fitness|workout|gym|exercise|yoga|wellness|fitness enthusiasts""), ""Fitness"",
  REGEXMATCH(LOWER(B374), ""health|medical|pharmacy|mental health|doctor|health-conscious""), ""Health"",
  REGEXMATCH(LOWER(B374), "&amp;"""pets|dogs|cats|animals|pet care|pet lovers""), ""Pets"",
  REGEXMATCH(LOWER(B374), ""games|gaming|video games|xbox|playstation|nintendo|gamers""), ""Gaming"",
  REGEXMATCH(LOWER(B374), ""entertainment|movies|tv|netflix|streaming|celebrity|movie lovers|t"&amp;"v fans""), ""Entertainment"",
  REGEXMATCH(LOWER(B374), ""lifestyle|home|interior|decor|living|lifestyle enthusiasts""), ""Lifestyle"",
  REGEXMATCH(LOWER(B374), ""financial|finance|investing|stocks|retirement|banking|credit|debt|loans|savings|personal fi"&amp;"nance""), ""Finance"",
  REGEXMATCH(LOWER(B374), ""auto|automotive""), ""Auto"",
  REGEXMATCH(LOWER(B374), ""parenting|moms|dads|kids|toddlers|baby|new parents|children""), ""Parenting"",
  REGEXMATCH(LOWER(B374), ""technology|tech|gadgets|smartphone|apps"&amp;"|devices|computing|ai|robots""), ""Technology"",
  REGEXMATCH(LOWER(B374), ""education|students|learning|school|teachers|college|university|academics""), ""Education"",
  TRUE, ""Other""
)"),"Entertainment")</f>
        <v>Entertainment</v>
      </c>
      <c r="J395" t="s">
        <v>19</v>
      </c>
      <c r="K395" t="s">
        <v>502</v>
      </c>
      <c r="L395" t="s">
        <v>34</v>
      </c>
      <c r="M395" t="s">
        <v>72</v>
      </c>
      <c r="N395" t="s">
        <v>23</v>
      </c>
      <c r="O395" t="s">
        <v>24</v>
      </c>
      <c r="P395">
        <v>654902</v>
      </c>
      <c r="Q395">
        <v>1874</v>
      </c>
      <c r="R395">
        <v>40733</v>
      </c>
      <c r="S395">
        <v>477114</v>
      </c>
      <c r="T395">
        <v>14</v>
      </c>
      <c r="U395">
        <v>3178.6103149999999</v>
      </c>
      <c r="V395" t="s">
        <v>31</v>
      </c>
      <c r="W395">
        <f t="shared" si="42"/>
        <v>227.04359392857143</v>
      </c>
      <c r="X395">
        <f t="shared" si="43"/>
        <v>0.28614968346409081</v>
      </c>
      <c r="Y395">
        <f t="shared" si="44"/>
        <v>6.219709208400646</v>
      </c>
      <c r="Z395">
        <f t="shared" si="45"/>
        <v>78.03526170426926</v>
      </c>
      <c r="AA395">
        <f t="shared" si="46"/>
        <v>0.74706510138740656</v>
      </c>
      <c r="AB395">
        <f t="shared" si="47"/>
        <v>4.8535663580199788</v>
      </c>
      <c r="AC395">
        <f t="shared" si="48"/>
        <v>1.6961634551760938</v>
      </c>
    </row>
    <row r="396" spans="1:29" x14ac:dyDescent="0.25">
      <c r="A396" t="s">
        <v>1020</v>
      </c>
      <c r="B396" t="s">
        <v>2306</v>
      </c>
      <c r="C396" t="s">
        <v>2307</v>
      </c>
      <c r="D396" t="s">
        <v>242</v>
      </c>
      <c r="E396" t="s">
        <v>2568</v>
      </c>
      <c r="I396" t="str">
        <f ca="1">IFERROR(__xludf.DUMMYFUNCTION("IFS(
  REGEXMATCH(LOWER(B423), ""sports|ufc|nba|nfl|mlb|soccer|sports fans""), ""Sports"",
  REGEXMATCH(LOWER(B423), ""music|spotify|concert|band|rock|pop|hip hop|jazz|r&amp;b|music lovers""), ""Music"",
  REGEXMATCH(LOWER(B423), ""food|cooking|recipe|restaur"&amp;"ant|snack|grocery|foodies""), ""Food"",
  REGEXMATCH(LOWER(B423), ""travel|vacation|airline|hotel|trip|flights|travelers""), ""Travel"",
  REGEXMATCH(LOWER(B423), ""fashion|style|clothing|apparel|shoes|accessories|beauty|cosmetics|fashionistas""), ""Fashi"&amp;"on &amp; Beauty"",
  REGEXMATCH(LOWER(B423), ""fitness|workout|gym|exercise|yoga|wellness|fitness enthusiasts""), ""Fitness"",
  REGEXMATCH(LOWER(B423), ""health|medical|pharmacy|mental health|doctor|health-conscious""), ""Health"",
  REGEXMATCH(LOWER(B423), "&amp;"""pets|dogs|cats|animals|pet care|pet lovers""), ""Pets"",
  REGEXMATCH(LOWER(B423), ""games|gaming|video games|xbox|playstation|nintendo|gamers""), ""Gaming"",
  REGEXMATCH(LOWER(B423), ""entertainment|movies|tv|netflix|streaming|celebrity|movie lovers|t"&amp;"v fans""), ""Entertainment"",
  REGEXMATCH(LOWER(B423), ""lifestyle|home|interior|decor|living|lifestyle enthusiasts""), ""Lifestyle"",
  REGEXMATCH(LOWER(B423), ""financial|finance|investing|stocks|retirement|banking|credit|debt|loans|savings|personal fi"&amp;"nance""), ""Finance"",
  REGEXMATCH(LOWER(B423), ""auto|automotive""), ""Auto"",
  REGEXMATCH(LOWER(B423), ""parenting|moms|dads|kids|toddlers|baby|new parents|children""), ""Parenting"",
  REGEXMATCH(LOWER(B423), ""technology|tech|gadgets|smartphone|apps"&amp;"|devices|computing|ai|robots""), ""Technology"",
  REGEXMATCH(LOWER(B423), ""education|students|learning|school|teachers|college|university|academics""), ""Education"",
  TRUE, ""Other""
)"),"Travel")</f>
        <v>Travel</v>
      </c>
      <c r="J396" t="s">
        <v>19</v>
      </c>
      <c r="K396" t="s">
        <v>1021</v>
      </c>
      <c r="L396" t="s">
        <v>40</v>
      </c>
      <c r="M396" t="s">
        <v>1022</v>
      </c>
      <c r="N396" t="s">
        <v>23</v>
      </c>
      <c r="O396" t="s">
        <v>24</v>
      </c>
      <c r="P396">
        <v>45965</v>
      </c>
      <c r="Q396">
        <v>190</v>
      </c>
      <c r="R396">
        <v>10028</v>
      </c>
      <c r="S396">
        <v>37295</v>
      </c>
      <c r="T396">
        <v>1</v>
      </c>
      <c r="U396">
        <v>4718.8361139999997</v>
      </c>
      <c r="V396" t="s">
        <v>74</v>
      </c>
      <c r="W396">
        <f t="shared" si="42"/>
        <v>4718.8361139999997</v>
      </c>
      <c r="X396">
        <f t="shared" si="43"/>
        <v>0.41335798977482863</v>
      </c>
      <c r="Y396">
        <f t="shared" si="44"/>
        <v>21.81659958664201</v>
      </c>
      <c r="Z396">
        <f t="shared" si="45"/>
        <v>470.56602652572792</v>
      </c>
      <c r="AA396">
        <f t="shared" si="46"/>
        <v>0.52631578947368418</v>
      </c>
      <c r="AB396">
        <f t="shared" si="47"/>
        <v>102.6615057978897</v>
      </c>
      <c r="AC396">
        <f t="shared" si="48"/>
        <v>24.835979547368421</v>
      </c>
    </row>
    <row r="397" spans="1:29" x14ac:dyDescent="0.25">
      <c r="A397" t="s">
        <v>1096</v>
      </c>
      <c r="B397" t="s">
        <v>2306</v>
      </c>
      <c r="C397" t="s">
        <v>2307</v>
      </c>
      <c r="D397" t="s">
        <v>2492</v>
      </c>
      <c r="E397" t="s">
        <v>2825</v>
      </c>
      <c r="F397" t="s">
        <v>2826</v>
      </c>
      <c r="I397" t="str">
        <f ca="1">IFERROR(__xludf.DUMMYFUNCTION("IFS(
  REGEXMATCH(LOWER(B465), ""sports|ufc|nba|nfl|mlb|soccer|sports fans""), ""Sports"",
  REGEXMATCH(LOWER(B465), ""music|spotify|concert|band|rock|pop|hip hop|jazz|r&amp;b|music lovers""), ""Music"",
  REGEXMATCH(LOWER(B465), ""food|cooking|recipe|restaur"&amp;"ant|snack|grocery|foodies""), ""Food"",
  REGEXMATCH(LOWER(B465), ""travel|vacation|airline|hotel|trip|flights|travelers""), ""Travel"",
  REGEXMATCH(LOWER(B465), ""fashion|style|clothing|apparel|shoes|accessories|beauty|cosmetics|fashionistas""), ""Fashi"&amp;"on &amp; Beauty"",
  REGEXMATCH(LOWER(B465), ""fitness|workout|gym|exercise|yoga|wellness|fitness enthusiasts""), ""Fitness"",
  REGEXMATCH(LOWER(B465), ""health|medical|pharmacy|mental health|doctor|health-conscious""), ""Health"",
  REGEXMATCH(LOWER(B465), "&amp;"""pets|dogs|cats|animals|pet care|pet lovers""), ""Pets"",
  REGEXMATCH(LOWER(B465), ""games|gaming|video games|xbox|playstation|nintendo|gamers""), ""Gaming"",
  REGEXMATCH(LOWER(B465), ""entertainment|movies|tv|netflix|streaming|celebrity|movie lovers|t"&amp;"v fans""), ""Entertainment"",
  REGEXMATCH(LOWER(B465), ""lifestyle|home|interior|decor|living|lifestyle enthusiasts""), ""Lifestyle"",
  REGEXMATCH(LOWER(B465), ""financial|finance|investing|stocks|retirement|banking|credit|debt|loans|savings|personal fi"&amp;"nance""), ""Finance"",
  REGEXMATCH(LOWER(B465), ""auto|automotive""), ""Auto"",
  REGEXMATCH(LOWER(B465), ""parenting|moms|dads|kids|toddlers|baby|new parents|children""), ""Parenting"",
  REGEXMATCH(LOWER(B465), ""technology|tech|gadgets|smartphone|apps"&amp;"|devices|computing|ai|robots""), ""Technology"",
  REGEXMATCH(LOWER(B465), ""education|students|learning|school|teachers|college|university|academics""), ""Education"",
  TRUE, ""Other""
)"),"Other")</f>
        <v>Other</v>
      </c>
      <c r="J397" t="s">
        <v>27</v>
      </c>
      <c r="K397" t="s">
        <v>1097</v>
      </c>
      <c r="L397" t="s">
        <v>34</v>
      </c>
      <c r="M397" t="s">
        <v>1098</v>
      </c>
      <c r="N397" t="s">
        <v>63</v>
      </c>
      <c r="O397" t="s">
        <v>24</v>
      </c>
      <c r="P397">
        <v>14398</v>
      </c>
      <c r="Q397">
        <v>30</v>
      </c>
      <c r="R397">
        <v>2807</v>
      </c>
      <c r="S397">
        <v>13393</v>
      </c>
      <c r="T397">
        <v>7</v>
      </c>
      <c r="U397">
        <v>5154.6445549999999</v>
      </c>
      <c r="V397" t="s">
        <v>64</v>
      </c>
      <c r="W397">
        <f t="shared" si="42"/>
        <v>736.37779357142858</v>
      </c>
      <c r="X397">
        <f t="shared" si="43"/>
        <v>0.2083622725378525</v>
      </c>
      <c r="Y397">
        <f t="shared" si="44"/>
        <v>19.495763300458396</v>
      </c>
      <c r="Z397">
        <f t="shared" si="45"/>
        <v>1836.3535999287494</v>
      </c>
      <c r="AA397">
        <f t="shared" si="46"/>
        <v>23.333333333333332</v>
      </c>
      <c r="AB397">
        <f t="shared" si="47"/>
        <v>358.01115120155572</v>
      </c>
      <c r="AC397">
        <f t="shared" si="48"/>
        <v>171.82148516666666</v>
      </c>
    </row>
    <row r="398" spans="1:29" x14ac:dyDescent="0.25">
      <c r="A398" t="s">
        <v>1023</v>
      </c>
      <c r="B398" t="s">
        <v>2306</v>
      </c>
      <c r="C398" t="s">
        <v>2307</v>
      </c>
      <c r="D398" t="s">
        <v>2345</v>
      </c>
      <c r="E398" t="s">
        <v>2381</v>
      </c>
      <c r="F398" t="s">
        <v>2827</v>
      </c>
      <c r="I398" t="str">
        <f ca="1">IFERROR(__xludf.DUMMYFUNCTION("IFS(
  REGEXMATCH(LOWER(B424), ""sports|ufc|nba|nfl|mlb|soccer|sports fans""), ""Sports"",
  REGEXMATCH(LOWER(B424), ""music|spotify|concert|band|rock|pop|hip hop|jazz|r&amp;b|music lovers""), ""Music"",
  REGEXMATCH(LOWER(B424), ""food|cooking|recipe|restaur"&amp;"ant|snack|grocery|foodies""), ""Food"",
  REGEXMATCH(LOWER(B424), ""travel|vacation|airline|hotel|trip|flights|travelers""), ""Travel"",
  REGEXMATCH(LOWER(B424), ""fashion|style|clothing|apparel|shoes|accessories|beauty|cosmetics|fashionistas""), ""Fashi"&amp;"on &amp; Beauty"",
  REGEXMATCH(LOWER(B424), ""fitness|workout|gym|exercise|yoga|wellness|fitness enthusiasts""), ""Fitness"",
  REGEXMATCH(LOWER(B424), ""health|medical|pharmacy|mental health|doctor|health-conscious""), ""Health"",
  REGEXMATCH(LOWER(B424), "&amp;"""pets|dogs|cats|animals|pet care|pet lovers""), ""Pets"",
  REGEXMATCH(LOWER(B424), ""games|gaming|video games|xbox|playstation|nintendo|gamers""), ""Gaming"",
  REGEXMATCH(LOWER(B424), ""entertainment|movies|tv|netflix|streaming|celebrity|movie lovers|t"&amp;"v fans""), ""Entertainment"",
  REGEXMATCH(LOWER(B424), ""lifestyle|home|interior|decor|living|lifestyle enthusiasts""), ""Lifestyle"",
  REGEXMATCH(LOWER(B424), ""financial|finance|investing|stocks|retirement|banking|credit|debt|loans|savings|personal fi"&amp;"nance""), ""Finance"",
  REGEXMATCH(LOWER(B424), ""auto|automotive""), ""Auto"",
  REGEXMATCH(LOWER(B424), ""parenting|moms|dads|kids|toddlers|baby|new parents|children""), ""Parenting"",
  REGEXMATCH(LOWER(B424), ""technology|tech|gadgets|smartphone|apps"&amp;"|devices|computing|ai|robots""), ""Technology"",
  REGEXMATCH(LOWER(B424), ""education|students|learning|school|teachers|college|university|academics""), ""Education"",
  TRUE, ""Other""
)"),"Sports")</f>
        <v>Sports</v>
      </c>
      <c r="J398" t="s">
        <v>19</v>
      </c>
      <c r="K398" t="s">
        <v>256</v>
      </c>
      <c r="L398" t="s">
        <v>21</v>
      </c>
      <c r="M398" t="s">
        <v>944</v>
      </c>
      <c r="N398" t="s">
        <v>51</v>
      </c>
      <c r="O398" t="s">
        <v>24</v>
      </c>
      <c r="P398">
        <v>26304</v>
      </c>
      <c r="Q398">
        <v>75</v>
      </c>
      <c r="R398">
        <v>12354</v>
      </c>
      <c r="S398">
        <v>17500</v>
      </c>
      <c r="T398">
        <v>11</v>
      </c>
      <c r="U398">
        <v>4727.8139160000001</v>
      </c>
      <c r="V398" t="s">
        <v>31</v>
      </c>
      <c r="W398">
        <f t="shared" si="42"/>
        <v>429.80126509090911</v>
      </c>
      <c r="X398">
        <f t="shared" si="43"/>
        <v>0.28512773722627738</v>
      </c>
      <c r="Y398">
        <f t="shared" si="44"/>
        <v>46.966240875912405</v>
      </c>
      <c r="Z398">
        <f t="shared" si="45"/>
        <v>382.69499077221951</v>
      </c>
      <c r="AA398">
        <f t="shared" si="46"/>
        <v>14.666666666666666</v>
      </c>
      <c r="AB398">
        <f t="shared" si="47"/>
        <v>179.73745118613138</v>
      </c>
      <c r="AC398">
        <f t="shared" si="48"/>
        <v>63.03751888</v>
      </c>
    </row>
    <row r="399" spans="1:29" x14ac:dyDescent="0.25">
      <c r="A399" t="s">
        <v>1507</v>
      </c>
      <c r="B399" t="s">
        <v>2306</v>
      </c>
      <c r="C399" t="s">
        <v>2307</v>
      </c>
      <c r="D399" t="s">
        <v>2327</v>
      </c>
      <c r="E399" t="s">
        <v>2594</v>
      </c>
      <c r="I399" t="str">
        <f ca="1">IFERROR(__xludf.DUMMYFUNCTION("IFS(
  REGEXMATCH(LOWER(B726), ""sports|ufc|nba|nfl|mlb|soccer|sports fans""), ""Sports"",
  REGEXMATCH(LOWER(B726), ""music|spotify|concert|band|rock|pop|hip hop|jazz|r&amp;b|music lovers""), ""Music"",
  REGEXMATCH(LOWER(B726), ""food|cooking|recipe|restaur"&amp;"ant|snack|grocery|foodies""), ""Food"",
  REGEXMATCH(LOWER(B726), ""travel|vacation|airline|hotel|trip|flights|travelers""), ""Travel"",
  REGEXMATCH(LOWER(B726), ""fashion|style|clothing|apparel|shoes|accessories|beauty|cosmetics|fashionistas""), ""Fashi"&amp;"on &amp; Beauty"",
  REGEXMATCH(LOWER(B726), ""fitness|workout|gym|exercise|yoga|wellness|fitness enthusiasts""), ""Fitness"",
  REGEXMATCH(LOWER(B726), ""health|medical|pharmacy|mental health|doctor|health-conscious""), ""Health"",
  REGEXMATCH(LOWER(B726), "&amp;"""pets|dogs|cats|animals|pet care|pet lovers""), ""Pets"",
  REGEXMATCH(LOWER(B726), ""games|gaming|video games|xbox|playstation|nintendo|gamers""), ""Gaming"",
  REGEXMATCH(LOWER(B726), ""entertainment|movies|tv|netflix|streaming|celebrity|movie lovers|t"&amp;"v fans""), ""Entertainment"",
  REGEXMATCH(LOWER(B726), ""lifestyle|home|interior|decor|living|lifestyle enthusiasts""), ""Lifestyle"",
  REGEXMATCH(LOWER(B726), ""financial|finance|investing|stocks|retirement|banking|credit|debt|loans|savings|personal fi"&amp;"nance""), ""Finance"",
  REGEXMATCH(LOWER(B726), ""auto|automotive""), ""Auto"",
  REGEXMATCH(LOWER(B726), ""parenting|moms|dads|kids|toddlers|baby|new parents|children""), ""Parenting"",
  REGEXMATCH(LOWER(B726), ""technology|tech|gadgets|smartphone|apps"&amp;"|devices|computing|ai|robots""), ""Technology"",
  REGEXMATCH(LOWER(B726), ""education|students|learning|school|teachers|college|university|academics""), ""Education"",
  TRUE, ""Other""
)"),"Fashion &amp; Beauty")</f>
        <v>Fashion &amp; Beauty</v>
      </c>
      <c r="J399" t="s">
        <v>19</v>
      </c>
      <c r="K399" t="s">
        <v>1016</v>
      </c>
      <c r="L399" t="s">
        <v>40</v>
      </c>
      <c r="M399" t="s">
        <v>35</v>
      </c>
      <c r="N399" t="s">
        <v>46</v>
      </c>
      <c r="O399" t="s">
        <v>24</v>
      </c>
      <c r="P399">
        <v>888037</v>
      </c>
      <c r="Q399">
        <v>2841</v>
      </c>
      <c r="R399">
        <v>370429</v>
      </c>
      <c r="S399">
        <v>820340</v>
      </c>
      <c r="T399">
        <v>42</v>
      </c>
      <c r="U399">
        <v>8134.3505240000004</v>
      </c>
      <c r="V399" t="s">
        <v>74</v>
      </c>
      <c r="W399">
        <f t="shared" si="42"/>
        <v>193.67501247619049</v>
      </c>
      <c r="X399">
        <f t="shared" si="43"/>
        <v>0.31991910246982952</v>
      </c>
      <c r="Y399">
        <f t="shared" si="44"/>
        <v>41.713239425834736</v>
      </c>
      <c r="Z399">
        <f t="shared" si="45"/>
        <v>21.959270262317474</v>
      </c>
      <c r="AA399">
        <f t="shared" si="46"/>
        <v>1.4783526927138331</v>
      </c>
      <c r="AB399">
        <f t="shared" si="47"/>
        <v>9.1599229806866163</v>
      </c>
      <c r="AC399">
        <f t="shared" si="48"/>
        <v>2.8631997620556144</v>
      </c>
    </row>
    <row r="400" spans="1:29" x14ac:dyDescent="0.25">
      <c r="A400" t="s">
        <v>350</v>
      </c>
      <c r="B400" t="s">
        <v>2393</v>
      </c>
      <c r="C400" t="s">
        <v>2712</v>
      </c>
      <c r="D400" t="s">
        <v>2333</v>
      </c>
      <c r="E400" t="s">
        <v>2828</v>
      </c>
      <c r="F400" t="s">
        <v>2829</v>
      </c>
      <c r="I400" t="str">
        <f ca="1">IFERROR(__xludf.DUMMYFUNCTION("IFS(
  REGEXMATCH(LOWER(B108), ""sports|ufc|nba|nfl|mlb|soccer|sports fans""), ""Sports"",
  REGEXMATCH(LOWER(B108), ""music|spotify|concert|band|rock|pop|hip hop|jazz|r&amp;b|music lovers""), ""Music"",
  REGEXMATCH(LOWER(B108), ""food|cooking|recipe|restaur"&amp;"ant|snack|grocery|foodies""), ""Food"",
  REGEXMATCH(LOWER(B108), ""travel|vacation|airline|hotel|trip|flights|travelers""), ""Travel"",
  REGEXMATCH(LOWER(B108), ""fashion|style|clothing|apparel|shoes|accessories|beauty|cosmetics|fashionistas""), ""Fashi"&amp;"on &amp; Beauty"",
  REGEXMATCH(LOWER(B108), ""fitness|workout|gym|exercise|yoga|wellness|fitness enthusiasts""), ""Fitness"",
  REGEXMATCH(LOWER(B108), ""health|medical|pharmacy|mental health|doctor|health-conscious""), ""Health"",
  REGEXMATCH(LOWER(B108), "&amp;"""pets|dogs|cats|animals|pet care|pet lovers""), ""Pets"",
  REGEXMATCH(LOWER(B108), ""games|gaming|video games|xbox|playstation|nintendo|gamers""), ""Gaming"",
  REGEXMATCH(LOWER(B108), ""entertainment|movies|tv|netflix|streaming|celebrity|movie lovers|t"&amp;"v fans""), ""Entertainment"",
  REGEXMATCH(LOWER(B108), ""lifestyle|home|interior|decor|living|lifestyle enthusiasts""), ""Lifestyle"",
  REGEXMATCH(LOWER(B108), ""financial|finance|investing|stocks|retirement|banking|credit|debt|loans|savings|personal fi"&amp;"nance""), ""Finance"",
  REGEXMATCH(LOWER(B108), ""auto|automotive""), ""Auto"",
  REGEXMATCH(LOWER(B108), ""parenting|moms|dads|kids|toddlers|baby|new parents|children""), ""Parenting"",
  REGEXMATCH(LOWER(B108), ""technology|tech|gadgets|smartphone|apps"&amp;"|devices|computing|ai|robots""), ""Technology"",
  REGEXMATCH(LOWER(B108), ""education|students|learning|school|teachers|college|university|academics""), ""Education"",
  TRUE, ""Other""
)"),"Finance")</f>
        <v>Finance</v>
      </c>
      <c r="J400" t="s">
        <v>27</v>
      </c>
      <c r="K400" t="s">
        <v>351</v>
      </c>
      <c r="L400" t="s">
        <v>21</v>
      </c>
      <c r="M400" t="s">
        <v>352</v>
      </c>
      <c r="N400" t="s">
        <v>23</v>
      </c>
      <c r="O400" t="s">
        <v>24</v>
      </c>
      <c r="P400">
        <v>11214</v>
      </c>
      <c r="Q400">
        <v>49</v>
      </c>
      <c r="R400">
        <v>5523</v>
      </c>
      <c r="S400">
        <v>10267</v>
      </c>
      <c r="T400">
        <v>2</v>
      </c>
      <c r="U400">
        <v>1554.3892149999999</v>
      </c>
      <c r="V400" t="s">
        <v>80</v>
      </c>
      <c r="W400">
        <f t="shared" si="42"/>
        <v>777.19460749999996</v>
      </c>
      <c r="X400">
        <f t="shared" si="43"/>
        <v>0.43695380774032461</v>
      </c>
      <c r="Y400">
        <f t="shared" si="44"/>
        <v>49.250936329588015</v>
      </c>
      <c r="Z400">
        <f t="shared" si="45"/>
        <v>281.43929295672643</v>
      </c>
      <c r="AA400">
        <f t="shared" si="46"/>
        <v>4.0816326530612246</v>
      </c>
      <c r="AB400">
        <f t="shared" si="47"/>
        <v>138.61148698055999</v>
      </c>
      <c r="AC400">
        <f t="shared" si="48"/>
        <v>31.722228877551018</v>
      </c>
    </row>
    <row r="401" spans="1:29" x14ac:dyDescent="0.25">
      <c r="A401" t="s">
        <v>389</v>
      </c>
      <c r="B401" t="s">
        <v>818</v>
      </c>
      <c r="C401" t="s">
        <v>2337</v>
      </c>
      <c r="D401" t="s">
        <v>2550</v>
      </c>
      <c r="E401" t="s">
        <v>2830</v>
      </c>
      <c r="I401" t="str">
        <f ca="1">IFERROR(__xludf.DUMMYFUNCTION("IFS(
  REGEXMATCH(LOWER(B126), ""sports|ufc|nba|nfl|mlb|soccer|sports fans""), ""Sports"",
  REGEXMATCH(LOWER(B126), ""music|spotify|concert|band|rock|pop|hip hop|jazz|r&amp;b|music lovers""), ""Music"",
  REGEXMATCH(LOWER(B126), ""food|cooking|recipe|restaur"&amp;"ant|snack|grocery|foodies""), ""Food"",
  REGEXMATCH(LOWER(B126), ""travel|vacation|airline|hotel|trip|flights|travelers""), ""Travel"",
  REGEXMATCH(LOWER(B126), ""fashion|style|clothing|apparel|shoes|accessories|beauty|cosmetics|fashionistas""), ""Fashi"&amp;"on &amp; Beauty"",
  REGEXMATCH(LOWER(B126), ""fitness|workout|gym|exercise|yoga|wellness|fitness enthusiasts""), ""Fitness"",
  REGEXMATCH(LOWER(B126), ""health|medical|pharmacy|mental health|doctor|health-conscious""), ""Health"",
  REGEXMATCH(LOWER(B126), "&amp;"""pets|dogs|cats|animals|pet care|pet lovers""), ""Pets"",
  REGEXMATCH(LOWER(B126), ""games|gaming|video games|xbox|playstation|nintendo|gamers""), ""Gaming"",
  REGEXMATCH(LOWER(B126), ""entertainment|movies|tv|netflix|streaming|celebrity|movie lovers|t"&amp;"v fans""), ""Entertainment"",
  REGEXMATCH(LOWER(B126), ""lifestyle|home|interior|decor|living|lifestyle enthusiasts""), ""Lifestyle"",
  REGEXMATCH(LOWER(B126), ""financial|finance|investing|stocks|retirement|banking|credit|debt|loans|savings|personal fi"&amp;"nance""), ""Finance"",
  REGEXMATCH(LOWER(B126), ""auto|automotive""), ""Auto"",
  REGEXMATCH(LOWER(B126), ""parenting|moms|dads|kids|toddlers|baby|new parents|children""), ""Parenting"",
  REGEXMATCH(LOWER(B126), ""technology|tech|gadgets|smartphone|apps"&amp;"|devices|computing|ai|robots""), ""Technology"",
  REGEXMATCH(LOWER(B126), ""education|students|learning|school|teachers|college|university|academics""), ""Education"",
  TRUE, ""Other""
)"),"Other")</f>
        <v>Other</v>
      </c>
      <c r="J401" t="s">
        <v>27</v>
      </c>
      <c r="K401" t="s">
        <v>390</v>
      </c>
      <c r="L401" t="s">
        <v>40</v>
      </c>
      <c r="M401" t="s">
        <v>90</v>
      </c>
      <c r="N401" t="s">
        <v>23</v>
      </c>
      <c r="O401" t="s">
        <v>116</v>
      </c>
      <c r="P401">
        <v>16808</v>
      </c>
      <c r="Q401">
        <v>43</v>
      </c>
      <c r="R401">
        <v>9211</v>
      </c>
      <c r="S401">
        <v>13372</v>
      </c>
      <c r="T401">
        <v>3</v>
      </c>
      <c r="U401">
        <v>1574.7912799999999</v>
      </c>
      <c r="V401" t="s">
        <v>47</v>
      </c>
      <c r="W401">
        <f t="shared" si="42"/>
        <v>524.93042666666668</v>
      </c>
      <c r="X401">
        <f t="shared" si="43"/>
        <v>0.25583055687767731</v>
      </c>
      <c r="Y401">
        <f t="shared" si="44"/>
        <v>54.801285102332223</v>
      </c>
      <c r="Z401">
        <f t="shared" si="45"/>
        <v>170.96854630333297</v>
      </c>
      <c r="AA401">
        <f t="shared" si="46"/>
        <v>6.9767441860465116</v>
      </c>
      <c r="AB401">
        <f t="shared" si="47"/>
        <v>93.692960495002382</v>
      </c>
      <c r="AC401">
        <f t="shared" si="48"/>
        <v>36.623053023255814</v>
      </c>
    </row>
    <row r="402" spans="1:29" x14ac:dyDescent="0.25">
      <c r="A402" t="s">
        <v>1490</v>
      </c>
      <c r="B402" t="s">
        <v>2306</v>
      </c>
      <c r="C402" t="s">
        <v>2307</v>
      </c>
      <c r="D402" t="s">
        <v>2308</v>
      </c>
      <c r="E402" t="s">
        <v>2831</v>
      </c>
      <c r="I402" t="str">
        <f ca="1">IFERROR(__xludf.DUMMYFUNCTION("IFS(
  REGEXMATCH(LOWER(B712), ""sports|ufc|nba|nfl|mlb|soccer|sports fans""), ""Sports"",
  REGEXMATCH(LOWER(B712), ""music|spotify|concert|band|rock|pop|hip hop|jazz|r&amp;b|music lovers""), ""Music"",
  REGEXMATCH(LOWER(B712), ""food|cooking|recipe|restaur"&amp;"ant|snack|grocery|foodies""), ""Food"",
  REGEXMATCH(LOWER(B712), ""travel|vacation|airline|hotel|trip|flights|travelers""), ""Travel"",
  REGEXMATCH(LOWER(B712), ""fashion|style|clothing|apparel|shoes|accessories|beauty|cosmetics|fashionistas""), ""Fashi"&amp;"on &amp; Beauty"",
  REGEXMATCH(LOWER(B712), ""fitness|workout|gym|exercise|yoga|wellness|fitness enthusiasts""), ""Fitness"",
  REGEXMATCH(LOWER(B712), ""health|medical|pharmacy|mental health|doctor|health-conscious""), ""Health"",
  REGEXMATCH(LOWER(B712), "&amp;"""pets|dogs|cats|animals|pet care|pet lovers""), ""Pets"",
  REGEXMATCH(LOWER(B712), ""games|gaming|video games|xbox|playstation|nintendo|gamers""), ""Gaming"",
  REGEXMATCH(LOWER(B712), ""entertainment|movies|tv|netflix|streaming|celebrity|movie lovers|t"&amp;"v fans""), ""Entertainment"",
  REGEXMATCH(LOWER(B712), ""lifestyle|home|interior|decor|living|lifestyle enthusiasts""), ""Lifestyle"",
  REGEXMATCH(LOWER(B712), ""financial|finance|investing|stocks|retirement|banking|credit|debt|loans|savings|personal fi"&amp;"nance""), ""Finance"",
  REGEXMATCH(LOWER(B712), ""auto|automotive""), ""Auto"",
  REGEXMATCH(LOWER(B712), ""parenting|moms|dads|kids|toddlers|baby|new parents|children""), ""Parenting"",
  REGEXMATCH(LOWER(B712), ""technology|tech|gadgets|smartphone|apps"&amp;"|devices|computing|ai|robots""), ""Technology"",
  REGEXMATCH(LOWER(B712), ""education|students|learning|school|teachers|college|university|academics""), ""Education"",
  TRUE, ""Other""
)"),"Lifestyle")</f>
        <v>Lifestyle</v>
      </c>
      <c r="J402" t="s">
        <v>27</v>
      </c>
      <c r="K402" t="s">
        <v>127</v>
      </c>
      <c r="L402" t="s">
        <v>29</v>
      </c>
      <c r="M402" t="s">
        <v>157</v>
      </c>
      <c r="N402" t="s">
        <v>63</v>
      </c>
      <c r="O402" t="s">
        <v>24</v>
      </c>
      <c r="P402">
        <v>1575592</v>
      </c>
      <c r="Q402">
        <v>3874</v>
      </c>
      <c r="R402">
        <v>1155869</v>
      </c>
      <c r="S402">
        <v>1447900</v>
      </c>
      <c r="T402">
        <v>88</v>
      </c>
      <c r="U402">
        <v>7818.6482969999997</v>
      </c>
      <c r="V402" t="s">
        <v>47</v>
      </c>
      <c r="W402">
        <f t="shared" si="42"/>
        <v>88.84827610227272</v>
      </c>
      <c r="X402">
        <f t="shared" si="43"/>
        <v>0.24587583587629283</v>
      </c>
      <c r="Y402">
        <f t="shared" si="44"/>
        <v>73.360933541170553</v>
      </c>
      <c r="Z402">
        <f t="shared" si="45"/>
        <v>6.7643031321023406</v>
      </c>
      <c r="AA402">
        <f t="shared" si="46"/>
        <v>2.2715539494062984</v>
      </c>
      <c r="AB402">
        <f t="shared" si="47"/>
        <v>4.9623559252649159</v>
      </c>
      <c r="AC402">
        <f t="shared" si="48"/>
        <v>2.0182365247805887</v>
      </c>
    </row>
    <row r="403" spans="1:29" x14ac:dyDescent="0.25">
      <c r="A403" t="s">
        <v>1438</v>
      </c>
      <c r="B403" t="s">
        <v>2306</v>
      </c>
      <c r="C403" t="s">
        <v>2307</v>
      </c>
      <c r="D403" t="s">
        <v>2537</v>
      </c>
      <c r="E403" t="s">
        <v>2832</v>
      </c>
      <c r="I403" t="str">
        <f ca="1">IFERROR(__xludf.DUMMYFUNCTION("IFS(
  REGEXMATCH(LOWER(B677), ""sports|ufc|nba|nfl|mlb|soccer|sports fans""), ""Sports"",
  REGEXMATCH(LOWER(B677), ""music|spotify|concert|band|rock|pop|hip hop|jazz|r&amp;b|music lovers""), ""Music"",
  REGEXMATCH(LOWER(B677), ""food|cooking|recipe|restaur"&amp;"ant|snack|grocery|foodies""), ""Food"",
  REGEXMATCH(LOWER(B677), ""travel|vacation|airline|hotel|trip|flights|travelers""), ""Travel"",
  REGEXMATCH(LOWER(B677), ""fashion|style|clothing|apparel|shoes|accessories|beauty|cosmetics|fashionistas""), ""Fashi"&amp;"on &amp; Beauty"",
  REGEXMATCH(LOWER(B677), ""fitness|workout|gym|exercise|yoga|wellness|fitness enthusiasts""), ""Fitness"",
  REGEXMATCH(LOWER(B677), ""health|medical|pharmacy|mental health|doctor|health-conscious""), ""Health"",
  REGEXMATCH(LOWER(B677), "&amp;"""pets|dogs|cats|animals|pet care|pet lovers""), ""Pets"",
  REGEXMATCH(LOWER(B677), ""games|gaming|video games|xbox|playstation|nintendo|gamers""), ""Gaming"",
  REGEXMATCH(LOWER(B677), ""entertainment|movies|tv|netflix|streaming|celebrity|movie lovers|t"&amp;"v fans""), ""Entertainment"",
  REGEXMATCH(LOWER(B677), ""lifestyle|home|interior|decor|living|lifestyle enthusiasts""), ""Lifestyle"",
  REGEXMATCH(LOWER(B677), ""financial|finance|investing|stocks|retirement|banking|credit|debt|loans|savings|personal fi"&amp;"nance""), ""Finance"",
  REGEXMATCH(LOWER(B677), ""auto|automotive""), ""Auto"",
  REGEXMATCH(LOWER(B677), ""parenting|moms|dads|kids|toddlers|baby|new parents|children""), ""Parenting"",
  REGEXMATCH(LOWER(B677), ""technology|tech|gadgets|smartphone|apps"&amp;"|devices|computing|ai|robots""), ""Technology"",
  REGEXMATCH(LOWER(B677), ""education|students|learning|school|teachers|college|university|academics""), ""Education"",
  TRUE, ""Other""
)"),"Other")</f>
        <v>Other</v>
      </c>
      <c r="J403" t="s">
        <v>27</v>
      </c>
      <c r="K403" t="s">
        <v>1374</v>
      </c>
      <c r="L403" t="s">
        <v>34</v>
      </c>
      <c r="M403" t="s">
        <v>701</v>
      </c>
      <c r="N403" t="s">
        <v>55</v>
      </c>
      <c r="O403" t="s">
        <v>24</v>
      </c>
      <c r="P403">
        <v>8187</v>
      </c>
      <c r="Q403">
        <v>20</v>
      </c>
      <c r="R403">
        <v>4888</v>
      </c>
      <c r="S403">
        <v>7510</v>
      </c>
      <c r="T403">
        <v>3</v>
      </c>
      <c r="U403">
        <v>6980.2293040000004</v>
      </c>
      <c r="V403" t="s">
        <v>106</v>
      </c>
      <c r="W403">
        <f t="shared" si="42"/>
        <v>2326.7431013333335</v>
      </c>
      <c r="X403">
        <f t="shared" si="43"/>
        <v>0.24428972761695372</v>
      </c>
      <c r="Y403">
        <f t="shared" si="44"/>
        <v>59.704409429583485</v>
      </c>
      <c r="Z403">
        <f t="shared" si="45"/>
        <v>1428.0338183306055</v>
      </c>
      <c r="AA403">
        <f t="shared" si="46"/>
        <v>15</v>
      </c>
      <c r="AB403">
        <f t="shared" si="47"/>
        <v>852.59915768901931</v>
      </c>
      <c r="AC403">
        <f t="shared" si="48"/>
        <v>349.01146520000003</v>
      </c>
    </row>
    <row r="404" spans="1:29" x14ac:dyDescent="0.25">
      <c r="A404" t="s">
        <v>88</v>
      </c>
      <c r="B404" t="s">
        <v>2393</v>
      </c>
      <c r="C404" t="s">
        <v>242</v>
      </c>
      <c r="D404" t="s">
        <v>2833</v>
      </c>
      <c r="E404" t="s">
        <v>2834</v>
      </c>
      <c r="F404" t="s">
        <v>2835</v>
      </c>
      <c r="I404" t="str">
        <f ca="1">IFERROR(__xludf.DUMMYFUNCTION("IFS(
  REGEXMATCH(LOWER(B17), ""sports|ufc|nba|nfl|mlb|soccer|sports fans""), ""Sports"",
  REGEXMATCH(LOWER(B17), ""music|spotify|concert|band|rock|pop|hip hop|jazz|r&amp;b|music lovers""), ""Music"",
  REGEXMATCH(LOWER(B17), ""food|cooking|recipe|restaurant"&amp;"|snack|grocery|foodies""), ""Food"",
  REGEXMATCH(LOWER(B17), ""travel|vacation|airline|hotel|trip|flights|travelers""), ""Travel"",
  REGEXMATCH(LOWER(B17), ""fashion|style|clothing|apparel|shoes|accessories|beauty|cosmetics|fashionistas""), ""Fashion &amp; "&amp;"Beauty"",
  REGEXMATCH(LOWER(B17), ""fitness|workout|gym|exercise|yoga|wellness|fitness enthusiasts""), ""Fitness"",
  REGEXMATCH(LOWER(B17), ""health|medical|pharmacy|mental health|doctor|health-conscious""), ""Health"",
  REGEXMATCH(LOWER(B17), ""pets|d"&amp;"ogs|cats|animals|pet care|pet lovers""), ""Pets"",
  REGEXMATCH(LOWER(B17), ""games|gaming|video games|xbox|playstation|nintendo|gamers""), ""Gaming"",
  REGEXMATCH(LOWER(B17), ""entertainment|movies|tv|netflix|streaming|celebrity|movie lovers|tv fans""),"&amp;" ""Entertainment"",
  REGEXMATCH(LOWER(B17), ""lifestyle|home|interior|decor|living|lifestyle enthusiasts""), ""Lifestyle"",
  REGEXMATCH(LOWER(B17), ""financial|finance|investing|stocks|retirement|banking|credit|debt|loans|savings|personal finance""), """&amp;"Finance"",
  REGEXMATCH(LOWER(B17), ""auto|automotive""), ""Auto"",
  REGEXMATCH(LOWER(B17), ""parenting|moms|dads|kids|toddlers|baby|new parents|children""), ""Parenting"",
  REGEXMATCH(LOWER(B17), ""technology|tech|gadgets|smartphone|apps|devices|comput"&amp;"ing|ai|robots""), ""Technology"",
  REGEXMATCH(LOWER(B17), ""education|students|learning|school|teachers|college|university|academics""), ""Education"",
  TRUE, ""Other""
)"),"Travel")</f>
        <v>Travel</v>
      </c>
      <c r="J404" t="s">
        <v>27</v>
      </c>
      <c r="K404" t="s">
        <v>89</v>
      </c>
      <c r="L404" t="s">
        <v>40</v>
      </c>
      <c r="M404" t="s">
        <v>90</v>
      </c>
      <c r="N404" t="s">
        <v>91</v>
      </c>
      <c r="O404" t="s">
        <v>92</v>
      </c>
      <c r="P404">
        <v>18313</v>
      </c>
      <c r="Q404">
        <v>60</v>
      </c>
      <c r="R404">
        <v>9481</v>
      </c>
      <c r="S404">
        <v>16300</v>
      </c>
      <c r="T404">
        <v>4</v>
      </c>
      <c r="U404">
        <v>1456.9341870000001</v>
      </c>
      <c r="V404" t="s">
        <v>31</v>
      </c>
      <c r="W404">
        <f t="shared" si="42"/>
        <v>364.23354675000002</v>
      </c>
      <c r="X404">
        <f t="shared" si="43"/>
        <v>0.32763610549882599</v>
      </c>
      <c r="Y404">
        <f t="shared" si="44"/>
        <v>51.771965270572821</v>
      </c>
      <c r="Z404">
        <f t="shared" si="45"/>
        <v>153.66883103048201</v>
      </c>
      <c r="AA404">
        <f t="shared" si="46"/>
        <v>6.666666666666667</v>
      </c>
      <c r="AB404">
        <f t="shared" si="47"/>
        <v>79.557373832796372</v>
      </c>
      <c r="AC404">
        <f t="shared" si="48"/>
        <v>24.282236450000003</v>
      </c>
    </row>
    <row r="405" spans="1:29" x14ac:dyDescent="0.25">
      <c r="A405" t="s">
        <v>164</v>
      </c>
      <c r="B405" t="s">
        <v>930</v>
      </c>
      <c r="C405" t="s">
        <v>2340</v>
      </c>
      <c r="D405" t="s">
        <v>2341</v>
      </c>
      <c r="E405" t="s">
        <v>2342</v>
      </c>
      <c r="F405" t="s">
        <v>2836</v>
      </c>
      <c r="I405" t="str">
        <f ca="1">IFERROR(__xludf.DUMMYFUNCTION("IFS(
  REGEXMATCH(LOWER(B41), ""sports|ufc|nba|nfl|mlb|soccer|sports fans""), ""Sports"",
  REGEXMATCH(LOWER(B41), ""music|spotify|concert|band|rock|pop|hip hop|jazz|r&amp;b|music lovers""), ""Music"",
  REGEXMATCH(LOWER(B41), ""food|cooking|recipe|restaurant"&amp;"|snack|grocery|foodies""), ""Food"",
  REGEXMATCH(LOWER(B41), ""travel|vacation|airline|hotel|trip|flights|travelers""), ""Travel"",
  REGEXMATCH(LOWER(B41), ""fashion|style|clothing|apparel|shoes|accessories|beauty|cosmetics|fashionistas""), ""Fashion &amp; "&amp;"Beauty"",
  REGEXMATCH(LOWER(B41), ""fitness|workout|gym|exercise|yoga|wellness|fitness enthusiasts""), ""Fitness"",
  REGEXMATCH(LOWER(B41), ""health|medical|pharmacy|mental health|doctor|health-conscious""), ""Health"",
  REGEXMATCH(LOWER(B41), ""pets|d"&amp;"ogs|cats|animals|pet care|pet lovers""), ""Pets"",
  REGEXMATCH(LOWER(B41), ""games|gaming|video games|xbox|playstation|nintendo|gamers""), ""Gaming"",
  REGEXMATCH(LOWER(B41), ""entertainment|movies|tv|netflix|streaming|celebrity|movie lovers|tv fans""),"&amp;" ""Entertainment"",
  REGEXMATCH(LOWER(B41), ""lifestyle|home|interior|decor|living|lifestyle enthusiasts""), ""Lifestyle"",
  REGEXMATCH(LOWER(B41), ""financial|finance|investing|stocks|retirement|banking|credit|debt|loans|savings|personal finance""), """&amp;"Finance"",
  REGEXMATCH(LOWER(B41), ""auto|automotive""), ""Auto"",
  REGEXMATCH(LOWER(B41), ""parenting|moms|dads|kids|toddlers|baby|new parents|children""), ""Parenting"",
  REGEXMATCH(LOWER(B41), ""technology|tech|gadgets|smartphone|apps|devices|comput"&amp;"ing|ai|robots""), ""Technology"",
  REGEXMATCH(LOWER(B41), ""education|students|learning|school|teachers|college|university|academics""), ""Education"",
  TRUE, ""Other""
)"),"Sports")</f>
        <v>Sports</v>
      </c>
      <c r="J405" t="s">
        <v>19</v>
      </c>
      <c r="K405" t="s">
        <v>165</v>
      </c>
      <c r="L405" t="s">
        <v>21</v>
      </c>
      <c r="M405" t="s">
        <v>157</v>
      </c>
      <c r="N405" t="s">
        <v>23</v>
      </c>
      <c r="O405" t="s">
        <v>24</v>
      </c>
      <c r="P405">
        <v>47931</v>
      </c>
      <c r="Q405">
        <v>170</v>
      </c>
      <c r="R405">
        <v>15989</v>
      </c>
      <c r="S405">
        <v>38916</v>
      </c>
      <c r="T405">
        <v>4</v>
      </c>
      <c r="U405">
        <v>1487.228625</v>
      </c>
      <c r="V405" t="s">
        <v>166</v>
      </c>
      <c r="W405">
        <f t="shared" si="42"/>
        <v>371.80715624999999</v>
      </c>
      <c r="X405">
        <f t="shared" si="43"/>
        <v>0.35467651415576557</v>
      </c>
      <c r="Y405">
        <f t="shared" si="44"/>
        <v>33.35836932256786</v>
      </c>
      <c r="Z405">
        <f t="shared" si="45"/>
        <v>93.015737381950089</v>
      </c>
      <c r="AA405">
        <f t="shared" si="46"/>
        <v>2.3529411764705883</v>
      </c>
      <c r="AB405">
        <f t="shared" si="47"/>
        <v>31.028533203980722</v>
      </c>
      <c r="AC405">
        <f t="shared" si="48"/>
        <v>8.7484036764705877</v>
      </c>
    </row>
    <row r="406" spans="1:29" x14ac:dyDescent="0.25">
      <c r="A406" t="s">
        <v>606</v>
      </c>
      <c r="B406" t="s">
        <v>607</v>
      </c>
      <c r="I406" t="str">
        <f ca="1">IFERROR(__xludf.DUMMYFUNCTION("IFS(
  REGEXMATCH(LOWER(B220), ""sports|ufc|nba|nfl|mlb|soccer|sports fans""), ""Sports"",
  REGEXMATCH(LOWER(B220), ""music|spotify|concert|band|rock|pop|hip hop|jazz|r&amp;b|music lovers""), ""Music"",
  REGEXMATCH(LOWER(B220), ""food|cooking|recipe|restaur"&amp;"ant|snack|grocery|foodies""), ""Food"",
  REGEXMATCH(LOWER(B220), ""travel|vacation|airline|hotel|trip|flights|travelers""), ""Travel"",
  REGEXMATCH(LOWER(B220), ""fashion|style|clothing|apparel|shoes|accessories|beauty|cosmetics|fashionistas""), ""Fashi"&amp;"on &amp; Beauty"",
  REGEXMATCH(LOWER(B220), ""fitness|workout|gym|exercise|yoga|wellness|fitness enthusiasts""), ""Fitness"",
  REGEXMATCH(LOWER(B220), ""health|medical|pharmacy|mental health|doctor|health-conscious""), ""Health"",
  REGEXMATCH(LOWER(B220), "&amp;"""pets|dogs|cats|animals|pet care|pet lovers""), ""Pets"",
  REGEXMATCH(LOWER(B220), ""games|gaming|video games|xbox|playstation|nintendo|gamers""), ""Gaming"",
  REGEXMATCH(LOWER(B220), ""entertainment|movies|tv|netflix|streaming|celebrity|movie lovers|t"&amp;"v fans""), ""Entertainment"",
  REGEXMATCH(LOWER(B220), ""lifestyle|home|interior|decor|living|lifestyle enthusiasts""), ""Lifestyle"",
  REGEXMATCH(LOWER(B220), ""financial|finance|investing|stocks|retirement|banking|credit|debt|loans|savings|personal fi"&amp;"nance""), ""Finance"",
  REGEXMATCH(LOWER(B220), ""auto|automotive""), ""Auto"",
  REGEXMATCH(LOWER(B220), ""parenting|moms|dads|kids|toddlers|baby|new parents|children""), ""Parenting"",
  REGEXMATCH(LOWER(B220), ""technology|tech|gadgets|smartphone|apps"&amp;"|devices|computing|ai|robots""), ""Technology"",
  REGEXMATCH(LOWER(B220), ""education|students|learning|school|teachers|college|university|academics""), ""Education"",
  TRUE, ""Other""
)"),"Other")</f>
        <v>Other</v>
      </c>
      <c r="J406" t="s">
        <v>27</v>
      </c>
      <c r="K406" t="s">
        <v>608</v>
      </c>
      <c r="L406" t="s">
        <v>34</v>
      </c>
      <c r="M406" t="s">
        <v>609</v>
      </c>
      <c r="N406" t="s">
        <v>323</v>
      </c>
      <c r="O406" t="s">
        <v>24</v>
      </c>
      <c r="P406">
        <v>9149</v>
      </c>
      <c r="Q406">
        <v>40</v>
      </c>
      <c r="R406">
        <v>4568</v>
      </c>
      <c r="S406">
        <v>8648</v>
      </c>
      <c r="T406">
        <v>4</v>
      </c>
      <c r="U406">
        <v>1758.0983650000001</v>
      </c>
      <c r="V406" t="s">
        <v>47</v>
      </c>
      <c r="W406">
        <f t="shared" si="42"/>
        <v>439.52459125000001</v>
      </c>
      <c r="X406">
        <f t="shared" si="43"/>
        <v>0.43720625204940433</v>
      </c>
      <c r="Y406">
        <f t="shared" si="44"/>
        <v>49.928953984041975</v>
      </c>
      <c r="Z406">
        <f t="shared" si="45"/>
        <v>384.87267184763573</v>
      </c>
      <c r="AA406">
        <f t="shared" si="46"/>
        <v>10</v>
      </c>
      <c r="AB406">
        <f t="shared" si="47"/>
        <v>192.1628992239589</v>
      </c>
      <c r="AC406">
        <f t="shared" si="48"/>
        <v>43.952459125000004</v>
      </c>
    </row>
    <row r="407" spans="1:29" x14ac:dyDescent="0.25">
      <c r="A407" t="s">
        <v>365</v>
      </c>
      <c r="B407" t="s">
        <v>930</v>
      </c>
      <c r="C407" t="s">
        <v>2340</v>
      </c>
      <c r="D407" t="s">
        <v>2341</v>
      </c>
      <c r="E407" t="s">
        <v>2342</v>
      </c>
      <c r="F407" t="s">
        <v>2837</v>
      </c>
      <c r="I407" t="str">
        <f ca="1">IFERROR(__xludf.DUMMYFUNCTION("IFS(
  REGEXMATCH(LOWER(B115), ""sports|ufc|nba|nfl|mlb|soccer|sports fans""), ""Sports"",
  REGEXMATCH(LOWER(B115), ""music|spotify|concert|band|rock|pop|hip hop|jazz|r&amp;b|music lovers""), ""Music"",
  REGEXMATCH(LOWER(B115), ""food|cooking|recipe|restaur"&amp;"ant|snack|grocery|foodies""), ""Food"",
  REGEXMATCH(LOWER(B115), ""travel|vacation|airline|hotel|trip|flights|travelers""), ""Travel"",
  REGEXMATCH(LOWER(B115), ""fashion|style|clothing|apparel|shoes|accessories|beauty|cosmetics|fashionistas""), ""Fashi"&amp;"on &amp; Beauty"",
  REGEXMATCH(LOWER(B115), ""fitness|workout|gym|exercise|yoga|wellness|fitness enthusiasts""), ""Fitness"",
  REGEXMATCH(LOWER(B115), ""health|medical|pharmacy|mental health|doctor|health-conscious""), ""Health"",
  REGEXMATCH(LOWER(B115), "&amp;"""pets|dogs|cats|animals|pet care|pet lovers""), ""Pets"",
  REGEXMATCH(LOWER(B115), ""games|gaming|video games|xbox|playstation|nintendo|gamers""), ""Gaming"",
  REGEXMATCH(LOWER(B115), ""entertainment|movies|tv|netflix|streaming|celebrity|movie lovers|t"&amp;"v fans""), ""Entertainment"",
  REGEXMATCH(LOWER(B115), ""lifestyle|home|interior|decor|living|lifestyle enthusiasts""), ""Lifestyle"",
  REGEXMATCH(LOWER(B115), ""financial|finance|investing|stocks|retirement|banking|credit|debt|loans|savings|personal fi"&amp;"nance""), ""Finance"",
  REGEXMATCH(LOWER(B115), ""auto|automotive""), ""Auto"",
  REGEXMATCH(LOWER(B115), ""parenting|moms|dads|kids|toddlers|baby|new parents|children""), ""Parenting"",
  REGEXMATCH(LOWER(B115), ""technology|tech|gadgets|smartphone|apps"&amp;"|devices|computing|ai|robots""), ""Technology"",
  REGEXMATCH(LOWER(B115), ""education|students|learning|school|teachers|college|university|academics""), ""Education"",
  TRUE, ""Other""
)"),"Sports")</f>
        <v>Sports</v>
      </c>
      <c r="J407" t="s">
        <v>27</v>
      </c>
      <c r="K407" t="s">
        <v>366</v>
      </c>
      <c r="L407" t="s">
        <v>40</v>
      </c>
      <c r="M407" t="s">
        <v>367</v>
      </c>
      <c r="N407" t="s">
        <v>36</v>
      </c>
      <c r="O407" t="s">
        <v>24</v>
      </c>
      <c r="P407">
        <v>7402</v>
      </c>
      <c r="Q407">
        <v>9</v>
      </c>
      <c r="R407">
        <v>3860</v>
      </c>
      <c r="S407">
        <v>6406</v>
      </c>
      <c r="T407">
        <v>1</v>
      </c>
      <c r="U407">
        <v>1560.449936</v>
      </c>
      <c r="V407" t="s">
        <v>119</v>
      </c>
      <c r="W407">
        <f t="shared" si="42"/>
        <v>1560.449936</v>
      </c>
      <c r="X407">
        <f t="shared" si="43"/>
        <v>0.1215887597946501</v>
      </c>
      <c r="Y407">
        <f t="shared" si="44"/>
        <v>52.14806808970549</v>
      </c>
      <c r="Z407">
        <f t="shared" si="45"/>
        <v>404.26164145077718</v>
      </c>
      <c r="AA407">
        <f t="shared" si="46"/>
        <v>11.111111111111111</v>
      </c>
      <c r="AB407">
        <f t="shared" si="47"/>
        <v>210.81463604431235</v>
      </c>
      <c r="AC407">
        <f t="shared" si="48"/>
        <v>173.38332622222222</v>
      </c>
    </row>
    <row r="408" spans="1:29" x14ac:dyDescent="0.25">
      <c r="A408" t="s">
        <v>740</v>
      </c>
      <c r="B408" t="s">
        <v>2310</v>
      </c>
      <c r="C408" t="s">
        <v>2408</v>
      </c>
      <c r="D408" t="s">
        <v>2503</v>
      </c>
      <c r="E408" t="s">
        <v>2838</v>
      </c>
      <c r="I408" t="str">
        <f ca="1">IFERROR(__xludf.DUMMYFUNCTION("IFS(
  REGEXMATCH(LOWER(B281), ""sports|ufc|nba|nfl|mlb|soccer|sports fans""), ""Sports"",
  REGEXMATCH(LOWER(B281), ""music|spotify|concert|band|rock|pop|hip hop|jazz|r&amp;b|music lovers""), ""Music"",
  REGEXMATCH(LOWER(B281), ""food|cooking|recipe|restaur"&amp;"ant|snack|grocery|foodies""), ""Food"",
  REGEXMATCH(LOWER(B281), ""travel|vacation|airline|hotel|trip|flights|travelers""), ""Travel"",
  REGEXMATCH(LOWER(B281), ""fashion|style|clothing|apparel|shoes|accessories|beauty|cosmetics|fashionistas""), ""Fashi"&amp;"on &amp; Beauty"",
  REGEXMATCH(LOWER(B281), ""fitness|workout|gym|exercise|yoga|wellness|fitness enthusiasts""), ""Fitness"",
  REGEXMATCH(LOWER(B281), ""health|medical|pharmacy|mental health|doctor|health-conscious""), ""Health"",
  REGEXMATCH(LOWER(B281), "&amp;"""pets|dogs|cats|animals|pet care|pet lovers""), ""Pets"",
  REGEXMATCH(LOWER(B281), ""games|gaming|video games|xbox|playstation|nintendo|gamers""), ""Gaming"",
  REGEXMATCH(LOWER(B281), ""entertainment|movies|tv|netflix|streaming|celebrity|movie lovers|t"&amp;"v fans""), ""Entertainment"",
  REGEXMATCH(LOWER(B281), ""lifestyle|home|interior|decor|living|lifestyle enthusiasts""), ""Lifestyle"",
  REGEXMATCH(LOWER(B281), ""financial|finance|investing|stocks|retirement|banking|credit|debt|loans|savings|personal fi"&amp;"nance""), ""Finance"",
  REGEXMATCH(LOWER(B281), ""auto|automotive""), ""Auto"",
  REGEXMATCH(LOWER(B281), ""parenting|moms|dads|kids|toddlers|baby|new parents|children""), ""Parenting"",
  REGEXMATCH(LOWER(B281), ""technology|tech|gadgets|smartphone|apps"&amp;"|devices|computing|ai|robots""), ""Technology"",
  REGEXMATCH(LOWER(B281), ""education|students|learning|school|teachers|college|university|academics""), ""Education"",
  TRUE, ""Other""
)"),"Other")</f>
        <v>Other</v>
      </c>
      <c r="J408" t="s">
        <v>19</v>
      </c>
      <c r="K408" t="s">
        <v>741</v>
      </c>
      <c r="L408" t="s">
        <v>40</v>
      </c>
      <c r="M408" t="s">
        <v>742</v>
      </c>
      <c r="N408" t="s">
        <v>36</v>
      </c>
      <c r="O408" t="s">
        <v>24</v>
      </c>
      <c r="P408">
        <v>14379</v>
      </c>
      <c r="Q408">
        <v>30</v>
      </c>
      <c r="R408">
        <v>6272</v>
      </c>
      <c r="S408">
        <v>11886</v>
      </c>
      <c r="T408">
        <v>18</v>
      </c>
      <c r="U408">
        <v>1973.5622330000001</v>
      </c>
      <c r="V408" t="s">
        <v>106</v>
      </c>
      <c r="W408">
        <f t="shared" si="42"/>
        <v>109.64234627777779</v>
      </c>
      <c r="X408">
        <f t="shared" si="43"/>
        <v>0.20863759649488839</v>
      </c>
      <c r="Y408">
        <f t="shared" si="44"/>
        <v>43.619166840531335</v>
      </c>
      <c r="Z408">
        <f t="shared" si="45"/>
        <v>314.66234582270408</v>
      </c>
      <c r="AA408">
        <f t="shared" si="46"/>
        <v>60</v>
      </c>
      <c r="AB408">
        <f t="shared" si="47"/>
        <v>137.25309360873499</v>
      </c>
      <c r="AC408">
        <f t="shared" si="48"/>
        <v>65.785407766666665</v>
      </c>
    </row>
    <row r="409" spans="1:29" x14ac:dyDescent="0.25">
      <c r="A409" t="s">
        <v>314</v>
      </c>
      <c r="B409" t="s">
        <v>2393</v>
      </c>
      <c r="C409" t="s">
        <v>2712</v>
      </c>
      <c r="D409" t="s">
        <v>2333</v>
      </c>
      <c r="E409" t="s">
        <v>2828</v>
      </c>
      <c r="F409" t="s">
        <v>2839</v>
      </c>
      <c r="I409" t="str">
        <f ca="1">IFERROR(__xludf.DUMMYFUNCTION("IFS(
  REGEXMATCH(LOWER(B94), ""sports|ufc|nba|nfl|mlb|soccer|sports fans""), ""Sports"",
  REGEXMATCH(LOWER(B94), ""music|spotify|concert|band|rock|pop|hip hop|jazz|r&amp;b|music lovers""), ""Music"",
  REGEXMATCH(LOWER(B94), ""food|cooking|recipe|restaurant"&amp;"|snack|grocery|foodies""), ""Food"",
  REGEXMATCH(LOWER(B94), ""travel|vacation|airline|hotel|trip|flights|travelers""), ""Travel"",
  REGEXMATCH(LOWER(B94), ""fashion|style|clothing|apparel|shoes|accessories|beauty|cosmetics|fashionistas""), ""Fashion &amp; "&amp;"Beauty"",
  REGEXMATCH(LOWER(B94), ""fitness|workout|gym|exercise|yoga|wellness|fitness enthusiasts""), ""Fitness"",
  REGEXMATCH(LOWER(B94), ""health|medical|pharmacy|mental health|doctor|health-conscious""), ""Health"",
  REGEXMATCH(LOWER(B94), ""pets|d"&amp;"ogs|cats|animals|pet care|pet lovers""), ""Pets"",
  REGEXMATCH(LOWER(B94), ""games|gaming|video games|xbox|playstation|nintendo|gamers""), ""Gaming"",
  REGEXMATCH(LOWER(B94), ""entertainment|movies|tv|netflix|streaming|celebrity|movie lovers|tv fans""),"&amp;" ""Entertainment"",
  REGEXMATCH(LOWER(B94), ""lifestyle|home|interior|decor|living|lifestyle enthusiasts""), ""Lifestyle"",
  REGEXMATCH(LOWER(B94), ""financial|finance|investing|stocks|retirement|banking|credit|debt|loans|savings|personal finance""), """&amp;"Finance"",
  REGEXMATCH(LOWER(B94), ""auto|automotive""), ""Auto"",
  REGEXMATCH(LOWER(B94), ""parenting|moms|dads|kids|toddlers|baby|new parents|children""), ""Parenting"",
  REGEXMATCH(LOWER(B94), ""technology|tech|gadgets|smartphone|apps|devices|comput"&amp;"ing|ai|robots""), ""Technology"",
  REGEXMATCH(LOWER(B94), ""education|students|learning|school|teachers|college|university|academics""), ""Education"",
  TRUE, ""Other""
)"),"Finance")</f>
        <v>Finance</v>
      </c>
      <c r="J409" t="s">
        <v>19</v>
      </c>
      <c r="K409" t="s">
        <v>315</v>
      </c>
      <c r="L409" t="s">
        <v>34</v>
      </c>
      <c r="M409" t="s">
        <v>203</v>
      </c>
      <c r="N409" t="s">
        <v>23</v>
      </c>
      <c r="O409" t="s">
        <v>24</v>
      </c>
      <c r="P409">
        <v>55274</v>
      </c>
      <c r="Q409">
        <v>219</v>
      </c>
      <c r="R409">
        <v>47583</v>
      </c>
      <c r="S409">
        <v>51275</v>
      </c>
      <c r="T409">
        <v>3</v>
      </c>
      <c r="U409">
        <v>1532.7579049999999</v>
      </c>
      <c r="V409" t="s">
        <v>252</v>
      </c>
      <c r="W409">
        <f t="shared" si="42"/>
        <v>510.91930166666663</v>
      </c>
      <c r="X409">
        <f t="shared" si="43"/>
        <v>0.39620798205304486</v>
      </c>
      <c r="Y409">
        <f t="shared" si="44"/>
        <v>86.085682237580059</v>
      </c>
      <c r="Z409">
        <f t="shared" si="45"/>
        <v>32.212300716642496</v>
      </c>
      <c r="AA409">
        <f t="shared" si="46"/>
        <v>1.3698630136986301</v>
      </c>
      <c r="AB409">
        <f t="shared" si="47"/>
        <v>27.730178836342581</v>
      </c>
      <c r="AC409">
        <f t="shared" si="48"/>
        <v>6.9988945433789951</v>
      </c>
    </row>
    <row r="410" spans="1:29" x14ac:dyDescent="0.25">
      <c r="A410" t="s">
        <v>577</v>
      </c>
      <c r="B410" t="s">
        <v>2310</v>
      </c>
      <c r="C410" t="s">
        <v>2311</v>
      </c>
      <c r="D410" t="s">
        <v>2312</v>
      </c>
      <c r="E410" t="s">
        <v>2840</v>
      </c>
      <c r="I410" t="str">
        <f ca="1">IFERROR(__xludf.DUMMYFUNCTION("IFS(
  REGEXMATCH(LOWER(B208), ""sports|ufc|nba|nfl|mlb|soccer|sports fans""), ""Sports"",
  REGEXMATCH(LOWER(B208), ""music|spotify|concert|band|rock|pop|hip hop|jazz|r&amp;b|music lovers""), ""Music"",
  REGEXMATCH(LOWER(B208), ""food|cooking|recipe|restaur"&amp;"ant|snack|grocery|foodies""), ""Food"",
  REGEXMATCH(LOWER(B208), ""travel|vacation|airline|hotel|trip|flights|travelers""), ""Travel"",
  REGEXMATCH(LOWER(B208), ""fashion|style|clothing|apparel|shoes|accessories|beauty|cosmetics|fashionistas""), ""Fashi"&amp;"on &amp; Beauty"",
  REGEXMATCH(LOWER(B208), ""fitness|workout|gym|exercise|yoga|wellness|fitness enthusiasts""), ""Fitness"",
  REGEXMATCH(LOWER(B208), ""health|medical|pharmacy|mental health|doctor|health-conscious""), ""Health"",
  REGEXMATCH(LOWER(B208), "&amp;"""pets|dogs|cats|animals|pet care|pet lovers""), ""Pets"",
  REGEXMATCH(LOWER(B208), ""games|gaming|video games|xbox|playstation|nintendo|gamers""), ""Gaming"",
  REGEXMATCH(LOWER(B208), ""entertainment|movies|tv|netflix|streaming|celebrity|movie lovers|t"&amp;"v fans""), ""Entertainment"",
  REGEXMATCH(LOWER(B208), ""lifestyle|home|interior|decor|living|lifestyle enthusiasts""), ""Lifestyle"",
  REGEXMATCH(LOWER(B208), ""financial|finance|investing|stocks|retirement|banking|credit|debt|loans|savings|personal fi"&amp;"nance""), ""Finance"",
  REGEXMATCH(LOWER(B208), ""auto|automotive""), ""Auto"",
  REGEXMATCH(LOWER(B208), ""parenting|moms|dads|kids|toddlers|baby|new parents|children""), ""Parenting"",
  REGEXMATCH(LOWER(B208), ""technology|tech|gadgets|smartphone|apps"&amp;"|devices|computing|ai|robots""), ""Technology"",
  REGEXMATCH(LOWER(B208), ""education|students|learning|school|teachers|college|university|academics""), ""Education"",
  TRUE, ""Other""
)"),"Other")</f>
        <v>Other</v>
      </c>
      <c r="J410" t="s">
        <v>27</v>
      </c>
      <c r="K410" t="s">
        <v>578</v>
      </c>
      <c r="L410" t="s">
        <v>21</v>
      </c>
      <c r="M410" t="s">
        <v>579</v>
      </c>
      <c r="N410" t="s">
        <v>51</v>
      </c>
      <c r="O410" t="s">
        <v>24</v>
      </c>
      <c r="P410">
        <v>14932</v>
      </c>
      <c r="Q410">
        <v>90</v>
      </c>
      <c r="R410">
        <v>8947</v>
      </c>
      <c r="S410">
        <v>14256</v>
      </c>
      <c r="T410">
        <v>3</v>
      </c>
      <c r="U410">
        <v>1724.417704</v>
      </c>
      <c r="V410" t="s">
        <v>74</v>
      </c>
      <c r="W410">
        <f t="shared" si="42"/>
        <v>574.80590133333328</v>
      </c>
      <c r="X410">
        <f t="shared" si="43"/>
        <v>0.60273238682025176</v>
      </c>
      <c r="Y410">
        <f t="shared" si="44"/>
        <v>59.918296276453255</v>
      </c>
      <c r="Z410">
        <f t="shared" si="45"/>
        <v>192.7369737342126</v>
      </c>
      <c r="AA410">
        <f t="shared" si="46"/>
        <v>3.3333333333333335</v>
      </c>
      <c r="AB410">
        <f t="shared" si="47"/>
        <v>115.48471095633539</v>
      </c>
      <c r="AC410">
        <f t="shared" si="48"/>
        <v>19.160196711111112</v>
      </c>
    </row>
    <row r="411" spans="1:29" x14ac:dyDescent="0.25">
      <c r="A411" t="s">
        <v>843</v>
      </c>
      <c r="B411" t="s">
        <v>2310</v>
      </c>
      <c r="C411" t="s">
        <v>2320</v>
      </c>
      <c r="D411" t="s">
        <v>2321</v>
      </c>
      <c r="E411" t="s">
        <v>2322</v>
      </c>
      <c r="F411" t="s">
        <v>2582</v>
      </c>
      <c r="G411" t="s">
        <v>2841</v>
      </c>
      <c r="I411" t="str">
        <f ca="1">IFERROR(__xludf.DUMMYFUNCTION("IFS(
  REGEXMATCH(LOWER(B335), ""sports|ufc|nba|nfl|mlb|soccer|sports fans""), ""Sports"",
  REGEXMATCH(LOWER(B335), ""music|spotify|concert|band|rock|pop|hip hop|jazz|r&amp;b|music lovers""), ""Music"",
  REGEXMATCH(LOWER(B335), ""food|cooking|recipe|restaur"&amp;"ant|snack|grocery|foodies""), ""Food"",
  REGEXMATCH(LOWER(B335), ""travel|vacation|airline|hotel|trip|flights|travelers""), ""Travel"",
  REGEXMATCH(LOWER(B335), ""fashion|style|clothing|apparel|shoes|accessories|beauty|cosmetics|fashionistas""), ""Fashi"&amp;"on &amp; Beauty"",
  REGEXMATCH(LOWER(B335), ""fitness|workout|gym|exercise|yoga|wellness|fitness enthusiasts""), ""Fitness"",
  REGEXMATCH(LOWER(B335), ""health|medical|pharmacy|mental health|doctor|health-conscious""), ""Health"",
  REGEXMATCH(LOWER(B335), "&amp;"""pets|dogs|cats|animals|pet care|pet lovers""), ""Pets"",
  REGEXMATCH(LOWER(B335), ""games|gaming|video games|xbox|playstation|nintendo|gamers""), ""Gaming"",
  REGEXMATCH(LOWER(B335), ""entertainment|movies|tv|netflix|streaming|celebrity|movie lovers|t"&amp;"v fans""), ""Entertainment"",
  REGEXMATCH(LOWER(B335), ""lifestyle|home|interior|decor|living|lifestyle enthusiasts""), ""Lifestyle"",
  REGEXMATCH(LOWER(B335), ""financial|finance|investing|stocks|retirement|banking|credit|debt|loans|savings|personal fi"&amp;"nance""), ""Finance"",
  REGEXMATCH(LOWER(B335), ""auto|automotive""), ""Auto"",
  REGEXMATCH(LOWER(B335), ""parenting|moms|dads|kids|toddlers|baby|new parents|children""), ""Parenting"",
  REGEXMATCH(LOWER(B335), ""technology|tech|gadgets|smartphone|apps"&amp;"|devices|computing|ai|robots""), ""Technology"",
  REGEXMATCH(LOWER(B335), ""education|students|learning|school|teachers|college|university|academics""), ""Education"",
  TRUE, ""Other""
)"),"Fashion &amp; Beauty")</f>
        <v>Fashion &amp; Beauty</v>
      </c>
      <c r="J411" t="s">
        <v>19</v>
      </c>
      <c r="K411" t="s">
        <v>844</v>
      </c>
      <c r="L411" t="s">
        <v>34</v>
      </c>
      <c r="M411" t="s">
        <v>845</v>
      </c>
      <c r="N411" t="s">
        <v>23</v>
      </c>
      <c r="O411" t="s">
        <v>24</v>
      </c>
      <c r="P411">
        <v>10191</v>
      </c>
      <c r="Q411">
        <v>75</v>
      </c>
      <c r="R411">
        <v>1243</v>
      </c>
      <c r="S411">
        <v>8897</v>
      </c>
      <c r="T411">
        <v>3</v>
      </c>
      <c r="U411">
        <v>2365.9143720000002</v>
      </c>
      <c r="V411" t="s">
        <v>74</v>
      </c>
      <c r="W411">
        <f t="shared" si="42"/>
        <v>788.63812400000006</v>
      </c>
      <c r="X411">
        <f t="shared" si="43"/>
        <v>0.73594347954077122</v>
      </c>
      <c r="Y411">
        <f t="shared" si="44"/>
        <v>12.197036600922383</v>
      </c>
      <c r="Z411">
        <f t="shared" si="45"/>
        <v>1903.3904843121481</v>
      </c>
      <c r="AA411">
        <f t="shared" si="46"/>
        <v>4</v>
      </c>
      <c r="AB411">
        <f t="shared" si="47"/>
        <v>232.1572340300265</v>
      </c>
      <c r="AC411">
        <f t="shared" si="48"/>
        <v>31.545524960000002</v>
      </c>
    </row>
    <row r="412" spans="1:29" x14ac:dyDescent="0.25">
      <c r="A412" t="s">
        <v>173</v>
      </c>
      <c r="B412" t="s">
        <v>2480</v>
      </c>
      <c r="C412" t="s">
        <v>2341</v>
      </c>
      <c r="D412" t="s">
        <v>2481</v>
      </c>
      <c r="E412" t="s">
        <v>2842</v>
      </c>
      <c r="I412" t="str">
        <f ca="1">IFERROR(__xludf.DUMMYFUNCTION("IFS(
  REGEXMATCH(LOWER(B44), ""sports|ufc|nba|nfl|mlb|soccer|sports fans""), ""Sports"",
  REGEXMATCH(LOWER(B44), ""music|spotify|concert|band|rock|pop|hip hop|jazz|r&amp;b|music lovers""), ""Music"",
  REGEXMATCH(LOWER(B44), ""food|cooking|recipe|restaurant"&amp;"|snack|grocery|foodies""), ""Food"",
  REGEXMATCH(LOWER(B44), ""travel|vacation|airline|hotel|trip|flights|travelers""), ""Travel"",
  REGEXMATCH(LOWER(B44), ""fashion|style|clothing|apparel|shoes|accessories|beauty|cosmetics|fashionistas""), ""Fashion &amp; "&amp;"Beauty"",
  REGEXMATCH(LOWER(B44), ""fitness|workout|gym|exercise|yoga|wellness|fitness enthusiasts""), ""Fitness"",
  REGEXMATCH(LOWER(B44), ""health|medical|pharmacy|mental health|doctor|health-conscious""), ""Health"",
  REGEXMATCH(LOWER(B44), ""pets|d"&amp;"ogs|cats|animals|pet care|pet lovers""), ""Pets"",
  REGEXMATCH(LOWER(B44), ""games|gaming|video games|xbox|playstation|nintendo|gamers""), ""Gaming"",
  REGEXMATCH(LOWER(B44), ""entertainment|movies|tv|netflix|streaming|celebrity|movie lovers|tv fans""),"&amp;" ""Entertainment"",
  REGEXMATCH(LOWER(B44), ""lifestyle|home|interior|decor|living|lifestyle enthusiasts""), ""Lifestyle"",
  REGEXMATCH(LOWER(B44), ""financial|finance|investing|stocks|retirement|banking|credit|debt|loans|savings|personal finance""), """&amp;"Finance"",
  REGEXMATCH(LOWER(B44), ""auto|automotive""), ""Auto"",
  REGEXMATCH(LOWER(B44), ""parenting|moms|dads|kids|toddlers|baby|new parents|children""), ""Parenting"",
  REGEXMATCH(LOWER(B44), ""technology|tech|gadgets|smartphone|apps|devices|comput"&amp;"ing|ai|robots""), ""Technology"",
  REGEXMATCH(LOWER(B44), ""education|students|learning|school|teachers|college|university|academics""), ""Education"",
  TRUE, ""Other""
)"),"Travel")</f>
        <v>Travel</v>
      </c>
      <c r="J412" t="s">
        <v>27</v>
      </c>
      <c r="K412" t="s">
        <v>174</v>
      </c>
      <c r="L412" t="s">
        <v>21</v>
      </c>
      <c r="M412" t="s">
        <v>72</v>
      </c>
      <c r="N412" t="s">
        <v>91</v>
      </c>
      <c r="O412" t="s">
        <v>24</v>
      </c>
      <c r="P412">
        <v>253577</v>
      </c>
      <c r="Q412">
        <v>890</v>
      </c>
      <c r="R412">
        <v>66972</v>
      </c>
      <c r="S412">
        <v>191183</v>
      </c>
      <c r="T412">
        <v>44</v>
      </c>
      <c r="U412">
        <v>1493.074494</v>
      </c>
      <c r="V412" t="s">
        <v>106</v>
      </c>
      <c r="W412">
        <f t="shared" si="42"/>
        <v>33.933511227272724</v>
      </c>
      <c r="X412">
        <f t="shared" si="43"/>
        <v>0.35097820385918282</v>
      </c>
      <c r="Y412">
        <f t="shared" si="44"/>
        <v>26.410912661637294</v>
      </c>
      <c r="Z412">
        <f t="shared" si="45"/>
        <v>22.294010840351191</v>
      </c>
      <c r="AA412">
        <f t="shared" si="46"/>
        <v>4.9438202247191008</v>
      </c>
      <c r="AB412">
        <f t="shared" si="47"/>
        <v>5.8880517318211041</v>
      </c>
      <c r="AC412">
        <f t="shared" si="48"/>
        <v>1.6776117910112358</v>
      </c>
    </row>
    <row r="413" spans="1:29" x14ac:dyDescent="0.25">
      <c r="A413" t="s">
        <v>949</v>
      </c>
      <c r="B413" t="s">
        <v>2310</v>
      </c>
      <c r="C413" t="s">
        <v>2320</v>
      </c>
      <c r="D413" t="s">
        <v>2321</v>
      </c>
      <c r="E413" t="s">
        <v>242</v>
      </c>
      <c r="F413" t="s">
        <v>2843</v>
      </c>
      <c r="G413" t="s">
        <v>2844</v>
      </c>
      <c r="I413" t="str">
        <f ca="1">IFERROR(__xludf.DUMMYFUNCTION("IFS(
  REGEXMATCH(LOWER(B385), ""sports|ufc|nba|nfl|mlb|soccer|sports fans""), ""Sports"",
  REGEXMATCH(LOWER(B385), ""music|spotify|concert|band|rock|pop|hip hop|jazz|r&amp;b|music lovers""), ""Music"",
  REGEXMATCH(LOWER(B385), ""food|cooking|recipe|restaur"&amp;"ant|snack|grocery|foodies""), ""Food"",
  REGEXMATCH(LOWER(B385), ""travel|vacation|airline|hotel|trip|flights|travelers""), ""Travel"",
  REGEXMATCH(LOWER(B385), ""fashion|style|clothing|apparel|shoes|accessories|beauty|cosmetics|fashionistas""), ""Fashi"&amp;"on &amp; Beauty"",
  REGEXMATCH(LOWER(B385), ""fitness|workout|gym|exercise|yoga|wellness|fitness enthusiasts""), ""Fitness"",
  REGEXMATCH(LOWER(B385), ""health|medical|pharmacy|mental health|doctor|health-conscious""), ""Health"",
  REGEXMATCH(LOWER(B385), "&amp;"""pets|dogs|cats|animals|pet care|pet lovers""), ""Pets"",
  REGEXMATCH(LOWER(B385), ""games|gaming|video games|xbox|playstation|nintendo|gamers""), ""Gaming"",
  REGEXMATCH(LOWER(B385), ""entertainment|movies|tv|netflix|streaming|celebrity|movie lovers|t"&amp;"v fans""), ""Entertainment"",
  REGEXMATCH(LOWER(B385), ""lifestyle|home|interior|decor|living|lifestyle enthusiasts""), ""Lifestyle"",
  REGEXMATCH(LOWER(B385), ""financial|finance|investing|stocks|retirement|banking|credit|debt|loans|savings|personal fi"&amp;"nance""), ""Finance"",
  REGEXMATCH(LOWER(B385), ""auto|automotive""), ""Auto"",
  REGEXMATCH(LOWER(B385), ""parenting|moms|dads|kids|toddlers|baby|new parents|children""), ""Parenting"",
  REGEXMATCH(LOWER(B385), ""technology|tech|gadgets|smartphone|apps"&amp;"|devices|computing|ai|robots""), ""Technology"",
  REGEXMATCH(LOWER(B385), ""education|students|learning|school|teachers|college|university|academics""), ""Education"",
  TRUE, ""Other""
)"),"Travel")</f>
        <v>Travel</v>
      </c>
      <c r="J413" t="s">
        <v>19</v>
      </c>
      <c r="K413" t="s">
        <v>373</v>
      </c>
      <c r="L413" t="s">
        <v>34</v>
      </c>
      <c r="M413" t="s">
        <v>950</v>
      </c>
      <c r="N413" t="s">
        <v>46</v>
      </c>
      <c r="O413" t="s">
        <v>24</v>
      </c>
      <c r="P413">
        <v>15588</v>
      </c>
      <c r="Q413">
        <v>80</v>
      </c>
      <c r="R413">
        <v>2089</v>
      </c>
      <c r="S413">
        <v>14526</v>
      </c>
      <c r="T413">
        <v>9</v>
      </c>
      <c r="U413">
        <v>3518.5334819999998</v>
      </c>
      <c r="V413" t="s">
        <v>31</v>
      </c>
      <c r="W413">
        <f t="shared" si="42"/>
        <v>390.94816466666663</v>
      </c>
      <c r="X413">
        <f t="shared" si="43"/>
        <v>0.5132152938157557</v>
      </c>
      <c r="Y413">
        <f t="shared" si="44"/>
        <v>13.401334359763922</v>
      </c>
      <c r="Z413">
        <f t="shared" si="45"/>
        <v>1684.3147352800383</v>
      </c>
      <c r="AA413">
        <f t="shared" si="46"/>
        <v>11.25</v>
      </c>
      <c r="AB413">
        <f t="shared" si="47"/>
        <v>225.72064934565049</v>
      </c>
      <c r="AC413">
        <f t="shared" si="48"/>
        <v>43.981668524999996</v>
      </c>
    </row>
    <row r="414" spans="1:29" x14ac:dyDescent="0.25">
      <c r="A414" t="s">
        <v>1482</v>
      </c>
      <c r="B414" t="s">
        <v>2306</v>
      </c>
      <c r="C414" t="s">
        <v>2307</v>
      </c>
      <c r="D414" t="s">
        <v>2327</v>
      </c>
      <c r="E414" t="s">
        <v>2705</v>
      </c>
      <c r="F414" t="s">
        <v>2845</v>
      </c>
      <c r="I414" t="str">
        <f ca="1">IFERROR(__xludf.DUMMYFUNCTION("IFS(
  REGEXMATCH(LOWER(B706), ""sports|ufc|nba|nfl|mlb|soccer|sports fans""), ""Sports"",
  REGEXMATCH(LOWER(B706), ""music|spotify|concert|band|rock|pop|hip hop|jazz|r&amp;b|music lovers""), ""Music"",
  REGEXMATCH(LOWER(B706), ""food|cooking|recipe|restaur"&amp;"ant|snack|grocery|foodies""), ""Food"",
  REGEXMATCH(LOWER(B706), ""travel|vacation|airline|hotel|trip|flights|travelers""), ""Travel"",
  REGEXMATCH(LOWER(B706), ""fashion|style|clothing|apparel|shoes|accessories|beauty|cosmetics|fashionistas""), ""Fashi"&amp;"on &amp; Beauty"",
  REGEXMATCH(LOWER(B706), ""fitness|workout|gym|exercise|yoga|wellness|fitness enthusiasts""), ""Fitness"",
  REGEXMATCH(LOWER(B706), ""health|medical|pharmacy|mental health|doctor|health-conscious""), ""Health"",
  REGEXMATCH(LOWER(B706), "&amp;"""pets|dogs|cats|animals|pet care|pet lovers""), ""Pets"",
  REGEXMATCH(LOWER(B706), ""games|gaming|video games|xbox|playstation|nintendo|gamers""), ""Gaming"",
  REGEXMATCH(LOWER(B706), ""entertainment|movies|tv|netflix|streaming|celebrity|movie lovers|t"&amp;"v fans""), ""Entertainment"",
  REGEXMATCH(LOWER(B706), ""lifestyle|home|interior|decor|living|lifestyle enthusiasts""), ""Lifestyle"",
  REGEXMATCH(LOWER(B706), ""financial|finance|investing|stocks|retirement|banking|credit|debt|loans|savings|personal fi"&amp;"nance""), ""Finance"",
  REGEXMATCH(LOWER(B706), ""auto|automotive""), ""Auto"",
  REGEXMATCH(LOWER(B706), ""parenting|moms|dads|kids|toddlers|baby|new parents|children""), ""Parenting"",
  REGEXMATCH(LOWER(B706), ""technology|tech|gadgets|smartphone|apps"&amp;"|devices|computing|ai|robots""), ""Technology"",
  REGEXMATCH(LOWER(B706), ""education|students|learning|school|teachers|college|university|academics""), ""Education"",
  TRUE, ""Other""
)"),"Fashion &amp; Beauty")</f>
        <v>Fashion &amp; Beauty</v>
      </c>
      <c r="J414" t="s">
        <v>27</v>
      </c>
      <c r="K414" t="s">
        <v>585</v>
      </c>
      <c r="L414" t="s">
        <v>29</v>
      </c>
      <c r="M414" t="s">
        <v>510</v>
      </c>
      <c r="N414" t="s">
        <v>55</v>
      </c>
      <c r="O414" t="s">
        <v>24</v>
      </c>
      <c r="P414">
        <v>247106</v>
      </c>
      <c r="Q414">
        <v>750</v>
      </c>
      <c r="R414">
        <v>159618</v>
      </c>
      <c r="S414">
        <v>233150</v>
      </c>
      <c r="T414">
        <v>32</v>
      </c>
      <c r="U414">
        <v>7629.94427</v>
      </c>
      <c r="V414" t="s">
        <v>74</v>
      </c>
      <c r="W414">
        <f t="shared" si="42"/>
        <v>238.4357584375</v>
      </c>
      <c r="X414">
        <f t="shared" si="43"/>
        <v>0.30351347195130834</v>
      </c>
      <c r="Y414">
        <f t="shared" si="44"/>
        <v>64.594951154565251</v>
      </c>
      <c r="Z414">
        <f t="shared" si="45"/>
        <v>47.801277236903104</v>
      </c>
      <c r="AA414">
        <f t="shared" si="46"/>
        <v>4.2666666666666666</v>
      </c>
      <c r="AB414">
        <f t="shared" si="47"/>
        <v>30.877211682435878</v>
      </c>
      <c r="AC414">
        <f t="shared" si="48"/>
        <v>10.173259026666667</v>
      </c>
    </row>
    <row r="415" spans="1:29" x14ac:dyDescent="0.25">
      <c r="A415" t="s">
        <v>1184</v>
      </c>
      <c r="B415" t="s">
        <v>2306</v>
      </c>
      <c r="C415" t="s">
        <v>2307</v>
      </c>
      <c r="D415" t="s">
        <v>2329</v>
      </c>
      <c r="E415" t="s">
        <v>2846</v>
      </c>
      <c r="I415" t="str">
        <f ca="1">IFERROR(__xludf.DUMMYFUNCTION("IFS(
  REGEXMATCH(LOWER(B517), ""sports|ufc|nba|nfl|mlb|soccer|sports fans""), ""Sports"",
  REGEXMATCH(LOWER(B517), ""music|spotify|concert|band|rock|pop|hip hop|jazz|r&amp;b|music lovers""), ""Music"",
  REGEXMATCH(LOWER(B517), ""food|cooking|recipe|restaur"&amp;"ant|snack|grocery|foodies""), ""Food"",
  REGEXMATCH(LOWER(B517), ""travel|vacation|airline|hotel|trip|flights|travelers""), ""Travel"",
  REGEXMATCH(LOWER(B517), ""fashion|style|clothing|apparel|shoes|accessories|beauty|cosmetics|fashionistas""), ""Fashi"&amp;"on &amp; Beauty"",
  REGEXMATCH(LOWER(B517), ""fitness|workout|gym|exercise|yoga|wellness|fitness enthusiasts""), ""Fitness"",
  REGEXMATCH(LOWER(B517), ""health|medical|pharmacy|mental health|doctor|health-conscious""), ""Health"",
  REGEXMATCH(LOWER(B517), "&amp;"""pets|dogs|cats|animals|pet care|pet lovers""), ""Pets"",
  REGEXMATCH(LOWER(B517), ""games|gaming|video games|xbox|playstation|nintendo|gamers""), ""Gaming"",
  REGEXMATCH(LOWER(B517), ""entertainment|movies|tv|netflix|streaming|celebrity|movie lovers|t"&amp;"v fans""), ""Entertainment"",
  REGEXMATCH(LOWER(B517), ""lifestyle|home|interior|decor|living|lifestyle enthusiasts""), ""Lifestyle"",
  REGEXMATCH(LOWER(B517), ""financial|finance|investing|stocks|retirement|banking|credit|debt|loans|savings|personal fi"&amp;"nance""), ""Finance"",
  REGEXMATCH(LOWER(B517), ""auto|automotive""), ""Auto"",
  REGEXMATCH(LOWER(B517), ""parenting|moms|dads|kids|toddlers|baby|new parents|children""), ""Parenting"",
  REGEXMATCH(LOWER(B517), ""technology|tech|gadgets|smartphone|apps"&amp;"|devices|computing|ai|robots""), ""Technology"",
  REGEXMATCH(LOWER(B517), ""education|students|learning|school|teachers|college|university|academics""), ""Education"",
  TRUE, ""Other""
)"),"Other")</f>
        <v>Other</v>
      </c>
      <c r="J415" t="s">
        <v>27</v>
      </c>
      <c r="K415" t="s">
        <v>1185</v>
      </c>
      <c r="L415" t="s">
        <v>29</v>
      </c>
      <c r="M415" t="s">
        <v>109</v>
      </c>
      <c r="N415" t="s">
        <v>36</v>
      </c>
      <c r="O415" t="s">
        <v>24</v>
      </c>
      <c r="P415">
        <v>16503</v>
      </c>
      <c r="Q415">
        <v>69</v>
      </c>
      <c r="R415">
        <v>8595</v>
      </c>
      <c r="S415">
        <v>14466</v>
      </c>
      <c r="T415">
        <v>7</v>
      </c>
      <c r="U415">
        <v>5714.5238669999999</v>
      </c>
      <c r="V415" t="s">
        <v>74</v>
      </c>
      <c r="W415">
        <f t="shared" si="42"/>
        <v>816.3605524285714</v>
      </c>
      <c r="X415">
        <f t="shared" si="43"/>
        <v>0.4181057989456462</v>
      </c>
      <c r="Y415">
        <f t="shared" si="44"/>
        <v>52.08143973822942</v>
      </c>
      <c r="Z415">
        <f t="shared" si="45"/>
        <v>664.86606945898779</v>
      </c>
      <c r="AA415">
        <f t="shared" si="46"/>
        <v>10.144927536231885</v>
      </c>
      <c r="AB415">
        <f t="shared" si="47"/>
        <v>346.2718213052172</v>
      </c>
      <c r="AC415">
        <f t="shared" si="48"/>
        <v>82.819186478260875</v>
      </c>
    </row>
    <row r="416" spans="1:29" x14ac:dyDescent="0.25">
      <c r="A416" t="s">
        <v>643</v>
      </c>
      <c r="B416" t="s">
        <v>2310</v>
      </c>
      <c r="C416" t="s">
        <v>2311</v>
      </c>
      <c r="D416" t="s">
        <v>2847</v>
      </c>
      <c r="E416" t="s">
        <v>2848</v>
      </c>
      <c r="I416" t="str">
        <f ca="1">IFERROR(__xludf.DUMMYFUNCTION("IFS(
  REGEXMATCH(LOWER(B236), ""sports|ufc|nba|nfl|mlb|soccer|sports fans""), ""Sports"",
  REGEXMATCH(LOWER(B236), ""music|spotify|concert|band|rock|pop|hip hop|jazz|r&amp;b|music lovers""), ""Music"",
  REGEXMATCH(LOWER(B236), ""food|cooking|recipe|restaur"&amp;"ant|snack|grocery|foodies""), ""Food"",
  REGEXMATCH(LOWER(B236), ""travel|vacation|airline|hotel|trip|flights|travelers""), ""Travel"",
  REGEXMATCH(LOWER(B236), ""fashion|style|clothing|apparel|shoes|accessories|beauty|cosmetics|fashionistas""), ""Fashi"&amp;"on &amp; Beauty"",
  REGEXMATCH(LOWER(B236), ""fitness|workout|gym|exercise|yoga|wellness|fitness enthusiasts""), ""Fitness"",
  REGEXMATCH(LOWER(B236), ""health|medical|pharmacy|mental health|doctor|health-conscious""), ""Health"",
  REGEXMATCH(LOWER(B236), "&amp;"""pets|dogs|cats|animals|pet care|pet lovers""), ""Pets"",
  REGEXMATCH(LOWER(B236), ""games|gaming|video games|xbox|playstation|nintendo|gamers""), ""Gaming"",
  REGEXMATCH(LOWER(B236), ""entertainment|movies|tv|netflix|streaming|celebrity|movie lovers|t"&amp;"v fans""), ""Entertainment"",
  REGEXMATCH(LOWER(B236), ""lifestyle|home|interior|decor|living|lifestyle enthusiasts""), ""Lifestyle"",
  REGEXMATCH(LOWER(B236), ""financial|finance|investing|stocks|retirement|banking|credit|debt|loans|savings|personal fi"&amp;"nance""), ""Finance"",
  REGEXMATCH(LOWER(B236), ""auto|automotive""), ""Auto"",
  REGEXMATCH(LOWER(B236), ""parenting|moms|dads|kids|toddlers|baby|new parents|children""), ""Parenting"",
  REGEXMATCH(LOWER(B236), ""technology|tech|gadgets|smartphone|apps"&amp;"|devices|computing|ai|robots""), ""Technology"",
  REGEXMATCH(LOWER(B236), ""education|students|learning|school|teachers|college|university|academics""), ""Education"",
  TRUE, ""Other""
)"),"Other")</f>
        <v>Other</v>
      </c>
      <c r="J416" t="s">
        <v>27</v>
      </c>
      <c r="K416" t="s">
        <v>493</v>
      </c>
      <c r="L416" t="s">
        <v>21</v>
      </c>
      <c r="M416" t="s">
        <v>187</v>
      </c>
      <c r="N416" t="s">
        <v>23</v>
      </c>
      <c r="O416" t="s">
        <v>24</v>
      </c>
      <c r="P416">
        <v>88499</v>
      </c>
      <c r="Q416">
        <v>186</v>
      </c>
      <c r="R416">
        <v>18950</v>
      </c>
      <c r="S416">
        <v>71458</v>
      </c>
      <c r="T416">
        <v>5</v>
      </c>
      <c r="U416">
        <v>1803.1398119999999</v>
      </c>
      <c r="V416" t="s">
        <v>47</v>
      </c>
      <c r="W416">
        <f t="shared" si="42"/>
        <v>360.6279624</v>
      </c>
      <c r="X416">
        <f t="shared" si="43"/>
        <v>0.2101718663487723</v>
      </c>
      <c r="Y416">
        <f t="shared" si="44"/>
        <v>21.412671329619542</v>
      </c>
      <c r="Z416">
        <f t="shared" si="45"/>
        <v>95.152496675461734</v>
      </c>
      <c r="AA416">
        <f t="shared" si="46"/>
        <v>2.6881720430107525</v>
      </c>
      <c r="AB416">
        <f t="shared" si="47"/>
        <v>20.374691375043785</v>
      </c>
      <c r="AC416">
        <f t="shared" si="48"/>
        <v>9.6943000645161277</v>
      </c>
    </row>
    <row r="417" spans="1:29" x14ac:dyDescent="0.25">
      <c r="A417" t="s">
        <v>474</v>
      </c>
      <c r="B417" t="s">
        <v>2393</v>
      </c>
      <c r="C417" t="s">
        <v>2849</v>
      </c>
      <c r="D417" t="s">
        <v>2850</v>
      </c>
      <c r="E417" t="s">
        <v>2851</v>
      </c>
      <c r="I417" t="str">
        <f ca="1">IFERROR(__xludf.DUMMYFUNCTION("IFS(
  REGEXMATCH(LOWER(B163), ""sports|ufc|nba|nfl|mlb|soccer|sports fans""), ""Sports"",
  REGEXMATCH(LOWER(B163), ""music|spotify|concert|band|rock|pop|hip hop|jazz|r&amp;b|music lovers""), ""Music"",
  REGEXMATCH(LOWER(B163), ""food|cooking|recipe|restaur"&amp;"ant|snack|grocery|foodies""), ""Food"",
  REGEXMATCH(LOWER(B163), ""travel|vacation|airline|hotel|trip|flights|travelers""), ""Travel"",
  REGEXMATCH(LOWER(B163), ""fashion|style|clothing|apparel|shoes|accessories|beauty|cosmetics|fashionistas""), ""Fashi"&amp;"on &amp; Beauty"",
  REGEXMATCH(LOWER(B163), ""fitness|workout|gym|exercise|yoga|wellness|fitness enthusiasts""), ""Fitness"",
  REGEXMATCH(LOWER(B163), ""health|medical|pharmacy|mental health|doctor|health-conscious""), ""Health"",
  REGEXMATCH(LOWER(B163), "&amp;"""pets|dogs|cats|animals|pet care|pet lovers""), ""Pets"",
  REGEXMATCH(LOWER(B163), ""games|gaming|video games|xbox|playstation|nintendo|gamers""), ""Gaming"",
  REGEXMATCH(LOWER(B163), ""entertainment|movies|tv|netflix|streaming|celebrity|movie lovers|t"&amp;"v fans""), ""Entertainment"",
  REGEXMATCH(LOWER(B163), ""lifestyle|home|interior|decor|living|lifestyle enthusiasts""), ""Lifestyle"",
  REGEXMATCH(LOWER(B163), ""financial|finance|investing|stocks|retirement|banking|credit|debt|loans|savings|personal fi"&amp;"nance""), ""Finance"",
  REGEXMATCH(LOWER(B163), ""auto|automotive""), ""Auto"",
  REGEXMATCH(LOWER(B163), ""parenting|moms|dads|kids|toddlers|baby|new parents|children""), ""Parenting"",
  REGEXMATCH(LOWER(B163), ""technology|tech|gadgets|smartphone|apps"&amp;"|devices|computing|ai|robots""), ""Technology"",
  REGEXMATCH(LOWER(B163), ""education|students|learning|school|teachers|college|university|academics""), ""Education"",
  TRUE, ""Other""
)"),"Finance")</f>
        <v>Finance</v>
      </c>
      <c r="J417" t="s">
        <v>27</v>
      </c>
      <c r="K417" t="s">
        <v>475</v>
      </c>
      <c r="L417" t="s">
        <v>34</v>
      </c>
      <c r="M417" t="s">
        <v>203</v>
      </c>
      <c r="N417" t="s">
        <v>23</v>
      </c>
      <c r="O417" t="s">
        <v>24</v>
      </c>
      <c r="P417">
        <v>21088</v>
      </c>
      <c r="Q417">
        <v>60</v>
      </c>
      <c r="R417">
        <v>17930</v>
      </c>
      <c r="S417">
        <v>19822</v>
      </c>
      <c r="T417">
        <v>4</v>
      </c>
      <c r="U417">
        <v>1623.681601</v>
      </c>
      <c r="V417" t="s">
        <v>47</v>
      </c>
      <c r="W417">
        <f t="shared" si="42"/>
        <v>405.92040025</v>
      </c>
      <c r="X417">
        <f t="shared" si="43"/>
        <v>0.28452200303490133</v>
      </c>
      <c r="Y417">
        <f t="shared" si="44"/>
        <v>85.024658573596355</v>
      </c>
      <c r="Z417">
        <f t="shared" si="45"/>
        <v>90.556698326826549</v>
      </c>
      <c r="AA417">
        <f t="shared" si="46"/>
        <v>6.666666666666667</v>
      </c>
      <c r="AB417">
        <f t="shared" si="47"/>
        <v>76.99552356790592</v>
      </c>
      <c r="AC417">
        <f t="shared" si="48"/>
        <v>27.061360016666665</v>
      </c>
    </row>
    <row r="418" spans="1:29" x14ac:dyDescent="0.25">
      <c r="A418" t="s">
        <v>505</v>
      </c>
      <c r="B418" t="s">
        <v>930</v>
      </c>
      <c r="C418" t="s">
        <v>2852</v>
      </c>
      <c r="I418" t="str">
        <f ca="1">IFERROR(__xludf.DUMMYFUNCTION("IFS(
  REGEXMATCH(LOWER(B177), ""sports|ufc|nba|nfl|mlb|soccer|sports fans""), ""Sports"",
  REGEXMATCH(LOWER(B177), ""music|spotify|concert|band|rock|pop|hip hop|jazz|r&amp;b|music lovers""), ""Music"",
  REGEXMATCH(LOWER(B177), ""food|cooking|recipe|restaur"&amp;"ant|snack|grocery|foodies""), ""Food"",
  REGEXMATCH(LOWER(B177), ""travel|vacation|airline|hotel|trip|flights|travelers""), ""Travel"",
  REGEXMATCH(LOWER(B177), ""fashion|style|clothing|apparel|shoes|accessories|beauty|cosmetics|fashionistas""), ""Fashi"&amp;"on &amp; Beauty"",
  REGEXMATCH(LOWER(B177), ""fitness|workout|gym|exercise|yoga|wellness|fitness enthusiasts""), ""Fitness"",
  REGEXMATCH(LOWER(B177), ""health|medical|pharmacy|mental health|doctor|health-conscious""), ""Health"",
  REGEXMATCH(LOWER(B177), "&amp;"""pets|dogs|cats|animals|pet care|pet lovers""), ""Pets"",
  REGEXMATCH(LOWER(B177), ""games|gaming|video games|xbox|playstation|nintendo|gamers""), ""Gaming"",
  REGEXMATCH(LOWER(B177), ""entertainment|movies|tv|netflix|streaming|celebrity|movie lovers|t"&amp;"v fans""), ""Entertainment"",
  REGEXMATCH(LOWER(B177), ""lifestyle|home|interior|decor|living|lifestyle enthusiasts""), ""Lifestyle"",
  REGEXMATCH(LOWER(B177), ""financial|finance|investing|stocks|retirement|banking|credit|debt|loans|savings|personal fi"&amp;"nance""), ""Finance"",
  REGEXMATCH(LOWER(B177), ""auto|automotive""), ""Auto"",
  REGEXMATCH(LOWER(B177), ""parenting|moms|dads|kids|toddlers|baby|new parents|children""), ""Parenting"",
  REGEXMATCH(LOWER(B177), ""technology|tech|gadgets|smartphone|apps"&amp;"|devices|computing|ai|robots""), ""Technology"",
  REGEXMATCH(LOWER(B177), ""education|students|learning|school|teachers|college|university|academics""), ""Education"",
  TRUE, ""Other""
)"),"Entertainment")</f>
        <v>Entertainment</v>
      </c>
      <c r="J418" t="s">
        <v>27</v>
      </c>
      <c r="K418" t="s">
        <v>429</v>
      </c>
      <c r="L418" t="s">
        <v>21</v>
      </c>
      <c r="M418" t="s">
        <v>506</v>
      </c>
      <c r="N418" t="s">
        <v>23</v>
      </c>
      <c r="O418" t="s">
        <v>24</v>
      </c>
      <c r="P418">
        <v>9130</v>
      </c>
      <c r="Q418">
        <v>33</v>
      </c>
      <c r="R418">
        <v>3721</v>
      </c>
      <c r="S418">
        <v>5564</v>
      </c>
      <c r="T418">
        <v>1</v>
      </c>
      <c r="U418">
        <v>1655.7928569999999</v>
      </c>
      <c r="V418" t="s">
        <v>80</v>
      </c>
      <c r="W418">
        <f t="shared" si="42"/>
        <v>1655.7928569999999</v>
      </c>
      <c r="X418">
        <f t="shared" si="43"/>
        <v>0.36144578313253012</v>
      </c>
      <c r="Y418">
        <f t="shared" si="44"/>
        <v>40.755750273822564</v>
      </c>
      <c r="Z418">
        <f t="shared" si="45"/>
        <v>444.98598683149686</v>
      </c>
      <c r="AA418">
        <f t="shared" si="46"/>
        <v>3.0303030303030303</v>
      </c>
      <c r="AB418">
        <f t="shared" si="47"/>
        <v>181.35737754654983</v>
      </c>
      <c r="AC418">
        <f t="shared" si="48"/>
        <v>50.17554112121212</v>
      </c>
    </row>
    <row r="419" spans="1:29" x14ac:dyDescent="0.25">
      <c r="A419" t="s">
        <v>216</v>
      </c>
      <c r="B419" t="s">
        <v>2310</v>
      </c>
      <c r="C419" t="s">
        <v>2408</v>
      </c>
      <c r="D419" t="s">
        <v>2505</v>
      </c>
      <c r="E419" t="s">
        <v>2853</v>
      </c>
      <c r="I419" t="str">
        <f ca="1">IFERROR(__xludf.DUMMYFUNCTION("IFS(
  REGEXMATCH(LOWER(B59), ""sports|ufc|nba|nfl|mlb|soccer|sports fans""), ""Sports"",
  REGEXMATCH(LOWER(B59), ""music|spotify|concert|band|rock|pop|hip hop|jazz|r&amp;b|music lovers""), ""Music"",
  REGEXMATCH(LOWER(B59), ""food|cooking|recipe|restaurant"&amp;"|snack|grocery|foodies""), ""Food"",
  REGEXMATCH(LOWER(B59), ""travel|vacation|airline|hotel|trip|flights|travelers""), ""Travel"",
  REGEXMATCH(LOWER(B59), ""fashion|style|clothing|apparel|shoes|accessories|beauty|cosmetics|fashionistas""), ""Fashion &amp; "&amp;"Beauty"",
  REGEXMATCH(LOWER(B59), ""fitness|workout|gym|exercise|yoga|wellness|fitness enthusiasts""), ""Fitness"",
  REGEXMATCH(LOWER(B59), ""health|medical|pharmacy|mental health|doctor|health-conscious""), ""Health"",
  REGEXMATCH(LOWER(B59), ""pets|d"&amp;"ogs|cats|animals|pet care|pet lovers""), ""Pets"",
  REGEXMATCH(LOWER(B59), ""games|gaming|video games|xbox|playstation|nintendo|gamers""), ""Gaming"",
  REGEXMATCH(LOWER(B59), ""entertainment|movies|tv|netflix|streaming|celebrity|movie lovers|tv fans""),"&amp;" ""Entertainment"",
  REGEXMATCH(LOWER(B59), ""lifestyle|home|interior|decor|living|lifestyle enthusiasts""), ""Lifestyle"",
  REGEXMATCH(LOWER(B59), ""financial|finance|investing|stocks|retirement|banking|credit|debt|loans|savings|personal finance""), """&amp;"Finance"",
  REGEXMATCH(LOWER(B59), ""auto|automotive""), ""Auto"",
  REGEXMATCH(LOWER(B59), ""parenting|moms|dads|kids|toddlers|baby|new parents|children""), ""Parenting"",
  REGEXMATCH(LOWER(B59), ""technology|tech|gadgets|smartphone|apps|devices|comput"&amp;"ing|ai|robots""), ""Technology"",
  REGEXMATCH(LOWER(B59), ""education|students|learning|school|teachers|college|university|academics""), ""Education"",
  TRUE, ""Other""
)"),"Other")</f>
        <v>Other</v>
      </c>
      <c r="J419" t="s">
        <v>19</v>
      </c>
      <c r="K419" t="s">
        <v>217</v>
      </c>
      <c r="L419" t="s">
        <v>40</v>
      </c>
      <c r="M419" t="s">
        <v>72</v>
      </c>
      <c r="N419" t="s">
        <v>23</v>
      </c>
      <c r="O419" t="s">
        <v>24</v>
      </c>
      <c r="P419">
        <v>292885</v>
      </c>
      <c r="Q419">
        <v>796</v>
      </c>
      <c r="R419">
        <v>12733</v>
      </c>
      <c r="S419">
        <v>203986</v>
      </c>
      <c r="T419">
        <v>4</v>
      </c>
      <c r="U419">
        <v>1503.9130540000001</v>
      </c>
      <c r="V419" t="s">
        <v>64</v>
      </c>
      <c r="W419">
        <f t="shared" si="42"/>
        <v>375.97826350000003</v>
      </c>
      <c r="X419">
        <f t="shared" si="43"/>
        <v>0.27177902589753655</v>
      </c>
      <c r="Y419">
        <f t="shared" si="44"/>
        <v>4.3474401215494138</v>
      </c>
      <c r="Z419">
        <f t="shared" si="45"/>
        <v>118.11144694887302</v>
      </c>
      <c r="AA419">
        <f t="shared" si="46"/>
        <v>0.50251256281407031</v>
      </c>
      <c r="AB419">
        <f t="shared" si="47"/>
        <v>5.1348244327978563</v>
      </c>
      <c r="AC419">
        <f t="shared" si="48"/>
        <v>1.8893380075376887</v>
      </c>
    </row>
    <row r="420" spans="1:29" x14ac:dyDescent="0.25">
      <c r="A420" t="s">
        <v>1209</v>
      </c>
      <c r="B420" t="s">
        <v>2306</v>
      </c>
      <c r="C420" t="s">
        <v>2307</v>
      </c>
      <c r="D420" t="s">
        <v>2345</v>
      </c>
      <c r="E420" t="s">
        <v>2467</v>
      </c>
      <c r="F420" t="s">
        <v>2389</v>
      </c>
      <c r="I420" t="str">
        <f ca="1">IFERROR(__xludf.DUMMYFUNCTION("IFS(
  REGEXMATCH(LOWER(B532), ""sports|ufc|nba|nfl|mlb|soccer|sports fans""), ""Sports"",
  REGEXMATCH(LOWER(B532), ""music|spotify|concert|band|rock|pop|hip hop|jazz|r&amp;b|music lovers""), ""Music"",
  REGEXMATCH(LOWER(B532), ""food|cooking|recipe|restaur"&amp;"ant|snack|grocery|foodies""), ""Food"",
  REGEXMATCH(LOWER(B532), ""travel|vacation|airline|hotel|trip|flights|travelers""), ""Travel"",
  REGEXMATCH(LOWER(B532), ""fashion|style|clothing|apparel|shoes|accessories|beauty|cosmetics|fashionistas""), ""Fashi"&amp;"on &amp; Beauty"",
  REGEXMATCH(LOWER(B532), ""fitness|workout|gym|exercise|yoga|wellness|fitness enthusiasts""), ""Fitness"",
  REGEXMATCH(LOWER(B532), ""health|medical|pharmacy|mental health|doctor|health-conscious""), ""Health"",
  REGEXMATCH(LOWER(B532), "&amp;"""pets|dogs|cats|animals|pet care|pet lovers""), ""Pets"",
  REGEXMATCH(LOWER(B532), ""games|gaming|video games|xbox|playstation|nintendo|gamers""), ""Gaming"",
  REGEXMATCH(LOWER(B532), ""entertainment|movies|tv|netflix|streaming|celebrity|movie lovers|t"&amp;"v fans""), ""Entertainment"",
  REGEXMATCH(LOWER(B532), ""lifestyle|home|interior|decor|living|lifestyle enthusiasts""), ""Lifestyle"",
  REGEXMATCH(LOWER(B532), ""financial|finance|investing|stocks|retirement|banking|credit|debt|loans|savings|personal fi"&amp;"nance""), ""Finance"",
  REGEXMATCH(LOWER(B532), ""auto|automotive""), ""Auto"",
  REGEXMATCH(LOWER(B532), ""parenting|moms|dads|kids|toddlers|baby|new parents|children""), ""Parenting"",
  REGEXMATCH(LOWER(B532), ""technology|tech|gadgets|smartphone|apps"&amp;"|devices|computing|ai|robots""), ""Technology"",
  REGEXMATCH(LOWER(B532), ""education|students|learning|school|teachers|college|university|academics""), ""Education"",
  TRUE, ""Other""
)"),"Other")</f>
        <v>Other</v>
      </c>
      <c r="J420" t="s">
        <v>152</v>
      </c>
      <c r="K420" t="s">
        <v>1210</v>
      </c>
      <c r="L420" t="s">
        <v>34</v>
      </c>
      <c r="M420" t="s">
        <v>50</v>
      </c>
      <c r="N420" t="s">
        <v>23</v>
      </c>
      <c r="O420" t="s">
        <v>24</v>
      </c>
      <c r="P420">
        <v>100058</v>
      </c>
      <c r="Q420">
        <v>435</v>
      </c>
      <c r="R420">
        <v>73422</v>
      </c>
      <c r="S420">
        <v>91976</v>
      </c>
      <c r="T420">
        <v>8</v>
      </c>
      <c r="U420">
        <v>5831.2257929999996</v>
      </c>
      <c r="V420" t="s">
        <v>74</v>
      </c>
      <c r="W420">
        <f t="shared" si="42"/>
        <v>728.90322412499995</v>
      </c>
      <c r="X420">
        <f t="shared" si="43"/>
        <v>0.43474784624917551</v>
      </c>
      <c r="Y420">
        <f t="shared" si="44"/>
        <v>73.379439924843595</v>
      </c>
      <c r="Z420">
        <f t="shared" si="45"/>
        <v>79.420688526599662</v>
      </c>
      <c r="AA420">
        <f t="shared" si="46"/>
        <v>1.8390804597701149</v>
      </c>
      <c r="AB420">
        <f t="shared" si="47"/>
        <v>58.278456425273333</v>
      </c>
      <c r="AC420">
        <f t="shared" si="48"/>
        <v>13.40511676551724</v>
      </c>
    </row>
    <row r="421" spans="1:29" x14ac:dyDescent="0.25">
      <c r="A421" t="s">
        <v>811</v>
      </c>
      <c r="B421" t="s">
        <v>2310</v>
      </c>
      <c r="C421" t="s">
        <v>2362</v>
      </c>
      <c r="D421" t="s">
        <v>2363</v>
      </c>
      <c r="E421" t="s">
        <v>2854</v>
      </c>
      <c r="I421" t="str">
        <f ca="1">IFERROR(__xludf.DUMMYFUNCTION("IFS(
  REGEXMATCH(LOWER(B316), ""sports|ufc|nba|nfl|mlb|soccer|sports fans""), ""Sports"",
  REGEXMATCH(LOWER(B316), ""music|spotify|concert|band|rock|pop|hip hop|jazz|r&amp;b|music lovers""), ""Music"",
  REGEXMATCH(LOWER(B316), ""food|cooking|recipe|restaur"&amp;"ant|snack|grocery|foodies""), ""Food"",
  REGEXMATCH(LOWER(B316), ""travel|vacation|airline|hotel|trip|flights|travelers""), ""Travel"",
  REGEXMATCH(LOWER(B316), ""fashion|style|clothing|apparel|shoes|accessories|beauty|cosmetics|fashionistas""), ""Fashi"&amp;"on &amp; Beauty"",
  REGEXMATCH(LOWER(B316), ""fitness|workout|gym|exercise|yoga|wellness|fitness enthusiasts""), ""Fitness"",
  REGEXMATCH(LOWER(B316), ""health|medical|pharmacy|mental health|doctor|health-conscious""), ""Health"",
  REGEXMATCH(LOWER(B316), "&amp;"""pets|dogs|cats|animals|pet care|pet lovers""), ""Pets"",
  REGEXMATCH(LOWER(B316), ""games|gaming|video games|xbox|playstation|nintendo|gamers""), ""Gaming"",
  REGEXMATCH(LOWER(B316), ""entertainment|movies|tv|netflix|streaming|celebrity|movie lovers|t"&amp;"v fans""), ""Entertainment"",
  REGEXMATCH(LOWER(B316), ""lifestyle|home|interior|decor|living|lifestyle enthusiasts""), ""Lifestyle"",
  REGEXMATCH(LOWER(B316), ""financial|finance|investing|stocks|retirement|banking|credit|debt|loans|savings|personal fi"&amp;"nance""), ""Finance"",
  REGEXMATCH(LOWER(B316), ""auto|automotive""), ""Auto"",
  REGEXMATCH(LOWER(B316), ""parenting|moms|dads|kids|toddlers|baby|new parents|children""), ""Parenting"",
  REGEXMATCH(LOWER(B316), ""technology|tech|gadgets|smartphone|apps"&amp;"|devices|computing|ai|robots""), ""Technology"",
  REGEXMATCH(LOWER(B316), ""education|students|learning|school|teachers|college|university|academics""), ""Education"",
  TRUE, ""Other""
)"),"Other")</f>
        <v>Other</v>
      </c>
      <c r="J421" t="s">
        <v>19</v>
      </c>
      <c r="K421" t="s">
        <v>812</v>
      </c>
      <c r="L421" t="s">
        <v>21</v>
      </c>
      <c r="M421" t="s">
        <v>280</v>
      </c>
      <c r="N421" t="s">
        <v>46</v>
      </c>
      <c r="O421" t="s">
        <v>24</v>
      </c>
      <c r="P421">
        <v>12488</v>
      </c>
      <c r="Q421">
        <v>99</v>
      </c>
      <c r="R421">
        <v>4021</v>
      </c>
      <c r="S421">
        <v>11403</v>
      </c>
      <c r="T421">
        <v>4</v>
      </c>
      <c r="U421">
        <v>2176.6574690000002</v>
      </c>
      <c r="V421" t="s">
        <v>119</v>
      </c>
      <c r="W421">
        <f t="shared" si="42"/>
        <v>544.16436725000005</v>
      </c>
      <c r="X421">
        <f t="shared" si="43"/>
        <v>0.79276105060858437</v>
      </c>
      <c r="Y421">
        <f t="shared" si="44"/>
        <v>32.198910954516336</v>
      </c>
      <c r="Z421">
        <f t="shared" si="45"/>
        <v>541.32242452126343</v>
      </c>
      <c r="AA421">
        <f t="shared" si="46"/>
        <v>4.0404040404040407</v>
      </c>
      <c r="AB421">
        <f t="shared" si="47"/>
        <v>174.29992544843051</v>
      </c>
      <c r="AC421">
        <f t="shared" si="48"/>
        <v>21.986439080808083</v>
      </c>
    </row>
    <row r="422" spans="1:29" x14ac:dyDescent="0.25">
      <c r="A422" t="s">
        <v>400</v>
      </c>
      <c r="B422" t="s">
        <v>2471</v>
      </c>
      <c r="C422" t="s">
        <v>2753</v>
      </c>
      <c r="D422" t="s">
        <v>2754</v>
      </c>
      <c r="I422" t="str">
        <f ca="1">IFERROR(__xludf.DUMMYFUNCTION("IFS(
  REGEXMATCH(LOWER(B132), ""sports|ufc|nba|nfl|mlb|soccer|sports fans""), ""Sports"",
  REGEXMATCH(LOWER(B132), ""music|spotify|concert|band|rock|pop|hip hop|jazz|r&amp;b|music lovers""), ""Music"",
  REGEXMATCH(LOWER(B132), ""food|cooking|recipe|restaur"&amp;"ant|snack|grocery|foodies""), ""Food"",
  REGEXMATCH(LOWER(B132), ""travel|vacation|airline|hotel|trip|flights|travelers""), ""Travel"",
  REGEXMATCH(LOWER(B132), ""fashion|style|clothing|apparel|shoes|accessories|beauty|cosmetics|fashionistas""), ""Fashi"&amp;"on &amp; Beauty"",
  REGEXMATCH(LOWER(B132), ""fitness|workout|gym|exercise|yoga|wellness|fitness enthusiasts""), ""Fitness"",
  REGEXMATCH(LOWER(B132), ""health|medical|pharmacy|mental health|doctor|health-conscious""), ""Health"",
  REGEXMATCH(LOWER(B132), "&amp;"""pets|dogs|cats|animals|pet care|pet lovers""), ""Pets"",
  REGEXMATCH(LOWER(B132), ""games|gaming|video games|xbox|playstation|nintendo|gamers""), ""Gaming"",
  REGEXMATCH(LOWER(B132), ""entertainment|movies|tv|netflix|streaming|celebrity|movie lovers|t"&amp;"v fans""), ""Entertainment"",
  REGEXMATCH(LOWER(B132), ""lifestyle|home|interior|decor|living|lifestyle enthusiasts""), ""Lifestyle"",
  REGEXMATCH(LOWER(B132), ""financial|finance|investing|stocks|retirement|banking|credit|debt|loans|savings|personal fi"&amp;"nance""), ""Finance"",
  REGEXMATCH(LOWER(B132), ""auto|automotive""), ""Auto"",
  REGEXMATCH(LOWER(B132), ""parenting|moms|dads|kids|toddlers|baby|new parents|children""), ""Parenting"",
  REGEXMATCH(LOWER(B132), ""technology|tech|gadgets|smartphone|apps"&amp;"|devices|computing|ai|robots""), ""Technology"",
  REGEXMATCH(LOWER(B132), ""education|students|learning|school|teachers|college|university|academics""), ""Education"",
  TRUE, ""Other""
)"),"Other")</f>
        <v>Other</v>
      </c>
      <c r="J422" t="s">
        <v>27</v>
      </c>
      <c r="K422" t="s">
        <v>401</v>
      </c>
      <c r="L422" t="s">
        <v>21</v>
      </c>
      <c r="M422" t="s">
        <v>50</v>
      </c>
      <c r="N422" t="s">
        <v>23</v>
      </c>
      <c r="O422" t="s">
        <v>24</v>
      </c>
      <c r="P422">
        <v>92806</v>
      </c>
      <c r="Q422">
        <v>212</v>
      </c>
      <c r="R422">
        <v>67534</v>
      </c>
      <c r="S422">
        <v>85013</v>
      </c>
      <c r="T422">
        <v>11</v>
      </c>
      <c r="U422">
        <v>1579.379602</v>
      </c>
      <c r="V422" t="s">
        <v>31</v>
      </c>
      <c r="W422">
        <f t="shared" si="42"/>
        <v>143.57996381818182</v>
      </c>
      <c r="X422">
        <f t="shared" si="43"/>
        <v>0.22843350645432409</v>
      </c>
      <c r="Y422">
        <f t="shared" si="44"/>
        <v>72.769002004180763</v>
      </c>
      <c r="Z422">
        <f t="shared" si="45"/>
        <v>23.386436491248851</v>
      </c>
      <c r="AA422">
        <f t="shared" si="46"/>
        <v>5.1886792452830193</v>
      </c>
      <c r="AB422">
        <f t="shared" si="47"/>
        <v>17.018076439023339</v>
      </c>
      <c r="AC422">
        <f t="shared" si="48"/>
        <v>7.4499037830188675</v>
      </c>
    </row>
    <row r="423" spans="1:29" x14ac:dyDescent="0.25">
      <c r="A423" t="s">
        <v>554</v>
      </c>
      <c r="B423" t="s">
        <v>930</v>
      </c>
      <c r="C423" t="s">
        <v>2801</v>
      </c>
      <c r="D423" t="s">
        <v>2341</v>
      </c>
      <c r="E423" t="s">
        <v>2855</v>
      </c>
      <c r="I423" t="str">
        <f ca="1">IFERROR(__xludf.DUMMYFUNCTION("IFS(
  REGEXMATCH(LOWER(B198), ""sports|ufc|nba|nfl|mlb|soccer|sports fans""), ""Sports"",
  REGEXMATCH(LOWER(B198), ""music|spotify|concert|band|rock|pop|hip hop|jazz|r&amp;b|music lovers""), ""Music"",
  REGEXMATCH(LOWER(B198), ""food|cooking|recipe|restaur"&amp;"ant|snack|grocery|foodies""), ""Food"",
  REGEXMATCH(LOWER(B198), ""travel|vacation|airline|hotel|trip|flights|travelers""), ""Travel"",
  REGEXMATCH(LOWER(B198), ""fashion|style|clothing|apparel|shoes|accessories|beauty|cosmetics|fashionistas""), ""Fashi"&amp;"on &amp; Beauty"",
  REGEXMATCH(LOWER(B198), ""fitness|workout|gym|exercise|yoga|wellness|fitness enthusiasts""), ""Fitness"",
  REGEXMATCH(LOWER(B198), ""health|medical|pharmacy|mental health|doctor|health-conscious""), ""Health"",
  REGEXMATCH(LOWER(B198), "&amp;"""pets|dogs|cats|animals|pet care|pet lovers""), ""Pets"",
  REGEXMATCH(LOWER(B198), ""games|gaming|video games|xbox|playstation|nintendo|gamers""), ""Gaming"",
  REGEXMATCH(LOWER(B198), ""entertainment|movies|tv|netflix|streaming|celebrity|movie lovers|t"&amp;"v fans""), ""Entertainment"",
  REGEXMATCH(LOWER(B198), ""lifestyle|home|interior|decor|living|lifestyle enthusiasts""), ""Lifestyle"",
  REGEXMATCH(LOWER(B198), ""financial|finance|investing|stocks|retirement|banking|credit|debt|loans|savings|personal fi"&amp;"nance""), ""Finance"",
  REGEXMATCH(LOWER(B198), ""auto|automotive""), ""Auto"",
  REGEXMATCH(LOWER(B198), ""parenting|moms|dads|kids|toddlers|baby|new parents|children""), ""Parenting"",
  REGEXMATCH(LOWER(B198), ""technology|tech|gadgets|smartphone|apps"&amp;"|devices|computing|ai|robots""), ""Technology"",
  REGEXMATCH(LOWER(B198), ""education|students|learning|school|teachers|college|university|academics""), ""Education"",
  TRUE, ""Other""
)"),"Gaming")</f>
        <v>Gaming</v>
      </c>
      <c r="J423" t="s">
        <v>19</v>
      </c>
      <c r="K423" t="s">
        <v>555</v>
      </c>
      <c r="L423" t="s">
        <v>21</v>
      </c>
      <c r="M423" t="s">
        <v>556</v>
      </c>
      <c r="N423" t="s">
        <v>55</v>
      </c>
      <c r="O423" t="s">
        <v>24</v>
      </c>
      <c r="P423">
        <v>9078</v>
      </c>
      <c r="Q423">
        <v>21</v>
      </c>
      <c r="R423">
        <v>4051</v>
      </c>
      <c r="S423">
        <v>6215</v>
      </c>
      <c r="T423">
        <v>1</v>
      </c>
      <c r="U423">
        <v>1700.795736</v>
      </c>
      <c r="V423" t="s">
        <v>166</v>
      </c>
      <c r="W423">
        <f t="shared" si="42"/>
        <v>1700.795736</v>
      </c>
      <c r="X423">
        <f t="shared" si="43"/>
        <v>0.2313284864507601</v>
      </c>
      <c r="Y423">
        <f t="shared" si="44"/>
        <v>44.624366600572813</v>
      </c>
      <c r="Z423">
        <f t="shared" si="45"/>
        <v>419.8458987904221</v>
      </c>
      <c r="AA423">
        <f t="shared" si="46"/>
        <v>4.7619047619047619</v>
      </c>
      <c r="AB423">
        <f t="shared" si="47"/>
        <v>187.35357303370787</v>
      </c>
      <c r="AC423">
        <f t="shared" si="48"/>
        <v>80.990273142857149</v>
      </c>
    </row>
    <row r="424" spans="1:29" x14ac:dyDescent="0.25">
      <c r="A424" t="s">
        <v>185</v>
      </c>
      <c r="B424" t="s">
        <v>818</v>
      </c>
      <c r="C424" t="s">
        <v>2337</v>
      </c>
      <c r="D424" t="s">
        <v>2856</v>
      </c>
      <c r="E424" t="s">
        <v>2857</v>
      </c>
      <c r="I424" t="str">
        <f ca="1">IFERROR(__xludf.DUMMYFUNCTION("IFS(
  REGEXMATCH(LOWER(B49), ""sports|ufc|nba|nfl|mlb|soccer|sports fans""), ""Sports"",
  REGEXMATCH(LOWER(B49), ""music|spotify|concert|band|rock|pop|hip hop|jazz|r&amp;b|music lovers""), ""Music"",
  REGEXMATCH(LOWER(B49), ""food|cooking|recipe|restaurant"&amp;"|snack|grocery|foodies""), ""Food"",
  REGEXMATCH(LOWER(B49), ""travel|vacation|airline|hotel|trip|flights|travelers""), ""Travel"",
  REGEXMATCH(LOWER(B49), ""fashion|style|clothing|apparel|shoes|accessories|beauty|cosmetics|fashionistas""), ""Fashion &amp; "&amp;"Beauty"",
  REGEXMATCH(LOWER(B49), ""fitness|workout|gym|exercise|yoga|wellness|fitness enthusiasts""), ""Fitness"",
  REGEXMATCH(LOWER(B49), ""health|medical|pharmacy|mental health|doctor|health-conscious""), ""Health"",
  REGEXMATCH(LOWER(B49), ""pets|d"&amp;"ogs|cats|animals|pet care|pet lovers""), ""Pets"",
  REGEXMATCH(LOWER(B49), ""games|gaming|video games|xbox|playstation|nintendo|gamers""), ""Gaming"",
  REGEXMATCH(LOWER(B49), ""entertainment|movies|tv|netflix|streaming|celebrity|movie lovers|tv fans""),"&amp;" ""Entertainment"",
  REGEXMATCH(LOWER(B49), ""lifestyle|home|interior|decor|living|lifestyle enthusiasts""), ""Lifestyle"",
  REGEXMATCH(LOWER(B49), ""financial|finance|investing|stocks|retirement|banking|credit|debt|loans|savings|personal finance""), """&amp;"Finance"",
  REGEXMATCH(LOWER(B49), ""auto|automotive""), ""Auto"",
  REGEXMATCH(LOWER(B49), ""parenting|moms|dads|kids|toddlers|baby|new parents|children""), ""Parenting"",
  REGEXMATCH(LOWER(B49), ""technology|tech|gadgets|smartphone|apps|devices|comput"&amp;"ing|ai|robots""), ""Technology"",
  REGEXMATCH(LOWER(B49), ""education|students|learning|school|teachers|college|university|academics""), ""Education"",
  TRUE, ""Other""
)"),"Other")</f>
        <v>Other</v>
      </c>
      <c r="J424" t="s">
        <v>27</v>
      </c>
      <c r="K424" t="s">
        <v>186</v>
      </c>
      <c r="L424" t="s">
        <v>21</v>
      </c>
      <c r="M424" t="s">
        <v>187</v>
      </c>
      <c r="N424" t="s">
        <v>23</v>
      </c>
      <c r="O424" t="s">
        <v>24</v>
      </c>
      <c r="P424">
        <v>77748</v>
      </c>
      <c r="Q424">
        <v>227</v>
      </c>
      <c r="R424">
        <v>6170</v>
      </c>
      <c r="S424">
        <v>53603</v>
      </c>
      <c r="T424">
        <v>3</v>
      </c>
      <c r="U424">
        <v>1498.3009</v>
      </c>
      <c r="V424" t="s">
        <v>188</v>
      </c>
      <c r="W424">
        <f t="shared" si="42"/>
        <v>499.43363333333332</v>
      </c>
      <c r="X424">
        <f t="shared" si="43"/>
        <v>0.29196892524566548</v>
      </c>
      <c r="Y424">
        <f t="shared" si="44"/>
        <v>7.9358954571178684</v>
      </c>
      <c r="Z424">
        <f t="shared" si="45"/>
        <v>242.83645056726095</v>
      </c>
      <c r="AA424">
        <f t="shared" si="46"/>
        <v>1.3215859030837005</v>
      </c>
      <c r="AB424">
        <f t="shared" si="47"/>
        <v>19.271246848793538</v>
      </c>
      <c r="AC424">
        <f t="shared" si="48"/>
        <v>6.6004444933920707</v>
      </c>
    </row>
    <row r="425" spans="1:29" x14ac:dyDescent="0.25">
      <c r="A425" t="s">
        <v>650</v>
      </c>
      <c r="B425" t="s">
        <v>2480</v>
      </c>
      <c r="C425" t="s">
        <v>2341</v>
      </c>
      <c r="D425" t="s">
        <v>2481</v>
      </c>
      <c r="E425" t="s">
        <v>2482</v>
      </c>
      <c r="I425" t="str">
        <f ca="1">IFERROR(__xludf.DUMMYFUNCTION("IFS(
  REGEXMATCH(LOWER(B240), ""sports|ufc|nba|nfl|mlb|soccer|sports fans""), ""Sports"",
  REGEXMATCH(LOWER(B240), ""music|spotify|concert|band|rock|pop|hip hop|jazz|r&amp;b|music lovers""), ""Music"",
  REGEXMATCH(LOWER(B240), ""food|cooking|recipe|restaur"&amp;"ant|snack|grocery|foodies""), ""Food"",
  REGEXMATCH(LOWER(B240), ""travel|vacation|airline|hotel|trip|flights|travelers""), ""Travel"",
  REGEXMATCH(LOWER(B240), ""fashion|style|clothing|apparel|shoes|accessories|beauty|cosmetics|fashionistas""), ""Fashi"&amp;"on &amp; Beauty"",
  REGEXMATCH(LOWER(B240), ""fitness|workout|gym|exercise|yoga|wellness|fitness enthusiasts""), ""Fitness"",
  REGEXMATCH(LOWER(B240), ""health|medical|pharmacy|mental health|doctor|health-conscious""), ""Health"",
  REGEXMATCH(LOWER(B240), "&amp;"""pets|dogs|cats|animals|pet care|pet lovers""), ""Pets"",
  REGEXMATCH(LOWER(B240), ""games|gaming|video games|xbox|playstation|nintendo|gamers""), ""Gaming"",
  REGEXMATCH(LOWER(B240), ""entertainment|movies|tv|netflix|streaming|celebrity|movie lovers|t"&amp;"v fans""), ""Entertainment"",
  REGEXMATCH(LOWER(B240), ""lifestyle|home|interior|decor|living|lifestyle enthusiasts""), ""Lifestyle"",
  REGEXMATCH(LOWER(B240), ""financial|finance|investing|stocks|retirement|banking|credit|debt|loans|savings|personal fi"&amp;"nance""), ""Finance"",
  REGEXMATCH(LOWER(B240), ""auto|automotive""), ""Auto"",
  REGEXMATCH(LOWER(B240), ""parenting|moms|dads|kids|toddlers|baby|new parents|children""), ""Parenting"",
  REGEXMATCH(LOWER(B240), ""technology|tech|gadgets|smartphone|apps"&amp;"|devices|computing|ai|robots""), ""Technology"",
  REGEXMATCH(LOWER(B240), ""education|students|learning|school|teachers|college|university|academics""), ""Education"",
  TRUE, ""Other""
)"),"Travel")</f>
        <v>Travel</v>
      </c>
      <c r="J425" t="s">
        <v>19</v>
      </c>
      <c r="K425" t="s">
        <v>651</v>
      </c>
      <c r="L425" t="s">
        <v>29</v>
      </c>
      <c r="M425" t="s">
        <v>649</v>
      </c>
      <c r="N425" t="s">
        <v>51</v>
      </c>
      <c r="O425" t="s">
        <v>24</v>
      </c>
      <c r="P425">
        <v>12354</v>
      </c>
      <c r="Q425">
        <v>10</v>
      </c>
      <c r="R425">
        <v>8561</v>
      </c>
      <c r="S425">
        <v>11782</v>
      </c>
      <c r="T425">
        <v>5</v>
      </c>
      <c r="U425">
        <v>1808.307918</v>
      </c>
      <c r="V425" t="s">
        <v>188</v>
      </c>
      <c r="W425">
        <f t="shared" si="42"/>
        <v>361.66158359999997</v>
      </c>
      <c r="X425">
        <f t="shared" si="43"/>
        <v>8.0945442771571965E-2</v>
      </c>
      <c r="Y425">
        <f t="shared" si="44"/>
        <v>69.297393556742762</v>
      </c>
      <c r="Z425">
        <f t="shared" si="45"/>
        <v>211.22624903632752</v>
      </c>
      <c r="AA425">
        <f t="shared" si="46"/>
        <v>50</v>
      </c>
      <c r="AB425">
        <f t="shared" si="47"/>
        <v>146.37428508984942</v>
      </c>
      <c r="AC425">
        <f t="shared" si="48"/>
        <v>180.83079179999999</v>
      </c>
    </row>
    <row r="426" spans="1:29" x14ac:dyDescent="0.25">
      <c r="A426" t="s">
        <v>1043</v>
      </c>
      <c r="B426" t="s">
        <v>2306</v>
      </c>
      <c r="C426" t="s">
        <v>2307</v>
      </c>
      <c r="D426" t="s">
        <v>2360</v>
      </c>
      <c r="E426" t="s">
        <v>2858</v>
      </c>
      <c r="I426" t="str">
        <f ca="1">IFERROR(__xludf.DUMMYFUNCTION("IFS(
  REGEXMATCH(LOWER(B436), ""sports|ufc|nba|nfl|mlb|soccer|sports fans""), ""Sports"",
  REGEXMATCH(LOWER(B436), ""music|spotify|concert|band|rock|pop|hip hop|jazz|r&amp;b|music lovers""), ""Music"",
  REGEXMATCH(LOWER(B436), ""food|cooking|recipe|restaur"&amp;"ant|snack|grocery|foodies""), ""Food"",
  REGEXMATCH(LOWER(B436), ""travel|vacation|airline|hotel|trip|flights|travelers""), ""Travel"",
  REGEXMATCH(LOWER(B436), ""fashion|style|clothing|apparel|shoes|accessories|beauty|cosmetics|fashionistas""), ""Fashi"&amp;"on &amp; Beauty"",
  REGEXMATCH(LOWER(B436), ""fitness|workout|gym|exercise|yoga|wellness|fitness enthusiasts""), ""Fitness"",
  REGEXMATCH(LOWER(B436), ""health|medical|pharmacy|mental health|doctor|health-conscious""), ""Health"",
  REGEXMATCH(LOWER(B436), "&amp;"""pets|dogs|cats|animals|pet care|pet lovers""), ""Pets"",
  REGEXMATCH(LOWER(B436), ""games|gaming|video games|xbox|playstation|nintendo|gamers""), ""Gaming"",
  REGEXMATCH(LOWER(B436), ""entertainment|movies|tv|netflix|streaming|celebrity|movie lovers|t"&amp;"v fans""), ""Entertainment"",
  REGEXMATCH(LOWER(B436), ""lifestyle|home|interior|decor|living|lifestyle enthusiasts""), ""Lifestyle"",
  REGEXMATCH(LOWER(B436), ""financial|finance|investing|stocks|retirement|banking|credit|debt|loans|savings|personal fi"&amp;"nance""), ""Finance"",
  REGEXMATCH(LOWER(B436), ""auto|automotive""), ""Auto"",
  REGEXMATCH(LOWER(B436), ""parenting|moms|dads|kids|toddlers|baby|new parents|children""), ""Parenting"",
  REGEXMATCH(LOWER(B436), ""technology|tech|gadgets|smartphone|apps"&amp;"|devices|computing|ai|robots""), ""Technology"",
  REGEXMATCH(LOWER(B436), ""education|students|learning|school|teachers|college|university|academics""), ""Education"",
  TRUE, ""Other""
)"),"Entertainment")</f>
        <v>Entertainment</v>
      </c>
      <c r="J426" t="s">
        <v>152</v>
      </c>
      <c r="K426" t="s">
        <v>1044</v>
      </c>
      <c r="L426" t="s">
        <v>21</v>
      </c>
      <c r="M426" t="s">
        <v>157</v>
      </c>
      <c r="N426" t="s">
        <v>36</v>
      </c>
      <c r="O426" t="s">
        <v>24</v>
      </c>
      <c r="P426">
        <v>13946</v>
      </c>
      <c r="Q426">
        <v>40</v>
      </c>
      <c r="R426">
        <v>3142</v>
      </c>
      <c r="S426">
        <v>8823</v>
      </c>
      <c r="T426">
        <v>8</v>
      </c>
      <c r="U426">
        <v>4920.2346299999999</v>
      </c>
      <c r="V426" t="s">
        <v>31</v>
      </c>
      <c r="W426">
        <f t="shared" si="42"/>
        <v>615.02932874999999</v>
      </c>
      <c r="X426">
        <f t="shared" si="43"/>
        <v>0.286820593718629</v>
      </c>
      <c r="Y426">
        <f t="shared" si="44"/>
        <v>22.529757636598308</v>
      </c>
      <c r="Z426">
        <f t="shared" si="45"/>
        <v>1565.9562794398471</v>
      </c>
      <c r="AA426">
        <f t="shared" si="46"/>
        <v>20</v>
      </c>
      <c r="AB426">
        <f t="shared" si="47"/>
        <v>352.8061544528897</v>
      </c>
      <c r="AC426">
        <f t="shared" si="48"/>
        <v>123.00586575</v>
      </c>
    </row>
    <row r="427" spans="1:29" x14ac:dyDescent="0.25">
      <c r="A427" t="s">
        <v>149</v>
      </c>
      <c r="B427" t="s">
        <v>2310</v>
      </c>
      <c r="C427" t="s">
        <v>2859</v>
      </c>
      <c r="D427" t="s">
        <v>2860</v>
      </c>
      <c r="I427" t="str">
        <f ca="1">IFERROR(__xludf.DUMMYFUNCTION("IFS(
  REGEXMATCH(LOWER(B36), ""sports|ufc|nba|nfl|mlb|soccer|sports fans""), ""Sports"",
  REGEXMATCH(LOWER(B36), ""music|spotify|concert|band|rock|pop|hip hop|jazz|r&amp;b|music lovers""), ""Music"",
  REGEXMATCH(LOWER(B36), ""food|cooking|recipe|restaurant"&amp;"|snack|grocery|foodies""), ""Food"",
  REGEXMATCH(LOWER(B36), ""travel|vacation|airline|hotel|trip|flights|travelers""), ""Travel"",
  REGEXMATCH(LOWER(B36), ""fashion|style|clothing|apparel|shoes|accessories|beauty|cosmetics|fashionistas""), ""Fashion &amp; "&amp;"Beauty"",
  REGEXMATCH(LOWER(B36), ""fitness|workout|gym|exercise|yoga|wellness|fitness enthusiasts""), ""Fitness"",
  REGEXMATCH(LOWER(B36), ""health|medical|pharmacy|mental health|doctor|health-conscious""), ""Health"",
  REGEXMATCH(LOWER(B36), ""pets|d"&amp;"ogs|cats|animals|pet care|pet lovers""), ""Pets"",
  REGEXMATCH(LOWER(B36), ""games|gaming|video games|xbox|playstation|nintendo|gamers""), ""Gaming"",
  REGEXMATCH(LOWER(B36), ""entertainment|movies|tv|netflix|streaming|celebrity|movie lovers|tv fans""),"&amp;" ""Entertainment"",
  REGEXMATCH(LOWER(B36), ""lifestyle|home|interior|decor|living|lifestyle enthusiasts""), ""Lifestyle"",
  REGEXMATCH(LOWER(B36), ""financial|finance|investing|stocks|retirement|banking|credit|debt|loans|savings|personal finance""), """&amp;"Finance"",
  REGEXMATCH(LOWER(B36), ""auto|automotive""), ""Auto"",
  REGEXMATCH(LOWER(B36), ""parenting|moms|dads|kids|toddlers|baby|new parents|children""), ""Parenting"",
  REGEXMATCH(LOWER(B36), ""technology|tech|gadgets|smartphone|apps|devices|comput"&amp;"ing|ai|robots""), ""Technology"",
  REGEXMATCH(LOWER(B36), ""education|students|learning|school|teachers|college|university|academics""), ""Education"",
  TRUE, ""Other""
)"),"Other")</f>
        <v>Other</v>
      </c>
      <c r="J427" t="s">
        <v>19</v>
      </c>
      <c r="K427" t="s">
        <v>150</v>
      </c>
      <c r="L427" t="s">
        <v>21</v>
      </c>
      <c r="M427" t="s">
        <v>122</v>
      </c>
      <c r="N427" t="s">
        <v>51</v>
      </c>
      <c r="O427" t="s">
        <v>24</v>
      </c>
      <c r="P427">
        <v>12220</v>
      </c>
      <c r="Q427">
        <v>54</v>
      </c>
      <c r="R427">
        <v>7133</v>
      </c>
      <c r="S427">
        <v>11331</v>
      </c>
      <c r="T427">
        <v>3</v>
      </c>
      <c r="U427">
        <v>1478.392247</v>
      </c>
      <c r="V427" t="s">
        <v>64</v>
      </c>
      <c r="W427">
        <f t="shared" si="42"/>
        <v>492.79741566666667</v>
      </c>
      <c r="X427">
        <f t="shared" si="43"/>
        <v>0.44189852700490995</v>
      </c>
      <c r="Y427">
        <f t="shared" si="44"/>
        <v>58.371522094926355</v>
      </c>
      <c r="Z427">
        <f t="shared" si="45"/>
        <v>207.26093466984437</v>
      </c>
      <c r="AA427">
        <f t="shared" si="46"/>
        <v>5.5555555555555554</v>
      </c>
      <c r="AB427">
        <f t="shared" si="47"/>
        <v>120.98136227495908</v>
      </c>
      <c r="AC427">
        <f t="shared" si="48"/>
        <v>27.377634203703703</v>
      </c>
    </row>
    <row r="428" spans="1:29" x14ac:dyDescent="0.25">
      <c r="A428" t="s">
        <v>18</v>
      </c>
      <c r="B428" t="s">
        <v>2306</v>
      </c>
      <c r="C428" t="s">
        <v>2307</v>
      </c>
      <c r="D428" t="s">
        <v>2360</v>
      </c>
      <c r="E428" t="s">
        <v>2360</v>
      </c>
      <c r="I428" t="str">
        <f ca="1">IFERROR(__xludf.DUMMYFUNCTION("IFS(
  REGEXMATCH(LOWER(B2), ""sports|ufc|nba|nfl|mlb|soccer|sports fans""), ""Sports"",
  REGEXMATCH(LOWER(B2), ""music|spotify|concert|band|rock|pop|hip hop|jazz|r&amp;b|music lovers""), ""Music"",
  REGEXMATCH(LOWER(B2), ""food|cooking|recipe|restaurant|sn"&amp;"ack|grocery|foodies""), ""Food"",
  REGEXMATCH(LOWER(B2), ""travel|vacation|airline|hotel|trip|flights|travelers""), ""Travel"",
  REGEXMATCH(LOWER(B2), ""fashion|style|clothing|apparel|shoes|accessories|beauty|cosmetics|fashionistas""), ""Fashion &amp; Beaut"&amp;"y"",
  REGEXMATCH(LOWER(B2), ""fitness|workout|gym|exercise|yoga|wellness|fitness enthusiasts""), ""Fitness"",
  REGEXMATCH(LOWER(B2), ""health|medical|pharmacy|mental health|doctor|health-conscious""), ""Health"",
  REGEXMATCH(LOWER(B2), ""pets|dogs|cats"&amp;"|animals|pet care|pet lovers""), ""Pets"",
  REGEXMATCH(LOWER(B2), ""games|gaming|video games|xbox|playstation|nintendo|gamers""), ""Gaming"",
  REGEXMATCH(LOWER(B2), ""entertainment|movies|tv|netflix|streaming|celebrity|movie lovers|tv fans""), ""Enterta"&amp;"inment"",
  REGEXMATCH(LOWER(B2), ""lifestyle|home|interior|decor|living|lifestyle enthusiasts""), ""Lifestyle"",
  REGEXMATCH(LOWER(B2), ""financial|finance|investing|stocks|retirement|banking|credit|debt|loans|savings|personal finance""), ""Finance"",
 "&amp;" REGEXMATCH(LOWER(B2), ""auto|automotive""), ""Auto"",
  REGEXMATCH(LOWER(B2), ""parenting|moms|dads|kids|toddlers|baby|new parents|children""), ""Parenting"",
  REGEXMATCH(LOWER(B2), ""technology|tech|gadgets|smartphone|apps|devices|computing|ai|robots"""&amp;"), ""Technology"",
  REGEXMATCH(LOWER(B2), ""education|students|learning|school|teachers|college|university|academics""), ""Education"",
  TRUE, ""Other""
)"),"Entertainment")</f>
        <v>Entertainment</v>
      </c>
      <c r="J428" t="s">
        <v>19</v>
      </c>
      <c r="K428" t="s">
        <v>20</v>
      </c>
      <c r="L428" t="s">
        <v>21</v>
      </c>
      <c r="M428" t="s">
        <v>22</v>
      </c>
      <c r="N428" t="s">
        <v>23</v>
      </c>
      <c r="O428" t="s">
        <v>24</v>
      </c>
      <c r="P428">
        <v>7248</v>
      </c>
      <c r="Q428">
        <v>10</v>
      </c>
      <c r="R428">
        <v>3988</v>
      </c>
      <c r="S428">
        <v>6863</v>
      </c>
      <c r="T428">
        <v>7</v>
      </c>
      <c r="U428">
        <v>1247</v>
      </c>
      <c r="V428" t="s">
        <v>25</v>
      </c>
      <c r="W428">
        <f t="shared" si="42"/>
        <v>178.14285714285714</v>
      </c>
      <c r="X428">
        <f t="shared" si="43"/>
        <v>0.13796909492273732</v>
      </c>
      <c r="Y428">
        <f t="shared" si="44"/>
        <v>55.022075055187635</v>
      </c>
      <c r="Z428">
        <f t="shared" si="45"/>
        <v>312.68806419257771</v>
      </c>
      <c r="AA428">
        <f t="shared" si="46"/>
        <v>70</v>
      </c>
      <c r="AB428">
        <f t="shared" si="47"/>
        <v>172.04746136865342</v>
      </c>
      <c r="AC428">
        <f t="shared" si="48"/>
        <v>124.7</v>
      </c>
    </row>
    <row r="429" spans="1:29" x14ac:dyDescent="0.25">
      <c r="A429" t="s">
        <v>880</v>
      </c>
      <c r="B429" t="s">
        <v>2310</v>
      </c>
      <c r="C429" t="s">
        <v>2362</v>
      </c>
      <c r="D429" t="s">
        <v>2363</v>
      </c>
      <c r="E429" t="s">
        <v>2849</v>
      </c>
      <c r="I429" t="str">
        <f ca="1">IFERROR(__xludf.DUMMYFUNCTION("IFS(
  REGEXMATCH(LOWER(B353), ""sports|ufc|nba|nfl|mlb|soccer|sports fans""), ""Sports"",
  REGEXMATCH(LOWER(B353), ""music|spotify|concert|band|rock|pop|hip hop|jazz|r&amp;b|music lovers""), ""Music"",
  REGEXMATCH(LOWER(B353), ""food|cooking|recipe|restaur"&amp;"ant|snack|grocery|foodies""), ""Food"",
  REGEXMATCH(LOWER(B353), ""travel|vacation|airline|hotel|trip|flights|travelers""), ""Travel"",
  REGEXMATCH(LOWER(B353), ""fashion|style|clothing|apparel|shoes|accessories|beauty|cosmetics|fashionistas""), ""Fashi"&amp;"on &amp; Beauty"",
  REGEXMATCH(LOWER(B353), ""fitness|workout|gym|exercise|yoga|wellness|fitness enthusiasts""), ""Fitness"",
  REGEXMATCH(LOWER(B353), ""health|medical|pharmacy|mental health|doctor|health-conscious""), ""Health"",
  REGEXMATCH(LOWER(B353), "&amp;"""pets|dogs|cats|animals|pet care|pet lovers""), ""Pets"",
  REGEXMATCH(LOWER(B353), ""games|gaming|video games|xbox|playstation|nintendo|gamers""), ""Gaming"",
  REGEXMATCH(LOWER(B353), ""entertainment|movies|tv|netflix|streaming|celebrity|movie lovers|t"&amp;"v fans""), ""Entertainment"",
  REGEXMATCH(LOWER(B353), ""lifestyle|home|interior|decor|living|lifestyle enthusiasts""), ""Lifestyle"",
  REGEXMATCH(LOWER(B353), ""financial|finance|investing|stocks|retirement|banking|credit|debt|loans|savings|personal fi"&amp;"nance""), ""Finance"",
  REGEXMATCH(LOWER(B353), ""auto|automotive""), ""Auto"",
  REGEXMATCH(LOWER(B353), ""parenting|moms|dads|kids|toddlers|baby|new parents|children""), ""Parenting"",
  REGEXMATCH(LOWER(B353), ""technology|tech|gadgets|smartphone|apps"&amp;"|devices|computing|ai|robots""), ""Technology"",
  REGEXMATCH(LOWER(B353), ""education|students|learning|school|teachers|college|university|academics""), ""Education"",
  TRUE, ""Other""
)"),"Finance")</f>
        <v>Finance</v>
      </c>
      <c r="J429" t="s">
        <v>27</v>
      </c>
      <c r="K429" t="s">
        <v>881</v>
      </c>
      <c r="L429" t="s">
        <v>29</v>
      </c>
      <c r="M429" t="s">
        <v>882</v>
      </c>
      <c r="N429" t="s">
        <v>238</v>
      </c>
      <c r="O429" t="s">
        <v>92</v>
      </c>
      <c r="P429">
        <v>11668</v>
      </c>
      <c r="Q429">
        <v>110</v>
      </c>
      <c r="R429">
        <v>7860</v>
      </c>
      <c r="S429">
        <v>11009</v>
      </c>
      <c r="T429">
        <v>5</v>
      </c>
      <c r="U429">
        <v>2653.9815789999998</v>
      </c>
      <c r="V429" t="s">
        <v>31</v>
      </c>
      <c r="W429">
        <f t="shared" si="42"/>
        <v>530.7963158</v>
      </c>
      <c r="X429">
        <f t="shared" si="43"/>
        <v>0.94274940006856356</v>
      </c>
      <c r="Y429">
        <f t="shared" si="44"/>
        <v>67.363729859444632</v>
      </c>
      <c r="Z429">
        <f t="shared" si="45"/>
        <v>337.65668944020354</v>
      </c>
      <c r="AA429">
        <f t="shared" si="46"/>
        <v>4.5454545454545459</v>
      </c>
      <c r="AB429">
        <f t="shared" si="47"/>
        <v>227.45814012684264</v>
      </c>
      <c r="AC429">
        <f t="shared" si="48"/>
        <v>24.127105263636363</v>
      </c>
    </row>
    <row r="430" spans="1:29" x14ac:dyDescent="0.25">
      <c r="A430" t="s">
        <v>1302</v>
      </c>
      <c r="B430" t="s">
        <v>2306</v>
      </c>
      <c r="C430" t="s">
        <v>2307</v>
      </c>
      <c r="D430" t="s">
        <v>2369</v>
      </c>
      <c r="E430" t="s">
        <v>2409</v>
      </c>
      <c r="F430" t="s">
        <v>2861</v>
      </c>
      <c r="I430" t="str">
        <f ca="1">IFERROR(__xludf.DUMMYFUNCTION("IFS(
  REGEXMATCH(LOWER(B591), ""sports|ufc|nba|nfl|mlb|soccer|sports fans""), ""Sports"",
  REGEXMATCH(LOWER(B591), ""music|spotify|concert|band|rock|pop|hip hop|jazz|r&amp;b|music lovers""), ""Music"",
  REGEXMATCH(LOWER(B591), ""food|cooking|recipe|restaur"&amp;"ant|snack|grocery|foodies""), ""Food"",
  REGEXMATCH(LOWER(B591), ""travel|vacation|airline|hotel|trip|flights|travelers""), ""Travel"",
  REGEXMATCH(LOWER(B591), ""fashion|style|clothing|apparel|shoes|accessories|beauty|cosmetics|fashionistas""), ""Fashi"&amp;"on &amp; Beauty"",
  REGEXMATCH(LOWER(B591), ""fitness|workout|gym|exercise|yoga|wellness|fitness enthusiasts""), ""Fitness"",
  REGEXMATCH(LOWER(B591), ""health|medical|pharmacy|mental health|doctor|health-conscious""), ""Health"",
  REGEXMATCH(LOWER(B591), "&amp;"""pets|dogs|cats|animals|pet care|pet lovers""), ""Pets"",
  REGEXMATCH(LOWER(B591), ""games|gaming|video games|xbox|playstation|nintendo|gamers""), ""Gaming"",
  REGEXMATCH(LOWER(B591), ""entertainment|movies|tv|netflix|streaming|celebrity|movie lovers|t"&amp;"v fans""), ""Entertainment"",
  REGEXMATCH(LOWER(B591), ""lifestyle|home|interior|decor|living|lifestyle enthusiasts""), ""Lifestyle"",
  REGEXMATCH(LOWER(B591), ""financial|finance|investing|stocks|retirement|banking|credit|debt|loans|savings|personal fi"&amp;"nance""), ""Finance"",
  REGEXMATCH(LOWER(B591), ""auto|automotive""), ""Auto"",
  REGEXMATCH(LOWER(B591), ""parenting|moms|dads|kids|toddlers|baby|new parents|children""), ""Parenting"",
  REGEXMATCH(LOWER(B591), ""technology|tech|gadgets|smartphone|apps"&amp;"|devices|computing|ai|robots""), ""Technology"",
  REGEXMATCH(LOWER(B591), ""education|students|learning|school|teachers|college|university|academics""), ""Education"",
  TRUE, ""Other""
)"),"Other")</f>
        <v>Other</v>
      </c>
      <c r="J430" t="s">
        <v>27</v>
      </c>
      <c r="K430" t="s">
        <v>1303</v>
      </c>
      <c r="L430" t="s">
        <v>34</v>
      </c>
      <c r="M430" t="s">
        <v>245</v>
      </c>
      <c r="N430" t="s">
        <v>46</v>
      </c>
      <c r="O430" t="s">
        <v>116</v>
      </c>
      <c r="P430">
        <v>48562</v>
      </c>
      <c r="Q430">
        <v>150</v>
      </c>
      <c r="R430">
        <v>29108</v>
      </c>
      <c r="S430">
        <v>45570</v>
      </c>
      <c r="T430">
        <v>11</v>
      </c>
      <c r="U430">
        <v>6346.6330239999998</v>
      </c>
      <c r="V430" t="s">
        <v>80</v>
      </c>
      <c r="W430">
        <f t="shared" si="42"/>
        <v>576.96663854545454</v>
      </c>
      <c r="X430">
        <f t="shared" si="43"/>
        <v>0.30888348914789338</v>
      </c>
      <c r="Y430">
        <f t="shared" si="44"/>
        <v>59.939870680779208</v>
      </c>
      <c r="Z430">
        <f t="shared" si="45"/>
        <v>218.03741321973342</v>
      </c>
      <c r="AA430">
        <f t="shared" si="46"/>
        <v>7.333333333333333</v>
      </c>
      <c r="AB430">
        <f t="shared" si="47"/>
        <v>130.69134351962438</v>
      </c>
      <c r="AC430">
        <f t="shared" si="48"/>
        <v>42.310886826666668</v>
      </c>
    </row>
    <row r="431" spans="1:29" x14ac:dyDescent="0.25">
      <c r="A431" t="s">
        <v>1029</v>
      </c>
      <c r="B431" t="s">
        <v>2306</v>
      </c>
      <c r="C431" t="s">
        <v>2307</v>
      </c>
      <c r="D431" t="s">
        <v>2369</v>
      </c>
      <c r="E431" t="s">
        <v>2409</v>
      </c>
      <c r="F431" t="s">
        <v>2862</v>
      </c>
      <c r="I431" t="str">
        <f ca="1">IFERROR(__xludf.DUMMYFUNCTION("IFS(
  REGEXMATCH(LOWER(B428), ""sports|ufc|nba|nfl|mlb|soccer|sports fans""), ""Sports"",
  REGEXMATCH(LOWER(B428), ""music|spotify|concert|band|rock|pop|hip hop|jazz|r&amp;b|music lovers""), ""Music"",
  REGEXMATCH(LOWER(B428), ""food|cooking|recipe|restaur"&amp;"ant|snack|grocery|foodies""), ""Food"",
  REGEXMATCH(LOWER(B428), ""travel|vacation|airline|hotel|trip|flights|travelers""), ""Travel"",
  REGEXMATCH(LOWER(B428), ""fashion|style|clothing|apparel|shoes|accessories|beauty|cosmetics|fashionistas""), ""Fashi"&amp;"on &amp; Beauty"",
  REGEXMATCH(LOWER(B428), ""fitness|workout|gym|exercise|yoga|wellness|fitness enthusiasts""), ""Fitness"",
  REGEXMATCH(LOWER(B428), ""health|medical|pharmacy|mental health|doctor|health-conscious""), ""Health"",
  REGEXMATCH(LOWER(B428), "&amp;"""pets|dogs|cats|animals|pet care|pet lovers""), ""Pets"",
  REGEXMATCH(LOWER(B428), ""games|gaming|video games|xbox|playstation|nintendo|gamers""), ""Gaming"",
  REGEXMATCH(LOWER(B428), ""entertainment|movies|tv|netflix|streaming|celebrity|movie lovers|t"&amp;"v fans""), ""Entertainment"",
  REGEXMATCH(LOWER(B428), ""lifestyle|home|interior|decor|living|lifestyle enthusiasts""), ""Lifestyle"",
  REGEXMATCH(LOWER(B428), ""financial|finance|investing|stocks|retirement|banking|credit|debt|loans|savings|personal fi"&amp;"nance""), ""Finance"",
  REGEXMATCH(LOWER(B428), ""auto|automotive""), ""Auto"",
  REGEXMATCH(LOWER(B428), ""parenting|moms|dads|kids|toddlers|baby|new parents|children""), ""Parenting"",
  REGEXMATCH(LOWER(B428), ""technology|tech|gadgets|smartphone|apps"&amp;"|devices|computing|ai|robots""), ""Technology"",
  REGEXMATCH(LOWER(B428), ""education|students|learning|school|teachers|college|university|academics""), ""Education"",
  TRUE, ""Other""
)"),"Other")</f>
        <v>Other</v>
      </c>
      <c r="J431" t="s">
        <v>19</v>
      </c>
      <c r="K431" t="s">
        <v>39</v>
      </c>
      <c r="L431" t="s">
        <v>34</v>
      </c>
      <c r="M431" t="s">
        <v>1030</v>
      </c>
      <c r="N431" t="s">
        <v>55</v>
      </c>
      <c r="O431" t="s">
        <v>24</v>
      </c>
      <c r="P431">
        <v>190592</v>
      </c>
      <c r="Q431">
        <v>601</v>
      </c>
      <c r="R431">
        <v>28906</v>
      </c>
      <c r="S431">
        <v>172515</v>
      </c>
      <c r="T431">
        <v>25</v>
      </c>
      <c r="U431">
        <v>4742.0477659999997</v>
      </c>
      <c r="V431" t="s">
        <v>290</v>
      </c>
      <c r="W431">
        <f t="shared" si="42"/>
        <v>189.68191063999998</v>
      </c>
      <c r="X431">
        <f t="shared" si="43"/>
        <v>0.31533327736736066</v>
      </c>
      <c r="Y431">
        <f t="shared" si="44"/>
        <v>15.166428811282739</v>
      </c>
      <c r="Z431">
        <f t="shared" si="45"/>
        <v>164.05063882930878</v>
      </c>
      <c r="AA431">
        <f t="shared" si="46"/>
        <v>4.1597337770382694</v>
      </c>
      <c r="AB431">
        <f t="shared" si="47"/>
        <v>24.880623352501679</v>
      </c>
      <c r="AC431">
        <f t="shared" si="48"/>
        <v>7.8902625058236264</v>
      </c>
    </row>
    <row r="432" spans="1:29" x14ac:dyDescent="0.25">
      <c r="A432" t="s">
        <v>1305</v>
      </c>
      <c r="B432" t="s">
        <v>2306</v>
      </c>
      <c r="C432" t="s">
        <v>2307</v>
      </c>
      <c r="D432" t="s">
        <v>2537</v>
      </c>
      <c r="E432" t="s">
        <v>2863</v>
      </c>
      <c r="I432" t="str">
        <f ca="1">IFERROR(__xludf.DUMMYFUNCTION("IFS(
  REGEXMATCH(LOWER(B593), ""sports|ufc|nba|nfl|mlb|soccer|sports fans""), ""Sports"",
  REGEXMATCH(LOWER(B593), ""music|spotify|concert|band|rock|pop|hip hop|jazz|r&amp;b|music lovers""), ""Music"",
  REGEXMATCH(LOWER(B593), ""food|cooking|recipe|restaur"&amp;"ant|snack|grocery|foodies""), ""Food"",
  REGEXMATCH(LOWER(B593), ""travel|vacation|airline|hotel|trip|flights|travelers""), ""Travel"",
  REGEXMATCH(LOWER(B593), ""fashion|style|clothing|apparel|shoes|accessories|beauty|cosmetics|fashionistas""), ""Fashi"&amp;"on &amp; Beauty"",
  REGEXMATCH(LOWER(B593), ""fitness|workout|gym|exercise|yoga|wellness|fitness enthusiasts""), ""Fitness"",
  REGEXMATCH(LOWER(B593), ""health|medical|pharmacy|mental health|doctor|health-conscious""), ""Health"",
  REGEXMATCH(LOWER(B593), "&amp;"""pets|dogs|cats|animals|pet care|pet lovers""), ""Pets"",
  REGEXMATCH(LOWER(B593), ""games|gaming|video games|xbox|playstation|nintendo|gamers""), ""Gaming"",
  REGEXMATCH(LOWER(B593), ""entertainment|movies|tv|netflix|streaming|celebrity|movie lovers|t"&amp;"v fans""), ""Entertainment"",
  REGEXMATCH(LOWER(B593), ""lifestyle|home|interior|decor|living|lifestyle enthusiasts""), ""Lifestyle"",
  REGEXMATCH(LOWER(B593), ""financial|finance|investing|stocks|retirement|banking|credit|debt|loans|savings|personal fi"&amp;"nance""), ""Finance"",
  REGEXMATCH(LOWER(B593), ""auto|automotive""), ""Auto"",
  REGEXMATCH(LOWER(B593), ""parenting|moms|dads|kids|toddlers|baby|new parents|children""), ""Parenting"",
  REGEXMATCH(LOWER(B593), ""technology|tech|gadgets|smartphone|apps"&amp;"|devices|computing|ai|robots""), ""Technology"",
  REGEXMATCH(LOWER(B593), ""education|students|learning|school|teachers|college|university|academics""), ""Education"",
  TRUE, ""Other""
)"),"Other")</f>
        <v>Other</v>
      </c>
      <c r="J432" t="s">
        <v>19</v>
      </c>
      <c r="K432" t="s">
        <v>839</v>
      </c>
      <c r="L432" t="s">
        <v>40</v>
      </c>
      <c r="M432" t="s">
        <v>72</v>
      </c>
      <c r="N432" t="s">
        <v>23</v>
      </c>
      <c r="O432" t="s">
        <v>24</v>
      </c>
      <c r="P432">
        <v>39844</v>
      </c>
      <c r="Q432">
        <v>99</v>
      </c>
      <c r="R432">
        <v>11077</v>
      </c>
      <c r="S432">
        <v>30190</v>
      </c>
      <c r="T432">
        <v>9</v>
      </c>
      <c r="U432">
        <v>6367.8699290000004</v>
      </c>
      <c r="V432" t="s">
        <v>119</v>
      </c>
      <c r="W432">
        <f t="shared" si="42"/>
        <v>707.54110322222232</v>
      </c>
      <c r="X432">
        <f t="shared" si="43"/>
        <v>0.24846902921393435</v>
      </c>
      <c r="Y432">
        <f t="shared" si="44"/>
        <v>27.800923602047988</v>
      </c>
      <c r="Z432">
        <f t="shared" si="45"/>
        <v>574.87315419337369</v>
      </c>
      <c r="AA432">
        <f t="shared" si="46"/>
        <v>9.0909090909090917</v>
      </c>
      <c r="AB432">
        <f t="shared" si="47"/>
        <v>159.82004640598336</v>
      </c>
      <c r="AC432">
        <f t="shared" si="48"/>
        <v>64.321918474747477</v>
      </c>
    </row>
    <row r="433" spans="1:29" x14ac:dyDescent="0.25">
      <c r="A433" t="s">
        <v>1434</v>
      </c>
      <c r="B433" t="s">
        <v>2306</v>
      </c>
      <c r="C433" t="s">
        <v>2307</v>
      </c>
      <c r="D433" t="s">
        <v>2360</v>
      </c>
      <c r="E433" t="s">
        <v>2385</v>
      </c>
      <c r="F433" t="s">
        <v>2864</v>
      </c>
      <c r="I433" t="str">
        <f ca="1">IFERROR(__xludf.DUMMYFUNCTION("IFS(
  REGEXMATCH(LOWER(B675), ""sports|ufc|nba|nfl|mlb|soccer|sports fans""), ""Sports"",
  REGEXMATCH(LOWER(B675), ""music|spotify|concert|band|rock|pop|hip hop|jazz|r&amp;b|music lovers""), ""Music"",
  REGEXMATCH(LOWER(B675), ""food|cooking|recipe|restaur"&amp;"ant|snack|grocery|foodies""), ""Food"",
  REGEXMATCH(LOWER(B675), ""travel|vacation|airline|hotel|trip|flights|travelers""), ""Travel"",
  REGEXMATCH(LOWER(B675), ""fashion|style|clothing|apparel|shoes|accessories|beauty|cosmetics|fashionistas""), ""Fashi"&amp;"on &amp; Beauty"",
  REGEXMATCH(LOWER(B675), ""fitness|workout|gym|exercise|yoga|wellness|fitness enthusiasts""), ""Fitness"",
  REGEXMATCH(LOWER(B675), ""health|medical|pharmacy|mental health|doctor|health-conscious""), ""Health"",
  REGEXMATCH(LOWER(B675), "&amp;"""pets|dogs|cats|animals|pet care|pet lovers""), ""Pets"",
  REGEXMATCH(LOWER(B675), ""games|gaming|video games|xbox|playstation|nintendo|gamers""), ""Gaming"",
  REGEXMATCH(LOWER(B675), ""entertainment|movies|tv|netflix|streaming|celebrity|movie lovers|t"&amp;"v fans""), ""Entertainment"",
  REGEXMATCH(LOWER(B675), ""lifestyle|home|interior|decor|living|lifestyle enthusiasts""), ""Lifestyle"",
  REGEXMATCH(LOWER(B675), ""financial|finance|investing|stocks|retirement|banking|credit|debt|loans|savings|personal fi"&amp;"nance""), ""Finance"",
  REGEXMATCH(LOWER(B675), ""auto|automotive""), ""Auto"",
  REGEXMATCH(LOWER(B675), ""parenting|moms|dads|kids|toddlers|baby|new parents|children""), ""Parenting"",
  REGEXMATCH(LOWER(B675), ""technology|tech|gadgets|smartphone|apps"&amp;"|devices|computing|ai|robots""), ""Technology"",
  REGEXMATCH(LOWER(B675), ""education|students|learning|school|teachers|college|university|academics""), ""Education"",
  TRUE, ""Other""
)"),"Music")</f>
        <v>Music</v>
      </c>
      <c r="J433" t="s">
        <v>152</v>
      </c>
      <c r="K433" t="s">
        <v>380</v>
      </c>
      <c r="L433" t="s">
        <v>40</v>
      </c>
      <c r="M433" t="s">
        <v>1435</v>
      </c>
      <c r="N433" t="s">
        <v>23</v>
      </c>
      <c r="O433" t="s">
        <v>24</v>
      </c>
      <c r="P433" s="1">
        <v>446774</v>
      </c>
      <c r="Q433">
        <v>951</v>
      </c>
      <c r="R433" s="1">
        <v>196581</v>
      </c>
      <c r="S433" s="1">
        <v>379758</v>
      </c>
      <c r="T433">
        <v>33</v>
      </c>
      <c r="U433">
        <v>6956.6273659999997</v>
      </c>
      <c r="V433" t="s">
        <v>74</v>
      </c>
      <c r="W433">
        <f t="shared" si="42"/>
        <v>210.80688987878787</v>
      </c>
      <c r="X433">
        <f t="shared" si="43"/>
        <v>0.21285929798958758</v>
      </c>
      <c r="Y433">
        <f t="shared" si="44"/>
        <v>44.000098483797181</v>
      </c>
      <c r="Z433">
        <f t="shared" si="45"/>
        <v>35.388096336878945</v>
      </c>
      <c r="AA433">
        <f t="shared" si="46"/>
        <v>3.4700315457413247</v>
      </c>
      <c r="AB433">
        <f t="shared" si="47"/>
        <v>15.570797239767757</v>
      </c>
      <c r="AC433">
        <f t="shared" si="48"/>
        <v>7.3150655793901151</v>
      </c>
    </row>
    <row r="434" spans="1:29" x14ac:dyDescent="0.25">
      <c r="A434" t="s">
        <v>1366</v>
      </c>
      <c r="B434" t="s">
        <v>2306</v>
      </c>
      <c r="C434" t="s">
        <v>2307</v>
      </c>
      <c r="D434" t="s">
        <v>2338</v>
      </c>
      <c r="E434" t="s">
        <v>2414</v>
      </c>
      <c r="I434" t="str">
        <f ca="1">IFERROR(__xludf.DUMMYFUNCTION("IFS(
  REGEXMATCH(LOWER(B631), ""sports|ufc|nba|nfl|mlb|soccer|sports fans""), ""Sports"",
  REGEXMATCH(LOWER(B631), ""music|spotify|concert|band|rock|pop|hip hop|jazz|r&amp;b|music lovers""), ""Music"",
  REGEXMATCH(LOWER(B631), ""food|cooking|recipe|restaur"&amp;"ant|snack|grocery|foodies""), ""Food"",
  REGEXMATCH(LOWER(B631), ""travel|vacation|airline|hotel|trip|flights|travelers""), ""Travel"",
  REGEXMATCH(LOWER(B631), ""fashion|style|clothing|apparel|shoes|accessories|beauty|cosmetics|fashionistas""), ""Fashi"&amp;"on &amp; Beauty"",
  REGEXMATCH(LOWER(B631), ""fitness|workout|gym|exercise|yoga|wellness|fitness enthusiasts""), ""Fitness"",
  REGEXMATCH(LOWER(B631), ""health|medical|pharmacy|mental health|doctor|health-conscious""), ""Health"",
  REGEXMATCH(LOWER(B631), "&amp;"""pets|dogs|cats|animals|pet care|pet lovers""), ""Pets"",
  REGEXMATCH(LOWER(B631), ""games|gaming|video games|xbox|playstation|nintendo|gamers""), ""Gaming"",
  REGEXMATCH(LOWER(B631), ""entertainment|movies|tv|netflix|streaming|celebrity|movie lovers|t"&amp;"v fans""), ""Entertainment"",
  REGEXMATCH(LOWER(B631), ""lifestyle|home|interior|decor|living|lifestyle enthusiasts""), ""Lifestyle"",
  REGEXMATCH(LOWER(B631), ""financial|finance|investing|stocks|retirement|banking|credit|debt|loans|savings|personal fi"&amp;"nance""), ""Finance"",
  REGEXMATCH(LOWER(B631), ""auto|automotive""), ""Auto"",
  REGEXMATCH(LOWER(B631), ""parenting|moms|dads|kids|toddlers|baby|new parents|children""), ""Parenting"",
  REGEXMATCH(LOWER(B631), ""technology|tech|gadgets|smartphone|apps"&amp;"|devices|computing|ai|robots""), ""Technology"",
  REGEXMATCH(LOWER(B631), ""education|students|learning|school|teachers|college|university|academics""), ""Education"",
  TRUE, ""Other""
)"),"Other")</f>
        <v>Other</v>
      </c>
      <c r="J434" t="s">
        <v>19</v>
      </c>
      <c r="K434" t="s">
        <v>828</v>
      </c>
      <c r="L434" t="s">
        <v>40</v>
      </c>
      <c r="M434" t="s">
        <v>215</v>
      </c>
      <c r="N434" t="s">
        <v>59</v>
      </c>
      <c r="O434" t="s">
        <v>24</v>
      </c>
      <c r="P434">
        <v>44889</v>
      </c>
      <c r="Q434">
        <v>125</v>
      </c>
      <c r="R434">
        <v>17477</v>
      </c>
      <c r="S434">
        <v>38621</v>
      </c>
      <c r="T434">
        <v>25</v>
      </c>
      <c r="U434">
        <v>6644.954146</v>
      </c>
      <c r="V434" t="s">
        <v>129</v>
      </c>
      <c r="W434">
        <f t="shared" si="42"/>
        <v>265.79816584000002</v>
      </c>
      <c r="X434">
        <f t="shared" si="43"/>
        <v>0.2784646572656998</v>
      </c>
      <c r="Y434">
        <f t="shared" si="44"/>
        <v>38.933814520261087</v>
      </c>
      <c r="Z434">
        <f t="shared" si="45"/>
        <v>380.21137186015909</v>
      </c>
      <c r="AA434">
        <f t="shared" si="46"/>
        <v>20</v>
      </c>
      <c r="AB434">
        <f t="shared" si="47"/>
        <v>148.03079030497449</v>
      </c>
      <c r="AC434">
        <f t="shared" si="48"/>
        <v>53.159633167999999</v>
      </c>
    </row>
    <row r="435" spans="1:29" x14ac:dyDescent="0.25">
      <c r="A435" t="s">
        <v>1100</v>
      </c>
      <c r="B435" t="s">
        <v>2306</v>
      </c>
      <c r="C435" t="s">
        <v>2307</v>
      </c>
      <c r="D435" t="s">
        <v>2665</v>
      </c>
      <c r="E435" t="s">
        <v>2865</v>
      </c>
      <c r="I435" t="str">
        <f ca="1">IFERROR(__xludf.DUMMYFUNCTION("IFS(
  REGEXMATCH(LOWER(B467), ""sports|ufc|nba|nfl|mlb|soccer|sports fans""), ""Sports"",
  REGEXMATCH(LOWER(B467), ""music|spotify|concert|band|rock|pop|hip hop|jazz|r&amp;b|music lovers""), ""Music"",
  REGEXMATCH(LOWER(B467), ""food|cooking|recipe|restaur"&amp;"ant|snack|grocery|foodies""), ""Food"",
  REGEXMATCH(LOWER(B467), ""travel|vacation|airline|hotel|trip|flights|travelers""), ""Travel"",
  REGEXMATCH(LOWER(B467), ""fashion|style|clothing|apparel|shoes|accessories|beauty|cosmetics|fashionistas""), ""Fashi"&amp;"on &amp; Beauty"",
  REGEXMATCH(LOWER(B467), ""fitness|workout|gym|exercise|yoga|wellness|fitness enthusiasts""), ""Fitness"",
  REGEXMATCH(LOWER(B467), ""health|medical|pharmacy|mental health|doctor|health-conscious""), ""Health"",
  REGEXMATCH(LOWER(B467), "&amp;"""pets|dogs|cats|animals|pet care|pet lovers""), ""Pets"",
  REGEXMATCH(LOWER(B467), ""games|gaming|video games|xbox|playstation|nintendo|gamers""), ""Gaming"",
  REGEXMATCH(LOWER(B467), ""entertainment|movies|tv|netflix|streaming|celebrity|movie lovers|t"&amp;"v fans""), ""Entertainment"",
  REGEXMATCH(LOWER(B467), ""lifestyle|home|interior|decor|living|lifestyle enthusiasts""), ""Lifestyle"",
  REGEXMATCH(LOWER(B467), ""financial|finance|investing|stocks|retirement|banking|credit|debt|loans|savings|personal fi"&amp;"nance""), ""Finance"",
  REGEXMATCH(LOWER(B467), ""auto|automotive""), ""Auto"",
  REGEXMATCH(LOWER(B467), ""parenting|moms|dads|kids|toddlers|baby|new parents|children""), ""Parenting"",
  REGEXMATCH(LOWER(B467), ""technology|tech|gadgets|smartphone|apps"&amp;"|devices|computing|ai|robots""), ""Technology"",
  REGEXMATCH(LOWER(B467), ""education|students|learning|school|teachers|college|university|academics""), ""Education"",
  TRUE, ""Other""
)"),"Lifestyle")</f>
        <v>Lifestyle</v>
      </c>
      <c r="J435" t="s">
        <v>19</v>
      </c>
      <c r="K435" t="s">
        <v>1101</v>
      </c>
      <c r="L435" t="s">
        <v>29</v>
      </c>
      <c r="M435" t="s">
        <v>182</v>
      </c>
      <c r="N435" t="s">
        <v>23</v>
      </c>
      <c r="O435" t="s">
        <v>24</v>
      </c>
      <c r="P435">
        <v>25377</v>
      </c>
      <c r="Q435">
        <v>101</v>
      </c>
      <c r="R435">
        <v>16698</v>
      </c>
      <c r="S435">
        <v>23798</v>
      </c>
      <c r="T435">
        <v>2</v>
      </c>
      <c r="U435">
        <v>5175.1429189999999</v>
      </c>
      <c r="V435" t="s">
        <v>74</v>
      </c>
      <c r="W435">
        <f t="shared" si="42"/>
        <v>2587.5714594999999</v>
      </c>
      <c r="X435">
        <f t="shared" si="43"/>
        <v>0.39799818733498832</v>
      </c>
      <c r="Y435">
        <f t="shared" si="44"/>
        <v>65.799739921976595</v>
      </c>
      <c r="Z435">
        <f t="shared" si="45"/>
        <v>309.92591442088872</v>
      </c>
      <c r="AA435">
        <f t="shared" si="46"/>
        <v>1.9801980198019802</v>
      </c>
      <c r="AB435">
        <f t="shared" si="47"/>
        <v>203.93044563975252</v>
      </c>
      <c r="AC435">
        <f t="shared" si="48"/>
        <v>51.2390388019802</v>
      </c>
    </row>
    <row r="436" spans="1:29" x14ac:dyDescent="0.25">
      <c r="A436" t="s">
        <v>476</v>
      </c>
      <c r="B436" t="s">
        <v>2428</v>
      </c>
      <c r="C436" t="s">
        <v>2866</v>
      </c>
      <c r="D436" t="s">
        <v>2867</v>
      </c>
      <c r="I436" t="str">
        <f ca="1">IFERROR(__xludf.DUMMYFUNCTION("IFS(
  REGEXMATCH(LOWER(B164), ""sports|ufc|nba|nfl|mlb|soccer|sports fans""), ""Sports"",
  REGEXMATCH(LOWER(B164), ""music|spotify|concert|band|rock|pop|hip hop|jazz|r&amp;b|music lovers""), ""Music"",
  REGEXMATCH(LOWER(B164), ""food|cooking|recipe|restaur"&amp;"ant|snack|grocery|foodies""), ""Food"",
  REGEXMATCH(LOWER(B164), ""travel|vacation|airline|hotel|trip|flights|travelers""), ""Travel"",
  REGEXMATCH(LOWER(B164), ""fashion|style|clothing|apparel|shoes|accessories|beauty|cosmetics|fashionistas""), ""Fashi"&amp;"on &amp; Beauty"",
  REGEXMATCH(LOWER(B164), ""fitness|workout|gym|exercise|yoga|wellness|fitness enthusiasts""), ""Fitness"",
  REGEXMATCH(LOWER(B164), ""health|medical|pharmacy|mental health|doctor|health-conscious""), ""Health"",
  REGEXMATCH(LOWER(B164), "&amp;"""pets|dogs|cats|animals|pet care|pet lovers""), ""Pets"",
  REGEXMATCH(LOWER(B164), ""games|gaming|video games|xbox|playstation|nintendo|gamers""), ""Gaming"",
  REGEXMATCH(LOWER(B164), ""entertainment|movies|tv|netflix|streaming|celebrity|movie lovers|t"&amp;"v fans""), ""Entertainment"",
  REGEXMATCH(LOWER(B164), ""lifestyle|home|interior|decor|living|lifestyle enthusiasts""), ""Lifestyle"",
  REGEXMATCH(LOWER(B164), ""financial|finance|investing|stocks|retirement|banking|credit|debt|loans|savings|personal fi"&amp;"nance""), ""Finance"",
  REGEXMATCH(LOWER(B164), ""auto|automotive""), ""Auto"",
  REGEXMATCH(LOWER(B164), ""parenting|moms|dads|kids|toddlers|baby|new parents|children""), ""Parenting"",
  REGEXMATCH(LOWER(B164), ""technology|tech|gadgets|smartphone|apps"&amp;"|devices|computing|ai|robots""), ""Technology"",
  REGEXMATCH(LOWER(B164), ""education|students|learning|school|teachers|college|university|academics""), ""Education"",
  TRUE, ""Other""
)"),"Finance")</f>
        <v>Finance</v>
      </c>
      <c r="J436" t="s">
        <v>152</v>
      </c>
      <c r="K436" t="s">
        <v>439</v>
      </c>
      <c r="L436" t="s">
        <v>34</v>
      </c>
      <c r="M436" t="s">
        <v>196</v>
      </c>
      <c r="N436" t="s">
        <v>23</v>
      </c>
      <c r="O436" t="s">
        <v>24</v>
      </c>
      <c r="P436">
        <v>7394</v>
      </c>
      <c r="Q436">
        <v>20</v>
      </c>
      <c r="R436">
        <v>3441</v>
      </c>
      <c r="S436">
        <v>6663</v>
      </c>
      <c r="T436">
        <v>1</v>
      </c>
      <c r="U436">
        <v>1624.840774</v>
      </c>
      <c r="V436" t="s">
        <v>477</v>
      </c>
      <c r="W436">
        <f t="shared" si="42"/>
        <v>1624.840774</v>
      </c>
      <c r="X436">
        <f t="shared" si="43"/>
        <v>0.27048958615093321</v>
      </c>
      <c r="Y436">
        <f t="shared" si="44"/>
        <v>46.537733297268055</v>
      </c>
      <c r="Z436">
        <f t="shared" si="45"/>
        <v>472.20016681197325</v>
      </c>
      <c r="AA436">
        <f t="shared" si="46"/>
        <v>5</v>
      </c>
      <c r="AB436">
        <f t="shared" si="47"/>
        <v>219.75125426021097</v>
      </c>
      <c r="AC436">
        <f t="shared" si="48"/>
        <v>81.242038699999995</v>
      </c>
    </row>
    <row r="437" spans="1:29" x14ac:dyDescent="0.25">
      <c r="A437" t="s">
        <v>402</v>
      </c>
      <c r="B437" t="s">
        <v>2868</v>
      </c>
      <c r="C437" t="s">
        <v>2322</v>
      </c>
      <c r="D437" t="s">
        <v>2869</v>
      </c>
      <c r="I437" t="str">
        <f ca="1">IFERROR(__xludf.DUMMYFUNCTION("IFS(
  REGEXMATCH(LOWER(B133), ""sports|ufc|nba|nfl|mlb|soccer|sports fans""), ""Sports"",
  REGEXMATCH(LOWER(B133), ""music|spotify|concert|band|rock|pop|hip hop|jazz|r&amp;b|music lovers""), ""Music"",
  REGEXMATCH(LOWER(B133), ""food|cooking|recipe|restaur"&amp;"ant|snack|grocery|foodies""), ""Food"",
  REGEXMATCH(LOWER(B133), ""travel|vacation|airline|hotel|trip|flights|travelers""), ""Travel"",
  REGEXMATCH(LOWER(B133), ""fashion|style|clothing|apparel|shoes|accessories|beauty|cosmetics|fashionistas""), ""Fashi"&amp;"on &amp; Beauty"",
  REGEXMATCH(LOWER(B133), ""fitness|workout|gym|exercise|yoga|wellness|fitness enthusiasts""), ""Fitness"",
  REGEXMATCH(LOWER(B133), ""health|medical|pharmacy|mental health|doctor|health-conscious""), ""Health"",
  REGEXMATCH(LOWER(B133), "&amp;"""pets|dogs|cats|animals|pet care|pet lovers""), ""Pets"",
  REGEXMATCH(LOWER(B133), ""games|gaming|video games|xbox|playstation|nintendo|gamers""), ""Gaming"",
  REGEXMATCH(LOWER(B133), ""entertainment|movies|tv|netflix|streaming|celebrity|movie lovers|t"&amp;"v fans""), ""Entertainment"",
  REGEXMATCH(LOWER(B133), ""lifestyle|home|interior|decor|living|lifestyle enthusiasts""), ""Lifestyle"",
  REGEXMATCH(LOWER(B133), ""financial|finance|investing|stocks|retirement|banking|credit|debt|loans|savings|personal fi"&amp;"nance""), ""Finance"",
  REGEXMATCH(LOWER(B133), ""auto|automotive""), ""Auto"",
  REGEXMATCH(LOWER(B133), ""parenting|moms|dads|kids|toddlers|baby|new parents|children""), ""Parenting"",
  REGEXMATCH(LOWER(B133), ""technology|tech|gadgets|smartphone|apps"&amp;"|devices|computing|ai|robots""), ""Technology"",
  REGEXMATCH(LOWER(B133), ""education|students|learning|school|teachers|college|university|academics""), ""Education"",
  TRUE, ""Other""
)"),"Fashion &amp; Beauty")</f>
        <v>Fashion &amp; Beauty</v>
      </c>
      <c r="J437" t="s">
        <v>27</v>
      </c>
      <c r="K437" t="s">
        <v>403</v>
      </c>
      <c r="L437" t="s">
        <v>34</v>
      </c>
      <c r="M437" t="s">
        <v>72</v>
      </c>
      <c r="N437" t="s">
        <v>46</v>
      </c>
      <c r="O437" t="s">
        <v>24</v>
      </c>
      <c r="P437">
        <v>40519</v>
      </c>
      <c r="Q437">
        <v>111</v>
      </c>
      <c r="R437">
        <v>6105</v>
      </c>
      <c r="S437">
        <v>26283</v>
      </c>
      <c r="T437">
        <v>10</v>
      </c>
      <c r="U437">
        <v>1582.410977</v>
      </c>
      <c r="V437" t="s">
        <v>106</v>
      </c>
      <c r="W437">
        <f t="shared" si="42"/>
        <v>158.24109770000001</v>
      </c>
      <c r="X437">
        <f t="shared" si="43"/>
        <v>0.27394555640563684</v>
      </c>
      <c r="Y437">
        <f t="shared" si="44"/>
        <v>15.067005602310028</v>
      </c>
      <c r="Z437">
        <f t="shared" si="45"/>
        <v>259.19917723177718</v>
      </c>
      <c r="AA437">
        <f t="shared" si="46"/>
        <v>9.0090090090090094</v>
      </c>
      <c r="AB437">
        <f t="shared" si="47"/>
        <v>39.053554554653367</v>
      </c>
      <c r="AC437">
        <f t="shared" si="48"/>
        <v>14.255954747747747</v>
      </c>
    </row>
    <row r="438" spans="1:29" x14ac:dyDescent="0.25">
      <c r="A438" t="s">
        <v>1505</v>
      </c>
      <c r="B438" t="s">
        <v>2306</v>
      </c>
      <c r="C438" t="s">
        <v>2307</v>
      </c>
      <c r="D438" t="s">
        <v>2327</v>
      </c>
      <c r="E438" t="s">
        <v>2484</v>
      </c>
      <c r="I438" t="str">
        <f ca="1">IFERROR(__xludf.DUMMYFUNCTION("IFS(
  REGEXMATCH(LOWER(B725), ""sports|ufc|nba|nfl|mlb|soccer|sports fans""), ""Sports"",
  REGEXMATCH(LOWER(B725), ""music|spotify|concert|band|rock|pop|hip hop|jazz|r&amp;b|music lovers""), ""Music"",
  REGEXMATCH(LOWER(B725), ""food|cooking|recipe|restaur"&amp;"ant|snack|grocery|foodies""), ""Food"",
  REGEXMATCH(LOWER(B725), ""travel|vacation|airline|hotel|trip|flights|travelers""), ""Travel"",
  REGEXMATCH(LOWER(B725), ""fashion|style|clothing|apparel|shoes|accessories|beauty|cosmetics|fashionistas""), ""Fashi"&amp;"on &amp; Beauty"",
  REGEXMATCH(LOWER(B725), ""fitness|workout|gym|exercise|yoga|wellness|fitness enthusiasts""), ""Fitness"",
  REGEXMATCH(LOWER(B725), ""health|medical|pharmacy|mental health|doctor|health-conscious""), ""Health"",
  REGEXMATCH(LOWER(B725), "&amp;"""pets|dogs|cats|animals|pet care|pet lovers""), ""Pets"",
  REGEXMATCH(LOWER(B725), ""games|gaming|video games|xbox|playstation|nintendo|gamers""), ""Gaming"",
  REGEXMATCH(LOWER(B725), ""entertainment|movies|tv|netflix|streaming|celebrity|movie lovers|t"&amp;"v fans""), ""Entertainment"",
  REGEXMATCH(LOWER(B725), ""lifestyle|home|interior|decor|living|lifestyle enthusiasts""), ""Lifestyle"",
  REGEXMATCH(LOWER(B725), ""financial|finance|investing|stocks|retirement|banking|credit|debt|loans|savings|personal fi"&amp;"nance""), ""Finance"",
  REGEXMATCH(LOWER(B725), ""auto|automotive""), ""Auto"",
  REGEXMATCH(LOWER(B725), ""parenting|moms|dads|kids|toddlers|baby|new parents|children""), ""Parenting"",
  REGEXMATCH(LOWER(B725), ""technology|tech|gadgets|smartphone|apps"&amp;"|devices|computing|ai|robots""), ""Technology"",
  REGEXMATCH(LOWER(B725), ""education|students|learning|school|teachers|college|university|academics""), ""Education"",
  TRUE, ""Other""
)"),"Fashion &amp; Beauty")</f>
        <v>Fashion &amp; Beauty</v>
      </c>
      <c r="J438" t="s">
        <v>27</v>
      </c>
      <c r="K438" t="s">
        <v>1506</v>
      </c>
      <c r="L438" t="s">
        <v>34</v>
      </c>
      <c r="M438" t="s">
        <v>115</v>
      </c>
      <c r="N438" t="s">
        <v>36</v>
      </c>
      <c r="O438" t="s">
        <v>24</v>
      </c>
      <c r="P438">
        <v>728841</v>
      </c>
      <c r="Q438">
        <v>2174</v>
      </c>
      <c r="R438">
        <v>424340</v>
      </c>
      <c r="S438">
        <v>634059</v>
      </c>
      <c r="T438">
        <v>37</v>
      </c>
      <c r="U438">
        <v>8054.1413679999996</v>
      </c>
      <c r="V438" t="s">
        <v>74</v>
      </c>
      <c r="W438">
        <f t="shared" si="42"/>
        <v>217.67949643243242</v>
      </c>
      <c r="X438">
        <f t="shared" si="43"/>
        <v>0.29828179259948329</v>
      </c>
      <c r="Y438">
        <f t="shared" si="44"/>
        <v>58.221203252835664</v>
      </c>
      <c r="Z438">
        <f t="shared" si="45"/>
        <v>18.980396304849886</v>
      </c>
      <c r="AA438">
        <f t="shared" si="46"/>
        <v>1.7019319227230909</v>
      </c>
      <c r="AB438">
        <f t="shared" si="47"/>
        <v>11.050615110840361</v>
      </c>
      <c r="AC438">
        <f t="shared" si="48"/>
        <v>3.7047568390064396</v>
      </c>
    </row>
    <row r="439" spans="1:29" x14ac:dyDescent="0.25">
      <c r="A439" t="s">
        <v>1049</v>
      </c>
      <c r="B439" t="s">
        <v>2306</v>
      </c>
      <c r="C439" t="s">
        <v>2307</v>
      </c>
      <c r="D439" t="s">
        <v>2390</v>
      </c>
      <c r="E439" t="s">
        <v>2870</v>
      </c>
      <c r="I439" t="str">
        <f ca="1">IFERROR(__xludf.DUMMYFUNCTION("IFS(
  REGEXMATCH(LOWER(B440), ""sports|ufc|nba|nfl|mlb|soccer|sports fans""), ""Sports"",
  REGEXMATCH(LOWER(B440), ""music|spotify|concert|band|rock|pop|hip hop|jazz|r&amp;b|music lovers""), ""Music"",
  REGEXMATCH(LOWER(B440), ""food|cooking|recipe|restaur"&amp;"ant|snack|grocery|foodies""), ""Food"",
  REGEXMATCH(LOWER(B440), ""travel|vacation|airline|hotel|trip|flights|travelers""), ""Travel"",
  REGEXMATCH(LOWER(B440), ""fashion|style|clothing|apparel|shoes|accessories|beauty|cosmetics|fashionistas""), ""Fashi"&amp;"on &amp; Beauty"",
  REGEXMATCH(LOWER(B440), ""fitness|workout|gym|exercise|yoga|wellness|fitness enthusiasts""), ""Fitness"",
  REGEXMATCH(LOWER(B440), ""health|medical|pharmacy|mental health|doctor|health-conscious""), ""Health"",
  REGEXMATCH(LOWER(B440), "&amp;"""pets|dogs|cats|animals|pet care|pet lovers""), ""Pets"",
  REGEXMATCH(LOWER(B440), ""games|gaming|video games|xbox|playstation|nintendo|gamers""), ""Gaming"",
  REGEXMATCH(LOWER(B440), ""entertainment|movies|tv|netflix|streaming|celebrity|movie lovers|t"&amp;"v fans""), ""Entertainment"",
  REGEXMATCH(LOWER(B440), ""lifestyle|home|interior|decor|living|lifestyle enthusiasts""), ""Lifestyle"",
  REGEXMATCH(LOWER(B440), ""financial|finance|investing|stocks|retirement|banking|credit|debt|loans|savings|personal fi"&amp;"nance""), ""Finance"",
  REGEXMATCH(LOWER(B440), ""auto|automotive""), ""Auto"",
  REGEXMATCH(LOWER(B440), ""parenting|moms|dads|kids|toddlers|baby|new parents|children""), ""Parenting"",
  REGEXMATCH(LOWER(B440), ""technology|tech|gadgets|smartphone|apps"&amp;"|devices|computing|ai|robots""), ""Technology"",
  REGEXMATCH(LOWER(B440), ""education|students|learning|school|teachers|college|university|academics""), ""Education"",
  TRUE, ""Other""
)"),"Gaming")</f>
        <v>Gaming</v>
      </c>
      <c r="J439" t="s">
        <v>27</v>
      </c>
      <c r="K439" t="s">
        <v>1050</v>
      </c>
      <c r="L439" t="s">
        <v>29</v>
      </c>
      <c r="M439" t="s">
        <v>944</v>
      </c>
      <c r="N439" t="s">
        <v>36</v>
      </c>
      <c r="O439" t="s">
        <v>116</v>
      </c>
      <c r="P439">
        <v>25021</v>
      </c>
      <c r="Q439">
        <v>50</v>
      </c>
      <c r="R439">
        <v>11084</v>
      </c>
      <c r="S439">
        <v>18079</v>
      </c>
      <c r="T439">
        <v>9</v>
      </c>
      <c r="U439">
        <v>4961.4788840000001</v>
      </c>
      <c r="V439" t="s">
        <v>47</v>
      </c>
      <c r="W439">
        <f t="shared" si="42"/>
        <v>551.27543155555554</v>
      </c>
      <c r="X439">
        <f t="shared" si="43"/>
        <v>0.19983214100155869</v>
      </c>
      <c r="Y439">
        <f t="shared" si="44"/>
        <v>44.298789017225531</v>
      </c>
      <c r="Z439">
        <f t="shared" si="45"/>
        <v>447.62530530494411</v>
      </c>
      <c r="AA439">
        <f t="shared" si="46"/>
        <v>18</v>
      </c>
      <c r="AB439">
        <f t="shared" si="47"/>
        <v>198.29258958474881</v>
      </c>
      <c r="AC439">
        <f t="shared" si="48"/>
        <v>99.229577680000006</v>
      </c>
    </row>
    <row r="440" spans="1:29" x14ac:dyDescent="0.25">
      <c r="A440" t="s">
        <v>500</v>
      </c>
      <c r="B440" t="s">
        <v>2310</v>
      </c>
      <c r="C440" t="s">
        <v>2408</v>
      </c>
      <c r="D440" t="s">
        <v>2505</v>
      </c>
      <c r="E440" t="s">
        <v>2871</v>
      </c>
      <c r="I440" t="str">
        <f ca="1">IFERROR(__xludf.DUMMYFUNCTION("IFS(
  REGEXMATCH(LOWER(B174), ""sports|ufc|nba|nfl|mlb|soccer|sports fans""), ""Sports"",
  REGEXMATCH(LOWER(B174), ""music|spotify|concert|band|rock|pop|hip hop|jazz|r&amp;b|music lovers""), ""Music"",
  REGEXMATCH(LOWER(B174), ""food|cooking|recipe|restaur"&amp;"ant|snack|grocery|foodies""), ""Food"",
  REGEXMATCH(LOWER(B174), ""travel|vacation|airline|hotel|trip|flights|travelers""), ""Travel"",
  REGEXMATCH(LOWER(B174), ""fashion|style|clothing|apparel|shoes|accessories|beauty|cosmetics|fashionistas""), ""Fashi"&amp;"on &amp; Beauty"",
  REGEXMATCH(LOWER(B174), ""fitness|workout|gym|exercise|yoga|wellness|fitness enthusiasts""), ""Fitness"",
  REGEXMATCH(LOWER(B174), ""health|medical|pharmacy|mental health|doctor|health-conscious""), ""Health"",
  REGEXMATCH(LOWER(B174), "&amp;"""pets|dogs|cats|animals|pet care|pet lovers""), ""Pets"",
  REGEXMATCH(LOWER(B174), ""games|gaming|video games|xbox|playstation|nintendo|gamers""), ""Gaming"",
  REGEXMATCH(LOWER(B174), ""entertainment|movies|tv|netflix|streaming|celebrity|movie lovers|t"&amp;"v fans""), ""Entertainment"",
  REGEXMATCH(LOWER(B174), ""lifestyle|home|interior|decor|living|lifestyle enthusiasts""), ""Lifestyle"",
  REGEXMATCH(LOWER(B174), ""financial|finance|investing|stocks|retirement|banking|credit|debt|loans|savings|personal fi"&amp;"nance""), ""Finance"",
  REGEXMATCH(LOWER(B174), ""auto|automotive""), ""Auto"",
  REGEXMATCH(LOWER(B174), ""parenting|moms|dads|kids|toddlers|baby|new parents|children""), ""Parenting"",
  REGEXMATCH(LOWER(B174), ""technology|tech|gadgets|smartphone|apps"&amp;"|devices|computing|ai|robots""), ""Technology"",
  REGEXMATCH(LOWER(B174), ""education|students|learning|school|teachers|college|university|academics""), ""Education"",
  TRUE, ""Other""
)"),"Other")</f>
        <v>Other</v>
      </c>
      <c r="J440" t="s">
        <v>19</v>
      </c>
      <c r="K440" t="s">
        <v>473</v>
      </c>
      <c r="L440" t="s">
        <v>40</v>
      </c>
      <c r="M440" t="s">
        <v>335</v>
      </c>
      <c r="N440" t="s">
        <v>23</v>
      </c>
      <c r="O440" t="s">
        <v>24</v>
      </c>
      <c r="P440">
        <v>20899</v>
      </c>
      <c r="Q440">
        <v>20</v>
      </c>
      <c r="R440">
        <v>11394</v>
      </c>
      <c r="S440">
        <v>19576</v>
      </c>
      <c r="T440">
        <v>19</v>
      </c>
      <c r="U440">
        <v>1649.459852</v>
      </c>
      <c r="V440" t="s">
        <v>31</v>
      </c>
      <c r="W440">
        <f t="shared" si="42"/>
        <v>86.813676421052634</v>
      </c>
      <c r="X440">
        <f t="shared" si="43"/>
        <v>9.5698358773147044E-2</v>
      </c>
      <c r="Y440">
        <f t="shared" si="44"/>
        <v>54.519354993061867</v>
      </c>
      <c r="Z440">
        <f t="shared" si="45"/>
        <v>144.76565315078111</v>
      </c>
      <c r="AA440">
        <f t="shared" si="46"/>
        <v>95</v>
      </c>
      <c r="AB440">
        <f t="shared" si="47"/>
        <v>78.925300349299008</v>
      </c>
      <c r="AC440">
        <f t="shared" si="48"/>
        <v>82.472992599999998</v>
      </c>
    </row>
    <row r="441" spans="1:29" x14ac:dyDescent="0.25">
      <c r="A441" t="s">
        <v>1158</v>
      </c>
      <c r="B441" t="s">
        <v>2306</v>
      </c>
      <c r="C441" t="s">
        <v>2307</v>
      </c>
      <c r="D441" t="s">
        <v>2327</v>
      </c>
      <c r="E441" t="s">
        <v>2484</v>
      </c>
      <c r="F441" t="s">
        <v>2872</v>
      </c>
      <c r="I441" t="str">
        <f ca="1">IFERROR(__xludf.DUMMYFUNCTION("IFS(
  REGEXMATCH(LOWER(B504), ""sports|ufc|nba|nfl|mlb|soccer|sports fans""), ""Sports"",
  REGEXMATCH(LOWER(B504), ""music|spotify|concert|band|rock|pop|hip hop|jazz|r&amp;b|music lovers""), ""Music"",
  REGEXMATCH(LOWER(B504), ""food|cooking|recipe|restaur"&amp;"ant|snack|grocery|foodies""), ""Food"",
  REGEXMATCH(LOWER(B504), ""travel|vacation|airline|hotel|trip|flights|travelers""), ""Travel"",
  REGEXMATCH(LOWER(B504), ""fashion|style|clothing|apparel|shoes|accessories|beauty|cosmetics|fashionistas""), ""Fashi"&amp;"on &amp; Beauty"",
  REGEXMATCH(LOWER(B504), ""fitness|workout|gym|exercise|yoga|wellness|fitness enthusiasts""), ""Fitness"",
  REGEXMATCH(LOWER(B504), ""health|medical|pharmacy|mental health|doctor|health-conscious""), ""Health"",
  REGEXMATCH(LOWER(B504), "&amp;"""pets|dogs|cats|animals|pet care|pet lovers""), ""Pets"",
  REGEXMATCH(LOWER(B504), ""games|gaming|video games|xbox|playstation|nintendo|gamers""), ""Gaming"",
  REGEXMATCH(LOWER(B504), ""entertainment|movies|tv|netflix|streaming|celebrity|movie lovers|t"&amp;"v fans""), ""Entertainment"",
  REGEXMATCH(LOWER(B504), ""lifestyle|home|interior|decor|living|lifestyle enthusiasts""), ""Lifestyle"",
  REGEXMATCH(LOWER(B504), ""financial|finance|investing|stocks|retirement|banking|credit|debt|loans|savings|personal fi"&amp;"nance""), ""Finance"",
  REGEXMATCH(LOWER(B504), ""auto|automotive""), ""Auto"",
  REGEXMATCH(LOWER(B504), ""parenting|moms|dads|kids|toddlers|baby|new parents|children""), ""Parenting"",
  REGEXMATCH(LOWER(B504), ""technology|tech|gadgets|smartphone|apps"&amp;"|devices|computing|ai|robots""), ""Technology"",
  REGEXMATCH(LOWER(B504), ""education|students|learning|school|teachers|college|university|academics""), ""Education"",
  TRUE, ""Other""
)"),"Fashion &amp; Beauty")</f>
        <v>Fashion &amp; Beauty</v>
      </c>
      <c r="J441" t="s">
        <v>27</v>
      </c>
      <c r="K441" t="s">
        <v>1159</v>
      </c>
      <c r="L441" t="s">
        <v>34</v>
      </c>
      <c r="M441" t="s">
        <v>926</v>
      </c>
      <c r="N441" t="s">
        <v>46</v>
      </c>
      <c r="O441" t="s">
        <v>116</v>
      </c>
      <c r="P441">
        <v>95644</v>
      </c>
      <c r="Q441">
        <v>240</v>
      </c>
      <c r="R441">
        <v>13294</v>
      </c>
      <c r="S441">
        <v>86775</v>
      </c>
      <c r="T441">
        <v>9</v>
      </c>
      <c r="U441">
        <v>5587.7636750000001</v>
      </c>
      <c r="V441" t="s">
        <v>31</v>
      </c>
      <c r="W441">
        <f t="shared" si="42"/>
        <v>620.8626305555556</v>
      </c>
      <c r="X441">
        <f t="shared" si="43"/>
        <v>0.25093053406381999</v>
      </c>
      <c r="Y441">
        <f t="shared" si="44"/>
        <v>13.899460499351763</v>
      </c>
      <c r="Z441">
        <f t="shared" si="45"/>
        <v>420.32222619226724</v>
      </c>
      <c r="AA441">
        <f t="shared" si="46"/>
        <v>3.75</v>
      </c>
      <c r="AB441">
        <f t="shared" si="47"/>
        <v>58.42252179959015</v>
      </c>
      <c r="AC441">
        <f t="shared" si="48"/>
        <v>23.282348645833334</v>
      </c>
    </row>
    <row r="442" spans="1:29" x14ac:dyDescent="0.25">
      <c r="A442" t="s">
        <v>1011</v>
      </c>
      <c r="B442" t="s">
        <v>2306</v>
      </c>
      <c r="C442" t="s">
        <v>2307</v>
      </c>
      <c r="D442" t="s">
        <v>2369</v>
      </c>
      <c r="E442" t="s">
        <v>2370</v>
      </c>
      <c r="F442" t="s">
        <v>2873</v>
      </c>
      <c r="I442" t="str">
        <f ca="1">IFERROR(__xludf.DUMMYFUNCTION("IFS(
  REGEXMATCH(LOWER(B419), ""sports|ufc|nba|nfl|mlb|soccer|sports fans""), ""Sports"",
  REGEXMATCH(LOWER(B419), ""music|spotify|concert|band|rock|pop|hip hop|jazz|r&amp;b|music lovers""), ""Music"",
  REGEXMATCH(LOWER(B419), ""food|cooking|recipe|restaur"&amp;"ant|snack|grocery|foodies""), ""Food"",
  REGEXMATCH(LOWER(B419), ""travel|vacation|airline|hotel|trip|flights|travelers""), ""Travel"",
  REGEXMATCH(LOWER(B419), ""fashion|style|clothing|apparel|shoes|accessories|beauty|cosmetics|fashionistas""), ""Fashi"&amp;"on &amp; Beauty"",
  REGEXMATCH(LOWER(B419), ""fitness|workout|gym|exercise|yoga|wellness|fitness enthusiasts""), ""Fitness"",
  REGEXMATCH(LOWER(B419), ""health|medical|pharmacy|mental health|doctor|health-conscious""), ""Health"",
  REGEXMATCH(LOWER(B419), "&amp;"""pets|dogs|cats|animals|pet care|pet lovers""), ""Pets"",
  REGEXMATCH(LOWER(B419), ""games|gaming|video games|xbox|playstation|nintendo|gamers""), ""Gaming"",
  REGEXMATCH(LOWER(B419), ""entertainment|movies|tv|netflix|streaming|celebrity|movie lovers|t"&amp;"v fans""), ""Entertainment"",
  REGEXMATCH(LOWER(B419), ""lifestyle|home|interior|decor|living|lifestyle enthusiasts""), ""Lifestyle"",
  REGEXMATCH(LOWER(B419), ""financial|finance|investing|stocks|retirement|banking|credit|debt|loans|savings|personal fi"&amp;"nance""), ""Finance"",
  REGEXMATCH(LOWER(B419), ""auto|automotive""), ""Auto"",
  REGEXMATCH(LOWER(B419), ""parenting|moms|dads|kids|toddlers|baby|new parents|children""), ""Parenting"",
  REGEXMATCH(LOWER(B419), ""technology|tech|gadgets|smartphone|apps"&amp;"|devices|computing|ai|robots""), ""Technology"",
  REGEXMATCH(LOWER(B419), ""education|students|learning|school|teachers|college|university|academics""), ""Education"",
  TRUE, ""Other""
)"),"Other")</f>
        <v>Other</v>
      </c>
      <c r="J442" t="s">
        <v>27</v>
      </c>
      <c r="K442" t="s">
        <v>1012</v>
      </c>
      <c r="L442" t="s">
        <v>34</v>
      </c>
      <c r="M442" t="s">
        <v>41</v>
      </c>
      <c r="N442" t="s">
        <v>63</v>
      </c>
      <c r="O442" t="s">
        <v>24</v>
      </c>
      <c r="P442">
        <v>8273</v>
      </c>
      <c r="Q442">
        <v>24</v>
      </c>
      <c r="R442">
        <v>1929</v>
      </c>
      <c r="S442">
        <v>7441</v>
      </c>
      <c r="T442">
        <v>3</v>
      </c>
      <c r="U442">
        <v>4689.5210239999997</v>
      </c>
      <c r="V442" t="s">
        <v>47</v>
      </c>
      <c r="W442">
        <f t="shared" si="42"/>
        <v>1563.1736746666666</v>
      </c>
      <c r="X442">
        <f t="shared" si="43"/>
        <v>0.29010032636286714</v>
      </c>
      <c r="Y442">
        <f t="shared" si="44"/>
        <v>23.316813731415447</v>
      </c>
      <c r="Z442">
        <f t="shared" si="45"/>
        <v>2431.0632576464486</v>
      </c>
      <c r="AA442">
        <f t="shared" si="46"/>
        <v>12.5</v>
      </c>
      <c r="AB442">
        <f t="shared" si="47"/>
        <v>566.84649147830294</v>
      </c>
      <c r="AC442">
        <f t="shared" si="48"/>
        <v>195.39670933333332</v>
      </c>
    </row>
    <row r="443" spans="1:29" x14ac:dyDescent="0.25">
      <c r="A443" t="s">
        <v>666</v>
      </c>
      <c r="B443" t="s">
        <v>2544</v>
      </c>
      <c r="C443" t="s">
        <v>2874</v>
      </c>
      <c r="I443" t="str">
        <f ca="1">IFERROR(__xludf.DUMMYFUNCTION("IFS(
  REGEXMATCH(LOWER(B248), ""sports|ufc|nba|nfl|mlb|soccer|sports fans""), ""Sports"",
  REGEXMATCH(LOWER(B248), ""music|spotify|concert|band|rock|pop|hip hop|jazz|r&amp;b|music lovers""), ""Music"",
  REGEXMATCH(LOWER(B248), ""food|cooking|recipe|restaur"&amp;"ant|snack|grocery|foodies""), ""Food"",
  REGEXMATCH(LOWER(B248), ""travel|vacation|airline|hotel|trip|flights|travelers""), ""Travel"",
  REGEXMATCH(LOWER(B248), ""fashion|style|clothing|apparel|shoes|accessories|beauty|cosmetics|fashionistas""), ""Fashi"&amp;"on &amp; Beauty"",
  REGEXMATCH(LOWER(B248), ""fitness|workout|gym|exercise|yoga|wellness|fitness enthusiasts""), ""Fitness"",
  REGEXMATCH(LOWER(B248), ""health|medical|pharmacy|mental health|doctor|health-conscious""), ""Health"",
  REGEXMATCH(LOWER(B248), "&amp;"""pets|dogs|cats|animals|pet care|pet lovers""), ""Pets"",
  REGEXMATCH(LOWER(B248), ""games|gaming|video games|xbox|playstation|nintendo|gamers""), ""Gaming"",
  REGEXMATCH(LOWER(B248), ""entertainment|movies|tv|netflix|streaming|celebrity|movie lovers|t"&amp;"v fans""), ""Entertainment"",
  REGEXMATCH(LOWER(B248), ""lifestyle|home|interior|decor|living|lifestyle enthusiasts""), ""Lifestyle"",
  REGEXMATCH(LOWER(B248), ""financial|finance|investing|stocks|retirement|banking|credit|debt|loans|savings|personal fi"&amp;"nance""), ""Finance"",
  REGEXMATCH(LOWER(B248), ""auto|automotive""), ""Auto"",
  REGEXMATCH(LOWER(B248), ""parenting|moms|dads|kids|toddlers|baby|new parents|children""), ""Parenting"",
  REGEXMATCH(LOWER(B248), ""technology|tech|gadgets|smartphone|apps"&amp;"|devices|computing|ai|robots""), ""Technology"",
  REGEXMATCH(LOWER(B248), ""education|students|learning|school|teachers|college|university|academics""), ""Education"",
  TRUE, ""Other""
)"),"Other")</f>
        <v>Other</v>
      </c>
      <c r="J443" t="s">
        <v>19</v>
      </c>
      <c r="K443" t="s">
        <v>667</v>
      </c>
      <c r="L443" t="s">
        <v>29</v>
      </c>
      <c r="M443" t="s">
        <v>668</v>
      </c>
      <c r="N443" t="s">
        <v>46</v>
      </c>
      <c r="O443" t="s">
        <v>24</v>
      </c>
      <c r="P443">
        <v>16137</v>
      </c>
      <c r="Q443">
        <v>40</v>
      </c>
      <c r="R443">
        <v>7938</v>
      </c>
      <c r="S443">
        <v>14030</v>
      </c>
      <c r="T443">
        <v>4</v>
      </c>
      <c r="U443">
        <v>1835.048738</v>
      </c>
      <c r="V443" t="s">
        <v>31</v>
      </c>
      <c r="W443">
        <f t="shared" si="42"/>
        <v>458.76218449999999</v>
      </c>
      <c r="X443">
        <f t="shared" si="43"/>
        <v>0.2478775484910454</v>
      </c>
      <c r="Y443">
        <f t="shared" si="44"/>
        <v>49.191299498047961</v>
      </c>
      <c r="Z443">
        <f t="shared" si="45"/>
        <v>231.17268052406149</v>
      </c>
      <c r="AA443">
        <f t="shared" si="46"/>
        <v>10</v>
      </c>
      <c r="AB443">
        <f t="shared" si="47"/>
        <v>113.71684563425667</v>
      </c>
      <c r="AC443">
        <f t="shared" si="48"/>
        <v>45.876218449999996</v>
      </c>
    </row>
    <row r="444" spans="1:29" x14ac:dyDescent="0.25">
      <c r="A444" t="s">
        <v>1460</v>
      </c>
      <c r="B444" t="s">
        <v>2306</v>
      </c>
      <c r="C444" t="s">
        <v>2307</v>
      </c>
      <c r="D444" t="s">
        <v>2329</v>
      </c>
      <c r="E444" t="s">
        <v>2875</v>
      </c>
      <c r="I444" t="str">
        <f ca="1">IFERROR(__xludf.DUMMYFUNCTION("IFS(
  REGEXMATCH(LOWER(B690), ""sports|ufc|nba|nfl|mlb|soccer|sports fans""), ""Sports"",
  REGEXMATCH(LOWER(B690), ""music|spotify|concert|band|rock|pop|hip hop|jazz|r&amp;b|music lovers""), ""Music"",
  REGEXMATCH(LOWER(B690), ""food|cooking|recipe|restaur"&amp;"ant|snack|grocery|foodies""), ""Food"",
  REGEXMATCH(LOWER(B690), ""travel|vacation|airline|hotel|trip|flights|travelers""), ""Travel"",
  REGEXMATCH(LOWER(B690), ""fashion|style|clothing|apparel|shoes|accessories|beauty|cosmetics|fashionistas""), ""Fashi"&amp;"on &amp; Beauty"",
  REGEXMATCH(LOWER(B690), ""fitness|workout|gym|exercise|yoga|wellness|fitness enthusiasts""), ""Fitness"",
  REGEXMATCH(LOWER(B690), ""health|medical|pharmacy|mental health|doctor|health-conscious""), ""Health"",
  REGEXMATCH(LOWER(B690), "&amp;"""pets|dogs|cats|animals|pet care|pet lovers""), ""Pets"",
  REGEXMATCH(LOWER(B690), ""games|gaming|video games|xbox|playstation|nintendo|gamers""), ""Gaming"",
  REGEXMATCH(LOWER(B690), ""entertainment|movies|tv|netflix|streaming|celebrity|movie lovers|t"&amp;"v fans""), ""Entertainment"",
  REGEXMATCH(LOWER(B690), ""lifestyle|home|interior|decor|living|lifestyle enthusiasts""), ""Lifestyle"",
  REGEXMATCH(LOWER(B690), ""financial|finance|investing|stocks|retirement|banking|credit|debt|loans|savings|personal fi"&amp;"nance""), ""Finance"",
  REGEXMATCH(LOWER(B690), ""auto|automotive""), ""Auto"",
  REGEXMATCH(LOWER(B690), ""parenting|moms|dads|kids|toddlers|baby|new parents|children""), ""Parenting"",
  REGEXMATCH(LOWER(B690), ""technology|tech|gadgets|smartphone|apps"&amp;"|devices|computing|ai|robots""), ""Technology"",
  REGEXMATCH(LOWER(B690), ""education|students|learning|school|teachers|college|university|academics""), ""Education"",
  TRUE, ""Other""
)"),"Education")</f>
        <v>Education</v>
      </c>
      <c r="J444" t="s">
        <v>19</v>
      </c>
      <c r="K444" t="s">
        <v>1461</v>
      </c>
      <c r="L444" t="s">
        <v>21</v>
      </c>
      <c r="M444" t="s">
        <v>35</v>
      </c>
      <c r="N444" t="s">
        <v>84</v>
      </c>
      <c r="O444" t="s">
        <v>24</v>
      </c>
      <c r="P444">
        <v>446774</v>
      </c>
      <c r="Q444">
        <v>1245</v>
      </c>
      <c r="R444">
        <v>163786</v>
      </c>
      <c r="S444">
        <v>374116</v>
      </c>
      <c r="T444">
        <v>12</v>
      </c>
      <c r="U444">
        <v>7248.2316119999996</v>
      </c>
      <c r="V444" t="s">
        <v>74</v>
      </c>
      <c r="W444">
        <f t="shared" si="42"/>
        <v>604.01930099999993</v>
      </c>
      <c r="X444">
        <f t="shared" si="43"/>
        <v>0.27866438064882915</v>
      </c>
      <c r="Y444">
        <f t="shared" si="44"/>
        <v>36.659698191927014</v>
      </c>
      <c r="Z444">
        <f t="shared" si="45"/>
        <v>44.25428065890857</v>
      </c>
      <c r="AA444">
        <f t="shared" si="46"/>
        <v>0.96385542168674709</v>
      </c>
      <c r="AB444">
        <f t="shared" si="47"/>
        <v>16.223485726564213</v>
      </c>
      <c r="AC444">
        <f t="shared" si="48"/>
        <v>5.8218727807228916</v>
      </c>
    </row>
    <row r="445" spans="1:29" x14ac:dyDescent="0.25">
      <c r="A445" t="s">
        <v>1106</v>
      </c>
      <c r="B445" t="s">
        <v>2306</v>
      </c>
      <c r="C445" t="s">
        <v>2307</v>
      </c>
      <c r="D445" t="s">
        <v>2369</v>
      </c>
      <c r="E445" t="s">
        <v>2370</v>
      </c>
      <c r="F445" t="s">
        <v>2876</v>
      </c>
      <c r="I445" t="str">
        <f ca="1">IFERROR(__xludf.DUMMYFUNCTION("IFS(
  REGEXMATCH(LOWER(B471), ""sports|ufc|nba|nfl|mlb|soccer|sports fans""), ""Sports"",
  REGEXMATCH(LOWER(B471), ""music|spotify|concert|band|rock|pop|hip hop|jazz|r&amp;b|music lovers""), ""Music"",
  REGEXMATCH(LOWER(B471), ""food|cooking|recipe|restaur"&amp;"ant|snack|grocery|foodies""), ""Food"",
  REGEXMATCH(LOWER(B471), ""travel|vacation|airline|hotel|trip|flights|travelers""), ""Travel"",
  REGEXMATCH(LOWER(B471), ""fashion|style|clothing|apparel|shoes|accessories|beauty|cosmetics|fashionistas""), ""Fashi"&amp;"on &amp; Beauty"",
  REGEXMATCH(LOWER(B471), ""fitness|workout|gym|exercise|yoga|wellness|fitness enthusiasts""), ""Fitness"",
  REGEXMATCH(LOWER(B471), ""health|medical|pharmacy|mental health|doctor|health-conscious""), ""Health"",
  REGEXMATCH(LOWER(B471), "&amp;"""pets|dogs|cats|animals|pet care|pet lovers""), ""Pets"",
  REGEXMATCH(LOWER(B471), ""games|gaming|video games|xbox|playstation|nintendo|gamers""), ""Gaming"",
  REGEXMATCH(LOWER(B471), ""entertainment|movies|tv|netflix|streaming|celebrity|movie lovers|t"&amp;"v fans""), ""Entertainment"",
  REGEXMATCH(LOWER(B471), ""lifestyle|home|interior|decor|living|lifestyle enthusiasts""), ""Lifestyle"",
  REGEXMATCH(LOWER(B471), ""financial|finance|investing|stocks|retirement|banking|credit|debt|loans|savings|personal fi"&amp;"nance""), ""Finance"",
  REGEXMATCH(LOWER(B471), ""auto|automotive""), ""Auto"",
  REGEXMATCH(LOWER(B471), ""parenting|moms|dads|kids|toddlers|baby|new parents|children""), ""Parenting"",
  REGEXMATCH(LOWER(B471), ""technology|tech|gadgets|smartphone|apps"&amp;"|devices|computing|ai|robots""), ""Technology"",
  REGEXMATCH(LOWER(B471), ""education|students|learning|school|teachers|college|university|academics""), ""Education"",
  TRUE, ""Other""
)"),"Other")</f>
        <v>Other</v>
      </c>
      <c r="J445" t="s">
        <v>27</v>
      </c>
      <c r="K445" t="s">
        <v>403</v>
      </c>
      <c r="L445" t="s">
        <v>29</v>
      </c>
      <c r="M445" t="s">
        <v>54</v>
      </c>
      <c r="N445" t="s">
        <v>23</v>
      </c>
      <c r="O445" t="s">
        <v>24</v>
      </c>
      <c r="P445">
        <v>14730</v>
      </c>
      <c r="Q445">
        <v>88</v>
      </c>
      <c r="R445">
        <v>1272</v>
      </c>
      <c r="S445">
        <v>12427</v>
      </c>
      <c r="T445">
        <v>3</v>
      </c>
      <c r="U445">
        <v>5190.5359980000003</v>
      </c>
      <c r="V445" t="s">
        <v>119</v>
      </c>
      <c r="W445">
        <f t="shared" si="42"/>
        <v>1730.178666</v>
      </c>
      <c r="X445">
        <f t="shared" si="43"/>
        <v>0.59742023082145279</v>
      </c>
      <c r="Y445">
        <f t="shared" si="44"/>
        <v>8.6354378818737274</v>
      </c>
      <c r="Z445">
        <f t="shared" si="45"/>
        <v>4080.6100613207545</v>
      </c>
      <c r="AA445">
        <f t="shared" si="46"/>
        <v>3.4090909090909087</v>
      </c>
      <c r="AB445">
        <f t="shared" si="47"/>
        <v>352.37854704684321</v>
      </c>
      <c r="AC445">
        <f t="shared" si="48"/>
        <v>58.983363613636364</v>
      </c>
    </row>
    <row r="446" spans="1:29" x14ac:dyDescent="0.25">
      <c r="A446" t="s">
        <v>495</v>
      </c>
      <c r="B446" t="s">
        <v>2471</v>
      </c>
      <c r="C446" t="s">
        <v>2693</v>
      </c>
      <c r="D446" t="s">
        <v>2877</v>
      </c>
      <c r="I446" t="str">
        <f ca="1">IFERROR(__xludf.DUMMYFUNCTION("IFS(
  REGEXMATCH(LOWER(B172), ""sports|ufc|nba|nfl|mlb|soccer|sports fans""), ""Sports"",
  REGEXMATCH(LOWER(B172), ""music|spotify|concert|band|rock|pop|hip hop|jazz|r&amp;b|music lovers""), ""Music"",
  REGEXMATCH(LOWER(B172), ""food|cooking|recipe|restaur"&amp;"ant|snack|grocery|foodies""), ""Food"",
  REGEXMATCH(LOWER(B172), ""travel|vacation|airline|hotel|trip|flights|travelers""), ""Travel"",
  REGEXMATCH(LOWER(B172), ""fashion|style|clothing|apparel|shoes|accessories|beauty|cosmetics|fashionistas""), ""Fashi"&amp;"on &amp; Beauty"",
  REGEXMATCH(LOWER(B172), ""fitness|workout|gym|exercise|yoga|wellness|fitness enthusiasts""), ""Fitness"",
  REGEXMATCH(LOWER(B172), ""health|medical|pharmacy|mental health|doctor|health-conscious""), ""Health"",
  REGEXMATCH(LOWER(B172), "&amp;"""pets|dogs|cats|animals|pet care|pet lovers""), ""Pets"",
  REGEXMATCH(LOWER(B172), ""games|gaming|video games|xbox|playstation|nintendo|gamers""), ""Gaming"",
  REGEXMATCH(LOWER(B172), ""entertainment|movies|tv|netflix|streaming|celebrity|movie lovers|t"&amp;"v fans""), ""Entertainment"",
  REGEXMATCH(LOWER(B172), ""lifestyle|home|interior|decor|living|lifestyle enthusiasts""), ""Lifestyle"",
  REGEXMATCH(LOWER(B172), ""financial|finance|investing|stocks|retirement|banking|credit|debt|loans|savings|personal fi"&amp;"nance""), ""Finance"",
  REGEXMATCH(LOWER(B172), ""auto|automotive""), ""Auto"",
  REGEXMATCH(LOWER(B172), ""parenting|moms|dads|kids|toddlers|baby|new parents|children""), ""Parenting"",
  REGEXMATCH(LOWER(B172), ""technology|tech|gadgets|smartphone|apps"&amp;"|devices|computing|ai|robots""), ""Technology"",
  REGEXMATCH(LOWER(B172), ""education|students|learning|school|teachers|college|university|academics""), ""Education"",
  TRUE, ""Other""
)"),"Technology")</f>
        <v>Technology</v>
      </c>
      <c r="J446" t="s">
        <v>27</v>
      </c>
      <c r="K446" t="s">
        <v>496</v>
      </c>
      <c r="L446" t="s">
        <v>34</v>
      </c>
      <c r="M446" t="s">
        <v>406</v>
      </c>
      <c r="N446" t="s">
        <v>23</v>
      </c>
      <c r="O446" t="s">
        <v>92</v>
      </c>
      <c r="P446">
        <v>16236</v>
      </c>
      <c r="Q446">
        <v>50</v>
      </c>
      <c r="R446">
        <v>8669</v>
      </c>
      <c r="S446">
        <v>15208</v>
      </c>
      <c r="T446">
        <v>11</v>
      </c>
      <c r="U446">
        <v>1639.8136959999999</v>
      </c>
      <c r="V446" t="s">
        <v>200</v>
      </c>
      <c r="W446">
        <f t="shared" si="42"/>
        <v>149.07397236363636</v>
      </c>
      <c r="X446">
        <f t="shared" si="43"/>
        <v>0.30795762503079577</v>
      </c>
      <c r="Y446">
        <f t="shared" si="44"/>
        <v>53.393693027839376</v>
      </c>
      <c r="Z446">
        <f t="shared" si="45"/>
        <v>189.15834536855462</v>
      </c>
      <c r="AA446">
        <f t="shared" si="46"/>
        <v>22</v>
      </c>
      <c r="AB446">
        <f t="shared" si="47"/>
        <v>100.99862626262626</v>
      </c>
      <c r="AC446">
        <f t="shared" si="48"/>
        <v>32.796273919999997</v>
      </c>
    </row>
    <row r="447" spans="1:29" x14ac:dyDescent="0.25">
      <c r="A447" t="s">
        <v>133</v>
      </c>
      <c r="B447" t="s">
        <v>2393</v>
      </c>
      <c r="C447" t="s">
        <v>2355</v>
      </c>
      <c r="D447" t="s">
        <v>2520</v>
      </c>
      <c r="E447" t="s">
        <v>2878</v>
      </c>
      <c r="I447" t="str">
        <f ca="1">IFERROR(__xludf.DUMMYFUNCTION("IFS(
  REGEXMATCH(LOWER(B31), ""sports|ufc|nba|nfl|mlb|soccer|sports fans""), ""Sports"",
  REGEXMATCH(LOWER(B31), ""music|spotify|concert|band|rock|pop|hip hop|jazz|r&amp;b|music lovers""), ""Music"",
  REGEXMATCH(LOWER(B31), ""food|cooking|recipe|restaurant"&amp;"|snack|grocery|foodies""), ""Food"",
  REGEXMATCH(LOWER(B31), ""travel|vacation|airline|hotel|trip|flights|travelers""), ""Travel"",
  REGEXMATCH(LOWER(B31), ""fashion|style|clothing|apparel|shoes|accessories|beauty|cosmetics|fashionistas""), ""Fashion &amp; "&amp;"Beauty"",
  REGEXMATCH(LOWER(B31), ""fitness|workout|gym|exercise|yoga|wellness|fitness enthusiasts""), ""Fitness"",
  REGEXMATCH(LOWER(B31), ""health|medical|pharmacy|mental health|doctor|health-conscious""), ""Health"",
  REGEXMATCH(LOWER(B31), ""pets|d"&amp;"ogs|cats|animals|pet care|pet lovers""), ""Pets"",
  REGEXMATCH(LOWER(B31), ""games|gaming|video games|xbox|playstation|nintendo|gamers""), ""Gaming"",
  REGEXMATCH(LOWER(B31), ""entertainment|movies|tv|netflix|streaming|celebrity|movie lovers|tv fans""),"&amp;" ""Entertainment"",
  REGEXMATCH(LOWER(B31), ""lifestyle|home|interior|decor|living|lifestyle enthusiasts""), ""Lifestyle"",
  REGEXMATCH(LOWER(B31), ""financial|finance|investing|stocks|retirement|banking|credit|debt|loans|savings|personal finance""), """&amp;"Finance"",
  REGEXMATCH(LOWER(B31), ""auto|automotive""), ""Auto"",
  REGEXMATCH(LOWER(B31), ""parenting|moms|dads|kids|toddlers|baby|new parents|children""), ""Parenting"",
  REGEXMATCH(LOWER(B31), ""technology|tech|gadgets|smartphone|apps|devices|comput"&amp;"ing|ai|robots""), ""Technology"",
  REGEXMATCH(LOWER(B31), ""education|students|learning|school|teachers|college|university|academics""), ""Education"",
  TRUE, ""Other""
)"),"Sports")</f>
        <v>Sports</v>
      </c>
      <c r="J447" t="s">
        <v>19</v>
      </c>
      <c r="K447" t="s">
        <v>134</v>
      </c>
      <c r="L447" t="s">
        <v>34</v>
      </c>
      <c r="M447" t="s">
        <v>135</v>
      </c>
      <c r="N447" t="s">
        <v>73</v>
      </c>
      <c r="O447" t="s">
        <v>24</v>
      </c>
      <c r="P447">
        <v>13655</v>
      </c>
      <c r="Q447">
        <v>66</v>
      </c>
      <c r="R447">
        <v>9519</v>
      </c>
      <c r="S447">
        <v>13041</v>
      </c>
      <c r="T447">
        <v>3</v>
      </c>
      <c r="U447">
        <v>1475.2451189999999</v>
      </c>
      <c r="V447" t="s">
        <v>31</v>
      </c>
      <c r="W447">
        <f t="shared" si="42"/>
        <v>491.74837299999996</v>
      </c>
      <c r="X447">
        <f t="shared" si="43"/>
        <v>0.48333943610399122</v>
      </c>
      <c r="Y447">
        <f t="shared" si="44"/>
        <v>69.71072867081655</v>
      </c>
      <c r="Z447">
        <f t="shared" si="45"/>
        <v>154.97900189095492</v>
      </c>
      <c r="AA447">
        <f t="shared" si="46"/>
        <v>4.5454545454545459</v>
      </c>
      <c r="AB447">
        <f t="shared" si="47"/>
        <v>108.03699150494324</v>
      </c>
      <c r="AC447">
        <f t="shared" si="48"/>
        <v>22.35219877272727</v>
      </c>
    </row>
    <row r="448" spans="1:29" x14ac:dyDescent="0.25">
      <c r="A448" t="s">
        <v>549</v>
      </c>
      <c r="B448" t="s">
        <v>2417</v>
      </c>
      <c r="C448" t="s">
        <v>2879</v>
      </c>
      <c r="D448" t="s">
        <v>2880</v>
      </c>
      <c r="I448" t="str">
        <f ca="1">IFERROR(__xludf.DUMMYFUNCTION("IFS(
  REGEXMATCH(LOWER(B196), ""sports|ufc|nba|nfl|mlb|soccer|sports fans""), ""Sports"",
  REGEXMATCH(LOWER(B196), ""music|spotify|concert|band|rock|pop|hip hop|jazz|r&amp;b|music lovers""), ""Music"",
  REGEXMATCH(LOWER(B196), ""food|cooking|recipe|restaur"&amp;"ant|snack|grocery|foodies""), ""Food"",
  REGEXMATCH(LOWER(B196), ""travel|vacation|airline|hotel|trip|flights|travelers""), ""Travel"",
  REGEXMATCH(LOWER(B196), ""fashion|style|clothing|apparel|shoes|accessories|beauty|cosmetics|fashionistas""), ""Fashi"&amp;"on &amp; Beauty"",
  REGEXMATCH(LOWER(B196), ""fitness|workout|gym|exercise|yoga|wellness|fitness enthusiasts""), ""Fitness"",
  REGEXMATCH(LOWER(B196), ""health|medical|pharmacy|mental health|doctor|health-conscious""), ""Health"",
  REGEXMATCH(LOWER(B196), "&amp;"""pets|dogs|cats|animals|pet care|pet lovers""), ""Pets"",
  REGEXMATCH(LOWER(B196), ""games|gaming|video games|xbox|playstation|nintendo|gamers""), ""Gaming"",
  REGEXMATCH(LOWER(B196), ""entertainment|movies|tv|netflix|streaming|celebrity|movie lovers|t"&amp;"v fans""), ""Entertainment"",
  REGEXMATCH(LOWER(B196), ""lifestyle|home|interior|decor|living|lifestyle enthusiasts""), ""Lifestyle"",
  REGEXMATCH(LOWER(B196), ""financial|finance|investing|stocks|retirement|banking|credit|debt|loans|savings|personal fi"&amp;"nance""), ""Finance"",
  REGEXMATCH(LOWER(B196), ""auto|automotive""), ""Auto"",
  REGEXMATCH(LOWER(B196), ""parenting|moms|dads|kids|toddlers|baby|new parents|children""), ""Parenting"",
  REGEXMATCH(LOWER(B196), ""technology|tech|gadgets|smartphone|apps"&amp;"|devices|computing|ai|robots""), ""Technology"",
  REGEXMATCH(LOWER(B196), ""education|students|learning|school|teachers|college|university|academics""), ""Education"",
  TRUE, ""Other""
)"),"Other")</f>
        <v>Other</v>
      </c>
      <c r="J448" t="s">
        <v>27</v>
      </c>
      <c r="K448" t="s">
        <v>550</v>
      </c>
      <c r="L448" t="s">
        <v>29</v>
      </c>
      <c r="M448" t="s">
        <v>54</v>
      </c>
      <c r="N448" t="s">
        <v>23</v>
      </c>
      <c r="O448" t="s">
        <v>116</v>
      </c>
      <c r="P448">
        <v>49250</v>
      </c>
      <c r="Q448">
        <v>220</v>
      </c>
      <c r="R448">
        <v>9205</v>
      </c>
      <c r="S448">
        <v>43535</v>
      </c>
      <c r="T448">
        <v>15</v>
      </c>
      <c r="U448">
        <v>1694.4709769999999</v>
      </c>
      <c r="V448" t="s">
        <v>74</v>
      </c>
      <c r="W448">
        <f t="shared" si="42"/>
        <v>112.9647318</v>
      </c>
      <c r="X448">
        <f t="shared" si="43"/>
        <v>0.4467005076142132</v>
      </c>
      <c r="Y448">
        <f t="shared" si="44"/>
        <v>18.690355329949238</v>
      </c>
      <c r="Z448">
        <f t="shared" si="45"/>
        <v>184.08158359587179</v>
      </c>
      <c r="AA448">
        <f t="shared" si="46"/>
        <v>6.8181818181818175</v>
      </c>
      <c r="AB448">
        <f t="shared" si="47"/>
        <v>34.405502071065989</v>
      </c>
      <c r="AC448">
        <f t="shared" si="48"/>
        <v>7.7021408045454542</v>
      </c>
    </row>
    <row r="449" spans="1:29" x14ac:dyDescent="0.25">
      <c r="A449" t="s">
        <v>1338</v>
      </c>
      <c r="B449" t="s">
        <v>2306</v>
      </c>
      <c r="C449" t="s">
        <v>2307</v>
      </c>
      <c r="D449" t="s">
        <v>2345</v>
      </c>
      <c r="E449" t="s">
        <v>2381</v>
      </c>
      <c r="F449" t="s">
        <v>2726</v>
      </c>
      <c r="I449" t="str">
        <f ca="1">IFERROR(__xludf.DUMMYFUNCTION("IFS(
  REGEXMATCH(LOWER(B611), ""sports|ufc|nba|nfl|mlb|soccer|sports fans""), ""Sports"",
  REGEXMATCH(LOWER(B611), ""music|spotify|concert|band|rock|pop|hip hop|jazz|r&amp;b|music lovers""), ""Music"",
  REGEXMATCH(LOWER(B611), ""food|cooking|recipe|restaur"&amp;"ant|snack|grocery|foodies""), ""Food"",
  REGEXMATCH(LOWER(B611), ""travel|vacation|airline|hotel|trip|flights|travelers""), ""Travel"",
  REGEXMATCH(LOWER(B611), ""fashion|style|clothing|apparel|shoes|accessories|beauty|cosmetics|fashionistas""), ""Fashi"&amp;"on &amp; Beauty"",
  REGEXMATCH(LOWER(B611), ""fitness|workout|gym|exercise|yoga|wellness|fitness enthusiasts""), ""Fitness"",
  REGEXMATCH(LOWER(B611), ""health|medical|pharmacy|mental health|doctor|health-conscious""), ""Health"",
  REGEXMATCH(LOWER(B611), "&amp;"""pets|dogs|cats|animals|pet care|pet lovers""), ""Pets"",
  REGEXMATCH(LOWER(B611), ""games|gaming|video games|xbox|playstation|nintendo|gamers""), ""Gaming"",
  REGEXMATCH(LOWER(B611), ""entertainment|movies|tv|netflix|streaming|celebrity|movie lovers|t"&amp;"v fans""), ""Entertainment"",
  REGEXMATCH(LOWER(B611), ""lifestyle|home|interior|decor|living|lifestyle enthusiasts""), ""Lifestyle"",
  REGEXMATCH(LOWER(B611), ""financial|finance|investing|stocks|retirement|banking|credit|debt|loans|savings|personal fi"&amp;"nance""), ""Finance"",
  REGEXMATCH(LOWER(B611), ""auto|automotive""), ""Auto"",
  REGEXMATCH(LOWER(B611), ""parenting|moms|dads|kids|toddlers|baby|new parents|children""), ""Parenting"",
  REGEXMATCH(LOWER(B611), ""technology|tech|gadgets|smartphone|apps"&amp;"|devices|computing|ai|robots""), ""Technology"",
  REGEXMATCH(LOWER(B611), ""education|students|learning|school|teachers|college|university|academics""), ""Education"",
  TRUE, ""Other""
)"),"Other")</f>
        <v>Other</v>
      </c>
      <c r="J449" t="s">
        <v>19</v>
      </c>
      <c r="K449" t="s">
        <v>1339</v>
      </c>
      <c r="L449" t="s">
        <v>29</v>
      </c>
      <c r="M449" t="s">
        <v>344</v>
      </c>
      <c r="N449" t="s">
        <v>23</v>
      </c>
      <c r="O449" t="s">
        <v>24</v>
      </c>
      <c r="P449">
        <v>7687</v>
      </c>
      <c r="Q449">
        <v>10</v>
      </c>
      <c r="R449">
        <v>5311</v>
      </c>
      <c r="S449">
        <v>7266</v>
      </c>
      <c r="T449">
        <v>6</v>
      </c>
      <c r="U449">
        <v>6486.8539090000004</v>
      </c>
      <c r="V449" t="s">
        <v>207</v>
      </c>
      <c r="W449">
        <f t="shared" si="42"/>
        <v>1081.1423181666667</v>
      </c>
      <c r="X449">
        <f t="shared" si="43"/>
        <v>0.13008976193573565</v>
      </c>
      <c r="Y449">
        <f t="shared" si="44"/>
        <v>69.090672564069209</v>
      </c>
      <c r="Z449">
        <f t="shared" si="45"/>
        <v>1221.3997192619092</v>
      </c>
      <c r="AA449">
        <f t="shared" si="46"/>
        <v>60</v>
      </c>
      <c r="AB449">
        <f t="shared" si="47"/>
        <v>843.87328073370622</v>
      </c>
      <c r="AC449">
        <f t="shared" si="48"/>
        <v>648.68539090000002</v>
      </c>
    </row>
    <row r="450" spans="1:29" x14ac:dyDescent="0.25">
      <c r="A450" t="s">
        <v>1369</v>
      </c>
      <c r="B450" t="s">
        <v>2306</v>
      </c>
      <c r="C450" t="s">
        <v>2307</v>
      </c>
      <c r="D450" t="s">
        <v>2360</v>
      </c>
      <c r="E450" t="s">
        <v>2385</v>
      </c>
      <c r="F450" t="s">
        <v>2881</v>
      </c>
      <c r="I450" t="str">
        <f ca="1">IFERROR(__xludf.DUMMYFUNCTION("IFS(
  REGEXMATCH(LOWER(B633), ""sports|ufc|nba|nfl|mlb|soccer|sports fans""), ""Sports"",
  REGEXMATCH(LOWER(B633), ""music|spotify|concert|band|rock|pop|hip hop|jazz|r&amp;b|music lovers""), ""Music"",
  REGEXMATCH(LOWER(B633), ""food|cooking|recipe|restaur"&amp;"ant|snack|grocery|foodies""), ""Food"",
  REGEXMATCH(LOWER(B633), ""travel|vacation|airline|hotel|trip|flights|travelers""), ""Travel"",
  REGEXMATCH(LOWER(B633), ""fashion|style|clothing|apparel|shoes|accessories|beauty|cosmetics|fashionistas""), ""Fashi"&amp;"on &amp; Beauty"",
  REGEXMATCH(LOWER(B633), ""fitness|workout|gym|exercise|yoga|wellness|fitness enthusiasts""), ""Fitness"",
  REGEXMATCH(LOWER(B633), ""health|medical|pharmacy|mental health|doctor|health-conscious""), ""Health"",
  REGEXMATCH(LOWER(B633), "&amp;"""pets|dogs|cats|animals|pet care|pet lovers""), ""Pets"",
  REGEXMATCH(LOWER(B633), ""games|gaming|video games|xbox|playstation|nintendo|gamers""), ""Gaming"",
  REGEXMATCH(LOWER(B633), ""entertainment|movies|tv|netflix|streaming|celebrity|movie lovers|t"&amp;"v fans""), ""Entertainment"",
  REGEXMATCH(LOWER(B633), ""lifestyle|home|interior|decor|living|lifestyle enthusiasts""), ""Lifestyle"",
  REGEXMATCH(LOWER(B633), ""financial|finance|investing|stocks|retirement|banking|credit|debt|loans|savings|personal fi"&amp;"nance""), ""Finance"",
  REGEXMATCH(LOWER(B633), ""auto|automotive""), ""Auto"",
  REGEXMATCH(LOWER(B633), ""parenting|moms|dads|kids|toddlers|baby|new parents|children""), ""Parenting"",
  REGEXMATCH(LOWER(B633), ""technology|tech|gadgets|smartphone|apps"&amp;"|devices|computing|ai|robots""), ""Technology"",
  REGEXMATCH(LOWER(B633), ""education|students|learning|school|teachers|college|university|academics""), ""Education"",
  TRUE, ""Other""
)"),"Entertainment")</f>
        <v>Entertainment</v>
      </c>
      <c r="J450" t="s">
        <v>152</v>
      </c>
      <c r="K450" t="s">
        <v>1370</v>
      </c>
      <c r="L450" t="s">
        <v>40</v>
      </c>
      <c r="M450" t="s">
        <v>30</v>
      </c>
      <c r="N450" t="s">
        <v>51</v>
      </c>
      <c r="O450" t="s">
        <v>24</v>
      </c>
      <c r="P450">
        <v>23488</v>
      </c>
      <c r="Q450">
        <v>75</v>
      </c>
      <c r="R450">
        <v>4620</v>
      </c>
      <c r="S450">
        <v>22254</v>
      </c>
      <c r="T450">
        <v>9</v>
      </c>
      <c r="U450">
        <v>6667.727715</v>
      </c>
      <c r="V450" t="s">
        <v>119</v>
      </c>
      <c r="W450">
        <f t="shared" si="42"/>
        <v>740.85863500000005</v>
      </c>
      <c r="X450">
        <f t="shared" si="43"/>
        <v>0.31931198910081743</v>
      </c>
      <c r="Y450">
        <f t="shared" si="44"/>
        <v>19.669618528610357</v>
      </c>
      <c r="Z450">
        <f t="shared" si="45"/>
        <v>1443.2311071428571</v>
      </c>
      <c r="AA450">
        <f t="shared" si="46"/>
        <v>12</v>
      </c>
      <c r="AB450">
        <f t="shared" si="47"/>
        <v>283.87805326123976</v>
      </c>
      <c r="AC450">
        <f t="shared" si="48"/>
        <v>88.903036200000003</v>
      </c>
    </row>
    <row r="451" spans="1:29" x14ac:dyDescent="0.25">
      <c r="A451" t="s">
        <v>194</v>
      </c>
      <c r="B451" t="s">
        <v>2428</v>
      </c>
      <c r="C451" t="s">
        <v>2882</v>
      </c>
      <c r="D451" t="s">
        <v>2883</v>
      </c>
      <c r="I451" t="str">
        <f ca="1">IFERROR(__xludf.DUMMYFUNCTION("IFS(
  REGEXMATCH(LOWER(B52), ""sports|ufc|nba|nfl|mlb|soccer|sports fans""), ""Sports"",
  REGEXMATCH(LOWER(B52), ""music|spotify|concert|band|rock|pop|hip hop|jazz|r&amp;b|music lovers""), ""Music"",
  REGEXMATCH(LOWER(B52), ""food|cooking|recipe|restaurant"&amp;"|snack|grocery|foodies""), ""Food"",
  REGEXMATCH(LOWER(B52), ""travel|vacation|airline|hotel|trip|flights|travelers""), ""Travel"",
  REGEXMATCH(LOWER(B52), ""fashion|style|clothing|apparel|shoes|accessories|beauty|cosmetics|fashionistas""), ""Fashion &amp; "&amp;"Beauty"",
  REGEXMATCH(LOWER(B52), ""fitness|workout|gym|exercise|yoga|wellness|fitness enthusiasts""), ""Fitness"",
  REGEXMATCH(LOWER(B52), ""health|medical|pharmacy|mental health|doctor|health-conscious""), ""Health"",
  REGEXMATCH(LOWER(B52), ""pets|d"&amp;"ogs|cats|animals|pet care|pet lovers""), ""Pets"",
  REGEXMATCH(LOWER(B52), ""games|gaming|video games|xbox|playstation|nintendo|gamers""), ""Gaming"",
  REGEXMATCH(LOWER(B52), ""entertainment|movies|tv|netflix|streaming|celebrity|movie lovers|tv fans""),"&amp;" ""Entertainment"",
  REGEXMATCH(LOWER(B52), ""lifestyle|home|interior|decor|living|lifestyle enthusiasts""), ""Lifestyle"",
  REGEXMATCH(LOWER(B52), ""financial|finance|investing|stocks|retirement|banking|credit|debt|loans|savings|personal finance""), """&amp;"Finance"",
  REGEXMATCH(LOWER(B52), ""auto|automotive""), ""Auto"",
  REGEXMATCH(LOWER(B52), ""parenting|moms|dads|kids|toddlers|baby|new parents|children""), ""Parenting"",
  REGEXMATCH(LOWER(B52), ""technology|tech|gadgets|smartphone|apps|devices|comput"&amp;"ing|ai|robots""), ""Technology"",
  REGEXMATCH(LOWER(B52), ""education|students|learning|school|teachers|college|university|academics""), ""Education"",
  TRUE, ""Other""
)"),"Finance")</f>
        <v>Finance</v>
      </c>
      <c r="J451" t="s">
        <v>27</v>
      </c>
      <c r="K451" t="s">
        <v>195</v>
      </c>
      <c r="L451" t="s">
        <v>21</v>
      </c>
      <c r="M451" t="s">
        <v>196</v>
      </c>
      <c r="N451" t="s">
        <v>55</v>
      </c>
      <c r="O451" t="s">
        <v>116</v>
      </c>
      <c r="P451">
        <v>21143</v>
      </c>
      <c r="Q451">
        <v>56</v>
      </c>
      <c r="R451">
        <v>3798</v>
      </c>
      <c r="S451">
        <v>19588</v>
      </c>
      <c r="T451">
        <v>3</v>
      </c>
      <c r="U451">
        <v>1500.41822</v>
      </c>
      <c r="V451" t="s">
        <v>42</v>
      </c>
      <c r="W451">
        <f t="shared" ref="W451:W514" si="49">IFERROR(U451/T451, "N/A")</f>
        <v>500.13940666666667</v>
      </c>
      <c r="X451">
        <f t="shared" ref="X451:X514" si="50">IFERROR(Q451/P451*100, "N/A")</f>
        <v>0.26486307524949154</v>
      </c>
      <c r="Y451">
        <f t="shared" ref="Y451:Y514" si="51">IFERROR(R451/P451*100, "N/A")</f>
        <v>17.963392139242302</v>
      </c>
      <c r="Z451">
        <f t="shared" ref="Z451:Z514" si="52">IFERROR((U451/R451)*1000, "N/A")</f>
        <v>395.05482359136391</v>
      </c>
      <c r="AA451">
        <f t="shared" ref="AA451:AA514" si="53">IFERROR(T451/Q451*100, "N/A")</f>
        <v>5.3571428571428568</v>
      </c>
      <c r="AB451">
        <f t="shared" ref="AB451:AB514" si="54">IFERROR(U451/P451*1000, "N/A")</f>
        <v>70.965247126708604</v>
      </c>
      <c r="AC451">
        <f t="shared" ref="AC451:AC514" si="55">IFERROR(U451/Q451, "N/A")</f>
        <v>26.7931825</v>
      </c>
    </row>
    <row r="452" spans="1:29" x14ac:dyDescent="0.25">
      <c r="A452" t="s">
        <v>107</v>
      </c>
      <c r="B452" t="s">
        <v>930</v>
      </c>
      <c r="C452" t="s">
        <v>2340</v>
      </c>
      <c r="D452" t="s">
        <v>2341</v>
      </c>
      <c r="E452" t="s">
        <v>2342</v>
      </c>
      <c r="F452" t="s">
        <v>2343</v>
      </c>
      <c r="I452" t="str">
        <f ca="1">IFERROR(__xludf.DUMMYFUNCTION("IFS(
  REGEXMATCH(LOWER(B23), ""sports|ufc|nba|nfl|mlb|soccer|sports fans""), ""Sports"",
  REGEXMATCH(LOWER(B23), ""music|spotify|concert|band|rock|pop|hip hop|jazz|r&amp;b|music lovers""), ""Music"",
  REGEXMATCH(LOWER(B23), ""food|cooking|recipe|restaurant"&amp;"|snack|grocery|foodies""), ""Food"",
  REGEXMATCH(LOWER(B23), ""travel|vacation|airline|hotel|trip|flights|travelers""), ""Travel"",
  REGEXMATCH(LOWER(B23), ""fashion|style|clothing|apparel|shoes|accessories|beauty|cosmetics|fashionistas""), ""Fashion &amp; "&amp;"Beauty"",
  REGEXMATCH(LOWER(B23), ""fitness|workout|gym|exercise|yoga|wellness|fitness enthusiasts""), ""Fitness"",
  REGEXMATCH(LOWER(B23), ""health|medical|pharmacy|mental health|doctor|health-conscious""), ""Health"",
  REGEXMATCH(LOWER(B23), ""pets|d"&amp;"ogs|cats|animals|pet care|pet lovers""), ""Pets"",
  REGEXMATCH(LOWER(B23), ""games|gaming|video games|xbox|playstation|nintendo|gamers""), ""Gaming"",
  REGEXMATCH(LOWER(B23), ""entertainment|movies|tv|netflix|streaming|celebrity|movie lovers|tv fans""),"&amp;" ""Entertainment"",
  REGEXMATCH(LOWER(B23), ""lifestyle|home|interior|decor|living|lifestyle enthusiasts""), ""Lifestyle"",
  REGEXMATCH(LOWER(B23), ""financial|finance|investing|stocks|retirement|banking|credit|debt|loans|savings|personal finance""), """&amp;"Finance"",
  REGEXMATCH(LOWER(B23), ""auto|automotive""), ""Auto"",
  REGEXMATCH(LOWER(B23), ""parenting|moms|dads|kids|toddlers|baby|new parents|children""), ""Parenting"",
  REGEXMATCH(LOWER(B23), ""technology|tech|gadgets|smartphone|apps|devices|comput"&amp;"ing|ai|robots""), ""Technology"",
  REGEXMATCH(LOWER(B23), ""education|students|learning|school|teachers|college|university|academics""), ""Education"",
  TRUE, ""Other""
)"),"Sports")</f>
        <v>Sports</v>
      </c>
      <c r="J452" t="s">
        <v>19</v>
      </c>
      <c r="K452" t="s">
        <v>108</v>
      </c>
      <c r="L452" t="s">
        <v>29</v>
      </c>
      <c r="M452" t="s">
        <v>109</v>
      </c>
      <c r="N452" t="s">
        <v>46</v>
      </c>
      <c r="O452" t="s">
        <v>24</v>
      </c>
      <c r="P452">
        <v>73544</v>
      </c>
      <c r="Q452">
        <v>223</v>
      </c>
      <c r="R452">
        <v>40405</v>
      </c>
      <c r="S452">
        <v>67406</v>
      </c>
      <c r="T452">
        <v>1</v>
      </c>
      <c r="U452">
        <v>1465.8722660000001</v>
      </c>
      <c r="V452" t="s">
        <v>47</v>
      </c>
      <c r="W452">
        <f t="shared" si="49"/>
        <v>1465.8722660000001</v>
      </c>
      <c r="X452">
        <f t="shared" si="50"/>
        <v>0.3032198411835092</v>
      </c>
      <c r="Y452">
        <f t="shared" si="51"/>
        <v>54.939899923855108</v>
      </c>
      <c r="Z452">
        <f t="shared" si="52"/>
        <v>36.279476945922539</v>
      </c>
      <c r="AA452">
        <f t="shared" si="53"/>
        <v>0.44843049327354262</v>
      </c>
      <c r="AB452">
        <f t="shared" si="54"/>
        <v>19.931908326987926</v>
      </c>
      <c r="AC452">
        <f t="shared" si="55"/>
        <v>6.5734182331838564</v>
      </c>
    </row>
    <row r="453" spans="1:29" x14ac:dyDescent="0.25">
      <c r="A453" t="s">
        <v>823</v>
      </c>
      <c r="B453" t="s">
        <v>2306</v>
      </c>
      <c r="C453" t="s">
        <v>2307</v>
      </c>
      <c r="D453" t="s">
        <v>2362</v>
      </c>
      <c r="E453" t="s">
        <v>2367</v>
      </c>
      <c r="F453" t="s">
        <v>2884</v>
      </c>
      <c r="I453" t="str">
        <f ca="1">IFERROR(__xludf.DUMMYFUNCTION("IFS(
  REGEXMATCH(LOWER(B323), ""sports|ufc|nba|nfl|mlb|soccer|sports fans""), ""Sports"",
  REGEXMATCH(LOWER(B323), ""music|spotify|concert|band|rock|pop|hip hop|jazz|r&amp;b|music lovers""), ""Music"",
  REGEXMATCH(LOWER(B323), ""food|cooking|recipe|restaur"&amp;"ant|snack|grocery|foodies""), ""Food"",
  REGEXMATCH(LOWER(B323), ""travel|vacation|airline|hotel|trip|flights|travelers""), ""Travel"",
  REGEXMATCH(LOWER(B323), ""fashion|style|clothing|apparel|shoes|accessories|beauty|cosmetics|fashionistas""), ""Fashi"&amp;"on &amp; Beauty"",
  REGEXMATCH(LOWER(B323), ""fitness|workout|gym|exercise|yoga|wellness|fitness enthusiasts""), ""Fitness"",
  REGEXMATCH(LOWER(B323), ""health|medical|pharmacy|mental health|doctor|health-conscious""), ""Health"",
  REGEXMATCH(LOWER(B323), "&amp;"""pets|dogs|cats|animals|pet care|pet lovers""), ""Pets"",
  REGEXMATCH(LOWER(B323), ""games|gaming|video games|xbox|playstation|nintendo|gamers""), ""Gaming"",
  REGEXMATCH(LOWER(B323), ""entertainment|movies|tv|netflix|streaming|celebrity|movie lovers|t"&amp;"v fans""), ""Entertainment"",
  REGEXMATCH(LOWER(B323), ""lifestyle|home|interior|decor|living|lifestyle enthusiasts""), ""Lifestyle"",
  REGEXMATCH(LOWER(B323), ""financial|finance|investing|stocks|retirement|banking|credit|debt|loans|savings|personal fi"&amp;"nance""), ""Finance"",
  REGEXMATCH(LOWER(B323), ""auto|automotive""), ""Auto"",
  REGEXMATCH(LOWER(B323), ""parenting|moms|dads|kids|toddlers|baby|new parents|children""), ""Parenting"",
  REGEXMATCH(LOWER(B323), ""technology|tech|gadgets|smartphone|apps"&amp;"|devices|computing|ai|robots""), ""Technology"",
  REGEXMATCH(LOWER(B323), ""education|students|learning|school|teachers|college|university|academics""), ""Education"",
  TRUE, ""Other""
)"),"Other")</f>
        <v>Other</v>
      </c>
      <c r="J453" t="s">
        <v>19</v>
      </c>
      <c r="K453" t="s">
        <v>498</v>
      </c>
      <c r="L453" t="s">
        <v>40</v>
      </c>
      <c r="M453" t="s">
        <v>704</v>
      </c>
      <c r="N453" t="s">
        <v>23</v>
      </c>
      <c r="O453" t="s">
        <v>24</v>
      </c>
      <c r="P453">
        <v>17752</v>
      </c>
      <c r="Q453">
        <v>98</v>
      </c>
      <c r="R453">
        <v>5855</v>
      </c>
      <c r="S453">
        <v>15753</v>
      </c>
      <c r="T453">
        <v>5</v>
      </c>
      <c r="U453">
        <v>2200.297094</v>
      </c>
      <c r="V453" t="s">
        <v>25</v>
      </c>
      <c r="W453">
        <f t="shared" si="49"/>
        <v>440.0594188</v>
      </c>
      <c r="X453">
        <f t="shared" si="50"/>
        <v>0.55205047318611988</v>
      </c>
      <c r="Y453">
        <f t="shared" si="51"/>
        <v>32.982199188823799</v>
      </c>
      <c r="Z453">
        <f t="shared" si="52"/>
        <v>375.79796652433816</v>
      </c>
      <c r="AA453">
        <f t="shared" si="53"/>
        <v>5.1020408163265305</v>
      </c>
      <c r="AB453">
        <f t="shared" si="54"/>
        <v>123.94643386660658</v>
      </c>
      <c r="AC453">
        <f t="shared" si="55"/>
        <v>22.452011163265308</v>
      </c>
    </row>
    <row r="454" spans="1:29" x14ac:dyDescent="0.25">
      <c r="A454" t="s">
        <v>1169</v>
      </c>
      <c r="B454" t="s">
        <v>2306</v>
      </c>
      <c r="C454" t="s">
        <v>2307</v>
      </c>
      <c r="D454" t="s">
        <v>2331</v>
      </c>
      <c r="E454" t="s">
        <v>2350</v>
      </c>
      <c r="F454" t="s">
        <v>2372</v>
      </c>
      <c r="I454" t="str">
        <f ca="1">IFERROR(__xludf.DUMMYFUNCTION("IFS(
  REGEXMATCH(LOWER(B510), ""sports|ufc|nba|nfl|mlb|soccer|sports fans""), ""Sports"",
  REGEXMATCH(LOWER(B510), ""music|spotify|concert|band|rock|pop|hip hop|jazz|r&amp;b|music lovers""), ""Music"",
  REGEXMATCH(LOWER(B510), ""food|cooking|recipe|restaur"&amp;"ant|snack|grocery|foodies""), ""Food"",
  REGEXMATCH(LOWER(B510), ""travel|vacation|airline|hotel|trip|flights|travelers""), ""Travel"",
  REGEXMATCH(LOWER(B510), ""fashion|style|clothing|apparel|shoes|accessories|beauty|cosmetics|fashionistas""), ""Fashi"&amp;"on &amp; Beauty"",
  REGEXMATCH(LOWER(B510), ""fitness|workout|gym|exercise|yoga|wellness|fitness enthusiasts""), ""Fitness"",
  REGEXMATCH(LOWER(B510), ""health|medical|pharmacy|mental health|doctor|health-conscious""), ""Health"",
  REGEXMATCH(LOWER(B510), "&amp;"""pets|dogs|cats|animals|pet care|pet lovers""), ""Pets"",
  REGEXMATCH(LOWER(B510), ""games|gaming|video games|xbox|playstation|nintendo|gamers""), ""Gaming"",
  REGEXMATCH(LOWER(B510), ""entertainment|movies|tv|netflix|streaming|celebrity|movie lovers|t"&amp;"v fans""), ""Entertainment"",
  REGEXMATCH(LOWER(B510), ""lifestyle|home|interior|decor|living|lifestyle enthusiasts""), ""Lifestyle"",
  REGEXMATCH(LOWER(B510), ""financial|finance|investing|stocks|retirement|banking|credit|debt|loans|savings|personal fi"&amp;"nance""), ""Finance"",
  REGEXMATCH(LOWER(B510), ""auto|automotive""), ""Auto"",
  REGEXMATCH(LOWER(B510), ""parenting|moms|dads|kids|toddlers|baby|new parents|children""), ""Parenting"",
  REGEXMATCH(LOWER(B510), ""technology|tech|gadgets|smartphone|apps"&amp;"|devices|computing|ai|robots""), ""Technology"",
  REGEXMATCH(LOWER(B510), ""education|students|learning|school|teachers|college|university|academics""), ""Education"",
  TRUE, ""Other""
)"),"Auto")</f>
        <v>Auto</v>
      </c>
      <c r="J454" t="s">
        <v>19</v>
      </c>
      <c r="K454" t="s">
        <v>1170</v>
      </c>
      <c r="L454" t="s">
        <v>34</v>
      </c>
      <c r="M454" t="s">
        <v>1171</v>
      </c>
      <c r="N454" t="s">
        <v>23</v>
      </c>
      <c r="O454" t="s">
        <v>24</v>
      </c>
      <c r="P454">
        <v>17317</v>
      </c>
      <c r="Q454">
        <v>68</v>
      </c>
      <c r="R454">
        <v>8055</v>
      </c>
      <c r="S454">
        <v>12724</v>
      </c>
      <c r="T454">
        <v>12</v>
      </c>
      <c r="U454">
        <v>5668.8570790000003</v>
      </c>
      <c r="V454" t="s">
        <v>74</v>
      </c>
      <c r="W454">
        <f t="shared" si="49"/>
        <v>472.40475658333338</v>
      </c>
      <c r="X454">
        <f t="shared" si="50"/>
        <v>0.39267771553964315</v>
      </c>
      <c r="Y454">
        <f t="shared" si="51"/>
        <v>46.514985274585669</v>
      </c>
      <c r="Z454">
        <f t="shared" si="52"/>
        <v>703.7687248913719</v>
      </c>
      <c r="AA454">
        <f t="shared" si="53"/>
        <v>17.647058823529413</v>
      </c>
      <c r="AB454">
        <f t="shared" si="54"/>
        <v>327.35791875036091</v>
      </c>
      <c r="AC454">
        <f t="shared" si="55"/>
        <v>83.365545279411776</v>
      </c>
    </row>
    <row r="455" spans="1:29" x14ac:dyDescent="0.25">
      <c r="A455" t="s">
        <v>201</v>
      </c>
      <c r="B455" t="s">
        <v>2393</v>
      </c>
      <c r="C455" t="s">
        <v>2573</v>
      </c>
      <c r="D455" t="s">
        <v>2574</v>
      </c>
      <c r="E455" t="s">
        <v>2575</v>
      </c>
      <c r="F455" t="s">
        <v>2885</v>
      </c>
      <c r="I455" t="str">
        <f ca="1">IFERROR(__xludf.DUMMYFUNCTION("IFS(
  REGEXMATCH(LOWER(B54), ""sports|ufc|nba|nfl|mlb|soccer|sports fans""), ""Sports"",
  REGEXMATCH(LOWER(B54), ""music|spotify|concert|band|rock|pop|hip hop|jazz|r&amp;b|music lovers""), ""Music"",
  REGEXMATCH(LOWER(B54), ""food|cooking|recipe|restaurant"&amp;"|snack|grocery|foodies""), ""Food"",
  REGEXMATCH(LOWER(B54), ""travel|vacation|airline|hotel|trip|flights|travelers""), ""Travel"",
  REGEXMATCH(LOWER(B54), ""fashion|style|clothing|apparel|shoes|accessories|beauty|cosmetics|fashionistas""), ""Fashion &amp; "&amp;"Beauty"",
  REGEXMATCH(LOWER(B54), ""fitness|workout|gym|exercise|yoga|wellness|fitness enthusiasts""), ""Fitness"",
  REGEXMATCH(LOWER(B54), ""health|medical|pharmacy|mental health|doctor|health-conscious""), ""Health"",
  REGEXMATCH(LOWER(B54), ""pets|d"&amp;"ogs|cats|animals|pet care|pet lovers""), ""Pets"",
  REGEXMATCH(LOWER(B54), ""games|gaming|video games|xbox|playstation|nintendo|gamers""), ""Gaming"",
  REGEXMATCH(LOWER(B54), ""entertainment|movies|tv|netflix|streaming|celebrity|movie lovers|tv fans""),"&amp;" ""Entertainment"",
  REGEXMATCH(LOWER(B54), ""lifestyle|home|interior|decor|living|lifestyle enthusiasts""), ""Lifestyle"",
  REGEXMATCH(LOWER(B54), ""financial|finance|investing|stocks|retirement|banking|credit|debt|loans|savings|personal finance""), """&amp;"Finance"",
  REGEXMATCH(LOWER(B54), ""auto|automotive""), ""Auto"",
  REGEXMATCH(LOWER(B54), ""parenting|moms|dads|kids|toddlers|baby|new parents|children""), ""Parenting"",
  REGEXMATCH(LOWER(B54), ""technology|tech|gadgets|smartphone|apps|devices|comput"&amp;"ing|ai|robots""), ""Technology"",
  REGEXMATCH(LOWER(B54), ""education|students|learning|school|teachers|college|university|academics""), ""Education"",
  TRUE, ""Other""
)"),"Food")</f>
        <v>Food</v>
      </c>
      <c r="J455" t="s">
        <v>27</v>
      </c>
      <c r="K455" t="s">
        <v>202</v>
      </c>
      <c r="L455" t="s">
        <v>29</v>
      </c>
      <c r="M455" t="s">
        <v>203</v>
      </c>
      <c r="N455" t="s">
        <v>36</v>
      </c>
      <c r="O455" t="s">
        <v>92</v>
      </c>
      <c r="P455">
        <v>87245</v>
      </c>
      <c r="Q455">
        <v>350</v>
      </c>
      <c r="R455">
        <v>71903</v>
      </c>
      <c r="S455">
        <v>80390</v>
      </c>
      <c r="T455">
        <v>2</v>
      </c>
      <c r="U455">
        <v>1500.838771</v>
      </c>
      <c r="V455" t="s">
        <v>64</v>
      </c>
      <c r="W455">
        <f t="shared" si="49"/>
        <v>750.41938549999998</v>
      </c>
      <c r="X455">
        <f t="shared" si="50"/>
        <v>0.40116912143962408</v>
      </c>
      <c r="Y455">
        <f t="shared" si="51"/>
        <v>82.415038111066536</v>
      </c>
      <c r="Z455">
        <f t="shared" si="52"/>
        <v>20.873103639625608</v>
      </c>
      <c r="AA455">
        <f t="shared" si="53"/>
        <v>0.5714285714285714</v>
      </c>
      <c r="AB455">
        <f t="shared" si="54"/>
        <v>17.20257631955986</v>
      </c>
      <c r="AC455">
        <f t="shared" si="55"/>
        <v>4.2881107742857143</v>
      </c>
    </row>
    <row r="456" spans="1:29" x14ac:dyDescent="0.25">
      <c r="A456" t="s">
        <v>1365</v>
      </c>
      <c r="B456" t="s">
        <v>2306</v>
      </c>
      <c r="C456" t="s">
        <v>2307</v>
      </c>
      <c r="D456" t="s">
        <v>2355</v>
      </c>
      <c r="E456" t="s">
        <v>2461</v>
      </c>
      <c r="F456" t="s">
        <v>2886</v>
      </c>
      <c r="I456" t="str">
        <f ca="1">IFERROR(__xludf.DUMMYFUNCTION("IFS(
  REGEXMATCH(LOWER(B630), ""sports|ufc|nba|nfl|mlb|soccer|sports fans""), ""Sports"",
  REGEXMATCH(LOWER(B630), ""music|spotify|concert|band|rock|pop|hip hop|jazz|r&amp;b|music lovers""), ""Music"",
  REGEXMATCH(LOWER(B630), ""food|cooking|recipe|restaur"&amp;"ant|snack|grocery|foodies""), ""Food"",
  REGEXMATCH(LOWER(B630), ""travel|vacation|airline|hotel|trip|flights|travelers""), ""Travel"",
  REGEXMATCH(LOWER(B630), ""fashion|style|clothing|apparel|shoes|accessories|beauty|cosmetics|fashionistas""), ""Fashi"&amp;"on &amp; Beauty"",
  REGEXMATCH(LOWER(B630), ""fitness|workout|gym|exercise|yoga|wellness|fitness enthusiasts""), ""Fitness"",
  REGEXMATCH(LOWER(B630), ""health|medical|pharmacy|mental health|doctor|health-conscious""), ""Health"",
  REGEXMATCH(LOWER(B630), "&amp;"""pets|dogs|cats|animals|pet care|pet lovers""), ""Pets"",
  REGEXMATCH(LOWER(B630), ""games|gaming|video games|xbox|playstation|nintendo|gamers""), ""Gaming"",
  REGEXMATCH(LOWER(B630), ""entertainment|movies|tv|netflix|streaming|celebrity|movie lovers|t"&amp;"v fans""), ""Entertainment"",
  REGEXMATCH(LOWER(B630), ""lifestyle|home|interior|decor|living|lifestyle enthusiasts""), ""Lifestyle"",
  REGEXMATCH(LOWER(B630), ""financial|finance|investing|stocks|retirement|banking|credit|debt|loans|savings|personal fi"&amp;"nance""), ""Finance"",
  REGEXMATCH(LOWER(B630), ""auto|automotive""), ""Auto"",
  REGEXMATCH(LOWER(B630), ""parenting|moms|dads|kids|toddlers|baby|new parents|children""), ""Parenting"",
  REGEXMATCH(LOWER(B630), ""technology|tech|gadgets|smartphone|apps"&amp;"|devices|computing|ai|robots""), ""Technology"",
  REGEXMATCH(LOWER(B630), ""education|students|learning|school|teachers|college|university|academics""), ""Education"",
  TRUE, ""Other""
)"),"Sports")</f>
        <v>Sports</v>
      </c>
      <c r="J456" t="s">
        <v>27</v>
      </c>
      <c r="K456" t="s">
        <v>739</v>
      </c>
      <c r="L456" t="s">
        <v>40</v>
      </c>
      <c r="M456" t="s">
        <v>50</v>
      </c>
      <c r="N456" t="s">
        <v>91</v>
      </c>
      <c r="O456" t="s">
        <v>116</v>
      </c>
      <c r="P456">
        <v>30460</v>
      </c>
      <c r="Q456">
        <v>95</v>
      </c>
      <c r="R456">
        <v>21830</v>
      </c>
      <c r="S456">
        <v>27750</v>
      </c>
      <c r="T456">
        <v>25</v>
      </c>
      <c r="U456">
        <v>6643.9665420000001</v>
      </c>
      <c r="V456" t="s">
        <v>80</v>
      </c>
      <c r="W456">
        <f t="shared" si="49"/>
        <v>265.75866167999999</v>
      </c>
      <c r="X456">
        <f t="shared" si="50"/>
        <v>0.31188443860801052</v>
      </c>
      <c r="Y456">
        <f t="shared" si="51"/>
        <v>71.667760998030204</v>
      </c>
      <c r="Z456">
        <f t="shared" si="52"/>
        <v>304.3502767750802</v>
      </c>
      <c r="AA456">
        <f t="shared" si="53"/>
        <v>26.315789473684209</v>
      </c>
      <c r="AB456">
        <f t="shared" si="54"/>
        <v>218.12102895600788</v>
      </c>
      <c r="AC456">
        <f t="shared" si="55"/>
        <v>69.93648991578948</v>
      </c>
    </row>
    <row r="457" spans="1:29" x14ac:dyDescent="0.25">
      <c r="A457" t="s">
        <v>136</v>
      </c>
      <c r="B457" t="s">
        <v>2471</v>
      </c>
      <c r="C457" t="s">
        <v>2693</v>
      </c>
      <c r="D457" t="s">
        <v>2887</v>
      </c>
      <c r="I457" t="str">
        <f ca="1">IFERROR(__xludf.DUMMYFUNCTION("IFS(
  REGEXMATCH(LOWER(B32), ""sports|ufc|nba|nfl|mlb|soccer|sports fans""), ""Sports"",
  REGEXMATCH(LOWER(B32), ""music|spotify|concert|band|rock|pop|hip hop|jazz|r&amp;b|music lovers""), ""Music"",
  REGEXMATCH(LOWER(B32), ""food|cooking|recipe|restaurant"&amp;"|snack|grocery|foodies""), ""Food"",
  REGEXMATCH(LOWER(B32), ""travel|vacation|airline|hotel|trip|flights|travelers""), ""Travel"",
  REGEXMATCH(LOWER(B32), ""fashion|style|clothing|apparel|shoes|accessories|beauty|cosmetics|fashionistas""), ""Fashion &amp; "&amp;"Beauty"",
  REGEXMATCH(LOWER(B32), ""fitness|workout|gym|exercise|yoga|wellness|fitness enthusiasts""), ""Fitness"",
  REGEXMATCH(LOWER(B32), ""health|medical|pharmacy|mental health|doctor|health-conscious""), ""Health"",
  REGEXMATCH(LOWER(B32), ""pets|d"&amp;"ogs|cats|animals|pet care|pet lovers""), ""Pets"",
  REGEXMATCH(LOWER(B32), ""games|gaming|video games|xbox|playstation|nintendo|gamers""), ""Gaming"",
  REGEXMATCH(LOWER(B32), ""entertainment|movies|tv|netflix|streaming|celebrity|movie lovers|tv fans""),"&amp;" ""Entertainment"",
  REGEXMATCH(LOWER(B32), ""lifestyle|home|interior|decor|living|lifestyle enthusiasts""), ""Lifestyle"",
  REGEXMATCH(LOWER(B32), ""financial|finance|investing|stocks|retirement|banking|credit|debt|loans|savings|personal finance""), """&amp;"Finance"",
  REGEXMATCH(LOWER(B32), ""auto|automotive""), ""Auto"",
  REGEXMATCH(LOWER(B32), ""parenting|moms|dads|kids|toddlers|baby|new parents|children""), ""Parenting"",
  REGEXMATCH(LOWER(B32), ""technology|tech|gadgets|smartphone|apps|devices|comput"&amp;"ing|ai|robots""), ""Technology"",
  REGEXMATCH(LOWER(B32), ""education|students|learning|school|teachers|college|university|academics""), ""Education"",
  TRUE, ""Other""
)"),"Technology")</f>
        <v>Technology</v>
      </c>
      <c r="J457" t="s">
        <v>27</v>
      </c>
      <c r="K457" t="s">
        <v>137</v>
      </c>
      <c r="L457" t="s">
        <v>40</v>
      </c>
      <c r="M457" t="s">
        <v>138</v>
      </c>
      <c r="N457" t="s">
        <v>46</v>
      </c>
      <c r="O457" t="s">
        <v>24</v>
      </c>
      <c r="P457">
        <v>39705</v>
      </c>
      <c r="Q457">
        <v>190</v>
      </c>
      <c r="R457">
        <v>12950</v>
      </c>
      <c r="S457">
        <v>38030</v>
      </c>
      <c r="T457">
        <v>3</v>
      </c>
      <c r="U457">
        <v>1476.4195090000001</v>
      </c>
      <c r="V457" t="s">
        <v>139</v>
      </c>
      <c r="W457">
        <f t="shared" si="49"/>
        <v>492.13983633333334</v>
      </c>
      <c r="X457">
        <f t="shared" si="50"/>
        <v>0.4785291524996852</v>
      </c>
      <c r="Y457">
        <f t="shared" si="51"/>
        <v>32.615539604583802</v>
      </c>
      <c r="Z457">
        <f t="shared" si="52"/>
        <v>114.0092284942085</v>
      </c>
      <c r="AA457">
        <f t="shared" si="53"/>
        <v>1.5789473684210527</v>
      </c>
      <c r="AB457">
        <f t="shared" si="54"/>
        <v>37.184725072409016</v>
      </c>
      <c r="AC457">
        <f t="shared" si="55"/>
        <v>7.7706289947368425</v>
      </c>
    </row>
    <row r="458" spans="1:29" x14ac:dyDescent="0.25">
      <c r="A458" t="s">
        <v>994</v>
      </c>
      <c r="B458" t="s">
        <v>2306</v>
      </c>
      <c r="C458" t="s">
        <v>2307</v>
      </c>
      <c r="D458" t="s">
        <v>2345</v>
      </c>
      <c r="E458" t="s">
        <v>2381</v>
      </c>
      <c r="F458" t="s">
        <v>2438</v>
      </c>
      <c r="G458" t="s">
        <v>2888</v>
      </c>
      <c r="I458" t="str">
        <f ca="1">IFERROR(__xludf.DUMMYFUNCTION("IFS(
  REGEXMATCH(LOWER(B410), ""sports|ufc|nba|nfl|mlb|soccer|sports fans""), ""Sports"",
  REGEXMATCH(LOWER(B410), ""music|spotify|concert|band|rock|pop|hip hop|jazz|r&amp;b|music lovers""), ""Music"",
  REGEXMATCH(LOWER(B410), ""food|cooking|recipe|restaur"&amp;"ant|snack|grocery|foodies""), ""Food"",
  REGEXMATCH(LOWER(B410), ""travel|vacation|airline|hotel|trip|flights|travelers""), ""Travel"",
  REGEXMATCH(LOWER(B410), ""fashion|style|clothing|apparel|shoes|accessories|beauty|cosmetics|fashionistas""), ""Fashi"&amp;"on &amp; Beauty"",
  REGEXMATCH(LOWER(B410), ""fitness|workout|gym|exercise|yoga|wellness|fitness enthusiasts""), ""Fitness"",
  REGEXMATCH(LOWER(B410), ""health|medical|pharmacy|mental health|doctor|health-conscious""), ""Health"",
  REGEXMATCH(LOWER(B410), "&amp;"""pets|dogs|cats|animals|pet care|pet lovers""), ""Pets"",
  REGEXMATCH(LOWER(B410), ""games|gaming|video games|xbox|playstation|nintendo|gamers""), ""Gaming"",
  REGEXMATCH(LOWER(B410), ""entertainment|movies|tv|netflix|streaming|celebrity|movie lovers|t"&amp;"v fans""), ""Entertainment"",
  REGEXMATCH(LOWER(B410), ""lifestyle|home|interior|decor|living|lifestyle enthusiasts""), ""Lifestyle"",
  REGEXMATCH(LOWER(B410), ""financial|finance|investing|stocks|retirement|banking|credit|debt|loans|savings|personal fi"&amp;"nance""), ""Finance"",
  REGEXMATCH(LOWER(B410), ""auto|automotive""), ""Auto"",
  REGEXMATCH(LOWER(B410), ""parenting|moms|dads|kids|toddlers|baby|new parents|children""), ""Parenting"",
  REGEXMATCH(LOWER(B410), ""technology|tech|gadgets|smartphone|apps"&amp;"|devices|computing|ai|robots""), ""Technology"",
  REGEXMATCH(LOWER(B410), ""education|students|learning|school|teachers|college|university|academics""), ""Education"",
  TRUE, ""Other""
)"),"Fashion &amp; Beauty")</f>
        <v>Fashion &amp; Beauty</v>
      </c>
      <c r="J458" t="s">
        <v>19</v>
      </c>
      <c r="K458" t="s">
        <v>995</v>
      </c>
      <c r="L458" t="s">
        <v>21</v>
      </c>
      <c r="M458" t="s">
        <v>72</v>
      </c>
      <c r="N458" t="s">
        <v>23</v>
      </c>
      <c r="O458" t="s">
        <v>24</v>
      </c>
      <c r="P458">
        <v>43327</v>
      </c>
      <c r="Q458">
        <v>140</v>
      </c>
      <c r="R458">
        <v>4689</v>
      </c>
      <c r="S458">
        <v>31363</v>
      </c>
      <c r="T458">
        <v>14</v>
      </c>
      <c r="U458">
        <v>4554.8768840000002</v>
      </c>
      <c r="V458" t="s">
        <v>74</v>
      </c>
      <c r="W458">
        <f t="shared" si="49"/>
        <v>325.34834885714287</v>
      </c>
      <c r="X458">
        <f t="shared" si="50"/>
        <v>0.3231241489140721</v>
      </c>
      <c r="Y458">
        <f t="shared" si="51"/>
        <v>10.822350958986314</v>
      </c>
      <c r="Z458">
        <f t="shared" si="52"/>
        <v>971.3962217956921</v>
      </c>
      <c r="AA458">
        <f t="shared" si="53"/>
        <v>10</v>
      </c>
      <c r="AB458">
        <f t="shared" si="54"/>
        <v>105.1279083250629</v>
      </c>
      <c r="AC458">
        <f t="shared" si="55"/>
        <v>32.534834885714289</v>
      </c>
    </row>
    <row r="459" spans="1:29" x14ac:dyDescent="0.25">
      <c r="A459" t="s">
        <v>419</v>
      </c>
      <c r="B459" t="s">
        <v>2393</v>
      </c>
      <c r="C459" t="s">
        <v>2394</v>
      </c>
      <c r="D459" t="s">
        <v>2889</v>
      </c>
      <c r="E459" t="s">
        <v>2792</v>
      </c>
      <c r="I459" t="str">
        <f ca="1">IFERROR(__xludf.DUMMYFUNCTION("IFS(
  REGEXMATCH(LOWER(B140), ""sports|ufc|nba|nfl|mlb|soccer|sports fans""), ""Sports"",
  REGEXMATCH(LOWER(B140), ""music|spotify|concert|band|rock|pop|hip hop|jazz|r&amp;b|music lovers""), ""Music"",
  REGEXMATCH(LOWER(B140), ""food|cooking|recipe|restaur"&amp;"ant|snack|grocery|foodies""), ""Food"",
  REGEXMATCH(LOWER(B140), ""travel|vacation|airline|hotel|trip|flights|travelers""), ""Travel"",
  REGEXMATCH(LOWER(B140), ""fashion|style|clothing|apparel|shoes|accessories|beauty|cosmetics|fashionistas""), ""Fashi"&amp;"on &amp; Beauty"",
  REGEXMATCH(LOWER(B140), ""fitness|workout|gym|exercise|yoga|wellness|fitness enthusiasts""), ""Fitness"",
  REGEXMATCH(LOWER(B140), ""health|medical|pharmacy|mental health|doctor|health-conscious""), ""Health"",
  REGEXMATCH(LOWER(B140), "&amp;"""pets|dogs|cats|animals|pet care|pet lovers""), ""Pets"",
  REGEXMATCH(LOWER(B140), ""games|gaming|video games|xbox|playstation|nintendo|gamers""), ""Gaming"",
  REGEXMATCH(LOWER(B140), ""entertainment|movies|tv|netflix|streaming|celebrity|movie lovers|t"&amp;"v fans""), ""Entertainment"",
  REGEXMATCH(LOWER(B140), ""lifestyle|home|interior|decor|living|lifestyle enthusiasts""), ""Lifestyle"",
  REGEXMATCH(LOWER(B140), ""financial|finance|investing|stocks|retirement|banking|credit|debt|loans|savings|personal fi"&amp;"nance""), ""Finance"",
  REGEXMATCH(LOWER(B140), ""auto|automotive""), ""Auto"",
  REGEXMATCH(LOWER(B140), ""parenting|moms|dads|kids|toddlers|baby|new parents|children""), ""Parenting"",
  REGEXMATCH(LOWER(B140), ""technology|tech|gadgets|smartphone|apps"&amp;"|devices|computing|ai|robots""), ""Technology"",
  REGEXMATCH(LOWER(B140), ""education|students|learning|school|teachers|college|university|academics""), ""Education"",
  TRUE, ""Other""
)"),"Other")</f>
        <v>Other</v>
      </c>
      <c r="J459" t="s">
        <v>27</v>
      </c>
      <c r="K459" t="s">
        <v>420</v>
      </c>
      <c r="L459" t="s">
        <v>29</v>
      </c>
      <c r="M459" t="s">
        <v>229</v>
      </c>
      <c r="N459" t="s">
        <v>36</v>
      </c>
      <c r="O459" t="s">
        <v>92</v>
      </c>
      <c r="P459">
        <v>17645</v>
      </c>
      <c r="Q459">
        <v>40</v>
      </c>
      <c r="R459">
        <v>9673</v>
      </c>
      <c r="S459">
        <v>15088</v>
      </c>
      <c r="T459">
        <v>15</v>
      </c>
      <c r="U459">
        <v>1591.772246</v>
      </c>
      <c r="V459" t="s">
        <v>298</v>
      </c>
      <c r="W459">
        <f t="shared" si="49"/>
        <v>106.11814973333334</v>
      </c>
      <c r="X459">
        <f t="shared" si="50"/>
        <v>0.22669311419665628</v>
      </c>
      <c r="Y459">
        <f t="shared" si="51"/>
        <v>54.820062340606398</v>
      </c>
      <c r="Z459">
        <f t="shared" si="52"/>
        <v>164.55828036803473</v>
      </c>
      <c r="AA459">
        <f t="shared" si="53"/>
        <v>37.5</v>
      </c>
      <c r="AB459">
        <f t="shared" si="54"/>
        <v>90.210951884386503</v>
      </c>
      <c r="AC459">
        <f t="shared" si="55"/>
        <v>39.794306149999997</v>
      </c>
    </row>
    <row r="460" spans="1:29" x14ac:dyDescent="0.25">
      <c r="A460" t="s">
        <v>735</v>
      </c>
      <c r="B460" t="s">
        <v>2393</v>
      </c>
      <c r="C460" t="s">
        <v>242</v>
      </c>
      <c r="D460" t="s">
        <v>2890</v>
      </c>
      <c r="E460" t="s">
        <v>2891</v>
      </c>
      <c r="I460" t="str">
        <f ca="1">IFERROR(__xludf.DUMMYFUNCTION("IFS(
  REGEXMATCH(LOWER(B279), ""sports|ufc|nba|nfl|mlb|soccer|sports fans""), ""Sports"",
  REGEXMATCH(LOWER(B279), ""music|spotify|concert|band|rock|pop|hip hop|jazz|r&amp;b|music lovers""), ""Music"",
  REGEXMATCH(LOWER(B279), ""food|cooking|recipe|restaur"&amp;"ant|snack|grocery|foodies""), ""Food"",
  REGEXMATCH(LOWER(B279), ""travel|vacation|airline|hotel|trip|flights|travelers""), ""Travel"",
  REGEXMATCH(LOWER(B279), ""fashion|style|clothing|apparel|shoes|accessories|beauty|cosmetics|fashionistas""), ""Fashi"&amp;"on &amp; Beauty"",
  REGEXMATCH(LOWER(B279), ""fitness|workout|gym|exercise|yoga|wellness|fitness enthusiasts""), ""Fitness"",
  REGEXMATCH(LOWER(B279), ""health|medical|pharmacy|mental health|doctor|health-conscious""), ""Health"",
  REGEXMATCH(LOWER(B279), "&amp;"""pets|dogs|cats|animals|pet care|pet lovers""), ""Pets"",
  REGEXMATCH(LOWER(B279), ""games|gaming|video games|xbox|playstation|nintendo|gamers""), ""Gaming"",
  REGEXMATCH(LOWER(B279), ""entertainment|movies|tv|netflix|streaming|celebrity|movie lovers|t"&amp;"v fans""), ""Entertainment"",
  REGEXMATCH(LOWER(B279), ""lifestyle|home|interior|decor|living|lifestyle enthusiasts""), ""Lifestyle"",
  REGEXMATCH(LOWER(B279), ""financial|finance|investing|stocks|retirement|banking|credit|debt|loans|savings|personal fi"&amp;"nance""), ""Finance"",
  REGEXMATCH(LOWER(B279), ""auto|automotive""), ""Auto"",
  REGEXMATCH(LOWER(B279), ""parenting|moms|dads|kids|toddlers|baby|new parents|children""), ""Parenting"",
  REGEXMATCH(LOWER(B279), ""technology|tech|gadgets|smartphone|apps"&amp;"|devices|computing|ai|robots""), ""Technology"",
  REGEXMATCH(LOWER(B279), ""education|students|learning|school|teachers|college|university|academics""), ""Education"",
  TRUE, ""Other""
)"),"Travel")</f>
        <v>Travel</v>
      </c>
      <c r="J460" t="s">
        <v>19</v>
      </c>
      <c r="K460" t="s">
        <v>736</v>
      </c>
      <c r="L460" t="s">
        <v>21</v>
      </c>
      <c r="M460" t="s">
        <v>737</v>
      </c>
      <c r="N460" t="s">
        <v>23</v>
      </c>
      <c r="O460" t="s">
        <v>24</v>
      </c>
      <c r="P460">
        <v>16580</v>
      </c>
      <c r="Q460">
        <v>84</v>
      </c>
      <c r="R460">
        <v>11928</v>
      </c>
      <c r="S460">
        <v>14527</v>
      </c>
      <c r="T460">
        <v>6</v>
      </c>
      <c r="U460">
        <v>1965.7389470000001</v>
      </c>
      <c r="V460" t="s">
        <v>106</v>
      </c>
      <c r="W460">
        <f t="shared" si="49"/>
        <v>327.62315783333332</v>
      </c>
      <c r="X460">
        <f t="shared" si="50"/>
        <v>0.50663449939686367</v>
      </c>
      <c r="Y460">
        <f t="shared" si="51"/>
        <v>71.942098914354645</v>
      </c>
      <c r="Z460">
        <f t="shared" si="52"/>
        <v>164.80038120389</v>
      </c>
      <c r="AA460">
        <f t="shared" si="53"/>
        <v>7.1428571428571423</v>
      </c>
      <c r="AB460">
        <f t="shared" si="54"/>
        <v>118.56085325693607</v>
      </c>
      <c r="AC460">
        <f t="shared" si="55"/>
        <v>23.40165413095238</v>
      </c>
    </row>
    <row r="461" spans="1:29" x14ac:dyDescent="0.25">
      <c r="A461" t="s">
        <v>986</v>
      </c>
      <c r="B461" t="s">
        <v>2306</v>
      </c>
      <c r="C461" t="s">
        <v>2307</v>
      </c>
      <c r="D461" t="s">
        <v>2333</v>
      </c>
      <c r="E461" t="s">
        <v>2892</v>
      </c>
      <c r="F461" t="s">
        <v>2893</v>
      </c>
      <c r="I461" t="str">
        <f ca="1">IFERROR(__xludf.DUMMYFUNCTION("IFS(
  REGEXMATCH(LOWER(B405), ""sports|ufc|nba|nfl|mlb|soccer|sports fans""), ""Sports"",
  REGEXMATCH(LOWER(B405), ""music|spotify|concert|band|rock|pop|hip hop|jazz|r&amp;b|music lovers""), ""Music"",
  REGEXMATCH(LOWER(B405), ""food|cooking|recipe|restaur"&amp;"ant|snack|grocery|foodies""), ""Food"",
  REGEXMATCH(LOWER(B405), ""travel|vacation|airline|hotel|trip|flights|travelers""), ""Travel"",
  REGEXMATCH(LOWER(B405), ""fashion|style|clothing|apparel|shoes|accessories|beauty|cosmetics|fashionistas""), ""Fashi"&amp;"on &amp; Beauty"",
  REGEXMATCH(LOWER(B405), ""fitness|workout|gym|exercise|yoga|wellness|fitness enthusiasts""), ""Fitness"",
  REGEXMATCH(LOWER(B405), ""health|medical|pharmacy|mental health|doctor|health-conscious""), ""Health"",
  REGEXMATCH(LOWER(B405), "&amp;"""pets|dogs|cats|animals|pet care|pet lovers""), ""Pets"",
  REGEXMATCH(LOWER(B405), ""games|gaming|video games|xbox|playstation|nintendo|gamers""), ""Gaming"",
  REGEXMATCH(LOWER(B405), ""entertainment|movies|tv|netflix|streaming|celebrity|movie lovers|t"&amp;"v fans""), ""Entertainment"",
  REGEXMATCH(LOWER(B405), ""lifestyle|home|interior|decor|living|lifestyle enthusiasts""), ""Lifestyle"",
  REGEXMATCH(LOWER(B405), ""financial|finance|investing|stocks|retirement|banking|credit|debt|loans|savings|personal fi"&amp;"nance""), ""Finance"",
  REGEXMATCH(LOWER(B405), ""auto|automotive""), ""Auto"",
  REGEXMATCH(LOWER(B405), ""parenting|moms|dads|kids|toddlers|baby|new parents|children""), ""Parenting"",
  REGEXMATCH(LOWER(B405), ""technology|tech|gadgets|smartphone|apps"&amp;"|devices|computing|ai|robots""), ""Technology"",
  REGEXMATCH(LOWER(B405), ""education|students|learning|school|teachers|college|university|academics""), ""Education"",
  TRUE, ""Other""
)"),"Finance")</f>
        <v>Finance</v>
      </c>
      <c r="J461" t="s">
        <v>152</v>
      </c>
      <c r="K461" t="s">
        <v>987</v>
      </c>
      <c r="L461" t="s">
        <v>34</v>
      </c>
      <c r="M461" t="s">
        <v>50</v>
      </c>
      <c r="N461" t="s">
        <v>23</v>
      </c>
      <c r="O461" t="s">
        <v>24</v>
      </c>
      <c r="P461">
        <v>39844</v>
      </c>
      <c r="Q461">
        <v>101</v>
      </c>
      <c r="R461">
        <v>28001</v>
      </c>
      <c r="S461">
        <v>36335</v>
      </c>
      <c r="T461">
        <v>3</v>
      </c>
      <c r="U461">
        <v>4439.368082</v>
      </c>
      <c r="V461" t="s">
        <v>25</v>
      </c>
      <c r="W461">
        <f t="shared" si="49"/>
        <v>1479.7893606666667</v>
      </c>
      <c r="X461">
        <f t="shared" si="50"/>
        <v>0.25348860556169062</v>
      </c>
      <c r="Y461">
        <f t="shared" si="51"/>
        <v>70.276578656761373</v>
      </c>
      <c r="Z461">
        <f t="shared" si="52"/>
        <v>158.54319781436377</v>
      </c>
      <c r="AA461">
        <f t="shared" si="53"/>
        <v>2.9702970297029703</v>
      </c>
      <c r="AB461">
        <f t="shared" si="54"/>
        <v>111.41873511695613</v>
      </c>
      <c r="AC461">
        <f t="shared" si="55"/>
        <v>43.954139425742575</v>
      </c>
    </row>
    <row r="462" spans="1:29" x14ac:dyDescent="0.25">
      <c r="A462" t="s">
        <v>919</v>
      </c>
      <c r="B462" t="s">
        <v>2310</v>
      </c>
      <c r="C462" t="s">
        <v>2320</v>
      </c>
      <c r="D462" t="s">
        <v>2321</v>
      </c>
      <c r="E462" t="s">
        <v>2612</v>
      </c>
      <c r="F462" t="s">
        <v>2894</v>
      </c>
      <c r="I462" t="str">
        <f ca="1">IFERROR(__xludf.DUMMYFUNCTION("IFS(
  REGEXMATCH(LOWER(B370), ""sports|ufc|nba|nfl|mlb|soccer|sports fans""), ""Sports"",
  REGEXMATCH(LOWER(B370), ""music|spotify|concert|band|rock|pop|hip hop|jazz|r&amp;b|music lovers""), ""Music"",
  REGEXMATCH(LOWER(B370), ""food|cooking|recipe|restaur"&amp;"ant|snack|grocery|foodies""), ""Food"",
  REGEXMATCH(LOWER(B370), ""travel|vacation|airline|hotel|trip|flights|travelers""), ""Travel"",
  REGEXMATCH(LOWER(B370), ""fashion|style|clothing|apparel|shoes|accessories|beauty|cosmetics|fashionistas""), ""Fashi"&amp;"on &amp; Beauty"",
  REGEXMATCH(LOWER(B370), ""fitness|workout|gym|exercise|yoga|wellness|fitness enthusiasts""), ""Fitness"",
  REGEXMATCH(LOWER(B370), ""health|medical|pharmacy|mental health|doctor|health-conscious""), ""Health"",
  REGEXMATCH(LOWER(B370), "&amp;"""pets|dogs|cats|animals|pet care|pet lovers""), ""Pets"",
  REGEXMATCH(LOWER(B370), ""games|gaming|video games|xbox|playstation|nintendo|gamers""), ""Gaming"",
  REGEXMATCH(LOWER(B370), ""entertainment|movies|tv|netflix|streaming|celebrity|movie lovers|t"&amp;"v fans""), ""Entertainment"",
  REGEXMATCH(LOWER(B370), ""lifestyle|home|interior|decor|living|lifestyle enthusiasts""), ""Lifestyle"",
  REGEXMATCH(LOWER(B370), ""financial|finance|investing|stocks|retirement|banking|credit|debt|loans|savings|personal fi"&amp;"nance""), ""Finance"",
  REGEXMATCH(LOWER(B370), ""auto|automotive""), ""Auto"",
  REGEXMATCH(LOWER(B370), ""parenting|moms|dads|kids|toddlers|baby|new parents|children""), ""Parenting"",
  REGEXMATCH(LOWER(B370), ""technology|tech|gadgets|smartphone|apps"&amp;"|devices|computing|ai|robots""), ""Technology"",
  REGEXMATCH(LOWER(B370), ""education|students|learning|school|teachers|college|university|academics""), ""Education"",
  TRUE, ""Other""
)"),"Other")</f>
        <v>Other</v>
      </c>
      <c r="J462" t="s">
        <v>19</v>
      </c>
      <c r="K462" t="s">
        <v>920</v>
      </c>
      <c r="L462" t="s">
        <v>29</v>
      </c>
      <c r="M462" t="s">
        <v>921</v>
      </c>
      <c r="N462" t="s">
        <v>23</v>
      </c>
      <c r="O462" t="s">
        <v>24</v>
      </c>
      <c r="P462">
        <v>10093</v>
      </c>
      <c r="Q462">
        <v>65</v>
      </c>
      <c r="R462">
        <v>3901</v>
      </c>
      <c r="S462">
        <v>9645</v>
      </c>
      <c r="T462">
        <v>2</v>
      </c>
      <c r="U462">
        <v>3105.2830039999999</v>
      </c>
      <c r="V462" t="s">
        <v>64</v>
      </c>
      <c r="W462">
        <f t="shared" si="49"/>
        <v>1552.6415019999999</v>
      </c>
      <c r="X462">
        <f t="shared" si="50"/>
        <v>0.64401070048548492</v>
      </c>
      <c r="Y462">
        <f t="shared" si="51"/>
        <v>38.650549886059643</v>
      </c>
      <c r="Z462">
        <f t="shared" si="52"/>
        <v>796.02230299923099</v>
      </c>
      <c r="AA462">
        <f t="shared" si="53"/>
        <v>3.0769230769230771</v>
      </c>
      <c r="AB462">
        <f t="shared" si="54"/>
        <v>307.66699732487859</v>
      </c>
      <c r="AC462">
        <f t="shared" si="55"/>
        <v>47.773584676923072</v>
      </c>
    </row>
    <row r="463" spans="1:29" x14ac:dyDescent="0.25">
      <c r="A463" t="s">
        <v>1479</v>
      </c>
      <c r="B463" t="s">
        <v>2306</v>
      </c>
      <c r="C463" t="s">
        <v>2307</v>
      </c>
      <c r="D463" t="s">
        <v>2355</v>
      </c>
      <c r="E463" t="s">
        <v>2895</v>
      </c>
      <c r="I463" t="str">
        <f ca="1">IFERROR(__xludf.DUMMYFUNCTION("IFS(
  REGEXMATCH(LOWER(B703), ""sports|ufc|nba|nfl|mlb|soccer|sports fans""), ""Sports"",
  REGEXMATCH(LOWER(B703), ""music|spotify|concert|band|rock|pop|hip hop|jazz|r&amp;b|music lovers""), ""Music"",
  REGEXMATCH(LOWER(B703), ""food|cooking|recipe|restaur"&amp;"ant|snack|grocery|foodies""), ""Food"",
  REGEXMATCH(LOWER(B703), ""travel|vacation|airline|hotel|trip|flights|travelers""), ""Travel"",
  REGEXMATCH(LOWER(B703), ""fashion|style|clothing|apparel|shoes|accessories|beauty|cosmetics|fashionistas""), ""Fashi"&amp;"on &amp; Beauty"",
  REGEXMATCH(LOWER(B703), ""fitness|workout|gym|exercise|yoga|wellness|fitness enthusiasts""), ""Fitness"",
  REGEXMATCH(LOWER(B703), ""health|medical|pharmacy|mental health|doctor|health-conscious""), ""Health"",
  REGEXMATCH(LOWER(B703), "&amp;"""pets|dogs|cats|animals|pet care|pet lovers""), ""Pets"",
  REGEXMATCH(LOWER(B703), ""games|gaming|video games|xbox|playstation|nintendo|gamers""), ""Gaming"",
  REGEXMATCH(LOWER(B703), ""entertainment|movies|tv|netflix|streaming|celebrity|movie lovers|t"&amp;"v fans""), ""Entertainment"",
  REGEXMATCH(LOWER(B703), ""lifestyle|home|interior|decor|living|lifestyle enthusiasts""), ""Lifestyle"",
  REGEXMATCH(LOWER(B703), ""financial|finance|investing|stocks|retirement|banking|credit|debt|loans|savings|personal fi"&amp;"nance""), ""Finance"",
  REGEXMATCH(LOWER(B703), ""auto|automotive""), ""Auto"",
  REGEXMATCH(LOWER(B703), ""parenting|moms|dads|kids|toddlers|baby|new parents|children""), ""Parenting"",
  REGEXMATCH(LOWER(B703), ""technology|tech|gadgets|smartphone|apps"&amp;"|devices|computing|ai|robots""), ""Technology"",
  REGEXMATCH(LOWER(B703), ""education|students|learning|school|teachers|college|university|academics""), ""Education"",
  TRUE, ""Other""
)"),"Sports")</f>
        <v>Sports</v>
      </c>
      <c r="J463" t="s">
        <v>27</v>
      </c>
      <c r="K463" t="s">
        <v>1147</v>
      </c>
      <c r="L463" t="s">
        <v>29</v>
      </c>
      <c r="M463" t="s">
        <v>72</v>
      </c>
      <c r="N463" t="s">
        <v>51</v>
      </c>
      <c r="O463" t="s">
        <v>24</v>
      </c>
      <c r="P463">
        <v>1109184</v>
      </c>
      <c r="Q463">
        <v>3142</v>
      </c>
      <c r="R463">
        <v>83035</v>
      </c>
      <c r="S463">
        <v>782482</v>
      </c>
      <c r="T463">
        <v>25</v>
      </c>
      <c r="U463">
        <v>7490.8607789999996</v>
      </c>
      <c r="V463" t="s">
        <v>47</v>
      </c>
      <c r="W463">
        <f t="shared" si="49"/>
        <v>299.63443115999996</v>
      </c>
      <c r="X463">
        <f t="shared" si="50"/>
        <v>0.28327130575269749</v>
      </c>
      <c r="Y463">
        <f t="shared" si="51"/>
        <v>7.4861339507241356</v>
      </c>
      <c r="Z463">
        <f t="shared" si="52"/>
        <v>90.21329293671343</v>
      </c>
      <c r="AA463">
        <f t="shared" si="53"/>
        <v>0.79567154678548691</v>
      </c>
      <c r="AB463">
        <f t="shared" si="54"/>
        <v>6.7534879506015226</v>
      </c>
      <c r="AC463">
        <f t="shared" si="55"/>
        <v>2.3841059131126672</v>
      </c>
    </row>
    <row r="464" spans="1:29" x14ac:dyDescent="0.25">
      <c r="A464" t="s">
        <v>1430</v>
      </c>
      <c r="B464" t="s">
        <v>2306</v>
      </c>
      <c r="C464" t="s">
        <v>2307</v>
      </c>
      <c r="D464" t="s">
        <v>2665</v>
      </c>
      <c r="E464" t="s">
        <v>2896</v>
      </c>
      <c r="I464" t="str">
        <f ca="1">IFERROR(__xludf.DUMMYFUNCTION("IFS(
  REGEXMATCH(LOWER(B671), ""sports|ufc|nba|nfl|mlb|soccer|sports fans""), ""Sports"",
  REGEXMATCH(LOWER(B671), ""music|spotify|concert|band|rock|pop|hip hop|jazz|r&amp;b|music lovers""), ""Music"",
  REGEXMATCH(LOWER(B671), ""food|cooking|recipe|restaur"&amp;"ant|snack|grocery|foodies""), ""Food"",
  REGEXMATCH(LOWER(B671), ""travel|vacation|airline|hotel|trip|flights|travelers""), ""Travel"",
  REGEXMATCH(LOWER(B671), ""fashion|style|clothing|apparel|shoes|accessories|beauty|cosmetics|fashionistas""), ""Fashi"&amp;"on &amp; Beauty"",
  REGEXMATCH(LOWER(B671), ""fitness|workout|gym|exercise|yoga|wellness|fitness enthusiasts""), ""Fitness"",
  REGEXMATCH(LOWER(B671), ""health|medical|pharmacy|mental health|doctor|health-conscious""), ""Health"",
  REGEXMATCH(LOWER(B671), "&amp;"""pets|dogs|cats|animals|pet care|pet lovers""), ""Pets"",
  REGEXMATCH(LOWER(B671), ""games|gaming|video games|xbox|playstation|nintendo|gamers""), ""Gaming"",
  REGEXMATCH(LOWER(B671), ""entertainment|movies|tv|netflix|streaming|celebrity|movie lovers|t"&amp;"v fans""), ""Entertainment"",
  REGEXMATCH(LOWER(B671), ""lifestyle|home|interior|decor|living|lifestyle enthusiasts""), ""Lifestyle"",
  REGEXMATCH(LOWER(B671), ""financial|finance|investing|stocks|retirement|banking|credit|debt|loans|savings|personal fi"&amp;"nance""), ""Finance"",
  REGEXMATCH(LOWER(B671), ""auto|automotive""), ""Auto"",
  REGEXMATCH(LOWER(B671), ""parenting|moms|dads|kids|toddlers|baby|new parents|children""), ""Parenting"",
  REGEXMATCH(LOWER(B671), ""technology|tech|gadgets|smartphone|apps"&amp;"|devices|computing|ai|robots""), ""Technology"",
  REGEXMATCH(LOWER(B671), ""education|students|learning|school|teachers|college|university|academics""), ""Education"",
  TRUE, ""Other""
)"),"Lifestyle")</f>
        <v>Lifestyle</v>
      </c>
      <c r="J464" t="s">
        <v>27</v>
      </c>
      <c r="K464" t="s">
        <v>198</v>
      </c>
      <c r="L464" t="s">
        <v>21</v>
      </c>
      <c r="M464" t="s">
        <v>268</v>
      </c>
      <c r="N464" t="s">
        <v>63</v>
      </c>
      <c r="O464" t="s">
        <v>24</v>
      </c>
      <c r="P464">
        <v>11607</v>
      </c>
      <c r="Q464">
        <v>184</v>
      </c>
      <c r="R464">
        <v>5218</v>
      </c>
      <c r="S464">
        <v>10763</v>
      </c>
      <c r="T464">
        <v>12</v>
      </c>
      <c r="U464">
        <v>6909.7323180000003</v>
      </c>
      <c r="V464" t="s">
        <v>47</v>
      </c>
      <c r="W464">
        <f t="shared" si="49"/>
        <v>575.81102650000003</v>
      </c>
      <c r="X464">
        <f t="shared" si="50"/>
        <v>1.5852502800034463</v>
      </c>
      <c r="Y464">
        <f t="shared" si="51"/>
        <v>44.955630223141206</v>
      </c>
      <c r="Z464">
        <f t="shared" si="52"/>
        <v>1324.2108696818705</v>
      </c>
      <c r="AA464">
        <f t="shared" si="53"/>
        <v>6.5217391304347823</v>
      </c>
      <c r="AB464">
        <f t="shared" si="54"/>
        <v>595.30734194882405</v>
      </c>
      <c r="AC464">
        <f t="shared" si="55"/>
        <v>37.552893032608701</v>
      </c>
    </row>
    <row r="465" spans="1:29" x14ac:dyDescent="0.25">
      <c r="A465" t="s">
        <v>324</v>
      </c>
      <c r="B465" t="s">
        <v>2471</v>
      </c>
      <c r="C465" t="s">
        <v>2616</v>
      </c>
      <c r="D465" t="s">
        <v>2897</v>
      </c>
      <c r="I465" t="str">
        <f ca="1">IFERROR(__xludf.DUMMYFUNCTION("IFS(
  REGEXMATCH(LOWER(B98), ""sports|ufc|nba|nfl|mlb|soccer|sports fans""), ""Sports"",
  REGEXMATCH(LOWER(B98), ""music|spotify|concert|band|rock|pop|hip hop|jazz|r&amp;b|music lovers""), ""Music"",
  REGEXMATCH(LOWER(B98), ""food|cooking|recipe|restaurant"&amp;"|snack|grocery|foodies""), ""Food"",
  REGEXMATCH(LOWER(B98), ""travel|vacation|airline|hotel|trip|flights|travelers""), ""Travel"",
  REGEXMATCH(LOWER(B98), ""fashion|style|clothing|apparel|shoes|accessories|beauty|cosmetics|fashionistas""), ""Fashion &amp; "&amp;"Beauty"",
  REGEXMATCH(LOWER(B98), ""fitness|workout|gym|exercise|yoga|wellness|fitness enthusiasts""), ""Fitness"",
  REGEXMATCH(LOWER(B98), ""health|medical|pharmacy|mental health|doctor|health-conscious""), ""Health"",
  REGEXMATCH(LOWER(B98), ""pets|d"&amp;"ogs|cats|animals|pet care|pet lovers""), ""Pets"",
  REGEXMATCH(LOWER(B98), ""games|gaming|video games|xbox|playstation|nintendo|gamers""), ""Gaming"",
  REGEXMATCH(LOWER(B98), ""entertainment|movies|tv|netflix|streaming|celebrity|movie lovers|tv fans""),"&amp;" ""Entertainment"",
  REGEXMATCH(LOWER(B98), ""lifestyle|home|interior|decor|living|lifestyle enthusiasts""), ""Lifestyle"",
  REGEXMATCH(LOWER(B98), ""financial|finance|investing|stocks|retirement|banking|credit|debt|loans|savings|personal finance""), """&amp;"Finance"",
  REGEXMATCH(LOWER(B98), ""auto|automotive""), ""Auto"",
  REGEXMATCH(LOWER(B98), ""parenting|moms|dads|kids|toddlers|baby|new parents|children""), ""Parenting"",
  REGEXMATCH(LOWER(B98), ""technology|tech|gadgets|smartphone|apps|devices|comput"&amp;"ing|ai|robots""), ""Technology"",
  REGEXMATCH(LOWER(B98), ""education|students|learning|school|teachers|college|university|academics""), ""Education"",
  TRUE, ""Other""
)"),"Fashion &amp; Beauty")</f>
        <v>Fashion &amp; Beauty</v>
      </c>
      <c r="J465" t="s">
        <v>27</v>
      </c>
      <c r="K465" t="s">
        <v>325</v>
      </c>
      <c r="L465" t="s">
        <v>21</v>
      </c>
      <c r="M465" t="s">
        <v>115</v>
      </c>
      <c r="N465" t="s">
        <v>63</v>
      </c>
      <c r="O465" t="s">
        <v>24</v>
      </c>
      <c r="P465">
        <v>19464</v>
      </c>
      <c r="Q465">
        <v>68</v>
      </c>
      <c r="R465">
        <v>11814</v>
      </c>
      <c r="S465">
        <v>17040</v>
      </c>
      <c r="T465">
        <v>9</v>
      </c>
      <c r="U465">
        <v>1540.4693500000001</v>
      </c>
      <c r="V465" t="s">
        <v>119</v>
      </c>
      <c r="W465">
        <f t="shared" si="49"/>
        <v>171.16326111111113</v>
      </c>
      <c r="X465">
        <f t="shared" si="50"/>
        <v>0.34936292642827788</v>
      </c>
      <c r="Y465">
        <f t="shared" si="51"/>
        <v>60.696670776818742</v>
      </c>
      <c r="Z465">
        <f t="shared" si="52"/>
        <v>130.3935457931268</v>
      </c>
      <c r="AA465">
        <f t="shared" si="53"/>
        <v>13.23529411764706</v>
      </c>
      <c r="AB465">
        <f t="shared" si="54"/>
        <v>79.144541204274574</v>
      </c>
      <c r="AC465">
        <f t="shared" si="55"/>
        <v>22.653961029411764</v>
      </c>
    </row>
    <row r="466" spans="1:29" x14ac:dyDescent="0.25">
      <c r="A466" t="s">
        <v>808</v>
      </c>
      <c r="B466" t="s">
        <v>930</v>
      </c>
      <c r="C466" t="s">
        <v>2352</v>
      </c>
      <c r="I466" t="str">
        <f ca="1">IFERROR(__xludf.DUMMYFUNCTION("IFS(
  REGEXMATCH(LOWER(B314), ""sports|ufc|nba|nfl|mlb|soccer|sports fans""), ""Sports"",
  REGEXMATCH(LOWER(B314), ""music|spotify|concert|band|rock|pop|hip hop|jazz|r&amp;b|music lovers""), ""Music"",
  REGEXMATCH(LOWER(B314), ""food|cooking|recipe|restaur"&amp;"ant|snack|grocery|foodies""), ""Food"",
  REGEXMATCH(LOWER(B314), ""travel|vacation|airline|hotel|trip|flights|travelers""), ""Travel"",
  REGEXMATCH(LOWER(B314), ""fashion|style|clothing|apparel|shoes|accessories|beauty|cosmetics|fashionistas""), ""Fashi"&amp;"on &amp; Beauty"",
  REGEXMATCH(LOWER(B314), ""fitness|workout|gym|exercise|yoga|wellness|fitness enthusiasts""), ""Fitness"",
  REGEXMATCH(LOWER(B314), ""health|medical|pharmacy|mental health|doctor|health-conscious""), ""Health"",
  REGEXMATCH(LOWER(B314), "&amp;"""pets|dogs|cats|animals|pet care|pet lovers""), ""Pets"",
  REGEXMATCH(LOWER(B314), ""games|gaming|video games|xbox|playstation|nintendo|gamers""), ""Gaming"",
  REGEXMATCH(LOWER(B314), ""entertainment|movies|tv|netflix|streaming|celebrity|movie lovers|t"&amp;"v fans""), ""Entertainment"",
  REGEXMATCH(LOWER(B314), ""lifestyle|home|interior|decor|living|lifestyle enthusiasts""), ""Lifestyle"",
  REGEXMATCH(LOWER(B314), ""financial|finance|investing|stocks|retirement|banking|credit|debt|loans|savings|personal fi"&amp;"nance""), ""Finance"",
  REGEXMATCH(LOWER(B314), ""auto|automotive""), ""Auto"",
  REGEXMATCH(LOWER(B314), ""parenting|moms|dads|kids|toddlers|baby|new parents|children""), ""Parenting"",
  REGEXMATCH(LOWER(B314), ""technology|tech|gadgets|smartphone|apps"&amp;"|devices|computing|ai|robots""), ""Technology"",
  REGEXMATCH(LOWER(B314), ""education|students|learning|school|teachers|college|university|academics""), ""Education"",
  TRUE, ""Other""
)"),"Music")</f>
        <v>Music</v>
      </c>
      <c r="J466" t="s">
        <v>27</v>
      </c>
      <c r="K466" t="s">
        <v>483</v>
      </c>
      <c r="L466" t="s">
        <v>34</v>
      </c>
      <c r="M466" t="s">
        <v>187</v>
      </c>
      <c r="N466" t="s">
        <v>59</v>
      </c>
      <c r="O466" t="s">
        <v>24</v>
      </c>
      <c r="P466">
        <v>45402</v>
      </c>
      <c r="Q466">
        <v>122</v>
      </c>
      <c r="R466">
        <v>17284</v>
      </c>
      <c r="S466">
        <v>27542</v>
      </c>
      <c r="T466">
        <v>5</v>
      </c>
      <c r="U466">
        <v>2163.2653460000001</v>
      </c>
      <c r="V466" t="s">
        <v>31</v>
      </c>
      <c r="W466">
        <f t="shared" si="49"/>
        <v>432.6530692</v>
      </c>
      <c r="X466">
        <f t="shared" si="50"/>
        <v>0.26871062948768776</v>
      </c>
      <c r="Y466">
        <f t="shared" si="51"/>
        <v>38.068807541517998</v>
      </c>
      <c r="Z466">
        <f t="shared" si="52"/>
        <v>125.15999456144411</v>
      </c>
      <c r="AA466">
        <f t="shared" si="53"/>
        <v>4.0983606557377046</v>
      </c>
      <c r="AB466">
        <f t="shared" si="54"/>
        <v>47.646917448570555</v>
      </c>
      <c r="AC466">
        <f t="shared" si="55"/>
        <v>17.731683163934427</v>
      </c>
    </row>
    <row r="467" spans="1:29" x14ac:dyDescent="0.25">
      <c r="A467" t="s">
        <v>412</v>
      </c>
      <c r="B467" t="s">
        <v>2393</v>
      </c>
      <c r="C467" t="s">
        <v>2712</v>
      </c>
      <c r="D467" t="s">
        <v>2536</v>
      </c>
      <c r="E467" t="s">
        <v>2898</v>
      </c>
      <c r="I467" t="str">
        <f ca="1">IFERROR(__xludf.DUMMYFUNCTION("IFS(
  REGEXMATCH(LOWER(B137), ""sports|ufc|nba|nfl|mlb|soccer|sports fans""), ""Sports"",
  REGEXMATCH(LOWER(B137), ""music|spotify|concert|band|rock|pop|hip hop|jazz|r&amp;b|music lovers""), ""Music"",
  REGEXMATCH(LOWER(B137), ""food|cooking|recipe|restaur"&amp;"ant|snack|grocery|foodies""), ""Food"",
  REGEXMATCH(LOWER(B137), ""travel|vacation|airline|hotel|trip|flights|travelers""), ""Travel"",
  REGEXMATCH(LOWER(B137), ""fashion|style|clothing|apparel|shoes|accessories|beauty|cosmetics|fashionistas""), ""Fashi"&amp;"on &amp; Beauty"",
  REGEXMATCH(LOWER(B137), ""fitness|workout|gym|exercise|yoga|wellness|fitness enthusiasts""), ""Fitness"",
  REGEXMATCH(LOWER(B137), ""health|medical|pharmacy|mental health|doctor|health-conscious""), ""Health"",
  REGEXMATCH(LOWER(B137), "&amp;"""pets|dogs|cats|animals|pet care|pet lovers""), ""Pets"",
  REGEXMATCH(LOWER(B137), ""games|gaming|video games|xbox|playstation|nintendo|gamers""), ""Gaming"",
  REGEXMATCH(LOWER(B137), ""entertainment|movies|tv|netflix|streaming|celebrity|movie lovers|t"&amp;"v fans""), ""Entertainment"",
  REGEXMATCH(LOWER(B137), ""lifestyle|home|interior|decor|living|lifestyle enthusiasts""), ""Lifestyle"",
  REGEXMATCH(LOWER(B137), ""financial|finance|investing|stocks|retirement|banking|credit|debt|loans|savings|personal fi"&amp;"nance""), ""Finance"",
  REGEXMATCH(LOWER(B137), ""auto|automotive""), ""Auto"",
  REGEXMATCH(LOWER(B137), ""parenting|moms|dads|kids|toddlers|baby|new parents|children""), ""Parenting"",
  REGEXMATCH(LOWER(B137), ""technology|tech|gadgets|smartphone|apps"&amp;"|devices|computing|ai|robots""), ""Technology"",
  REGEXMATCH(LOWER(B137), ""education|students|learning|school|teachers|college|university|academics""), ""Education"",
  TRUE, ""Other""
)"),"Education")</f>
        <v>Education</v>
      </c>
      <c r="J467" t="s">
        <v>19</v>
      </c>
      <c r="K467" t="s">
        <v>413</v>
      </c>
      <c r="L467" t="s">
        <v>34</v>
      </c>
      <c r="M467" t="s">
        <v>414</v>
      </c>
      <c r="N467" t="s">
        <v>36</v>
      </c>
      <c r="O467" t="s">
        <v>24</v>
      </c>
      <c r="P467">
        <v>82916</v>
      </c>
      <c r="Q467">
        <v>199</v>
      </c>
      <c r="R467">
        <v>24951</v>
      </c>
      <c r="S467">
        <v>77333</v>
      </c>
      <c r="T467">
        <v>12</v>
      </c>
      <c r="U467">
        <v>1584.8212470000001</v>
      </c>
      <c r="V467" t="s">
        <v>106</v>
      </c>
      <c r="W467">
        <f t="shared" si="49"/>
        <v>132.06843725000002</v>
      </c>
      <c r="X467">
        <f t="shared" si="50"/>
        <v>0.24000192966375611</v>
      </c>
      <c r="Y467">
        <f t="shared" si="51"/>
        <v>30.091900236383811</v>
      </c>
      <c r="Z467">
        <f t="shared" si="52"/>
        <v>63.517343873993035</v>
      </c>
      <c r="AA467">
        <f t="shared" si="53"/>
        <v>6.0301507537688437</v>
      </c>
      <c r="AB467">
        <f t="shared" si="54"/>
        <v>19.113575751362827</v>
      </c>
      <c r="AC467">
        <f t="shared" si="55"/>
        <v>7.9639258643216086</v>
      </c>
    </row>
    <row r="468" spans="1:29" x14ac:dyDescent="0.25">
      <c r="A468" t="s">
        <v>1010</v>
      </c>
      <c r="B468" t="s">
        <v>2306</v>
      </c>
      <c r="C468" t="s">
        <v>2307</v>
      </c>
      <c r="D468" t="s">
        <v>2492</v>
      </c>
      <c r="E468" t="s">
        <v>2899</v>
      </c>
      <c r="I468" t="str">
        <f ca="1">IFERROR(__xludf.DUMMYFUNCTION("IFS(
  REGEXMATCH(LOWER(B418), ""sports|ufc|nba|nfl|mlb|soccer|sports fans""), ""Sports"",
  REGEXMATCH(LOWER(B418), ""music|spotify|concert|band|rock|pop|hip hop|jazz|r&amp;b|music lovers""), ""Music"",
  REGEXMATCH(LOWER(B418), ""food|cooking|recipe|restaur"&amp;"ant|snack|grocery|foodies""), ""Food"",
  REGEXMATCH(LOWER(B418), ""travel|vacation|airline|hotel|trip|flights|travelers""), ""Travel"",
  REGEXMATCH(LOWER(B418), ""fashion|style|clothing|apparel|shoes|accessories|beauty|cosmetics|fashionistas""), ""Fashi"&amp;"on &amp; Beauty"",
  REGEXMATCH(LOWER(B418), ""fitness|workout|gym|exercise|yoga|wellness|fitness enthusiasts""), ""Fitness"",
  REGEXMATCH(LOWER(B418), ""health|medical|pharmacy|mental health|doctor|health-conscious""), ""Health"",
  REGEXMATCH(LOWER(B418), "&amp;"""pets|dogs|cats|animals|pet care|pet lovers""), ""Pets"",
  REGEXMATCH(LOWER(B418), ""games|gaming|video games|xbox|playstation|nintendo|gamers""), ""Gaming"",
  REGEXMATCH(LOWER(B418), ""entertainment|movies|tv|netflix|streaming|celebrity|movie lovers|t"&amp;"v fans""), ""Entertainment"",
  REGEXMATCH(LOWER(B418), ""lifestyle|home|interior|decor|living|lifestyle enthusiasts""), ""Lifestyle"",
  REGEXMATCH(LOWER(B418), ""financial|finance|investing|stocks|retirement|banking|credit|debt|loans|savings|personal fi"&amp;"nance""), ""Finance"",
  REGEXMATCH(LOWER(B418), ""auto|automotive""), ""Auto"",
  REGEXMATCH(LOWER(B418), ""parenting|moms|dads|kids|toddlers|baby|new parents|children""), ""Parenting"",
  REGEXMATCH(LOWER(B418), ""technology|tech|gadgets|smartphone|apps"&amp;"|devices|computing|ai|robots""), ""Technology"",
  REGEXMATCH(LOWER(B418), ""education|students|learning|school|teachers|college|university|academics""), ""Education"",
  TRUE, ""Other""
)"),"Other")</f>
        <v>Other</v>
      </c>
      <c r="J468" t="s">
        <v>27</v>
      </c>
      <c r="K468" t="s">
        <v>751</v>
      </c>
      <c r="L468" t="s">
        <v>21</v>
      </c>
      <c r="M468" t="s">
        <v>901</v>
      </c>
      <c r="N468" t="s">
        <v>36</v>
      </c>
      <c r="O468" t="s">
        <v>92</v>
      </c>
      <c r="P468">
        <v>120902</v>
      </c>
      <c r="Q468">
        <v>333</v>
      </c>
      <c r="R468">
        <v>9964</v>
      </c>
      <c r="S468">
        <v>70015</v>
      </c>
      <c r="T468">
        <v>15</v>
      </c>
      <c r="U468">
        <v>4669.0136689999999</v>
      </c>
      <c r="V468" t="s">
        <v>47</v>
      </c>
      <c r="W468">
        <f t="shared" si="49"/>
        <v>311.26757793333331</v>
      </c>
      <c r="X468">
        <f t="shared" si="50"/>
        <v>0.27542968685381547</v>
      </c>
      <c r="Y468">
        <f t="shared" si="51"/>
        <v>8.2413855850192714</v>
      </c>
      <c r="Z468">
        <f t="shared" si="52"/>
        <v>468.58828472501</v>
      </c>
      <c r="AA468">
        <f t="shared" si="53"/>
        <v>4.5045045045045047</v>
      </c>
      <c r="AB468">
        <f t="shared" si="54"/>
        <v>38.618167350416037</v>
      </c>
      <c r="AC468">
        <f t="shared" si="55"/>
        <v>14.021062069069069</v>
      </c>
    </row>
    <row r="469" spans="1:29" x14ac:dyDescent="0.25">
      <c r="A469" t="s">
        <v>239</v>
      </c>
      <c r="B469" t="s">
        <v>2393</v>
      </c>
      <c r="C469" t="s">
        <v>242</v>
      </c>
      <c r="D469" t="s">
        <v>2833</v>
      </c>
      <c r="E469" t="s">
        <v>2834</v>
      </c>
      <c r="F469" t="s">
        <v>2792</v>
      </c>
      <c r="I469" t="str">
        <f ca="1">IFERROR(__xludf.DUMMYFUNCTION("IFS(
  REGEXMATCH(LOWER(B67), ""sports|ufc|nba|nfl|mlb|soccer|sports fans""), ""Sports"",
  REGEXMATCH(LOWER(B67), ""music|spotify|concert|band|rock|pop|hip hop|jazz|r&amp;b|music lovers""), ""Music"",
  REGEXMATCH(LOWER(B67), ""food|cooking|recipe|restaurant"&amp;"|snack|grocery|foodies""), ""Food"",
  REGEXMATCH(LOWER(B67), ""travel|vacation|airline|hotel|trip|flights|travelers""), ""Travel"",
  REGEXMATCH(LOWER(B67), ""fashion|style|clothing|apparel|shoes|accessories|beauty|cosmetics|fashionistas""), ""Fashion &amp; "&amp;"Beauty"",
  REGEXMATCH(LOWER(B67), ""fitness|workout|gym|exercise|yoga|wellness|fitness enthusiasts""), ""Fitness"",
  REGEXMATCH(LOWER(B67), ""health|medical|pharmacy|mental health|doctor|health-conscious""), ""Health"",
  REGEXMATCH(LOWER(B67), ""pets|d"&amp;"ogs|cats|animals|pet care|pet lovers""), ""Pets"",
  REGEXMATCH(LOWER(B67), ""games|gaming|video games|xbox|playstation|nintendo|gamers""), ""Gaming"",
  REGEXMATCH(LOWER(B67), ""entertainment|movies|tv|netflix|streaming|celebrity|movie lovers|tv fans""),"&amp;" ""Entertainment"",
  REGEXMATCH(LOWER(B67), ""lifestyle|home|interior|decor|living|lifestyle enthusiasts""), ""Lifestyle"",
  REGEXMATCH(LOWER(B67), ""financial|finance|investing|stocks|retirement|banking|credit|debt|loans|savings|personal finance""), """&amp;"Finance"",
  REGEXMATCH(LOWER(B67), ""auto|automotive""), ""Auto"",
  REGEXMATCH(LOWER(B67), ""parenting|moms|dads|kids|toddlers|baby|new parents|children""), ""Parenting"",
  REGEXMATCH(LOWER(B67), ""technology|tech|gadgets|smartphone|apps|devices|comput"&amp;"ing|ai|robots""), ""Technology"",
  REGEXMATCH(LOWER(B67), ""education|students|learning|school|teachers|college|university|academics""), ""Education"",
  TRUE, ""Other""
)"),"Travel")</f>
        <v>Travel</v>
      </c>
      <c r="J469" t="s">
        <v>19</v>
      </c>
      <c r="K469" t="s">
        <v>240</v>
      </c>
      <c r="L469" t="s">
        <v>40</v>
      </c>
      <c r="M469" t="s">
        <v>50</v>
      </c>
      <c r="N469" t="s">
        <v>36</v>
      </c>
      <c r="O469" t="s">
        <v>24</v>
      </c>
      <c r="P469">
        <v>69136</v>
      </c>
      <c r="Q469">
        <v>190</v>
      </c>
      <c r="R469">
        <v>40571</v>
      </c>
      <c r="S469">
        <v>63614</v>
      </c>
      <c r="T469">
        <v>3</v>
      </c>
      <c r="U469">
        <v>1507.9468509999999</v>
      </c>
      <c r="V469" t="s">
        <v>64</v>
      </c>
      <c r="W469">
        <f t="shared" si="49"/>
        <v>502.64895033333329</v>
      </c>
      <c r="X469">
        <f t="shared" si="50"/>
        <v>0.27482064336959039</v>
      </c>
      <c r="Y469">
        <f t="shared" si="51"/>
        <v>58.682885906040269</v>
      </c>
      <c r="Z469">
        <f t="shared" si="52"/>
        <v>37.168096694683392</v>
      </c>
      <c r="AA469">
        <f t="shared" si="53"/>
        <v>1.5789473684210527</v>
      </c>
      <c r="AB469">
        <f t="shared" si="54"/>
        <v>21.811311776787779</v>
      </c>
      <c r="AC469">
        <f t="shared" si="55"/>
        <v>7.9365623736842101</v>
      </c>
    </row>
    <row r="470" spans="1:29" x14ac:dyDescent="0.25">
      <c r="A470" t="s">
        <v>568</v>
      </c>
      <c r="B470" t="s">
        <v>2310</v>
      </c>
      <c r="C470" t="s">
        <v>2315</v>
      </c>
      <c r="D470" t="s">
        <v>2900</v>
      </c>
      <c r="E470" t="s">
        <v>2901</v>
      </c>
      <c r="I470" t="str">
        <f ca="1">IFERROR(__xludf.DUMMYFUNCTION("IFS(
  REGEXMATCH(LOWER(B204), ""sports|ufc|nba|nfl|mlb|soccer|sports fans""), ""Sports"",
  REGEXMATCH(LOWER(B204), ""music|spotify|concert|band|rock|pop|hip hop|jazz|r&amp;b|music lovers""), ""Music"",
  REGEXMATCH(LOWER(B204), ""food|cooking|recipe|restaur"&amp;"ant|snack|grocery|foodies""), ""Food"",
  REGEXMATCH(LOWER(B204), ""travel|vacation|airline|hotel|trip|flights|travelers""), ""Travel"",
  REGEXMATCH(LOWER(B204), ""fashion|style|clothing|apparel|shoes|accessories|beauty|cosmetics|fashionistas""), ""Fashi"&amp;"on &amp; Beauty"",
  REGEXMATCH(LOWER(B204), ""fitness|workout|gym|exercise|yoga|wellness|fitness enthusiasts""), ""Fitness"",
  REGEXMATCH(LOWER(B204), ""health|medical|pharmacy|mental health|doctor|health-conscious""), ""Health"",
  REGEXMATCH(LOWER(B204), "&amp;"""pets|dogs|cats|animals|pet care|pet lovers""), ""Pets"",
  REGEXMATCH(LOWER(B204), ""games|gaming|video games|xbox|playstation|nintendo|gamers""), ""Gaming"",
  REGEXMATCH(LOWER(B204), ""entertainment|movies|tv|netflix|streaming|celebrity|movie lovers|t"&amp;"v fans""), ""Entertainment"",
  REGEXMATCH(LOWER(B204), ""lifestyle|home|interior|decor|living|lifestyle enthusiasts""), ""Lifestyle"",
  REGEXMATCH(LOWER(B204), ""financial|finance|investing|stocks|retirement|banking|credit|debt|loans|savings|personal fi"&amp;"nance""), ""Finance"",
  REGEXMATCH(LOWER(B204), ""auto|automotive""), ""Auto"",
  REGEXMATCH(LOWER(B204), ""parenting|moms|dads|kids|toddlers|baby|new parents|children""), ""Parenting"",
  REGEXMATCH(LOWER(B204), ""technology|tech|gadgets|smartphone|apps"&amp;"|devices|computing|ai|robots""), ""Technology"",
  REGEXMATCH(LOWER(B204), ""education|students|learning|school|teachers|college|university|academics""), ""Education"",
  TRUE, ""Other""
)"),"Parenting")</f>
        <v>Parenting</v>
      </c>
      <c r="J470" t="s">
        <v>27</v>
      </c>
      <c r="K470" t="s">
        <v>569</v>
      </c>
      <c r="L470" t="s">
        <v>21</v>
      </c>
      <c r="M470" t="s">
        <v>22</v>
      </c>
      <c r="N470" t="s">
        <v>23</v>
      </c>
      <c r="O470" t="s">
        <v>92</v>
      </c>
      <c r="P470">
        <v>50517</v>
      </c>
      <c r="Q470">
        <v>270</v>
      </c>
      <c r="R470">
        <v>17179</v>
      </c>
      <c r="S470">
        <v>48389</v>
      </c>
      <c r="T470">
        <v>2</v>
      </c>
      <c r="U470">
        <v>1718.4710769999999</v>
      </c>
      <c r="V470" t="s">
        <v>31</v>
      </c>
      <c r="W470">
        <f t="shared" si="49"/>
        <v>859.23553849999996</v>
      </c>
      <c r="X470">
        <f t="shared" si="50"/>
        <v>0.53447354355959387</v>
      </c>
      <c r="Y470">
        <f t="shared" si="51"/>
        <v>34.00637409188986</v>
      </c>
      <c r="Z470">
        <f t="shared" si="52"/>
        <v>100.0332427382269</v>
      </c>
      <c r="AA470">
        <f t="shared" si="53"/>
        <v>0.74074074074074081</v>
      </c>
      <c r="AB470">
        <f t="shared" si="54"/>
        <v>34.017678741809682</v>
      </c>
      <c r="AC470">
        <f t="shared" si="55"/>
        <v>6.3647076925925923</v>
      </c>
    </row>
    <row r="471" spans="1:29" x14ac:dyDescent="0.25">
      <c r="A471" t="s">
        <v>966</v>
      </c>
      <c r="B471" t="s">
        <v>2306</v>
      </c>
      <c r="C471" t="s">
        <v>2307</v>
      </c>
      <c r="D471" t="s">
        <v>242</v>
      </c>
      <c r="E471" t="s">
        <v>2902</v>
      </c>
      <c r="I471" t="str">
        <f ca="1">IFERROR(__xludf.DUMMYFUNCTION("IFS(
  REGEXMATCH(LOWER(B395), ""sports|ufc|nba|nfl|mlb|soccer|sports fans""), ""Sports"",
  REGEXMATCH(LOWER(B395), ""music|spotify|concert|band|rock|pop|hip hop|jazz|r&amp;b|music lovers""), ""Music"",
  REGEXMATCH(LOWER(B395), ""food|cooking|recipe|restaur"&amp;"ant|snack|grocery|foodies""), ""Food"",
  REGEXMATCH(LOWER(B395), ""travel|vacation|airline|hotel|trip|flights|travelers""), ""Travel"",
  REGEXMATCH(LOWER(B395), ""fashion|style|clothing|apparel|shoes|accessories|beauty|cosmetics|fashionistas""), ""Fashi"&amp;"on &amp; Beauty"",
  REGEXMATCH(LOWER(B395), ""fitness|workout|gym|exercise|yoga|wellness|fitness enthusiasts""), ""Fitness"",
  REGEXMATCH(LOWER(B395), ""health|medical|pharmacy|mental health|doctor|health-conscious""), ""Health"",
  REGEXMATCH(LOWER(B395), "&amp;"""pets|dogs|cats|animals|pet care|pet lovers""), ""Pets"",
  REGEXMATCH(LOWER(B395), ""games|gaming|video games|xbox|playstation|nintendo|gamers""), ""Gaming"",
  REGEXMATCH(LOWER(B395), ""entertainment|movies|tv|netflix|streaming|celebrity|movie lovers|t"&amp;"v fans""), ""Entertainment"",
  REGEXMATCH(LOWER(B395), ""lifestyle|home|interior|decor|living|lifestyle enthusiasts""), ""Lifestyle"",
  REGEXMATCH(LOWER(B395), ""financial|finance|investing|stocks|retirement|banking|credit|debt|loans|savings|personal fi"&amp;"nance""), ""Finance"",
  REGEXMATCH(LOWER(B395), ""auto|automotive""), ""Auto"",
  REGEXMATCH(LOWER(B395), ""parenting|moms|dads|kids|toddlers|baby|new parents|children""), ""Parenting"",
  REGEXMATCH(LOWER(B395), ""technology|tech|gadgets|smartphone|apps"&amp;"|devices|computing|ai|robots""), ""Technology"",
  REGEXMATCH(LOWER(B395), ""education|students|learning|school|teachers|college|university|academics""), ""Education"",
  TRUE, ""Other""
)"),"Travel")</f>
        <v>Travel</v>
      </c>
      <c r="J471" t="s">
        <v>19</v>
      </c>
      <c r="K471" t="s">
        <v>240</v>
      </c>
      <c r="L471" t="s">
        <v>21</v>
      </c>
      <c r="M471" t="s">
        <v>72</v>
      </c>
      <c r="N471" t="s">
        <v>23</v>
      </c>
      <c r="O471" t="s">
        <v>24</v>
      </c>
      <c r="P471">
        <v>212009</v>
      </c>
      <c r="Q471">
        <v>555</v>
      </c>
      <c r="R471">
        <v>16903</v>
      </c>
      <c r="S471">
        <v>149653</v>
      </c>
      <c r="T471">
        <v>15</v>
      </c>
      <c r="U471">
        <v>3983.6217969999998</v>
      </c>
      <c r="V471" t="s">
        <v>64</v>
      </c>
      <c r="W471">
        <f t="shared" si="49"/>
        <v>265.57478646666664</v>
      </c>
      <c r="X471">
        <f t="shared" si="50"/>
        <v>0.26178133947143756</v>
      </c>
      <c r="Y471">
        <f t="shared" si="51"/>
        <v>7.9727747406949714</v>
      </c>
      <c r="Z471">
        <f t="shared" si="52"/>
        <v>235.67543021948765</v>
      </c>
      <c r="AA471">
        <f t="shared" si="53"/>
        <v>2.7027027027027026</v>
      </c>
      <c r="AB471">
        <f t="shared" si="54"/>
        <v>18.789871170563515</v>
      </c>
      <c r="AC471">
        <f t="shared" si="55"/>
        <v>7.1776969315315311</v>
      </c>
    </row>
    <row r="472" spans="1:29" x14ac:dyDescent="0.25">
      <c r="A472" t="s">
        <v>1381</v>
      </c>
      <c r="B472" t="s">
        <v>2306</v>
      </c>
      <c r="C472" t="s">
        <v>2307</v>
      </c>
      <c r="D472" t="s">
        <v>2440</v>
      </c>
      <c r="E472" t="s">
        <v>2903</v>
      </c>
      <c r="I472" t="str">
        <f ca="1">IFERROR(__xludf.DUMMYFUNCTION("IFS(
  REGEXMATCH(LOWER(B640), ""sports|ufc|nba|nfl|mlb|soccer|sports fans""), ""Sports"",
  REGEXMATCH(LOWER(B640), ""music|spotify|concert|band|rock|pop|hip hop|jazz|r&amp;b|music lovers""), ""Music"",
  REGEXMATCH(LOWER(B640), ""food|cooking|recipe|restaur"&amp;"ant|snack|grocery|foodies""), ""Food"",
  REGEXMATCH(LOWER(B640), ""travel|vacation|airline|hotel|trip|flights|travelers""), ""Travel"",
  REGEXMATCH(LOWER(B640), ""fashion|style|clothing|apparel|shoes|accessories|beauty|cosmetics|fashionistas""), ""Fashi"&amp;"on &amp; Beauty"",
  REGEXMATCH(LOWER(B640), ""fitness|workout|gym|exercise|yoga|wellness|fitness enthusiasts""), ""Fitness"",
  REGEXMATCH(LOWER(B640), ""health|medical|pharmacy|mental health|doctor|health-conscious""), ""Health"",
  REGEXMATCH(LOWER(B640), "&amp;"""pets|dogs|cats|animals|pet care|pet lovers""), ""Pets"",
  REGEXMATCH(LOWER(B640), ""games|gaming|video games|xbox|playstation|nintendo|gamers""), ""Gaming"",
  REGEXMATCH(LOWER(B640), ""entertainment|movies|tv|netflix|streaming|celebrity|movie lovers|t"&amp;"v fans""), ""Entertainment"",
  REGEXMATCH(LOWER(B640), ""lifestyle|home|interior|decor|living|lifestyle enthusiasts""), ""Lifestyle"",
  REGEXMATCH(LOWER(B640), ""financial|finance|investing|stocks|retirement|banking|credit|debt|loans|savings|personal fi"&amp;"nance""), ""Finance"",
  REGEXMATCH(LOWER(B640), ""auto|automotive""), ""Auto"",
  REGEXMATCH(LOWER(B640), ""parenting|moms|dads|kids|toddlers|baby|new parents|children""), ""Parenting"",
  REGEXMATCH(LOWER(B640), ""technology|tech|gadgets|smartphone|apps"&amp;"|devices|computing|ai|robots""), ""Technology"",
  REGEXMATCH(LOWER(B640), ""education|students|learning|school|teachers|college|university|academics""), ""Education"",
  TRUE, ""Other""
)"),"Finance")</f>
        <v>Finance</v>
      </c>
      <c r="J472" t="s">
        <v>19</v>
      </c>
      <c r="K472" t="s">
        <v>1382</v>
      </c>
      <c r="L472" t="s">
        <v>29</v>
      </c>
      <c r="M472" t="s">
        <v>1383</v>
      </c>
      <c r="N472" t="s">
        <v>23</v>
      </c>
      <c r="O472" t="s">
        <v>24</v>
      </c>
      <c r="P472">
        <v>26820</v>
      </c>
      <c r="Q472">
        <v>80</v>
      </c>
      <c r="R472">
        <v>13553</v>
      </c>
      <c r="S472">
        <v>21192</v>
      </c>
      <c r="T472">
        <v>12</v>
      </c>
      <c r="U472">
        <v>6745.1034399999999</v>
      </c>
      <c r="V472" t="s">
        <v>69</v>
      </c>
      <c r="W472">
        <f t="shared" si="49"/>
        <v>562.09195333333332</v>
      </c>
      <c r="X472">
        <f t="shared" si="50"/>
        <v>0.29828486204325128</v>
      </c>
      <c r="Y472">
        <f t="shared" si="51"/>
        <v>50.533184190902311</v>
      </c>
      <c r="Z472">
        <f t="shared" si="52"/>
        <v>497.68342359625171</v>
      </c>
      <c r="AA472">
        <f t="shared" si="53"/>
        <v>15</v>
      </c>
      <c r="AB472">
        <f t="shared" si="54"/>
        <v>251.49528113348245</v>
      </c>
      <c r="AC472">
        <f t="shared" si="55"/>
        <v>84.313793000000004</v>
      </c>
    </row>
    <row r="473" spans="1:29" x14ac:dyDescent="0.25">
      <c r="A473" t="s">
        <v>644</v>
      </c>
      <c r="B473" t="s">
        <v>2310</v>
      </c>
      <c r="C473" t="s">
        <v>2474</v>
      </c>
      <c r="D473" t="s">
        <v>2904</v>
      </c>
      <c r="I473" t="str">
        <f ca="1">IFERROR(__xludf.DUMMYFUNCTION("IFS(
  REGEXMATCH(LOWER(B237), ""sports|ufc|nba|nfl|mlb|soccer|sports fans""), ""Sports"",
  REGEXMATCH(LOWER(B237), ""music|spotify|concert|band|rock|pop|hip hop|jazz|r&amp;b|music lovers""), ""Music"",
  REGEXMATCH(LOWER(B237), ""food|cooking|recipe|restaur"&amp;"ant|snack|grocery|foodies""), ""Food"",
  REGEXMATCH(LOWER(B237), ""travel|vacation|airline|hotel|trip|flights|travelers""), ""Travel"",
  REGEXMATCH(LOWER(B237), ""fashion|style|clothing|apparel|shoes|accessories|beauty|cosmetics|fashionistas""), ""Fashi"&amp;"on &amp; Beauty"",
  REGEXMATCH(LOWER(B237), ""fitness|workout|gym|exercise|yoga|wellness|fitness enthusiasts""), ""Fitness"",
  REGEXMATCH(LOWER(B237), ""health|medical|pharmacy|mental health|doctor|health-conscious""), ""Health"",
  REGEXMATCH(LOWER(B237), "&amp;"""pets|dogs|cats|animals|pet care|pet lovers""), ""Pets"",
  REGEXMATCH(LOWER(B237), ""games|gaming|video games|xbox|playstation|nintendo|gamers""), ""Gaming"",
  REGEXMATCH(LOWER(B237), ""entertainment|movies|tv|netflix|streaming|celebrity|movie lovers|t"&amp;"v fans""), ""Entertainment"",
  REGEXMATCH(LOWER(B237), ""lifestyle|home|interior|decor|living|lifestyle enthusiasts""), ""Lifestyle"",
  REGEXMATCH(LOWER(B237), ""financial|finance|investing|stocks|retirement|banking|credit|debt|loans|savings|personal fi"&amp;"nance""), ""Finance"",
  REGEXMATCH(LOWER(B237), ""auto|automotive""), ""Auto"",
  REGEXMATCH(LOWER(B237), ""parenting|moms|dads|kids|toddlers|baby|new parents|children""), ""Parenting"",
  REGEXMATCH(LOWER(B237), ""technology|tech|gadgets|smartphone|apps"&amp;"|devices|computing|ai|robots""), ""Technology"",
  REGEXMATCH(LOWER(B237), ""education|students|learning|school|teachers|college|university|academics""), ""Education"",
  TRUE, ""Other""
)"),"Other")</f>
        <v>Other</v>
      </c>
      <c r="J473" t="s">
        <v>152</v>
      </c>
      <c r="K473" t="s">
        <v>645</v>
      </c>
      <c r="L473" t="s">
        <v>34</v>
      </c>
      <c r="M473" t="s">
        <v>486</v>
      </c>
      <c r="N473" t="s">
        <v>51</v>
      </c>
      <c r="O473" t="s">
        <v>24</v>
      </c>
      <c r="P473">
        <v>20417</v>
      </c>
      <c r="Q473">
        <v>86</v>
      </c>
      <c r="R473">
        <v>1016</v>
      </c>
      <c r="S473">
        <v>13468</v>
      </c>
      <c r="T473">
        <v>5</v>
      </c>
      <c r="U473">
        <v>1805.6005130000001</v>
      </c>
      <c r="V473" t="s">
        <v>119</v>
      </c>
      <c r="W473">
        <f t="shared" si="49"/>
        <v>361.1201026</v>
      </c>
      <c r="X473">
        <f t="shared" si="50"/>
        <v>0.42121761277366898</v>
      </c>
      <c r="Y473">
        <f t="shared" si="51"/>
        <v>4.9762452857912525</v>
      </c>
      <c r="Z473">
        <f t="shared" si="52"/>
        <v>1777.1658592519686</v>
      </c>
      <c r="AA473">
        <f t="shared" si="53"/>
        <v>5.8139534883720927</v>
      </c>
      <c r="AB473">
        <f t="shared" si="54"/>
        <v>88.436132291717698</v>
      </c>
      <c r="AC473">
        <f t="shared" si="55"/>
        <v>20.995354802325583</v>
      </c>
    </row>
    <row r="474" spans="1:29" x14ac:dyDescent="0.25">
      <c r="A474" t="s">
        <v>1335</v>
      </c>
      <c r="B474" t="s">
        <v>2306</v>
      </c>
      <c r="C474" t="s">
        <v>2307</v>
      </c>
      <c r="D474" t="s">
        <v>2345</v>
      </c>
      <c r="E474" t="s">
        <v>242</v>
      </c>
      <c r="F474" t="s">
        <v>2905</v>
      </c>
      <c r="I474" t="str">
        <f ca="1">IFERROR(__xludf.DUMMYFUNCTION("IFS(
  REGEXMATCH(LOWER(B609), ""sports|ufc|nba|nfl|mlb|soccer|sports fans""), ""Sports"",
  REGEXMATCH(LOWER(B609), ""music|spotify|concert|band|rock|pop|hip hop|jazz|r&amp;b|music lovers""), ""Music"",
  REGEXMATCH(LOWER(B609), ""food|cooking|recipe|restaur"&amp;"ant|snack|grocery|foodies""), ""Food"",
  REGEXMATCH(LOWER(B609), ""travel|vacation|airline|hotel|trip|flights|travelers""), ""Travel"",
  REGEXMATCH(LOWER(B609), ""fashion|style|clothing|apparel|shoes|accessories|beauty|cosmetics|fashionistas""), ""Fashi"&amp;"on &amp; Beauty"",
  REGEXMATCH(LOWER(B609), ""fitness|workout|gym|exercise|yoga|wellness|fitness enthusiasts""), ""Fitness"",
  REGEXMATCH(LOWER(B609), ""health|medical|pharmacy|mental health|doctor|health-conscious""), ""Health"",
  REGEXMATCH(LOWER(B609), "&amp;"""pets|dogs|cats|animals|pet care|pet lovers""), ""Pets"",
  REGEXMATCH(LOWER(B609), ""games|gaming|video games|xbox|playstation|nintendo|gamers""), ""Gaming"",
  REGEXMATCH(LOWER(B609), ""entertainment|movies|tv|netflix|streaming|celebrity|movie lovers|t"&amp;"v fans""), ""Entertainment"",
  REGEXMATCH(LOWER(B609), ""lifestyle|home|interior|decor|living|lifestyle enthusiasts""), ""Lifestyle"",
  REGEXMATCH(LOWER(B609), ""financial|finance|investing|stocks|retirement|banking|credit|debt|loans|savings|personal fi"&amp;"nance""), ""Finance"",
  REGEXMATCH(LOWER(B609), ""auto|automotive""), ""Auto"",
  REGEXMATCH(LOWER(B609), ""parenting|moms|dads|kids|toddlers|baby|new parents|children""), ""Parenting"",
  REGEXMATCH(LOWER(B609), ""technology|tech|gadgets|smartphone|apps"&amp;"|devices|computing|ai|robots""), ""Technology"",
  REGEXMATCH(LOWER(B609), ""education|students|learning|school|teachers|college|university|academics""), ""Education"",
  TRUE, ""Other""
)"),"Travel")</f>
        <v>Travel</v>
      </c>
      <c r="J474" t="s">
        <v>27</v>
      </c>
      <c r="K474" t="s">
        <v>319</v>
      </c>
      <c r="L474" t="s">
        <v>21</v>
      </c>
      <c r="M474" t="s">
        <v>1336</v>
      </c>
      <c r="N474" t="s">
        <v>23</v>
      </c>
      <c r="O474" t="s">
        <v>116</v>
      </c>
      <c r="P474">
        <v>26415</v>
      </c>
      <c r="Q474">
        <v>60</v>
      </c>
      <c r="R474">
        <v>13791</v>
      </c>
      <c r="S474">
        <v>25315</v>
      </c>
      <c r="T474">
        <v>11</v>
      </c>
      <c r="U474">
        <v>6450.9186369999998</v>
      </c>
      <c r="V474" t="s">
        <v>74</v>
      </c>
      <c r="W474">
        <f t="shared" si="49"/>
        <v>586.44714881818174</v>
      </c>
      <c r="X474">
        <f t="shared" si="50"/>
        <v>0.22714366837024419</v>
      </c>
      <c r="Y474">
        <f t="shared" si="51"/>
        <v>52.208972174900623</v>
      </c>
      <c r="Z474">
        <f t="shared" si="52"/>
        <v>467.76293503009208</v>
      </c>
      <c r="AA474">
        <f t="shared" si="53"/>
        <v>18.333333333333332</v>
      </c>
      <c r="AB474">
        <f t="shared" si="54"/>
        <v>244.21422059435926</v>
      </c>
      <c r="AC474">
        <f t="shared" si="55"/>
        <v>107.51531061666667</v>
      </c>
    </row>
    <row r="475" spans="1:29" x14ac:dyDescent="0.25">
      <c r="A475" t="s">
        <v>1324</v>
      </c>
      <c r="B475" t="s">
        <v>2306</v>
      </c>
      <c r="C475" t="s">
        <v>2307</v>
      </c>
      <c r="D475" t="s">
        <v>2345</v>
      </c>
      <c r="E475" t="s">
        <v>2381</v>
      </c>
      <c r="F475" t="s">
        <v>2665</v>
      </c>
      <c r="I475" t="str">
        <f ca="1">IFERROR(__xludf.DUMMYFUNCTION("IFS(
  REGEXMATCH(LOWER(B604), ""sports|ufc|nba|nfl|mlb|soccer|sports fans""), ""Sports"",
  REGEXMATCH(LOWER(B604), ""music|spotify|concert|band|rock|pop|hip hop|jazz|r&amp;b|music lovers""), ""Music"",
  REGEXMATCH(LOWER(B604), ""food|cooking|recipe|restaur"&amp;"ant|snack|grocery|foodies""), ""Food"",
  REGEXMATCH(LOWER(B604), ""travel|vacation|airline|hotel|trip|flights|travelers""), ""Travel"",
  REGEXMATCH(LOWER(B604), ""fashion|style|clothing|apparel|shoes|accessories|beauty|cosmetics|fashionistas""), ""Fashi"&amp;"on &amp; Beauty"",
  REGEXMATCH(LOWER(B604), ""fitness|workout|gym|exercise|yoga|wellness|fitness enthusiasts""), ""Fitness"",
  REGEXMATCH(LOWER(B604), ""health|medical|pharmacy|mental health|doctor|health-conscious""), ""Health"",
  REGEXMATCH(LOWER(B604), "&amp;"""pets|dogs|cats|animals|pet care|pet lovers""), ""Pets"",
  REGEXMATCH(LOWER(B604), ""games|gaming|video games|xbox|playstation|nintendo|gamers""), ""Gaming"",
  REGEXMATCH(LOWER(B604), ""entertainment|movies|tv|netflix|streaming|celebrity|movie lovers|t"&amp;"v fans""), ""Entertainment"",
  REGEXMATCH(LOWER(B604), ""lifestyle|home|interior|decor|living|lifestyle enthusiasts""), ""Lifestyle"",
  REGEXMATCH(LOWER(B604), ""financial|finance|investing|stocks|retirement|banking|credit|debt|loans|savings|personal fi"&amp;"nance""), ""Finance"",
  REGEXMATCH(LOWER(B604), ""auto|automotive""), ""Auto"",
  REGEXMATCH(LOWER(B604), ""parenting|moms|dads|kids|toddlers|baby|new parents|children""), ""Parenting"",
  REGEXMATCH(LOWER(B604), ""technology|tech|gadgets|smartphone|apps"&amp;"|devices|computing|ai|robots""), ""Technology"",
  REGEXMATCH(LOWER(B604), ""education|students|learning|school|teachers|college|university|academics""), ""Education"",
  TRUE, ""Other""
)"),"Lifestyle")</f>
        <v>Lifestyle</v>
      </c>
      <c r="J475" t="s">
        <v>19</v>
      </c>
      <c r="K475" t="s">
        <v>264</v>
      </c>
      <c r="L475" t="s">
        <v>40</v>
      </c>
      <c r="M475" t="s">
        <v>157</v>
      </c>
      <c r="N475" t="s">
        <v>23</v>
      </c>
      <c r="O475" t="s">
        <v>24</v>
      </c>
      <c r="P475">
        <v>26270</v>
      </c>
      <c r="Q475">
        <v>63</v>
      </c>
      <c r="R475">
        <v>12813</v>
      </c>
      <c r="S475">
        <v>21893</v>
      </c>
      <c r="T475">
        <v>12</v>
      </c>
      <c r="U475">
        <v>6417.2645640000001</v>
      </c>
      <c r="V475" t="s">
        <v>260</v>
      </c>
      <c r="W475">
        <f t="shared" si="49"/>
        <v>534.77204700000004</v>
      </c>
      <c r="X475">
        <f t="shared" si="50"/>
        <v>0.23981728207080319</v>
      </c>
      <c r="Y475">
        <f t="shared" si="51"/>
        <v>48.774267224971453</v>
      </c>
      <c r="Z475">
        <f t="shared" si="52"/>
        <v>500.84012830718802</v>
      </c>
      <c r="AA475">
        <f t="shared" si="53"/>
        <v>19.047619047619047</v>
      </c>
      <c r="AB475">
        <f t="shared" si="54"/>
        <v>244.28110255043774</v>
      </c>
      <c r="AC475">
        <f t="shared" si="55"/>
        <v>101.86134228571429</v>
      </c>
    </row>
    <row r="476" spans="1:29" x14ac:dyDescent="0.25">
      <c r="A476" t="s">
        <v>482</v>
      </c>
      <c r="B476" t="s">
        <v>2310</v>
      </c>
      <c r="C476" t="s">
        <v>2315</v>
      </c>
      <c r="D476" t="s">
        <v>930</v>
      </c>
      <c r="E476" t="s">
        <v>2906</v>
      </c>
      <c r="I476" t="str">
        <f ca="1">IFERROR(__xludf.DUMMYFUNCTION("IFS(
  REGEXMATCH(LOWER(B167), ""sports|ufc|nba|nfl|mlb|soccer|sports fans""), ""Sports"",
  REGEXMATCH(LOWER(B167), ""music|spotify|concert|band|rock|pop|hip hop|jazz|r&amp;b|music lovers""), ""Music"",
  REGEXMATCH(LOWER(B167), ""food|cooking|recipe|restaur"&amp;"ant|snack|grocery|foodies""), ""Food"",
  REGEXMATCH(LOWER(B167), ""travel|vacation|airline|hotel|trip|flights|travelers""), ""Travel"",
  REGEXMATCH(LOWER(B167), ""fashion|style|clothing|apparel|shoes|accessories|beauty|cosmetics|fashionistas""), ""Fashi"&amp;"on &amp; Beauty"",
  REGEXMATCH(LOWER(B167), ""fitness|workout|gym|exercise|yoga|wellness|fitness enthusiasts""), ""Fitness"",
  REGEXMATCH(LOWER(B167), ""health|medical|pharmacy|mental health|doctor|health-conscious""), ""Health"",
  REGEXMATCH(LOWER(B167), "&amp;"""pets|dogs|cats|animals|pet care|pet lovers""), ""Pets"",
  REGEXMATCH(LOWER(B167), ""games|gaming|video games|xbox|playstation|nintendo|gamers""), ""Gaming"",
  REGEXMATCH(LOWER(B167), ""entertainment|movies|tv|netflix|streaming|celebrity|movie lovers|t"&amp;"v fans""), ""Entertainment"",
  REGEXMATCH(LOWER(B167), ""lifestyle|home|interior|decor|living|lifestyle enthusiasts""), ""Lifestyle"",
  REGEXMATCH(LOWER(B167), ""financial|finance|investing|stocks|retirement|banking|credit|debt|loans|savings|personal fi"&amp;"nance""), ""Finance"",
  REGEXMATCH(LOWER(B167), ""auto|automotive""), ""Auto"",
  REGEXMATCH(LOWER(B167), ""parenting|moms|dads|kids|toddlers|baby|new parents|children""), ""Parenting"",
  REGEXMATCH(LOWER(B167), ""technology|tech|gadgets|smartphone|apps"&amp;"|devices|computing|ai|robots""), ""Technology"",
  REGEXMATCH(LOWER(B167), ""education|students|learning|school|teachers|college|university|academics""), ""Education"",
  TRUE, ""Other""
)"),"Entertainment")</f>
        <v>Entertainment</v>
      </c>
      <c r="J476" t="s">
        <v>19</v>
      </c>
      <c r="K476" t="s">
        <v>483</v>
      </c>
      <c r="L476" t="s">
        <v>34</v>
      </c>
      <c r="M476" t="s">
        <v>179</v>
      </c>
      <c r="N476" t="s">
        <v>23</v>
      </c>
      <c r="O476" t="s">
        <v>24</v>
      </c>
      <c r="P476">
        <v>52582</v>
      </c>
      <c r="Q476">
        <v>140</v>
      </c>
      <c r="R476">
        <v>22065</v>
      </c>
      <c r="S476">
        <v>46126</v>
      </c>
      <c r="T476">
        <v>10</v>
      </c>
      <c r="U476">
        <v>1631.741712</v>
      </c>
      <c r="V476" t="s">
        <v>207</v>
      </c>
      <c r="W476">
        <f t="shared" si="49"/>
        <v>163.17417119999999</v>
      </c>
      <c r="X476">
        <f t="shared" si="50"/>
        <v>0.2662508082613822</v>
      </c>
      <c r="Y476">
        <f t="shared" si="51"/>
        <v>41.963029173481416</v>
      </c>
      <c r="Z476">
        <f t="shared" si="52"/>
        <v>73.951584500339905</v>
      </c>
      <c r="AA476">
        <f t="shared" si="53"/>
        <v>7.1428571428571423</v>
      </c>
      <c r="AB476">
        <f t="shared" si="54"/>
        <v>31.032324978129395</v>
      </c>
      <c r="AC476">
        <f t="shared" si="55"/>
        <v>11.655297942857143</v>
      </c>
    </row>
    <row r="477" spans="1:29" x14ac:dyDescent="0.25">
      <c r="A477" t="s">
        <v>1448</v>
      </c>
      <c r="B477" t="s">
        <v>2306</v>
      </c>
      <c r="C477" t="s">
        <v>2307</v>
      </c>
      <c r="D477" t="s">
        <v>2333</v>
      </c>
      <c r="E477" t="s">
        <v>2312</v>
      </c>
      <c r="F477" t="s">
        <v>2907</v>
      </c>
      <c r="I477" t="str">
        <f ca="1">IFERROR(__xludf.DUMMYFUNCTION("IFS(
  REGEXMATCH(LOWER(B684), ""sports|ufc|nba|nfl|mlb|soccer|sports fans""), ""Sports"",
  REGEXMATCH(LOWER(B684), ""music|spotify|concert|band|rock|pop|hip hop|jazz|r&amp;b|music lovers""), ""Music"",
  REGEXMATCH(LOWER(B684), ""food|cooking|recipe|restaur"&amp;"ant|snack|grocery|foodies""), ""Food"",
  REGEXMATCH(LOWER(B684), ""travel|vacation|airline|hotel|trip|flights|travelers""), ""Travel"",
  REGEXMATCH(LOWER(B684), ""fashion|style|clothing|apparel|shoes|accessories|beauty|cosmetics|fashionistas""), ""Fashi"&amp;"on &amp; Beauty"",
  REGEXMATCH(LOWER(B684), ""fitness|workout|gym|exercise|yoga|wellness|fitness enthusiasts""), ""Fitness"",
  REGEXMATCH(LOWER(B684), ""health|medical|pharmacy|mental health|doctor|health-conscious""), ""Health"",
  REGEXMATCH(LOWER(B684), "&amp;"""pets|dogs|cats|animals|pet care|pet lovers""), ""Pets"",
  REGEXMATCH(LOWER(B684), ""games|gaming|video games|xbox|playstation|nintendo|gamers""), ""Gaming"",
  REGEXMATCH(LOWER(B684), ""entertainment|movies|tv|netflix|streaming|celebrity|movie lovers|t"&amp;"v fans""), ""Entertainment"",
  REGEXMATCH(LOWER(B684), ""lifestyle|home|interior|decor|living|lifestyle enthusiasts""), ""Lifestyle"",
  REGEXMATCH(LOWER(B684), ""financial|finance|investing|stocks|retirement|banking|credit|debt|loans|savings|personal fi"&amp;"nance""), ""Finance"",
  REGEXMATCH(LOWER(B684), ""auto|automotive""), ""Auto"",
  REGEXMATCH(LOWER(B684), ""parenting|moms|dads|kids|toddlers|baby|new parents|children""), ""Parenting"",
  REGEXMATCH(LOWER(B684), ""technology|tech|gadgets|smartphone|apps"&amp;"|devices|computing|ai|robots""), ""Technology"",
  REGEXMATCH(LOWER(B684), ""education|students|learning|school|teachers|college|university|academics""), ""Education"",
  TRUE, ""Other""
)"),"Health")</f>
        <v>Health</v>
      </c>
      <c r="J477" t="s">
        <v>19</v>
      </c>
      <c r="K477" t="s">
        <v>585</v>
      </c>
      <c r="L477" t="s">
        <v>40</v>
      </c>
      <c r="M477" t="s">
        <v>1449</v>
      </c>
      <c r="N477" t="s">
        <v>46</v>
      </c>
      <c r="O477" t="s">
        <v>24</v>
      </c>
      <c r="P477">
        <v>39881</v>
      </c>
      <c r="Q477">
        <v>125</v>
      </c>
      <c r="R477">
        <v>6331</v>
      </c>
      <c r="S477">
        <v>36245</v>
      </c>
      <c r="T477">
        <v>10</v>
      </c>
      <c r="U477">
        <v>7098.8897059999999</v>
      </c>
      <c r="V477" t="s">
        <v>64</v>
      </c>
      <c r="W477">
        <f t="shared" si="49"/>
        <v>709.88897059999999</v>
      </c>
      <c r="X477">
        <f t="shared" si="50"/>
        <v>0.31343246157318022</v>
      </c>
      <c r="Y477">
        <f t="shared" si="51"/>
        <v>15.874727313758433</v>
      </c>
      <c r="Z477">
        <f t="shared" si="52"/>
        <v>1121.2904290001579</v>
      </c>
      <c r="AA477">
        <f t="shared" si="53"/>
        <v>8</v>
      </c>
      <c r="AB477">
        <f t="shared" si="54"/>
        <v>178.00179799904717</v>
      </c>
      <c r="AC477">
        <f t="shared" si="55"/>
        <v>56.791117647999997</v>
      </c>
    </row>
    <row r="478" spans="1:29" x14ac:dyDescent="0.25">
      <c r="A478" t="s">
        <v>1247</v>
      </c>
      <c r="B478" t="s">
        <v>2306</v>
      </c>
      <c r="C478" t="s">
        <v>2307</v>
      </c>
      <c r="D478" t="s">
        <v>2355</v>
      </c>
      <c r="E478" t="s">
        <v>2358</v>
      </c>
      <c r="F478" t="s">
        <v>2908</v>
      </c>
      <c r="I478" t="str">
        <f ca="1">IFERROR(__xludf.DUMMYFUNCTION("IFS(
  REGEXMATCH(LOWER(B556), ""sports|ufc|nba|nfl|mlb|soccer|sports fans""), ""Sports"",
  REGEXMATCH(LOWER(B556), ""music|spotify|concert|band|rock|pop|hip hop|jazz|r&amp;b|music lovers""), ""Music"",
  REGEXMATCH(LOWER(B556), ""food|cooking|recipe|restaur"&amp;"ant|snack|grocery|foodies""), ""Food"",
  REGEXMATCH(LOWER(B556), ""travel|vacation|airline|hotel|trip|flights|travelers""), ""Travel"",
  REGEXMATCH(LOWER(B556), ""fashion|style|clothing|apparel|shoes|accessories|beauty|cosmetics|fashionistas""), ""Fashi"&amp;"on &amp; Beauty"",
  REGEXMATCH(LOWER(B556), ""fitness|workout|gym|exercise|yoga|wellness|fitness enthusiasts""), ""Fitness"",
  REGEXMATCH(LOWER(B556), ""health|medical|pharmacy|mental health|doctor|health-conscious""), ""Health"",
  REGEXMATCH(LOWER(B556), "&amp;"""pets|dogs|cats|animals|pet care|pet lovers""), ""Pets"",
  REGEXMATCH(LOWER(B556), ""games|gaming|video games|xbox|playstation|nintendo|gamers""), ""Gaming"",
  REGEXMATCH(LOWER(B556), ""entertainment|movies|tv|netflix|streaming|celebrity|movie lovers|t"&amp;"v fans""), ""Entertainment"",
  REGEXMATCH(LOWER(B556), ""lifestyle|home|interior|decor|living|lifestyle enthusiasts""), ""Lifestyle"",
  REGEXMATCH(LOWER(B556), ""financial|finance|investing|stocks|retirement|banking|credit|debt|loans|savings|personal fi"&amp;"nance""), ""Finance"",
  REGEXMATCH(LOWER(B556), ""auto|automotive""), ""Auto"",
  REGEXMATCH(LOWER(B556), ""parenting|moms|dads|kids|toddlers|baby|new parents|children""), ""Parenting"",
  REGEXMATCH(LOWER(B556), ""technology|tech|gadgets|smartphone|apps"&amp;"|devices|computing|ai|robots""), ""Technology"",
  REGEXMATCH(LOWER(B556), ""education|students|learning|school|teachers|college|university|academics""), ""Education"",
  TRUE, ""Other""
)"),"Sports")</f>
        <v>Sports</v>
      </c>
      <c r="J478" t="s">
        <v>27</v>
      </c>
      <c r="K478" t="s">
        <v>1248</v>
      </c>
      <c r="L478" t="s">
        <v>40</v>
      </c>
      <c r="M478" t="s">
        <v>1069</v>
      </c>
      <c r="N478" t="s">
        <v>36</v>
      </c>
      <c r="O478" t="s">
        <v>24</v>
      </c>
      <c r="P478">
        <v>8217</v>
      </c>
      <c r="Q478">
        <v>25</v>
      </c>
      <c r="R478">
        <v>5740</v>
      </c>
      <c r="S478">
        <v>8009</v>
      </c>
      <c r="T478">
        <v>11</v>
      </c>
      <c r="U478">
        <v>6051.3346229999997</v>
      </c>
      <c r="V478" t="s">
        <v>74</v>
      </c>
      <c r="W478">
        <f t="shared" si="49"/>
        <v>550.12132936363639</v>
      </c>
      <c r="X478">
        <f t="shared" si="50"/>
        <v>0.30424729219909946</v>
      </c>
      <c r="Y478">
        <f t="shared" si="51"/>
        <v>69.855178288913237</v>
      </c>
      <c r="Z478">
        <f t="shared" si="52"/>
        <v>1054.2394813588849</v>
      </c>
      <c r="AA478">
        <f t="shared" si="53"/>
        <v>44</v>
      </c>
      <c r="AB478">
        <f t="shared" si="54"/>
        <v>736.4408692953632</v>
      </c>
      <c r="AC478">
        <f t="shared" si="55"/>
        <v>242.05338491999998</v>
      </c>
    </row>
    <row r="479" spans="1:29" x14ac:dyDescent="0.25">
      <c r="A479" t="s">
        <v>653</v>
      </c>
      <c r="B479" t="s">
        <v>930</v>
      </c>
      <c r="C479" t="s">
        <v>2852</v>
      </c>
      <c r="D479" t="s">
        <v>2909</v>
      </c>
      <c r="E479" t="s">
        <v>2910</v>
      </c>
      <c r="F479" t="s">
        <v>2911</v>
      </c>
      <c r="I479" t="str">
        <f ca="1">IFERROR(__xludf.DUMMYFUNCTION("IFS(
  REGEXMATCH(LOWER(B242), ""sports|ufc|nba|nfl|mlb|soccer|sports fans""), ""Sports"",
  REGEXMATCH(LOWER(B242), ""music|spotify|concert|band|rock|pop|hip hop|jazz|r&amp;b|music lovers""), ""Music"",
  REGEXMATCH(LOWER(B242), ""food|cooking|recipe|restaur"&amp;"ant|snack|grocery|foodies""), ""Food"",
  REGEXMATCH(LOWER(B242), ""travel|vacation|airline|hotel|trip|flights|travelers""), ""Travel"",
  REGEXMATCH(LOWER(B242), ""fashion|style|clothing|apparel|shoes|accessories|beauty|cosmetics|fashionistas""), ""Fashi"&amp;"on &amp; Beauty"",
  REGEXMATCH(LOWER(B242), ""fitness|workout|gym|exercise|yoga|wellness|fitness enthusiasts""), ""Fitness"",
  REGEXMATCH(LOWER(B242), ""health|medical|pharmacy|mental health|doctor|health-conscious""), ""Health"",
  REGEXMATCH(LOWER(B242), "&amp;"""pets|dogs|cats|animals|pet care|pet lovers""), ""Pets"",
  REGEXMATCH(LOWER(B242), ""games|gaming|video games|xbox|playstation|nintendo|gamers""), ""Gaming"",
  REGEXMATCH(LOWER(B242), ""entertainment|movies|tv|netflix|streaming|celebrity|movie lovers|t"&amp;"v fans""), ""Entertainment"",
  REGEXMATCH(LOWER(B242), ""lifestyle|home|interior|decor|living|lifestyle enthusiasts""), ""Lifestyle"",
  REGEXMATCH(LOWER(B242), ""financial|finance|investing|stocks|retirement|banking|credit|debt|loans|savings|personal fi"&amp;"nance""), ""Finance"",
  REGEXMATCH(LOWER(B242), ""auto|automotive""), ""Auto"",
  REGEXMATCH(LOWER(B242), ""parenting|moms|dads|kids|toddlers|baby|new parents|children""), ""Parenting"",
  REGEXMATCH(LOWER(B242), ""technology|tech|gadgets|smartphone|apps"&amp;"|devices|computing|ai|robots""), ""Technology"",
  REGEXMATCH(LOWER(B242), ""education|students|learning|school|teachers|college|university|academics""), ""Education"",
  TRUE, ""Other""
)"),"Entertainment")</f>
        <v>Entertainment</v>
      </c>
      <c r="J479" t="s">
        <v>27</v>
      </c>
      <c r="K479" t="s">
        <v>422</v>
      </c>
      <c r="L479" t="s">
        <v>40</v>
      </c>
      <c r="M479" t="s">
        <v>654</v>
      </c>
      <c r="N479" t="s">
        <v>55</v>
      </c>
      <c r="O479" t="s">
        <v>116</v>
      </c>
      <c r="P479">
        <v>16325</v>
      </c>
      <c r="Q479">
        <v>78</v>
      </c>
      <c r="R479">
        <v>9558</v>
      </c>
      <c r="S479">
        <v>15426</v>
      </c>
      <c r="T479">
        <v>21</v>
      </c>
      <c r="U479">
        <v>1814.098581</v>
      </c>
      <c r="V479" t="s">
        <v>25</v>
      </c>
      <c r="W479">
        <f t="shared" si="49"/>
        <v>86.385646714285713</v>
      </c>
      <c r="X479">
        <f t="shared" si="50"/>
        <v>0.4777947932618683</v>
      </c>
      <c r="Y479">
        <f t="shared" si="51"/>
        <v>58.548238897396629</v>
      </c>
      <c r="Z479">
        <f t="shared" si="52"/>
        <v>189.798972693032</v>
      </c>
      <c r="AA479">
        <f t="shared" si="53"/>
        <v>26.923076923076923</v>
      </c>
      <c r="AB479">
        <f t="shared" si="54"/>
        <v>111.12395595712097</v>
      </c>
      <c r="AC479">
        <f t="shared" si="55"/>
        <v>23.257674115384614</v>
      </c>
    </row>
    <row r="480" spans="1:29" x14ac:dyDescent="0.25">
      <c r="A480" t="s">
        <v>1071</v>
      </c>
      <c r="B480" t="s">
        <v>2306</v>
      </c>
      <c r="C480" t="s">
        <v>2307</v>
      </c>
      <c r="D480" t="s">
        <v>2369</v>
      </c>
      <c r="E480" t="s">
        <v>2370</v>
      </c>
      <c r="F480" t="s">
        <v>2912</v>
      </c>
      <c r="I480" t="str">
        <f ca="1">IFERROR(__xludf.DUMMYFUNCTION("IFS(
  REGEXMATCH(LOWER(B452), ""sports|ufc|nba|nfl|mlb|soccer|sports fans""), ""Sports"",
  REGEXMATCH(LOWER(B452), ""music|spotify|concert|band|rock|pop|hip hop|jazz|r&amp;b|music lovers""), ""Music"",
  REGEXMATCH(LOWER(B452), ""food|cooking|recipe|restaur"&amp;"ant|snack|grocery|foodies""), ""Food"",
  REGEXMATCH(LOWER(B452), ""travel|vacation|airline|hotel|trip|flights|travelers""), ""Travel"",
  REGEXMATCH(LOWER(B452), ""fashion|style|clothing|apparel|shoes|accessories|beauty|cosmetics|fashionistas""), ""Fashi"&amp;"on &amp; Beauty"",
  REGEXMATCH(LOWER(B452), ""fitness|workout|gym|exercise|yoga|wellness|fitness enthusiasts""), ""Fitness"",
  REGEXMATCH(LOWER(B452), ""health|medical|pharmacy|mental health|doctor|health-conscious""), ""Health"",
  REGEXMATCH(LOWER(B452), "&amp;"""pets|dogs|cats|animals|pet care|pet lovers""), ""Pets"",
  REGEXMATCH(LOWER(B452), ""games|gaming|video games|xbox|playstation|nintendo|gamers""), ""Gaming"",
  REGEXMATCH(LOWER(B452), ""entertainment|movies|tv|netflix|streaming|celebrity|movie lovers|t"&amp;"v fans""), ""Entertainment"",
  REGEXMATCH(LOWER(B452), ""lifestyle|home|interior|decor|living|lifestyle enthusiasts""), ""Lifestyle"",
  REGEXMATCH(LOWER(B452), ""financial|finance|investing|stocks|retirement|banking|credit|debt|loans|savings|personal fi"&amp;"nance""), ""Finance"",
  REGEXMATCH(LOWER(B452), ""auto|automotive""), ""Auto"",
  REGEXMATCH(LOWER(B452), ""parenting|moms|dads|kids|toddlers|baby|new parents|children""), ""Parenting"",
  REGEXMATCH(LOWER(B452), ""technology|tech|gadgets|smartphone|apps"&amp;"|devices|computing|ai|robots""), ""Technology"",
  REGEXMATCH(LOWER(B452), ""education|students|learning|school|teachers|college|university|academics""), ""Education"",
  TRUE, ""Other""
)"),"Other")</f>
        <v>Other</v>
      </c>
      <c r="J480" t="s">
        <v>19</v>
      </c>
      <c r="K480" t="s">
        <v>1072</v>
      </c>
      <c r="L480" t="s">
        <v>40</v>
      </c>
      <c r="M480" t="s">
        <v>565</v>
      </c>
      <c r="N480" t="s">
        <v>59</v>
      </c>
      <c r="O480" t="s">
        <v>24</v>
      </c>
      <c r="P480">
        <v>44361</v>
      </c>
      <c r="Q480">
        <v>166</v>
      </c>
      <c r="R480">
        <v>36040</v>
      </c>
      <c r="S480">
        <v>40684</v>
      </c>
      <c r="T480">
        <v>17</v>
      </c>
      <c r="U480">
        <v>5048.8525529999997</v>
      </c>
      <c r="V480" t="s">
        <v>31</v>
      </c>
      <c r="W480">
        <f t="shared" si="49"/>
        <v>296.99132664705883</v>
      </c>
      <c r="X480">
        <f t="shared" si="50"/>
        <v>0.37420256531638152</v>
      </c>
      <c r="Y480">
        <f t="shared" si="51"/>
        <v>81.242532855436082</v>
      </c>
      <c r="Z480">
        <f t="shared" si="52"/>
        <v>140.09024841842395</v>
      </c>
      <c r="AA480">
        <f t="shared" si="53"/>
        <v>10.240963855421686</v>
      </c>
      <c r="AB480">
        <f t="shared" si="54"/>
        <v>113.81286609860011</v>
      </c>
      <c r="AC480">
        <f t="shared" si="55"/>
        <v>30.414774415662649</v>
      </c>
    </row>
    <row r="481" spans="1:29" x14ac:dyDescent="0.25">
      <c r="A481" t="s">
        <v>595</v>
      </c>
      <c r="B481" t="s">
        <v>2393</v>
      </c>
      <c r="C481" t="s">
        <v>2522</v>
      </c>
      <c r="D481" t="s">
        <v>2913</v>
      </c>
      <c r="E481" t="s">
        <v>2792</v>
      </c>
      <c r="I481" t="str">
        <f ca="1">IFERROR(__xludf.DUMMYFUNCTION("IFS(
  REGEXMATCH(LOWER(B215), ""sports|ufc|nba|nfl|mlb|soccer|sports fans""), ""Sports"",
  REGEXMATCH(LOWER(B215), ""music|spotify|concert|band|rock|pop|hip hop|jazz|r&amp;b|music lovers""), ""Music"",
  REGEXMATCH(LOWER(B215), ""food|cooking|recipe|restaur"&amp;"ant|snack|grocery|foodies""), ""Food"",
  REGEXMATCH(LOWER(B215), ""travel|vacation|airline|hotel|trip|flights|travelers""), ""Travel"",
  REGEXMATCH(LOWER(B215), ""fashion|style|clothing|apparel|shoes|accessories|beauty|cosmetics|fashionistas""), ""Fashi"&amp;"on &amp; Beauty"",
  REGEXMATCH(LOWER(B215), ""fitness|workout|gym|exercise|yoga|wellness|fitness enthusiasts""), ""Fitness"",
  REGEXMATCH(LOWER(B215), ""health|medical|pharmacy|mental health|doctor|health-conscious""), ""Health"",
  REGEXMATCH(LOWER(B215), "&amp;"""pets|dogs|cats|animals|pet care|pet lovers""), ""Pets"",
  REGEXMATCH(LOWER(B215), ""games|gaming|video games|xbox|playstation|nintendo|gamers""), ""Gaming"",
  REGEXMATCH(LOWER(B215), ""entertainment|movies|tv|netflix|streaming|celebrity|movie lovers|t"&amp;"v fans""), ""Entertainment"",
  REGEXMATCH(LOWER(B215), ""lifestyle|home|interior|decor|living|lifestyle enthusiasts""), ""Lifestyle"",
  REGEXMATCH(LOWER(B215), ""financial|finance|investing|stocks|retirement|banking|credit|debt|loans|savings|personal fi"&amp;"nance""), ""Finance"",
  REGEXMATCH(LOWER(B215), ""auto|automotive""), ""Auto"",
  REGEXMATCH(LOWER(B215), ""parenting|moms|dads|kids|toddlers|baby|new parents|children""), ""Parenting"",
  REGEXMATCH(LOWER(B215), ""technology|tech|gadgets|smartphone|apps"&amp;"|devices|computing|ai|robots""), ""Technology"",
  REGEXMATCH(LOWER(B215), ""education|students|learning|school|teachers|college|university|academics""), ""Education"",
  TRUE, ""Other""
)"),"Auto")</f>
        <v>Auto</v>
      </c>
      <c r="J481" t="s">
        <v>152</v>
      </c>
      <c r="K481" t="s">
        <v>596</v>
      </c>
      <c r="L481" t="s">
        <v>40</v>
      </c>
      <c r="M481" t="s">
        <v>115</v>
      </c>
      <c r="N481" t="s">
        <v>23</v>
      </c>
      <c r="O481" t="s">
        <v>24</v>
      </c>
      <c r="P481">
        <v>562103</v>
      </c>
      <c r="Q481">
        <v>1450</v>
      </c>
      <c r="R481">
        <v>340616</v>
      </c>
      <c r="S481">
        <v>488921</v>
      </c>
      <c r="T481">
        <v>8</v>
      </c>
      <c r="U481">
        <v>1733.8301719999999</v>
      </c>
      <c r="V481" t="s">
        <v>74</v>
      </c>
      <c r="W481">
        <f t="shared" si="49"/>
        <v>216.72877149999999</v>
      </c>
      <c r="X481">
        <f t="shared" si="50"/>
        <v>0.25795984010047984</v>
      </c>
      <c r="Y481">
        <f t="shared" si="51"/>
        <v>60.596723376320703</v>
      </c>
      <c r="Z481">
        <f t="shared" si="52"/>
        <v>5.0902781196420603</v>
      </c>
      <c r="AA481">
        <f t="shared" si="53"/>
        <v>0.55172413793103448</v>
      </c>
      <c r="AB481">
        <f t="shared" si="54"/>
        <v>3.0845417512448785</v>
      </c>
      <c r="AC481">
        <f t="shared" si="55"/>
        <v>1.1957449462068965</v>
      </c>
    </row>
    <row r="482" spans="1:29" x14ac:dyDescent="0.25">
      <c r="A482" t="s">
        <v>559</v>
      </c>
      <c r="B482" t="s">
        <v>2393</v>
      </c>
      <c r="C482" t="s">
        <v>2914</v>
      </c>
      <c r="D482" t="s">
        <v>2478</v>
      </c>
      <c r="E482" t="s">
        <v>2915</v>
      </c>
      <c r="I482" t="str">
        <f ca="1">IFERROR(__xludf.DUMMYFUNCTION("IFS(
  REGEXMATCH(LOWER(B200), ""sports|ufc|nba|nfl|mlb|soccer|sports fans""), ""Sports"",
  REGEXMATCH(LOWER(B200), ""music|spotify|concert|band|rock|pop|hip hop|jazz|r&amp;b|music lovers""), ""Music"",
  REGEXMATCH(LOWER(B200), ""food|cooking|recipe|restaur"&amp;"ant|snack|grocery|foodies""), ""Food"",
  REGEXMATCH(LOWER(B200), ""travel|vacation|airline|hotel|trip|flights|travelers""), ""Travel"",
  REGEXMATCH(LOWER(B200), ""fashion|style|clothing|apparel|shoes|accessories|beauty|cosmetics|fashionistas""), ""Fashi"&amp;"on &amp; Beauty"",
  REGEXMATCH(LOWER(B200), ""fitness|workout|gym|exercise|yoga|wellness|fitness enthusiasts""), ""Fitness"",
  REGEXMATCH(LOWER(B200), ""health|medical|pharmacy|mental health|doctor|health-conscious""), ""Health"",
  REGEXMATCH(LOWER(B200), "&amp;"""pets|dogs|cats|animals|pet care|pet lovers""), ""Pets"",
  REGEXMATCH(LOWER(B200), ""games|gaming|video games|xbox|playstation|nintendo|gamers""), ""Gaming"",
  REGEXMATCH(LOWER(B200), ""entertainment|movies|tv|netflix|streaming|celebrity|movie lovers|t"&amp;"v fans""), ""Entertainment"",
  REGEXMATCH(LOWER(B200), ""lifestyle|home|interior|decor|living|lifestyle enthusiasts""), ""Lifestyle"",
  REGEXMATCH(LOWER(B200), ""financial|finance|investing|stocks|retirement|banking|credit|debt|loans|savings|personal fi"&amp;"nance""), ""Finance"",
  REGEXMATCH(LOWER(B200), ""auto|automotive""), ""Auto"",
  REGEXMATCH(LOWER(B200), ""parenting|moms|dads|kids|toddlers|baby|new parents|children""), ""Parenting"",
  REGEXMATCH(LOWER(B200), ""technology|tech|gadgets|smartphone|apps"&amp;"|devices|computing|ai|robots""), ""Technology"",
  REGEXMATCH(LOWER(B200), ""education|students|learning|school|teachers|college|university|academics""), ""Education"",
  TRUE, ""Other""
)"),"Gaming")</f>
        <v>Gaming</v>
      </c>
      <c r="J482" t="s">
        <v>19</v>
      </c>
      <c r="K482" t="s">
        <v>560</v>
      </c>
      <c r="L482" t="s">
        <v>21</v>
      </c>
      <c r="M482" t="s">
        <v>510</v>
      </c>
      <c r="N482" t="s">
        <v>51</v>
      </c>
      <c r="O482" t="s">
        <v>24</v>
      </c>
      <c r="P482">
        <v>16372</v>
      </c>
      <c r="Q482">
        <v>90</v>
      </c>
      <c r="R482">
        <v>4731</v>
      </c>
      <c r="S482">
        <v>15332</v>
      </c>
      <c r="T482">
        <v>9</v>
      </c>
      <c r="U482">
        <v>1704.511123</v>
      </c>
      <c r="V482" t="s">
        <v>286</v>
      </c>
      <c r="W482">
        <f t="shared" si="49"/>
        <v>189.39012477777777</v>
      </c>
      <c r="X482">
        <f t="shared" si="50"/>
        <v>0.54971903249450282</v>
      </c>
      <c r="Y482">
        <f t="shared" si="51"/>
        <v>28.896897141461032</v>
      </c>
      <c r="Z482">
        <f t="shared" si="52"/>
        <v>360.28558930458678</v>
      </c>
      <c r="AA482">
        <f t="shared" si="53"/>
        <v>10</v>
      </c>
      <c r="AB482">
        <f t="shared" si="54"/>
        <v>104.11135615685316</v>
      </c>
      <c r="AC482">
        <f t="shared" si="55"/>
        <v>18.939012477777776</v>
      </c>
    </row>
    <row r="483" spans="1:29" x14ac:dyDescent="0.25">
      <c r="A483" t="s">
        <v>958</v>
      </c>
      <c r="B483" t="s">
        <v>2306</v>
      </c>
      <c r="C483" t="s">
        <v>2307</v>
      </c>
      <c r="D483" t="s">
        <v>2362</v>
      </c>
      <c r="E483" t="s">
        <v>2367</v>
      </c>
      <c r="F483" t="s">
        <v>2916</v>
      </c>
      <c r="I483" t="str">
        <f ca="1">IFERROR(__xludf.DUMMYFUNCTION("IFS(
  REGEXMATCH(LOWER(B390), ""sports|ufc|nba|nfl|mlb|soccer|sports fans""), ""Sports"",
  REGEXMATCH(LOWER(B390), ""music|spotify|concert|band|rock|pop|hip hop|jazz|r&amp;b|music lovers""), ""Music"",
  REGEXMATCH(LOWER(B390), ""food|cooking|recipe|restaur"&amp;"ant|snack|grocery|foodies""), ""Food"",
  REGEXMATCH(LOWER(B390), ""travel|vacation|airline|hotel|trip|flights|travelers""), ""Travel"",
  REGEXMATCH(LOWER(B390), ""fashion|style|clothing|apparel|shoes|accessories|beauty|cosmetics|fashionistas""), ""Fashi"&amp;"on &amp; Beauty"",
  REGEXMATCH(LOWER(B390), ""fitness|workout|gym|exercise|yoga|wellness|fitness enthusiasts""), ""Fitness"",
  REGEXMATCH(LOWER(B390), ""health|medical|pharmacy|mental health|doctor|health-conscious""), ""Health"",
  REGEXMATCH(LOWER(B390), "&amp;"""pets|dogs|cats|animals|pet care|pet lovers""), ""Pets"",
  REGEXMATCH(LOWER(B390), ""games|gaming|video games|xbox|playstation|nintendo|gamers""), ""Gaming"",
  REGEXMATCH(LOWER(B390), ""entertainment|movies|tv|netflix|streaming|celebrity|movie lovers|t"&amp;"v fans""), ""Entertainment"",
  REGEXMATCH(LOWER(B390), ""lifestyle|home|interior|decor|living|lifestyle enthusiasts""), ""Lifestyle"",
  REGEXMATCH(LOWER(B390), ""financial|finance|investing|stocks|retirement|banking|credit|debt|loans|savings|personal fi"&amp;"nance""), ""Finance"",
  REGEXMATCH(LOWER(B390), ""auto|automotive""), ""Auto"",
  REGEXMATCH(LOWER(B390), ""parenting|moms|dads|kids|toddlers|baby|new parents|children""), ""Parenting"",
  REGEXMATCH(LOWER(B390), ""technology|tech|gadgets|smartphone|apps"&amp;"|devices|computing|ai|robots""), ""Technology"",
  REGEXMATCH(LOWER(B390), ""education|students|learning|school|teachers|college|university|academics""), ""Education"",
  TRUE, ""Other""
)"),"Other")</f>
        <v>Other</v>
      </c>
      <c r="J483" t="s">
        <v>27</v>
      </c>
      <c r="K483" t="s">
        <v>608</v>
      </c>
      <c r="L483" t="s">
        <v>21</v>
      </c>
      <c r="M483" t="s">
        <v>959</v>
      </c>
      <c r="N483" t="s">
        <v>23</v>
      </c>
      <c r="O483" t="s">
        <v>24</v>
      </c>
      <c r="P483">
        <v>11420</v>
      </c>
      <c r="Q483">
        <v>67</v>
      </c>
      <c r="R483">
        <v>4647</v>
      </c>
      <c r="S483">
        <v>9909</v>
      </c>
      <c r="T483">
        <v>9</v>
      </c>
      <c r="U483">
        <v>3804.64417</v>
      </c>
      <c r="V483" t="s">
        <v>106</v>
      </c>
      <c r="W483">
        <f t="shared" si="49"/>
        <v>422.73824111111111</v>
      </c>
      <c r="X483">
        <f t="shared" si="50"/>
        <v>0.58669001751313488</v>
      </c>
      <c r="Y483">
        <f t="shared" si="51"/>
        <v>40.69176882661997</v>
      </c>
      <c r="Z483">
        <f t="shared" si="52"/>
        <v>818.73126102862057</v>
      </c>
      <c r="AA483">
        <f t="shared" si="53"/>
        <v>13.432835820895523</v>
      </c>
      <c r="AB483">
        <f t="shared" si="54"/>
        <v>333.15623204903676</v>
      </c>
      <c r="AC483">
        <f t="shared" si="55"/>
        <v>56.785733880597014</v>
      </c>
    </row>
    <row r="484" spans="1:29" x14ac:dyDescent="0.25">
      <c r="A484" t="s">
        <v>637</v>
      </c>
      <c r="B484" t="s">
        <v>2310</v>
      </c>
      <c r="C484" t="s">
        <v>2362</v>
      </c>
      <c r="D484" t="s">
        <v>2363</v>
      </c>
      <c r="E484" t="s">
        <v>2917</v>
      </c>
      <c r="I484" t="str">
        <f ca="1">IFERROR(__xludf.DUMMYFUNCTION("IFS(
  REGEXMATCH(LOWER(B233), ""sports|ufc|nba|nfl|mlb|soccer|sports fans""), ""Sports"",
  REGEXMATCH(LOWER(B233), ""music|spotify|concert|band|rock|pop|hip hop|jazz|r&amp;b|music lovers""), ""Music"",
  REGEXMATCH(LOWER(B233), ""food|cooking|recipe|restaur"&amp;"ant|snack|grocery|foodies""), ""Food"",
  REGEXMATCH(LOWER(B233), ""travel|vacation|airline|hotel|trip|flights|travelers""), ""Travel"",
  REGEXMATCH(LOWER(B233), ""fashion|style|clothing|apparel|shoes|accessories|beauty|cosmetics|fashionistas""), ""Fashi"&amp;"on &amp; Beauty"",
  REGEXMATCH(LOWER(B233), ""fitness|workout|gym|exercise|yoga|wellness|fitness enthusiasts""), ""Fitness"",
  REGEXMATCH(LOWER(B233), ""health|medical|pharmacy|mental health|doctor|health-conscious""), ""Health"",
  REGEXMATCH(LOWER(B233), "&amp;"""pets|dogs|cats|animals|pet care|pet lovers""), ""Pets"",
  REGEXMATCH(LOWER(B233), ""games|gaming|video games|xbox|playstation|nintendo|gamers""), ""Gaming"",
  REGEXMATCH(LOWER(B233), ""entertainment|movies|tv|netflix|streaming|celebrity|movie lovers|t"&amp;"v fans""), ""Entertainment"",
  REGEXMATCH(LOWER(B233), ""lifestyle|home|interior|decor|living|lifestyle enthusiasts""), ""Lifestyle"",
  REGEXMATCH(LOWER(B233), ""financial|finance|investing|stocks|retirement|banking|credit|debt|loans|savings|personal fi"&amp;"nance""), ""Finance"",
  REGEXMATCH(LOWER(B233), ""auto|automotive""), ""Auto"",
  REGEXMATCH(LOWER(B233), ""parenting|moms|dads|kids|toddlers|baby|new parents|children""), ""Parenting"",
  REGEXMATCH(LOWER(B233), ""technology|tech|gadgets|smartphone|apps"&amp;"|devices|computing|ai|robots""), ""Technology"",
  REGEXMATCH(LOWER(B233), ""education|students|learning|school|teachers|college|university|academics""), ""Education"",
  TRUE, ""Other""
)"),"Other")</f>
        <v>Other</v>
      </c>
      <c r="J484" t="s">
        <v>27</v>
      </c>
      <c r="K484" t="s">
        <v>638</v>
      </c>
      <c r="L484" t="s">
        <v>40</v>
      </c>
      <c r="M484" t="s">
        <v>147</v>
      </c>
      <c r="N484" t="s">
        <v>23</v>
      </c>
      <c r="O484" t="s">
        <v>116</v>
      </c>
      <c r="P484">
        <v>19951</v>
      </c>
      <c r="Q484">
        <v>81</v>
      </c>
      <c r="R484">
        <v>10511</v>
      </c>
      <c r="S484">
        <v>18132</v>
      </c>
      <c r="T484">
        <v>15</v>
      </c>
      <c r="U484">
        <v>1801.14885</v>
      </c>
      <c r="V484" t="s">
        <v>223</v>
      </c>
      <c r="W484">
        <f t="shared" si="49"/>
        <v>120.07659</v>
      </c>
      <c r="X484">
        <f t="shared" si="50"/>
        <v>0.40599468698310864</v>
      </c>
      <c r="Y484">
        <f t="shared" si="51"/>
        <v>52.684075986166114</v>
      </c>
      <c r="Z484">
        <f t="shared" si="52"/>
        <v>171.35846731995053</v>
      </c>
      <c r="AA484">
        <f t="shared" si="53"/>
        <v>18.518518518518519</v>
      </c>
      <c r="AB484">
        <f t="shared" si="54"/>
        <v>90.278625131572355</v>
      </c>
      <c r="AC484">
        <f t="shared" si="55"/>
        <v>22.236405555555557</v>
      </c>
    </row>
    <row r="485" spans="1:29" x14ac:dyDescent="0.25">
      <c r="A485" t="s">
        <v>998</v>
      </c>
      <c r="B485" t="s">
        <v>2306</v>
      </c>
      <c r="C485" t="s">
        <v>2307</v>
      </c>
      <c r="D485" t="s">
        <v>2308</v>
      </c>
      <c r="E485" t="s">
        <v>2918</v>
      </c>
      <c r="I485" t="str">
        <f ca="1">IFERROR(__xludf.DUMMYFUNCTION("IFS(
  REGEXMATCH(LOWER(B412), ""sports|ufc|nba|nfl|mlb|soccer|sports fans""), ""Sports"",
  REGEXMATCH(LOWER(B412), ""music|spotify|concert|band|rock|pop|hip hop|jazz|r&amp;b|music lovers""), ""Music"",
  REGEXMATCH(LOWER(B412), ""food|cooking|recipe|restaur"&amp;"ant|snack|grocery|foodies""), ""Food"",
  REGEXMATCH(LOWER(B412), ""travel|vacation|airline|hotel|trip|flights|travelers""), ""Travel"",
  REGEXMATCH(LOWER(B412), ""fashion|style|clothing|apparel|shoes|accessories|beauty|cosmetics|fashionistas""), ""Fashi"&amp;"on &amp; Beauty"",
  REGEXMATCH(LOWER(B412), ""fitness|workout|gym|exercise|yoga|wellness|fitness enthusiasts""), ""Fitness"",
  REGEXMATCH(LOWER(B412), ""health|medical|pharmacy|mental health|doctor|health-conscious""), ""Health"",
  REGEXMATCH(LOWER(B412), "&amp;"""pets|dogs|cats|animals|pet care|pet lovers""), ""Pets"",
  REGEXMATCH(LOWER(B412), ""games|gaming|video games|xbox|playstation|nintendo|gamers""), ""Gaming"",
  REGEXMATCH(LOWER(B412), ""entertainment|movies|tv|netflix|streaming|celebrity|movie lovers|t"&amp;"v fans""), ""Entertainment"",
  REGEXMATCH(LOWER(B412), ""lifestyle|home|interior|decor|living|lifestyle enthusiasts""), ""Lifestyle"",
  REGEXMATCH(LOWER(B412), ""financial|finance|investing|stocks|retirement|banking|credit|debt|loans|savings|personal fi"&amp;"nance""), ""Finance"",
  REGEXMATCH(LOWER(B412), ""auto|automotive""), ""Auto"",
  REGEXMATCH(LOWER(B412), ""parenting|moms|dads|kids|toddlers|baby|new parents|children""), ""Parenting"",
  REGEXMATCH(LOWER(B412), ""technology|tech|gadgets|smartphone|apps"&amp;"|devices|computing|ai|robots""), ""Technology"",
  REGEXMATCH(LOWER(B412), ""education|students|learning|school|teachers|college|university|academics""), ""Education"",
  TRUE, ""Other""
)"),"Lifestyle")</f>
        <v>Lifestyle</v>
      </c>
      <c r="J485" t="s">
        <v>19</v>
      </c>
      <c r="K485" t="s">
        <v>999</v>
      </c>
      <c r="L485" t="s">
        <v>34</v>
      </c>
      <c r="M485" t="s">
        <v>901</v>
      </c>
      <c r="N485" t="s">
        <v>36</v>
      </c>
      <c r="O485" t="s">
        <v>24</v>
      </c>
      <c r="P485">
        <v>45397</v>
      </c>
      <c r="Q485">
        <v>114</v>
      </c>
      <c r="R485">
        <v>716</v>
      </c>
      <c r="S485">
        <v>6867</v>
      </c>
      <c r="T485">
        <v>15</v>
      </c>
      <c r="U485">
        <v>4582.4532909999998</v>
      </c>
      <c r="V485" t="s">
        <v>31</v>
      </c>
      <c r="W485">
        <f t="shared" si="49"/>
        <v>305.49688606666666</v>
      </c>
      <c r="X485">
        <f t="shared" si="50"/>
        <v>0.25111791528074545</v>
      </c>
      <c r="Y485">
        <f t="shared" si="51"/>
        <v>1.577196731061524</v>
      </c>
      <c r="Z485">
        <f t="shared" si="52"/>
        <v>6400.0744287709495</v>
      </c>
      <c r="AA485">
        <f t="shared" si="53"/>
        <v>13.157894736842104</v>
      </c>
      <c r="AB485">
        <f t="shared" si="54"/>
        <v>100.94176467607991</v>
      </c>
      <c r="AC485">
        <f t="shared" si="55"/>
        <v>40.196958692982456</v>
      </c>
    </row>
    <row r="486" spans="1:29" x14ac:dyDescent="0.25">
      <c r="A486" t="s">
        <v>1119</v>
      </c>
      <c r="B486" t="s">
        <v>2306</v>
      </c>
      <c r="C486" t="s">
        <v>2307</v>
      </c>
      <c r="D486" t="s">
        <v>2369</v>
      </c>
      <c r="E486" t="s">
        <v>2370</v>
      </c>
      <c r="F486" t="s">
        <v>2919</v>
      </c>
      <c r="I486" t="str">
        <f ca="1">IFERROR(__xludf.DUMMYFUNCTION("IFS(
  REGEXMATCH(LOWER(B480), ""sports|ufc|nba|nfl|mlb|soccer|sports fans""), ""Sports"",
  REGEXMATCH(LOWER(B480), ""music|spotify|concert|band|rock|pop|hip hop|jazz|r&amp;b|music lovers""), ""Music"",
  REGEXMATCH(LOWER(B480), ""food|cooking|recipe|restaur"&amp;"ant|snack|grocery|foodies""), ""Food"",
  REGEXMATCH(LOWER(B480), ""travel|vacation|airline|hotel|trip|flights|travelers""), ""Travel"",
  REGEXMATCH(LOWER(B480), ""fashion|style|clothing|apparel|shoes|accessories|beauty|cosmetics|fashionistas""), ""Fashi"&amp;"on &amp; Beauty"",
  REGEXMATCH(LOWER(B480), ""fitness|workout|gym|exercise|yoga|wellness|fitness enthusiasts""), ""Fitness"",
  REGEXMATCH(LOWER(B480), ""health|medical|pharmacy|mental health|doctor|health-conscious""), ""Health"",
  REGEXMATCH(LOWER(B480), "&amp;"""pets|dogs|cats|animals|pet care|pet lovers""), ""Pets"",
  REGEXMATCH(LOWER(B480), ""games|gaming|video games|xbox|playstation|nintendo|gamers""), ""Gaming"",
  REGEXMATCH(LOWER(B480), ""entertainment|movies|tv|netflix|streaming|celebrity|movie lovers|t"&amp;"v fans""), ""Entertainment"",
  REGEXMATCH(LOWER(B480), ""lifestyle|home|interior|decor|living|lifestyle enthusiasts""), ""Lifestyle"",
  REGEXMATCH(LOWER(B480), ""financial|finance|investing|stocks|retirement|banking|credit|debt|loans|savings|personal fi"&amp;"nance""), ""Finance"",
  REGEXMATCH(LOWER(B480), ""auto|automotive""), ""Auto"",
  REGEXMATCH(LOWER(B480), ""parenting|moms|dads|kids|toddlers|baby|new parents|children""), ""Parenting"",
  REGEXMATCH(LOWER(B480), ""technology|tech|gadgets|smartphone|apps"&amp;"|devices|computing|ai|robots""), ""Technology"",
  REGEXMATCH(LOWER(B480), ""education|students|learning|school|teachers|college|university|academics""), ""Education"",
  TRUE, ""Other""
)"),"Other")</f>
        <v>Other</v>
      </c>
      <c r="J486" t="s">
        <v>19</v>
      </c>
      <c r="K486" t="s">
        <v>1044</v>
      </c>
      <c r="L486" t="s">
        <v>34</v>
      </c>
      <c r="M486" t="s">
        <v>115</v>
      </c>
      <c r="N486" t="s">
        <v>46</v>
      </c>
      <c r="O486" t="s">
        <v>24</v>
      </c>
      <c r="P486">
        <v>207685</v>
      </c>
      <c r="Q486">
        <v>512</v>
      </c>
      <c r="R486">
        <v>20134</v>
      </c>
      <c r="S486">
        <v>30708</v>
      </c>
      <c r="T486">
        <v>34</v>
      </c>
      <c r="U486">
        <v>5239.2047869999997</v>
      </c>
      <c r="V486" t="s">
        <v>471</v>
      </c>
      <c r="W486">
        <f t="shared" si="49"/>
        <v>154.09425844117646</v>
      </c>
      <c r="X486">
        <f t="shared" si="50"/>
        <v>0.24652719262344419</v>
      </c>
      <c r="Y486">
        <f t="shared" si="51"/>
        <v>9.6944892505477043</v>
      </c>
      <c r="Z486">
        <f t="shared" si="52"/>
        <v>260.21678687791791</v>
      </c>
      <c r="AA486">
        <f t="shared" si="53"/>
        <v>6.640625</v>
      </c>
      <c r="AB486">
        <f t="shared" si="54"/>
        <v>25.226688432000383</v>
      </c>
      <c r="AC486">
        <f t="shared" si="55"/>
        <v>10.232821849609374</v>
      </c>
    </row>
    <row r="487" spans="1:29" x14ac:dyDescent="0.25">
      <c r="A487" t="s">
        <v>1415</v>
      </c>
      <c r="B487" t="s">
        <v>2306</v>
      </c>
      <c r="C487" t="s">
        <v>2307</v>
      </c>
      <c r="D487" t="s">
        <v>2535</v>
      </c>
      <c r="E487" t="s">
        <v>2920</v>
      </c>
      <c r="I487" t="str">
        <f ca="1">IFERROR(__xludf.DUMMYFUNCTION("IFS(
  REGEXMATCH(LOWER(B661), ""sports|ufc|nba|nfl|mlb|soccer|sports fans""), ""Sports"",
  REGEXMATCH(LOWER(B661), ""music|spotify|concert|band|rock|pop|hip hop|jazz|r&amp;b|music lovers""), ""Music"",
  REGEXMATCH(LOWER(B661), ""food|cooking|recipe|restaur"&amp;"ant|snack|grocery|foodies""), ""Food"",
  REGEXMATCH(LOWER(B661), ""travel|vacation|airline|hotel|trip|flights|travelers""), ""Travel"",
  REGEXMATCH(LOWER(B661), ""fashion|style|clothing|apparel|shoes|accessories|beauty|cosmetics|fashionistas""), ""Fashi"&amp;"on &amp; Beauty"",
  REGEXMATCH(LOWER(B661), ""fitness|workout|gym|exercise|yoga|wellness|fitness enthusiasts""), ""Fitness"",
  REGEXMATCH(LOWER(B661), ""health|medical|pharmacy|mental health|doctor|health-conscious""), ""Health"",
  REGEXMATCH(LOWER(B661), "&amp;"""pets|dogs|cats|animals|pet care|pet lovers""), ""Pets"",
  REGEXMATCH(LOWER(B661), ""games|gaming|video games|xbox|playstation|nintendo|gamers""), ""Gaming"",
  REGEXMATCH(LOWER(B661), ""entertainment|movies|tv|netflix|streaming|celebrity|movie lovers|t"&amp;"v fans""), ""Entertainment"",
  REGEXMATCH(LOWER(B661), ""lifestyle|home|interior|decor|living|lifestyle enthusiasts""), ""Lifestyle"",
  REGEXMATCH(LOWER(B661), ""financial|finance|investing|stocks|retirement|banking|credit|debt|loans|savings|personal fi"&amp;"nance""), ""Finance"",
  REGEXMATCH(LOWER(B661), ""auto|automotive""), ""Auto"",
  REGEXMATCH(LOWER(B661), ""parenting|moms|dads|kids|toddlers|baby|new parents|children""), ""Parenting"",
  REGEXMATCH(LOWER(B661), ""technology|tech|gadgets|smartphone|apps"&amp;"|devices|computing|ai|robots""), ""Technology"",
  REGEXMATCH(LOWER(B661), ""education|students|learning|school|teachers|college|university|academics""), ""Education"",
  TRUE, ""Other""
)"),"Education")</f>
        <v>Education</v>
      </c>
      <c r="J487" t="s">
        <v>27</v>
      </c>
      <c r="K487" t="s">
        <v>1339</v>
      </c>
      <c r="L487" t="s">
        <v>40</v>
      </c>
      <c r="M487" t="s">
        <v>701</v>
      </c>
      <c r="N487" t="s">
        <v>46</v>
      </c>
      <c r="O487" t="s">
        <v>24</v>
      </c>
      <c r="P487">
        <v>21280</v>
      </c>
      <c r="Q487">
        <v>70</v>
      </c>
      <c r="R487">
        <v>15309</v>
      </c>
      <c r="S487">
        <v>20244</v>
      </c>
      <c r="T487">
        <v>6</v>
      </c>
      <c r="U487">
        <v>6837.5106020000003</v>
      </c>
      <c r="V487" t="s">
        <v>207</v>
      </c>
      <c r="W487">
        <f t="shared" si="49"/>
        <v>1139.5851003333335</v>
      </c>
      <c r="X487">
        <f t="shared" si="50"/>
        <v>0.3289473684210526</v>
      </c>
      <c r="Y487">
        <f t="shared" si="51"/>
        <v>71.940789473684205</v>
      </c>
      <c r="Z487">
        <f t="shared" si="52"/>
        <v>446.63339225292316</v>
      </c>
      <c r="AA487">
        <f t="shared" si="53"/>
        <v>8.5714285714285712</v>
      </c>
      <c r="AB487">
        <f t="shared" si="54"/>
        <v>321.31158843984963</v>
      </c>
      <c r="AC487">
        <f t="shared" si="55"/>
        <v>97.678722885714294</v>
      </c>
    </row>
    <row r="488" spans="1:29" x14ac:dyDescent="0.25">
      <c r="A488" t="s">
        <v>272</v>
      </c>
      <c r="B488" t="s">
        <v>818</v>
      </c>
      <c r="C488" t="s">
        <v>2345</v>
      </c>
      <c r="D488" t="s">
        <v>2674</v>
      </c>
      <c r="I488" t="str">
        <f ca="1">IFERROR(__xludf.DUMMYFUNCTION("IFS(
  REGEXMATCH(LOWER(B79), ""sports|ufc|nba|nfl|mlb|soccer|sports fans""), ""Sports"",
  REGEXMATCH(LOWER(B79), ""music|spotify|concert|band|rock|pop|hip hop|jazz|r&amp;b|music lovers""), ""Music"",
  REGEXMATCH(LOWER(B79), ""food|cooking|recipe|restaurant"&amp;"|snack|grocery|foodies""), ""Food"",
  REGEXMATCH(LOWER(B79), ""travel|vacation|airline|hotel|trip|flights|travelers""), ""Travel"",
  REGEXMATCH(LOWER(B79), ""fashion|style|clothing|apparel|shoes|accessories|beauty|cosmetics|fashionistas""), ""Fashion &amp; "&amp;"Beauty"",
  REGEXMATCH(LOWER(B79), ""fitness|workout|gym|exercise|yoga|wellness|fitness enthusiasts""), ""Fitness"",
  REGEXMATCH(LOWER(B79), ""health|medical|pharmacy|mental health|doctor|health-conscious""), ""Health"",
  REGEXMATCH(LOWER(B79), ""pets|d"&amp;"ogs|cats|animals|pet care|pet lovers""), ""Pets"",
  REGEXMATCH(LOWER(B79), ""games|gaming|video games|xbox|playstation|nintendo|gamers""), ""Gaming"",
  REGEXMATCH(LOWER(B79), ""entertainment|movies|tv|netflix|streaming|celebrity|movie lovers|tv fans""),"&amp;" ""Entertainment"",
  REGEXMATCH(LOWER(B79), ""lifestyle|home|interior|decor|living|lifestyle enthusiasts""), ""Lifestyle"",
  REGEXMATCH(LOWER(B79), ""financial|finance|investing|stocks|retirement|banking|credit|debt|loans|savings|personal finance""), """&amp;"Finance"",
  REGEXMATCH(LOWER(B79), ""auto|automotive""), ""Auto"",
  REGEXMATCH(LOWER(B79), ""parenting|moms|dads|kids|toddlers|baby|new parents|children""), ""Parenting"",
  REGEXMATCH(LOWER(B79), ""technology|tech|gadgets|smartphone|apps|devices|comput"&amp;"ing|ai|robots""), ""Technology"",
  REGEXMATCH(LOWER(B79), ""education|students|learning|school|teachers|college|university|academics""), ""Education"",
  TRUE, ""Other""
)"),"Other")</f>
        <v>Other</v>
      </c>
      <c r="J488" t="s">
        <v>27</v>
      </c>
      <c r="K488" t="s">
        <v>273</v>
      </c>
      <c r="L488" t="s">
        <v>40</v>
      </c>
      <c r="M488" t="s">
        <v>274</v>
      </c>
      <c r="N488" t="s">
        <v>23</v>
      </c>
      <c r="O488" t="s">
        <v>116</v>
      </c>
      <c r="P488">
        <v>22501</v>
      </c>
      <c r="Q488">
        <v>120</v>
      </c>
      <c r="R488">
        <v>13003</v>
      </c>
      <c r="S488">
        <v>21286</v>
      </c>
      <c r="T488">
        <v>9</v>
      </c>
      <c r="U488">
        <v>1522.517949</v>
      </c>
      <c r="V488" t="s">
        <v>106</v>
      </c>
      <c r="W488">
        <f t="shared" si="49"/>
        <v>169.16866100000001</v>
      </c>
      <c r="X488">
        <f t="shared" si="50"/>
        <v>0.53330963068308068</v>
      </c>
      <c r="Y488">
        <f t="shared" si="51"/>
        <v>57.788542731434156</v>
      </c>
      <c r="Z488">
        <f t="shared" si="52"/>
        <v>117.0897445974006</v>
      </c>
      <c r="AA488">
        <f t="shared" si="53"/>
        <v>7.5</v>
      </c>
      <c r="AB488">
        <f t="shared" si="54"/>
        <v>67.664457090795963</v>
      </c>
      <c r="AC488">
        <f t="shared" si="55"/>
        <v>12.687649575</v>
      </c>
    </row>
    <row r="489" spans="1:29" x14ac:dyDescent="0.25">
      <c r="A489" t="s">
        <v>969</v>
      </c>
      <c r="B489" t="s">
        <v>2306</v>
      </c>
      <c r="C489" t="s">
        <v>2307</v>
      </c>
      <c r="D489" t="s">
        <v>2362</v>
      </c>
      <c r="E489" t="s">
        <v>2367</v>
      </c>
      <c r="F489" t="s">
        <v>2921</v>
      </c>
      <c r="I489" t="str">
        <f ca="1">IFERROR(__xludf.DUMMYFUNCTION("IFS(
  REGEXMATCH(LOWER(B397), ""sports|ufc|nba|nfl|mlb|soccer|sports fans""), ""Sports"",
  REGEXMATCH(LOWER(B397), ""music|spotify|concert|band|rock|pop|hip hop|jazz|r&amp;b|music lovers""), ""Music"",
  REGEXMATCH(LOWER(B397), ""food|cooking|recipe|restaur"&amp;"ant|snack|grocery|foodies""), ""Food"",
  REGEXMATCH(LOWER(B397), ""travel|vacation|airline|hotel|trip|flights|travelers""), ""Travel"",
  REGEXMATCH(LOWER(B397), ""fashion|style|clothing|apparel|shoes|accessories|beauty|cosmetics|fashionistas""), ""Fashi"&amp;"on &amp; Beauty"",
  REGEXMATCH(LOWER(B397), ""fitness|workout|gym|exercise|yoga|wellness|fitness enthusiasts""), ""Fitness"",
  REGEXMATCH(LOWER(B397), ""health|medical|pharmacy|mental health|doctor|health-conscious""), ""Health"",
  REGEXMATCH(LOWER(B397), "&amp;"""pets|dogs|cats|animals|pet care|pet lovers""), ""Pets"",
  REGEXMATCH(LOWER(B397), ""games|gaming|video games|xbox|playstation|nintendo|gamers""), ""Gaming"",
  REGEXMATCH(LOWER(B397), ""entertainment|movies|tv|netflix|streaming|celebrity|movie lovers|t"&amp;"v fans""), ""Entertainment"",
  REGEXMATCH(LOWER(B397), ""lifestyle|home|interior|decor|living|lifestyle enthusiasts""), ""Lifestyle"",
  REGEXMATCH(LOWER(B397), ""financial|finance|investing|stocks|retirement|banking|credit|debt|loans|savings|personal fi"&amp;"nance""), ""Finance"",
  REGEXMATCH(LOWER(B397), ""auto|automotive""), ""Auto"",
  REGEXMATCH(LOWER(B397), ""parenting|moms|dads|kids|toddlers|baby|new parents|children""), ""Parenting"",
  REGEXMATCH(LOWER(B397), ""technology|tech|gadgets|smartphone|apps"&amp;"|devices|computing|ai|robots""), ""Technology"",
  REGEXMATCH(LOWER(B397), ""education|students|learning|school|teachers|college|university|academics""), ""Education"",
  TRUE, ""Other""
)"),"Other")</f>
        <v>Other</v>
      </c>
      <c r="J489" t="s">
        <v>27</v>
      </c>
      <c r="K489" t="s">
        <v>970</v>
      </c>
      <c r="L489" t="s">
        <v>34</v>
      </c>
      <c r="M489" t="s">
        <v>215</v>
      </c>
      <c r="N489" t="s">
        <v>59</v>
      </c>
      <c r="O489" t="s">
        <v>92</v>
      </c>
      <c r="P489">
        <v>114194</v>
      </c>
      <c r="Q489">
        <v>380</v>
      </c>
      <c r="R489">
        <v>50923</v>
      </c>
      <c r="S489">
        <v>104074</v>
      </c>
      <c r="T489">
        <v>2</v>
      </c>
      <c r="U489">
        <v>4036.0893759999999</v>
      </c>
      <c r="V489" t="s">
        <v>594</v>
      </c>
      <c r="W489">
        <f t="shared" si="49"/>
        <v>2018.044688</v>
      </c>
      <c r="X489">
        <f t="shared" si="50"/>
        <v>0.33276704555405712</v>
      </c>
      <c r="Y489">
        <f t="shared" si="51"/>
        <v>44.593411212498033</v>
      </c>
      <c r="Z489">
        <f t="shared" si="52"/>
        <v>79.25867242699762</v>
      </c>
      <c r="AA489">
        <f t="shared" si="53"/>
        <v>0.52631578947368418</v>
      </c>
      <c r="AB489">
        <f t="shared" si="54"/>
        <v>35.344145716937845</v>
      </c>
      <c r="AC489">
        <f t="shared" si="55"/>
        <v>10.621287831578947</v>
      </c>
    </row>
    <row r="490" spans="1:29" x14ac:dyDescent="0.25">
      <c r="A490" t="s">
        <v>669</v>
      </c>
      <c r="B490" t="s">
        <v>2544</v>
      </c>
      <c r="C490" t="s">
        <v>2922</v>
      </c>
      <c r="I490" t="str">
        <f ca="1">IFERROR(__xludf.DUMMYFUNCTION("IFS(
  REGEXMATCH(LOWER(B249), ""sports|ufc|nba|nfl|mlb|soccer|sports fans""), ""Sports"",
  REGEXMATCH(LOWER(B249), ""music|spotify|concert|band|rock|pop|hip hop|jazz|r&amp;b|music lovers""), ""Music"",
  REGEXMATCH(LOWER(B249), ""food|cooking|recipe|restaur"&amp;"ant|snack|grocery|foodies""), ""Food"",
  REGEXMATCH(LOWER(B249), ""travel|vacation|airline|hotel|trip|flights|travelers""), ""Travel"",
  REGEXMATCH(LOWER(B249), ""fashion|style|clothing|apparel|shoes|accessories|beauty|cosmetics|fashionistas""), ""Fashi"&amp;"on &amp; Beauty"",
  REGEXMATCH(LOWER(B249), ""fitness|workout|gym|exercise|yoga|wellness|fitness enthusiasts""), ""Fitness"",
  REGEXMATCH(LOWER(B249), ""health|medical|pharmacy|mental health|doctor|health-conscious""), ""Health"",
  REGEXMATCH(LOWER(B249), "&amp;"""pets|dogs|cats|animals|pet care|pet lovers""), ""Pets"",
  REGEXMATCH(LOWER(B249), ""games|gaming|video games|xbox|playstation|nintendo|gamers""), ""Gaming"",
  REGEXMATCH(LOWER(B249), ""entertainment|movies|tv|netflix|streaming|celebrity|movie lovers|t"&amp;"v fans""), ""Entertainment"",
  REGEXMATCH(LOWER(B249), ""lifestyle|home|interior|decor|living|lifestyle enthusiasts""), ""Lifestyle"",
  REGEXMATCH(LOWER(B249), ""financial|finance|investing|stocks|retirement|banking|credit|debt|loans|savings|personal fi"&amp;"nance""), ""Finance"",
  REGEXMATCH(LOWER(B249), ""auto|automotive""), ""Auto"",
  REGEXMATCH(LOWER(B249), ""parenting|moms|dads|kids|toddlers|baby|new parents|children""), ""Parenting"",
  REGEXMATCH(LOWER(B249), ""technology|tech|gadgets|smartphone|apps"&amp;"|devices|computing|ai|robots""), ""Technology"",
  REGEXMATCH(LOWER(B249), ""education|students|learning|school|teachers|college|university|academics""), ""Education"",
  TRUE, ""Other""
)"),"Other")</f>
        <v>Other</v>
      </c>
      <c r="J490" t="s">
        <v>19</v>
      </c>
      <c r="K490" t="s">
        <v>670</v>
      </c>
      <c r="L490" t="s">
        <v>21</v>
      </c>
      <c r="M490" t="s">
        <v>328</v>
      </c>
      <c r="N490" t="s">
        <v>91</v>
      </c>
      <c r="O490" t="s">
        <v>24</v>
      </c>
      <c r="P490">
        <v>69540</v>
      </c>
      <c r="Q490">
        <v>204</v>
      </c>
      <c r="R490">
        <v>28713</v>
      </c>
      <c r="S490">
        <v>62829</v>
      </c>
      <c r="T490">
        <v>15</v>
      </c>
      <c r="U490">
        <v>1838.9877300000001</v>
      </c>
      <c r="V490" t="s">
        <v>106</v>
      </c>
      <c r="W490">
        <f t="shared" si="49"/>
        <v>122.599182</v>
      </c>
      <c r="X490">
        <f t="shared" si="50"/>
        <v>0.29335634167385677</v>
      </c>
      <c r="Y490">
        <f t="shared" si="51"/>
        <v>41.28990509059534</v>
      </c>
      <c r="Z490">
        <f t="shared" si="52"/>
        <v>64.047216591787688</v>
      </c>
      <c r="AA490">
        <f t="shared" si="53"/>
        <v>7.3529411764705888</v>
      </c>
      <c r="AB490">
        <f t="shared" si="54"/>
        <v>26.445034943917168</v>
      </c>
      <c r="AC490">
        <f t="shared" si="55"/>
        <v>9.0146457352941187</v>
      </c>
    </row>
    <row r="491" spans="1:29" x14ac:dyDescent="0.25">
      <c r="A491" t="s">
        <v>1070</v>
      </c>
      <c r="B491" t="s">
        <v>2306</v>
      </c>
      <c r="C491" t="s">
        <v>2307</v>
      </c>
      <c r="D491" t="s">
        <v>2333</v>
      </c>
      <c r="E491" t="s">
        <v>2453</v>
      </c>
      <c r="F491" t="s">
        <v>2923</v>
      </c>
      <c r="I491" t="str">
        <f ca="1">IFERROR(__xludf.DUMMYFUNCTION("IFS(
  REGEXMATCH(LOWER(B451), ""sports|ufc|nba|nfl|mlb|soccer|sports fans""), ""Sports"",
  REGEXMATCH(LOWER(B451), ""music|spotify|concert|band|rock|pop|hip hop|jazz|r&amp;b|music lovers""), ""Music"",
  REGEXMATCH(LOWER(B451), ""food|cooking|recipe|restaur"&amp;"ant|snack|grocery|foodies""), ""Food"",
  REGEXMATCH(LOWER(B451), ""travel|vacation|airline|hotel|trip|flights|travelers""), ""Travel"",
  REGEXMATCH(LOWER(B451), ""fashion|style|clothing|apparel|shoes|accessories|beauty|cosmetics|fashionistas""), ""Fashi"&amp;"on &amp; Beauty"",
  REGEXMATCH(LOWER(B451), ""fitness|workout|gym|exercise|yoga|wellness|fitness enthusiasts""), ""Fitness"",
  REGEXMATCH(LOWER(B451), ""health|medical|pharmacy|mental health|doctor|health-conscious""), ""Health"",
  REGEXMATCH(LOWER(B451), "&amp;"""pets|dogs|cats|animals|pet care|pet lovers""), ""Pets"",
  REGEXMATCH(LOWER(B451), ""games|gaming|video games|xbox|playstation|nintendo|gamers""), ""Gaming"",
  REGEXMATCH(LOWER(B451), ""entertainment|movies|tv|netflix|streaming|celebrity|movie lovers|t"&amp;"v fans""), ""Entertainment"",
  REGEXMATCH(LOWER(B451), ""lifestyle|home|interior|decor|living|lifestyle enthusiasts""), ""Lifestyle"",
  REGEXMATCH(LOWER(B451), ""financial|finance|investing|stocks|retirement|banking|credit|debt|loans|savings|personal fi"&amp;"nance""), ""Finance"",
  REGEXMATCH(LOWER(B451), ""auto|automotive""), ""Auto"",
  REGEXMATCH(LOWER(B451), ""parenting|moms|dads|kids|toddlers|baby|new parents|children""), ""Parenting"",
  REGEXMATCH(LOWER(B451), ""technology|tech|gadgets|smartphone|apps"&amp;"|devices|computing|ai|robots""), ""Technology"",
  REGEXMATCH(LOWER(B451), ""education|students|learning|school|teachers|college|university|academics""), ""Education"",
  TRUE, ""Other""
)"),"Finance")</f>
        <v>Finance</v>
      </c>
      <c r="J491" t="s">
        <v>19</v>
      </c>
      <c r="K491" t="s">
        <v>567</v>
      </c>
      <c r="L491" t="s">
        <v>40</v>
      </c>
      <c r="M491" t="s">
        <v>98</v>
      </c>
      <c r="N491" t="s">
        <v>63</v>
      </c>
      <c r="O491" t="s">
        <v>24</v>
      </c>
      <c r="P491">
        <v>115673</v>
      </c>
      <c r="Q491">
        <v>410</v>
      </c>
      <c r="R491">
        <v>52475</v>
      </c>
      <c r="S491">
        <v>97166</v>
      </c>
      <c r="T491">
        <v>22</v>
      </c>
      <c r="U491">
        <v>5045.9379300000001</v>
      </c>
      <c r="V491" t="s">
        <v>74</v>
      </c>
      <c r="W491">
        <f t="shared" si="49"/>
        <v>229.360815</v>
      </c>
      <c r="X491">
        <f t="shared" si="50"/>
        <v>0.35444745100412367</v>
      </c>
      <c r="Y491">
        <f t="shared" si="51"/>
        <v>45.364951198637534</v>
      </c>
      <c r="Z491">
        <f t="shared" si="52"/>
        <v>96.158893377798961</v>
      </c>
      <c r="AA491">
        <f t="shared" si="53"/>
        <v>5.3658536585365857</v>
      </c>
      <c r="AB491">
        <f t="shared" si="54"/>
        <v>43.622435053988397</v>
      </c>
      <c r="AC491">
        <f t="shared" si="55"/>
        <v>12.307165682926829</v>
      </c>
    </row>
    <row r="492" spans="1:29" x14ac:dyDescent="0.25">
      <c r="A492" t="s">
        <v>1064</v>
      </c>
      <c r="B492" t="s">
        <v>2306</v>
      </c>
      <c r="C492" t="s">
        <v>2307</v>
      </c>
      <c r="D492" t="s">
        <v>2360</v>
      </c>
      <c r="E492" t="s">
        <v>2924</v>
      </c>
      <c r="I492" t="str">
        <f ca="1">IFERROR(__xludf.DUMMYFUNCTION("IFS(
  REGEXMATCH(LOWER(B448), ""sports|ufc|nba|nfl|mlb|soccer|sports fans""), ""Sports"",
  REGEXMATCH(LOWER(B448), ""music|spotify|concert|band|rock|pop|hip hop|jazz|r&amp;b|music lovers""), ""Music"",
  REGEXMATCH(LOWER(B448), ""food|cooking|recipe|restaur"&amp;"ant|snack|grocery|foodies""), ""Food"",
  REGEXMATCH(LOWER(B448), ""travel|vacation|airline|hotel|trip|flights|travelers""), ""Travel"",
  REGEXMATCH(LOWER(B448), ""fashion|style|clothing|apparel|shoes|accessories|beauty|cosmetics|fashionistas""), ""Fashi"&amp;"on &amp; Beauty"",
  REGEXMATCH(LOWER(B448), ""fitness|workout|gym|exercise|yoga|wellness|fitness enthusiasts""), ""Fitness"",
  REGEXMATCH(LOWER(B448), ""health|medical|pharmacy|mental health|doctor|health-conscious""), ""Health"",
  REGEXMATCH(LOWER(B448), "&amp;"""pets|dogs|cats|animals|pet care|pet lovers""), ""Pets"",
  REGEXMATCH(LOWER(B448), ""games|gaming|video games|xbox|playstation|nintendo|gamers""), ""Gaming"",
  REGEXMATCH(LOWER(B448), ""entertainment|movies|tv|netflix|streaming|celebrity|movie lovers|t"&amp;"v fans""), ""Entertainment"",
  REGEXMATCH(LOWER(B448), ""lifestyle|home|interior|decor|living|lifestyle enthusiasts""), ""Lifestyle"",
  REGEXMATCH(LOWER(B448), ""financial|finance|investing|stocks|retirement|banking|credit|debt|loans|savings|personal fi"&amp;"nance""), ""Finance"",
  REGEXMATCH(LOWER(B448), ""auto|automotive""), ""Auto"",
  REGEXMATCH(LOWER(B448), ""parenting|moms|dads|kids|toddlers|baby|new parents|children""), ""Parenting"",
  REGEXMATCH(LOWER(B448), ""technology|tech|gadgets|smartphone|apps"&amp;"|devices|computing|ai|robots""), ""Technology"",
  REGEXMATCH(LOWER(B448), ""education|students|learning|school|teachers|college|university|academics""), ""Education"",
  TRUE, ""Other""
)"),"Entertainment")</f>
        <v>Entertainment</v>
      </c>
      <c r="J492" t="s">
        <v>27</v>
      </c>
      <c r="K492" t="s">
        <v>867</v>
      </c>
      <c r="L492" t="s">
        <v>21</v>
      </c>
      <c r="M492" t="s">
        <v>1065</v>
      </c>
      <c r="N492" t="s">
        <v>23</v>
      </c>
      <c r="O492" t="s">
        <v>24</v>
      </c>
      <c r="P492">
        <v>7583</v>
      </c>
      <c r="Q492">
        <v>45</v>
      </c>
      <c r="R492">
        <v>4608</v>
      </c>
      <c r="S492">
        <v>5881</v>
      </c>
      <c r="T492">
        <v>1</v>
      </c>
      <c r="U492">
        <v>5033.4825780000001</v>
      </c>
      <c r="V492" t="s">
        <v>298</v>
      </c>
      <c r="W492">
        <f t="shared" si="49"/>
        <v>5033.4825780000001</v>
      </c>
      <c r="X492">
        <f t="shared" si="50"/>
        <v>0.59343267835948832</v>
      </c>
      <c r="Y492">
        <f t="shared" si="51"/>
        <v>60.767506264011608</v>
      </c>
      <c r="Z492">
        <f t="shared" si="52"/>
        <v>1092.3356289062501</v>
      </c>
      <c r="AA492">
        <f t="shared" si="53"/>
        <v>2.2222222222222223</v>
      </c>
      <c r="AB492">
        <f t="shared" si="54"/>
        <v>663.78512171963598</v>
      </c>
      <c r="AC492">
        <f t="shared" si="55"/>
        <v>111.8551684</v>
      </c>
    </row>
    <row r="493" spans="1:29" x14ac:dyDescent="0.25">
      <c r="A493" t="s">
        <v>1239</v>
      </c>
      <c r="B493" t="s">
        <v>2306</v>
      </c>
      <c r="C493" t="s">
        <v>2307</v>
      </c>
      <c r="D493" t="s">
        <v>2345</v>
      </c>
      <c r="E493" t="s">
        <v>2467</v>
      </c>
      <c r="F493" t="s">
        <v>2360</v>
      </c>
      <c r="I493" t="str">
        <f ca="1">IFERROR(__xludf.DUMMYFUNCTION("IFS(
  REGEXMATCH(LOWER(B552), ""sports|ufc|nba|nfl|mlb|soccer|sports fans""), ""Sports"",
  REGEXMATCH(LOWER(B552), ""music|spotify|concert|band|rock|pop|hip hop|jazz|r&amp;b|music lovers""), ""Music"",
  REGEXMATCH(LOWER(B552), ""food|cooking|recipe|restaur"&amp;"ant|snack|grocery|foodies""), ""Food"",
  REGEXMATCH(LOWER(B552), ""travel|vacation|airline|hotel|trip|flights|travelers""), ""Travel"",
  REGEXMATCH(LOWER(B552), ""fashion|style|clothing|apparel|shoes|accessories|beauty|cosmetics|fashionistas""), ""Fashi"&amp;"on &amp; Beauty"",
  REGEXMATCH(LOWER(B552), ""fitness|workout|gym|exercise|yoga|wellness|fitness enthusiasts""), ""Fitness"",
  REGEXMATCH(LOWER(B552), ""health|medical|pharmacy|mental health|doctor|health-conscious""), ""Health"",
  REGEXMATCH(LOWER(B552), "&amp;"""pets|dogs|cats|animals|pet care|pet lovers""), ""Pets"",
  REGEXMATCH(LOWER(B552), ""games|gaming|video games|xbox|playstation|nintendo|gamers""), ""Gaming"",
  REGEXMATCH(LOWER(B552), ""entertainment|movies|tv|netflix|streaming|celebrity|movie lovers|t"&amp;"v fans""), ""Entertainment"",
  REGEXMATCH(LOWER(B552), ""lifestyle|home|interior|decor|living|lifestyle enthusiasts""), ""Lifestyle"",
  REGEXMATCH(LOWER(B552), ""financial|finance|investing|stocks|retirement|banking|credit|debt|loans|savings|personal fi"&amp;"nance""), ""Finance"",
  REGEXMATCH(LOWER(B552), ""auto|automotive""), ""Auto"",
  REGEXMATCH(LOWER(B552), ""parenting|moms|dads|kids|toddlers|baby|new parents|children""), ""Parenting"",
  REGEXMATCH(LOWER(B552), ""technology|tech|gadgets|smartphone|apps"&amp;"|devices|computing|ai|robots""), ""Technology"",
  REGEXMATCH(LOWER(B552), ""education|students|learning|school|teachers|college|university|academics""), ""Education"",
  TRUE, ""Other""
)"),"Entertainment")</f>
        <v>Entertainment</v>
      </c>
      <c r="J493" t="s">
        <v>27</v>
      </c>
      <c r="K493" t="s">
        <v>1240</v>
      </c>
      <c r="L493" t="s">
        <v>40</v>
      </c>
      <c r="M493" t="s">
        <v>157</v>
      </c>
      <c r="N493" t="s">
        <v>23</v>
      </c>
      <c r="O493" t="s">
        <v>92</v>
      </c>
      <c r="P493">
        <v>29834</v>
      </c>
      <c r="Q493">
        <v>99</v>
      </c>
      <c r="R493">
        <v>14599</v>
      </c>
      <c r="S493">
        <v>24656</v>
      </c>
      <c r="T493">
        <v>14</v>
      </c>
      <c r="U493">
        <v>6032.8371139999999</v>
      </c>
      <c r="V493" t="s">
        <v>74</v>
      </c>
      <c r="W493">
        <f t="shared" si="49"/>
        <v>430.91693671428573</v>
      </c>
      <c r="X493">
        <f t="shared" si="50"/>
        <v>0.33183616008580813</v>
      </c>
      <c r="Y493">
        <f t="shared" si="51"/>
        <v>48.934102031239526</v>
      </c>
      <c r="Z493">
        <f t="shared" si="52"/>
        <v>413.236325364751</v>
      </c>
      <c r="AA493">
        <f t="shared" si="53"/>
        <v>14.14141414141414</v>
      </c>
      <c r="AB493">
        <f t="shared" si="54"/>
        <v>202.2134850841322</v>
      </c>
      <c r="AC493">
        <f t="shared" si="55"/>
        <v>60.937748626262625</v>
      </c>
    </row>
    <row r="494" spans="1:29" x14ac:dyDescent="0.25">
      <c r="A494" t="s">
        <v>396</v>
      </c>
      <c r="B494" t="s">
        <v>2310</v>
      </c>
      <c r="C494" t="s">
        <v>2315</v>
      </c>
      <c r="D494" t="s">
        <v>2444</v>
      </c>
      <c r="E494" t="s">
        <v>2445</v>
      </c>
      <c r="F494" t="s">
        <v>2925</v>
      </c>
      <c r="I494" t="str">
        <f ca="1">IFERROR(__xludf.DUMMYFUNCTION("IFS(
  REGEXMATCH(LOWER(B130), ""sports|ufc|nba|nfl|mlb|soccer|sports fans""), ""Sports"",
  REGEXMATCH(LOWER(B130), ""music|spotify|concert|band|rock|pop|hip hop|jazz|r&amp;b|music lovers""), ""Music"",
  REGEXMATCH(LOWER(B130), ""food|cooking|recipe|restaur"&amp;"ant|snack|grocery|foodies""), ""Food"",
  REGEXMATCH(LOWER(B130), ""travel|vacation|airline|hotel|trip|flights|travelers""), ""Travel"",
  REGEXMATCH(LOWER(B130), ""fashion|style|clothing|apparel|shoes|accessories|beauty|cosmetics|fashionistas""), ""Fashi"&amp;"on &amp; Beauty"",
  REGEXMATCH(LOWER(B130), ""fitness|workout|gym|exercise|yoga|wellness|fitness enthusiasts""), ""Fitness"",
  REGEXMATCH(LOWER(B130), ""health|medical|pharmacy|mental health|doctor|health-conscious""), ""Health"",
  REGEXMATCH(LOWER(B130), "&amp;"""pets|dogs|cats|animals|pet care|pet lovers""), ""Pets"",
  REGEXMATCH(LOWER(B130), ""games|gaming|video games|xbox|playstation|nintendo|gamers""), ""Gaming"",
  REGEXMATCH(LOWER(B130), ""entertainment|movies|tv|netflix|streaming|celebrity|movie lovers|t"&amp;"v fans""), ""Entertainment"",
  REGEXMATCH(LOWER(B130), ""lifestyle|home|interior|decor|living|lifestyle enthusiasts""), ""Lifestyle"",
  REGEXMATCH(LOWER(B130), ""financial|finance|investing|stocks|retirement|banking|credit|debt|loans|savings|personal fi"&amp;"nance""), ""Finance"",
  REGEXMATCH(LOWER(B130), ""auto|automotive""), ""Auto"",
  REGEXMATCH(LOWER(B130), ""parenting|moms|dads|kids|toddlers|baby|new parents|children""), ""Parenting"",
  REGEXMATCH(LOWER(B130), ""technology|tech|gadgets|smartphone|apps"&amp;"|devices|computing|ai|robots""), ""Technology"",
  REGEXMATCH(LOWER(B130), ""education|students|learning|school|teachers|college|university|academics""), ""Education"",
  TRUE, ""Other""
)"),"Fashion &amp; Beauty")</f>
        <v>Fashion &amp; Beauty</v>
      </c>
      <c r="J494" t="s">
        <v>27</v>
      </c>
      <c r="K494" t="s">
        <v>397</v>
      </c>
      <c r="L494" t="s">
        <v>34</v>
      </c>
      <c r="M494" t="s">
        <v>222</v>
      </c>
      <c r="N494" t="s">
        <v>46</v>
      </c>
      <c r="O494" t="s">
        <v>24</v>
      </c>
      <c r="P494">
        <v>14922</v>
      </c>
      <c r="Q494">
        <v>99</v>
      </c>
      <c r="R494">
        <v>10713</v>
      </c>
      <c r="S494">
        <v>13992</v>
      </c>
      <c r="T494">
        <v>5</v>
      </c>
      <c r="U494">
        <v>1578.876432</v>
      </c>
      <c r="V494" t="s">
        <v>277</v>
      </c>
      <c r="W494">
        <f t="shared" si="49"/>
        <v>315.77528640000003</v>
      </c>
      <c r="X494">
        <f t="shared" si="50"/>
        <v>0.66344993968636912</v>
      </c>
      <c r="Y494">
        <f t="shared" si="51"/>
        <v>71.793325291515885</v>
      </c>
      <c r="Z494">
        <f t="shared" si="52"/>
        <v>147.37948585830298</v>
      </c>
      <c r="AA494">
        <f t="shared" si="53"/>
        <v>5.0505050505050502</v>
      </c>
      <c r="AB494">
        <f t="shared" si="54"/>
        <v>105.80863369521512</v>
      </c>
      <c r="AC494">
        <f t="shared" si="55"/>
        <v>15.948246787878787</v>
      </c>
    </row>
    <row r="495" spans="1:29" x14ac:dyDescent="0.25">
      <c r="A495" t="s">
        <v>634</v>
      </c>
      <c r="B495" t="s">
        <v>635</v>
      </c>
      <c r="I495" t="str">
        <f ca="1">IFERROR(__xludf.DUMMYFUNCTION("IFS(
  REGEXMATCH(LOWER(B232), ""sports|ufc|nba|nfl|mlb|soccer|sports fans""), ""Sports"",
  REGEXMATCH(LOWER(B232), ""music|spotify|concert|band|rock|pop|hip hop|jazz|r&amp;b|music lovers""), ""Music"",
  REGEXMATCH(LOWER(B232), ""food|cooking|recipe|restaur"&amp;"ant|snack|grocery|foodies""), ""Food"",
  REGEXMATCH(LOWER(B232), ""travel|vacation|airline|hotel|trip|flights|travelers""), ""Travel"",
  REGEXMATCH(LOWER(B232), ""fashion|style|clothing|apparel|shoes|accessories|beauty|cosmetics|fashionistas""), ""Fashi"&amp;"on &amp; Beauty"",
  REGEXMATCH(LOWER(B232), ""fitness|workout|gym|exercise|yoga|wellness|fitness enthusiasts""), ""Fitness"",
  REGEXMATCH(LOWER(B232), ""health|medical|pharmacy|mental health|doctor|health-conscious""), ""Health"",
  REGEXMATCH(LOWER(B232), "&amp;"""pets|dogs|cats|animals|pet care|pet lovers""), ""Pets"",
  REGEXMATCH(LOWER(B232), ""games|gaming|video games|xbox|playstation|nintendo|gamers""), ""Gaming"",
  REGEXMATCH(LOWER(B232), ""entertainment|movies|tv|netflix|streaming|celebrity|movie lovers|t"&amp;"v fans""), ""Entertainment"",
  REGEXMATCH(LOWER(B232), ""lifestyle|home|interior|decor|living|lifestyle enthusiasts""), ""Lifestyle"",
  REGEXMATCH(LOWER(B232), ""financial|finance|investing|stocks|retirement|banking|credit|debt|loans|savings|personal fi"&amp;"nance""), ""Finance"",
  REGEXMATCH(LOWER(B232), ""auto|automotive""), ""Auto"",
  REGEXMATCH(LOWER(B232), ""parenting|moms|dads|kids|toddlers|baby|new parents|children""), ""Parenting"",
  REGEXMATCH(LOWER(B232), ""technology|tech|gadgets|smartphone|apps"&amp;"|devices|computing|ai|robots""), ""Technology"",
  REGEXMATCH(LOWER(B232), ""education|students|learning|school|teachers|college|university|academics""), ""Education"",
  TRUE, ""Other""
)"),"Technology")</f>
        <v>Technology</v>
      </c>
      <c r="J495" t="s">
        <v>19</v>
      </c>
      <c r="K495" t="s">
        <v>636</v>
      </c>
      <c r="L495" t="s">
        <v>40</v>
      </c>
      <c r="M495" t="s">
        <v>182</v>
      </c>
      <c r="N495" t="s">
        <v>23</v>
      </c>
      <c r="O495" t="s">
        <v>24</v>
      </c>
      <c r="P495">
        <v>29092</v>
      </c>
      <c r="Q495">
        <v>75</v>
      </c>
      <c r="R495">
        <v>16986</v>
      </c>
      <c r="S495">
        <v>26606</v>
      </c>
      <c r="T495">
        <v>15</v>
      </c>
      <c r="U495">
        <v>1801.0581110000001</v>
      </c>
      <c r="V495" t="s">
        <v>106</v>
      </c>
      <c r="W495">
        <f t="shared" si="49"/>
        <v>120.07054073333333</v>
      </c>
      <c r="X495">
        <f t="shared" si="50"/>
        <v>0.25780283239378521</v>
      </c>
      <c r="Y495">
        <f t="shared" si="51"/>
        <v>58.387185480544481</v>
      </c>
      <c r="Z495">
        <f t="shared" si="52"/>
        <v>106.03191516543035</v>
      </c>
      <c r="AA495">
        <f t="shared" si="53"/>
        <v>20</v>
      </c>
      <c r="AB495">
        <f t="shared" si="54"/>
        <v>61.909050976213393</v>
      </c>
      <c r="AC495">
        <f t="shared" si="55"/>
        <v>24.014108146666668</v>
      </c>
    </row>
    <row r="496" spans="1:29" x14ac:dyDescent="0.25">
      <c r="A496" t="s">
        <v>1123</v>
      </c>
      <c r="B496" t="s">
        <v>2306</v>
      </c>
      <c r="C496" t="s">
        <v>2307</v>
      </c>
      <c r="D496" t="s">
        <v>2345</v>
      </c>
      <c r="E496" t="s">
        <v>2346</v>
      </c>
      <c r="F496" t="s">
        <v>2347</v>
      </c>
      <c r="G496" t="s">
        <v>2787</v>
      </c>
      <c r="I496" t="str">
        <f ca="1">IFERROR(__xludf.DUMMYFUNCTION("IFS(
  REGEXMATCH(LOWER(B484), ""sports|ufc|nba|nfl|mlb|soccer|sports fans""), ""Sports"",
  REGEXMATCH(LOWER(B484), ""music|spotify|concert|band|rock|pop|hip hop|jazz|r&amp;b|music lovers""), ""Music"",
  REGEXMATCH(LOWER(B484), ""food|cooking|recipe|restaur"&amp;"ant|snack|grocery|foodies""), ""Food"",
  REGEXMATCH(LOWER(B484), ""travel|vacation|airline|hotel|trip|flights|travelers""), ""Travel"",
  REGEXMATCH(LOWER(B484), ""fashion|style|clothing|apparel|shoes|accessories|beauty|cosmetics|fashionistas""), ""Fashi"&amp;"on &amp; Beauty"",
  REGEXMATCH(LOWER(B484), ""fitness|workout|gym|exercise|yoga|wellness|fitness enthusiasts""), ""Fitness"",
  REGEXMATCH(LOWER(B484), ""health|medical|pharmacy|mental health|doctor|health-conscious""), ""Health"",
  REGEXMATCH(LOWER(B484), "&amp;"""pets|dogs|cats|animals|pet care|pet lovers""), ""Pets"",
  REGEXMATCH(LOWER(B484), ""games|gaming|video games|xbox|playstation|nintendo|gamers""), ""Gaming"",
  REGEXMATCH(LOWER(B484), ""entertainment|movies|tv|netflix|streaming|celebrity|movie lovers|t"&amp;"v fans""), ""Entertainment"",
  REGEXMATCH(LOWER(B484), ""lifestyle|home|interior|decor|living|lifestyle enthusiasts""), ""Lifestyle"",
  REGEXMATCH(LOWER(B484), ""financial|finance|investing|stocks|retirement|banking|credit|debt|loans|savings|personal fi"&amp;"nance""), ""Finance"",
  REGEXMATCH(LOWER(B484), ""auto|automotive""), ""Auto"",
  REGEXMATCH(LOWER(B484), ""parenting|moms|dads|kids|toddlers|baby|new parents|children""), ""Parenting"",
  REGEXMATCH(LOWER(B484), ""technology|tech|gadgets|smartphone|apps"&amp;"|devices|computing|ai|robots""), ""Technology"",
  REGEXMATCH(LOWER(B484), ""education|students|learning|school|teachers|college|university|academics""), ""Education"",
  TRUE, ""Other""
)"),"Auto")</f>
        <v>Auto</v>
      </c>
      <c r="J496" t="s">
        <v>27</v>
      </c>
      <c r="K496" t="s">
        <v>1124</v>
      </c>
      <c r="L496" t="s">
        <v>34</v>
      </c>
      <c r="M496" t="s">
        <v>1125</v>
      </c>
      <c r="N496" t="s">
        <v>23</v>
      </c>
      <c r="O496" t="s">
        <v>24</v>
      </c>
      <c r="P496">
        <v>11672</v>
      </c>
      <c r="Q496">
        <v>84</v>
      </c>
      <c r="R496">
        <v>7619</v>
      </c>
      <c r="S496">
        <v>9999</v>
      </c>
      <c r="T496">
        <v>7</v>
      </c>
      <c r="U496">
        <v>5284.2770399999999</v>
      </c>
      <c r="V496" t="s">
        <v>106</v>
      </c>
      <c r="W496">
        <f t="shared" si="49"/>
        <v>754.89671999999996</v>
      </c>
      <c r="X496">
        <f t="shared" si="50"/>
        <v>0.71967100753941049</v>
      </c>
      <c r="Y496">
        <f t="shared" si="51"/>
        <v>65.275873886223451</v>
      </c>
      <c r="Z496">
        <f t="shared" si="52"/>
        <v>693.5656962856018</v>
      </c>
      <c r="AA496">
        <f t="shared" si="53"/>
        <v>8.3333333333333321</v>
      </c>
      <c r="AB496">
        <f t="shared" si="54"/>
        <v>452.73106922549687</v>
      </c>
      <c r="AC496">
        <f t="shared" si="55"/>
        <v>62.908059999999999</v>
      </c>
    </row>
    <row r="497" spans="1:29" x14ac:dyDescent="0.25">
      <c r="A497" t="s">
        <v>678</v>
      </c>
      <c r="B497" t="s">
        <v>2310</v>
      </c>
      <c r="C497" t="s">
        <v>2926</v>
      </c>
      <c r="D497" t="s">
        <v>2926</v>
      </c>
      <c r="E497" t="s">
        <v>2927</v>
      </c>
      <c r="I497" t="str">
        <f ca="1">IFERROR(__xludf.DUMMYFUNCTION("IFS(
  REGEXMATCH(LOWER(B253), ""sports|ufc|nba|nfl|mlb|soccer|sports fans""), ""Sports"",
  REGEXMATCH(LOWER(B253), ""music|spotify|concert|band|rock|pop|hip hop|jazz|r&amp;b|music lovers""), ""Music"",
  REGEXMATCH(LOWER(B253), ""food|cooking|recipe|restaur"&amp;"ant|snack|grocery|foodies""), ""Food"",
  REGEXMATCH(LOWER(B253), ""travel|vacation|airline|hotel|trip|flights|travelers""), ""Travel"",
  REGEXMATCH(LOWER(B253), ""fashion|style|clothing|apparel|shoes|accessories|beauty|cosmetics|fashionistas""), ""Fashi"&amp;"on &amp; Beauty"",
  REGEXMATCH(LOWER(B253), ""fitness|workout|gym|exercise|yoga|wellness|fitness enthusiasts""), ""Fitness"",
  REGEXMATCH(LOWER(B253), ""health|medical|pharmacy|mental health|doctor|health-conscious""), ""Health"",
  REGEXMATCH(LOWER(B253), "&amp;"""pets|dogs|cats|animals|pet care|pet lovers""), ""Pets"",
  REGEXMATCH(LOWER(B253), ""games|gaming|video games|xbox|playstation|nintendo|gamers""), ""Gaming"",
  REGEXMATCH(LOWER(B253), ""entertainment|movies|tv|netflix|streaming|celebrity|movie lovers|t"&amp;"v fans""), ""Entertainment"",
  REGEXMATCH(LOWER(B253), ""lifestyle|home|interior|decor|living|lifestyle enthusiasts""), ""Lifestyle"",
  REGEXMATCH(LOWER(B253), ""financial|finance|investing|stocks|retirement|banking|credit|debt|loans|savings|personal fi"&amp;"nance""), ""Finance"",
  REGEXMATCH(LOWER(B253), ""auto|automotive""), ""Auto"",
  REGEXMATCH(LOWER(B253), ""parenting|moms|dads|kids|toddlers|baby|new parents|children""), ""Parenting"",
  REGEXMATCH(LOWER(B253), ""technology|tech|gadgets|smartphone|apps"&amp;"|devices|computing|ai|robots""), ""Technology"",
  REGEXMATCH(LOWER(B253), ""education|students|learning|school|teachers|college|university|academics""), ""Education"",
  TRUE, ""Other""
)"),"Other")</f>
        <v>Other</v>
      </c>
      <c r="J497" t="s">
        <v>19</v>
      </c>
      <c r="K497" t="s">
        <v>679</v>
      </c>
      <c r="L497" t="s">
        <v>40</v>
      </c>
      <c r="M497" t="s">
        <v>680</v>
      </c>
      <c r="N497" t="s">
        <v>23</v>
      </c>
      <c r="O497" t="s">
        <v>24</v>
      </c>
      <c r="P497">
        <v>15322</v>
      </c>
      <c r="Q497">
        <v>55</v>
      </c>
      <c r="R497">
        <v>6416</v>
      </c>
      <c r="S497">
        <v>14049</v>
      </c>
      <c r="T497">
        <v>5</v>
      </c>
      <c r="U497">
        <v>1850.464205</v>
      </c>
      <c r="V497" t="s">
        <v>74</v>
      </c>
      <c r="W497">
        <f t="shared" si="49"/>
        <v>370.09284100000002</v>
      </c>
      <c r="X497">
        <f t="shared" si="50"/>
        <v>0.35896097115259101</v>
      </c>
      <c r="Y497">
        <f t="shared" si="51"/>
        <v>41.874428925727713</v>
      </c>
      <c r="Z497">
        <f t="shared" si="52"/>
        <v>288.41399703865341</v>
      </c>
      <c r="AA497">
        <f t="shared" si="53"/>
        <v>9.0909090909090917</v>
      </c>
      <c r="AB497">
        <f t="shared" si="54"/>
        <v>120.77171420180133</v>
      </c>
      <c r="AC497">
        <f t="shared" si="55"/>
        <v>33.64480372727273</v>
      </c>
    </row>
    <row r="498" spans="1:29" x14ac:dyDescent="0.25">
      <c r="A498" t="s">
        <v>1445</v>
      </c>
      <c r="B498" t="s">
        <v>2306</v>
      </c>
      <c r="C498" t="s">
        <v>2307</v>
      </c>
      <c r="D498" t="s">
        <v>2360</v>
      </c>
      <c r="E498" t="s">
        <v>2385</v>
      </c>
      <c r="F498" t="s">
        <v>2928</v>
      </c>
      <c r="I498" t="str">
        <f ca="1">IFERROR(__xludf.DUMMYFUNCTION("IFS(
  REGEXMATCH(LOWER(B682), ""sports|ufc|nba|nfl|mlb|soccer|sports fans""), ""Sports"",
  REGEXMATCH(LOWER(B682), ""music|spotify|concert|band|rock|pop|hip hop|jazz|r&amp;b|music lovers""), ""Music"",
  REGEXMATCH(LOWER(B682), ""food|cooking|recipe|restaur"&amp;"ant|snack|grocery|foodies""), ""Food"",
  REGEXMATCH(LOWER(B682), ""travel|vacation|airline|hotel|trip|flights|travelers""), ""Travel"",
  REGEXMATCH(LOWER(B682), ""fashion|style|clothing|apparel|shoes|accessories|beauty|cosmetics|fashionistas""), ""Fashi"&amp;"on &amp; Beauty"",
  REGEXMATCH(LOWER(B682), ""fitness|workout|gym|exercise|yoga|wellness|fitness enthusiasts""), ""Fitness"",
  REGEXMATCH(LOWER(B682), ""health|medical|pharmacy|mental health|doctor|health-conscious""), ""Health"",
  REGEXMATCH(LOWER(B682), "&amp;"""pets|dogs|cats|animals|pet care|pet lovers""), ""Pets"",
  REGEXMATCH(LOWER(B682), ""games|gaming|video games|xbox|playstation|nintendo|gamers""), ""Gaming"",
  REGEXMATCH(LOWER(B682), ""entertainment|movies|tv|netflix|streaming|celebrity|movie lovers|t"&amp;"v fans""), ""Entertainment"",
  REGEXMATCH(LOWER(B682), ""lifestyle|home|interior|decor|living|lifestyle enthusiasts""), ""Lifestyle"",
  REGEXMATCH(LOWER(B682), ""financial|finance|investing|stocks|retirement|banking|credit|debt|loans|savings|personal fi"&amp;"nance""), ""Finance"",
  REGEXMATCH(LOWER(B682), ""auto|automotive""), ""Auto"",
  REGEXMATCH(LOWER(B682), ""parenting|moms|dads|kids|toddlers|baby|new parents|children""), ""Parenting"",
  REGEXMATCH(LOWER(B682), ""technology|tech|gadgets|smartphone|apps"&amp;"|devices|computing|ai|robots""), ""Technology"",
  REGEXMATCH(LOWER(B682), ""education|students|learning|school|teachers|college|university|academics""), ""Education"",
  TRUE, ""Other""
)"),"Entertainment")</f>
        <v>Entertainment</v>
      </c>
      <c r="J498" t="s">
        <v>27</v>
      </c>
      <c r="K498" t="s">
        <v>731</v>
      </c>
      <c r="L498" t="s">
        <v>34</v>
      </c>
      <c r="M498" t="s">
        <v>283</v>
      </c>
      <c r="N498" t="s">
        <v>51</v>
      </c>
      <c r="O498" t="s">
        <v>116</v>
      </c>
      <c r="P498">
        <v>81905</v>
      </c>
      <c r="Q498">
        <v>220</v>
      </c>
      <c r="R498">
        <v>61995</v>
      </c>
      <c r="S498">
        <v>71110</v>
      </c>
      <c r="T498">
        <v>24</v>
      </c>
      <c r="U498">
        <v>7065.6692800000001</v>
      </c>
      <c r="V498" t="s">
        <v>74</v>
      </c>
      <c r="W498">
        <f t="shared" si="49"/>
        <v>294.40288666666669</v>
      </c>
      <c r="X498">
        <f t="shared" si="50"/>
        <v>0.2686038703375862</v>
      </c>
      <c r="Y498">
        <f t="shared" si="51"/>
        <v>75.691349734448437</v>
      </c>
      <c r="Z498">
        <f t="shared" si="52"/>
        <v>113.97159899991935</v>
      </c>
      <c r="AA498">
        <f t="shared" si="53"/>
        <v>10.909090909090908</v>
      </c>
      <c r="AB498">
        <f t="shared" si="54"/>
        <v>86.266641596972107</v>
      </c>
      <c r="AC498">
        <f t="shared" si="55"/>
        <v>32.116678545454548</v>
      </c>
    </row>
    <row r="499" spans="1:29" x14ac:dyDescent="0.25">
      <c r="A499" t="s">
        <v>1379</v>
      </c>
      <c r="B499" t="s">
        <v>2306</v>
      </c>
      <c r="C499" t="s">
        <v>2307</v>
      </c>
      <c r="D499" t="s">
        <v>2331</v>
      </c>
      <c r="E499" t="s">
        <v>2929</v>
      </c>
      <c r="F499" t="s">
        <v>2930</v>
      </c>
      <c r="I499" t="str">
        <f ca="1">IFERROR(__xludf.DUMMYFUNCTION("IFS(
  REGEXMATCH(LOWER(B639), ""sports|ufc|nba|nfl|mlb|soccer|sports fans""), ""Sports"",
  REGEXMATCH(LOWER(B639), ""music|spotify|concert|band|rock|pop|hip hop|jazz|r&amp;b|music lovers""), ""Music"",
  REGEXMATCH(LOWER(B639), ""food|cooking|recipe|restaur"&amp;"ant|snack|grocery|foodies""), ""Food"",
  REGEXMATCH(LOWER(B639), ""travel|vacation|airline|hotel|trip|flights|travelers""), ""Travel"",
  REGEXMATCH(LOWER(B639), ""fashion|style|clothing|apparel|shoes|accessories|beauty|cosmetics|fashionistas""), ""Fashi"&amp;"on &amp; Beauty"",
  REGEXMATCH(LOWER(B639), ""fitness|workout|gym|exercise|yoga|wellness|fitness enthusiasts""), ""Fitness"",
  REGEXMATCH(LOWER(B639), ""health|medical|pharmacy|mental health|doctor|health-conscious""), ""Health"",
  REGEXMATCH(LOWER(B639), "&amp;"""pets|dogs|cats|animals|pet care|pet lovers""), ""Pets"",
  REGEXMATCH(LOWER(B639), ""games|gaming|video games|xbox|playstation|nintendo|gamers""), ""Gaming"",
  REGEXMATCH(LOWER(B639), ""entertainment|movies|tv|netflix|streaming|celebrity|movie lovers|t"&amp;"v fans""), ""Entertainment"",
  REGEXMATCH(LOWER(B639), ""lifestyle|home|interior|decor|living|lifestyle enthusiasts""), ""Lifestyle"",
  REGEXMATCH(LOWER(B639), ""financial|finance|investing|stocks|retirement|banking|credit|debt|loans|savings|personal fi"&amp;"nance""), ""Finance"",
  REGEXMATCH(LOWER(B639), ""auto|automotive""), ""Auto"",
  REGEXMATCH(LOWER(B639), ""parenting|moms|dads|kids|toddlers|baby|new parents|children""), ""Parenting"",
  REGEXMATCH(LOWER(B639), ""technology|tech|gadgets|smartphone|apps"&amp;"|devices|computing|ai|robots""), ""Technology"",
  REGEXMATCH(LOWER(B639), ""education|students|learning|school|teachers|college|university|academics""), ""Education"",
  TRUE, ""Other""
)"),"Auto")</f>
        <v>Auto</v>
      </c>
      <c r="J499" t="s">
        <v>19</v>
      </c>
      <c r="K499" t="s">
        <v>1380</v>
      </c>
      <c r="L499" t="s">
        <v>40</v>
      </c>
      <c r="M499" t="s">
        <v>572</v>
      </c>
      <c r="N499" t="s">
        <v>23</v>
      </c>
      <c r="O499" t="s">
        <v>24</v>
      </c>
      <c r="P499">
        <v>92764</v>
      </c>
      <c r="Q499">
        <v>320</v>
      </c>
      <c r="R499">
        <v>19625</v>
      </c>
      <c r="S499">
        <v>76531</v>
      </c>
      <c r="T499">
        <v>14</v>
      </c>
      <c r="U499">
        <v>6730.012549</v>
      </c>
      <c r="V499" t="s">
        <v>31</v>
      </c>
      <c r="W499">
        <f t="shared" si="49"/>
        <v>480.71518207142856</v>
      </c>
      <c r="X499">
        <f t="shared" si="50"/>
        <v>0.34496140744254233</v>
      </c>
      <c r="Y499">
        <f t="shared" si="51"/>
        <v>21.155836315812167</v>
      </c>
      <c r="Z499">
        <f t="shared" si="52"/>
        <v>342.93057574522294</v>
      </c>
      <c r="AA499">
        <f t="shared" si="53"/>
        <v>4.375</v>
      </c>
      <c r="AB499">
        <f t="shared" si="54"/>
        <v>72.549831281531624</v>
      </c>
      <c r="AC499">
        <f t="shared" si="55"/>
        <v>21.031289215625002</v>
      </c>
    </row>
    <row r="500" spans="1:29" x14ac:dyDescent="0.25">
      <c r="A500" t="s">
        <v>457</v>
      </c>
      <c r="B500" t="s">
        <v>2393</v>
      </c>
      <c r="C500" t="s">
        <v>2573</v>
      </c>
      <c r="D500" t="s">
        <v>2574</v>
      </c>
      <c r="E500" t="s">
        <v>2575</v>
      </c>
      <c r="F500" t="s">
        <v>2931</v>
      </c>
      <c r="I500" t="str">
        <f ca="1">IFERROR(__xludf.DUMMYFUNCTION("IFS(
  REGEXMATCH(LOWER(B156), ""sports|ufc|nba|nfl|mlb|soccer|sports fans""), ""Sports"",
  REGEXMATCH(LOWER(B156), ""music|spotify|concert|band|rock|pop|hip hop|jazz|r&amp;b|music lovers""), ""Music"",
  REGEXMATCH(LOWER(B156), ""food|cooking|recipe|restaur"&amp;"ant|snack|grocery|foodies""), ""Food"",
  REGEXMATCH(LOWER(B156), ""travel|vacation|airline|hotel|trip|flights|travelers""), ""Travel"",
  REGEXMATCH(LOWER(B156), ""fashion|style|clothing|apparel|shoes|accessories|beauty|cosmetics|fashionistas""), ""Fashi"&amp;"on &amp; Beauty"",
  REGEXMATCH(LOWER(B156), ""fitness|workout|gym|exercise|yoga|wellness|fitness enthusiasts""), ""Fitness"",
  REGEXMATCH(LOWER(B156), ""health|medical|pharmacy|mental health|doctor|health-conscious""), ""Health"",
  REGEXMATCH(LOWER(B156), "&amp;"""pets|dogs|cats|animals|pet care|pet lovers""), ""Pets"",
  REGEXMATCH(LOWER(B156), ""games|gaming|video games|xbox|playstation|nintendo|gamers""), ""Gaming"",
  REGEXMATCH(LOWER(B156), ""entertainment|movies|tv|netflix|streaming|celebrity|movie lovers|t"&amp;"v fans""), ""Entertainment"",
  REGEXMATCH(LOWER(B156), ""lifestyle|home|interior|decor|living|lifestyle enthusiasts""), ""Lifestyle"",
  REGEXMATCH(LOWER(B156), ""financial|finance|investing|stocks|retirement|banking|credit|debt|loans|savings|personal fi"&amp;"nance""), ""Finance"",
  REGEXMATCH(LOWER(B156), ""auto|automotive""), ""Auto"",
  REGEXMATCH(LOWER(B156), ""parenting|moms|dads|kids|toddlers|baby|new parents|children""), ""Parenting"",
  REGEXMATCH(LOWER(B156), ""technology|tech|gadgets|smartphone|apps"&amp;"|devices|computing|ai|robots""), ""Technology"",
  REGEXMATCH(LOWER(B156), ""education|students|learning|school|teachers|college|university|academics""), ""Education"",
  TRUE, ""Other""
)"),"Food")</f>
        <v>Food</v>
      </c>
      <c r="J500" t="s">
        <v>27</v>
      </c>
      <c r="K500" t="s">
        <v>458</v>
      </c>
      <c r="L500" t="s">
        <v>21</v>
      </c>
      <c r="M500" t="s">
        <v>459</v>
      </c>
      <c r="N500" t="s">
        <v>23</v>
      </c>
      <c r="O500" t="s">
        <v>116</v>
      </c>
      <c r="P500">
        <v>16354</v>
      </c>
      <c r="Q500">
        <v>40</v>
      </c>
      <c r="R500">
        <v>8061</v>
      </c>
      <c r="S500">
        <v>15667</v>
      </c>
      <c r="T500">
        <v>4</v>
      </c>
      <c r="U500">
        <v>1610.3199770000001</v>
      </c>
      <c r="V500" t="s">
        <v>64</v>
      </c>
      <c r="W500">
        <f t="shared" si="49"/>
        <v>402.57999425000003</v>
      </c>
      <c r="X500">
        <f t="shared" si="50"/>
        <v>0.24458847988259752</v>
      </c>
      <c r="Y500">
        <f t="shared" si="51"/>
        <v>49.290693408340466</v>
      </c>
      <c r="Z500">
        <f t="shared" si="52"/>
        <v>199.76677546210149</v>
      </c>
      <c r="AA500">
        <f t="shared" si="53"/>
        <v>10</v>
      </c>
      <c r="AB500">
        <f t="shared" si="54"/>
        <v>98.466428824752356</v>
      </c>
      <c r="AC500">
        <f t="shared" si="55"/>
        <v>40.257999425000001</v>
      </c>
    </row>
    <row r="501" spans="1:29" x14ac:dyDescent="0.25">
      <c r="A501" t="s">
        <v>1027</v>
      </c>
      <c r="B501" t="s">
        <v>2306</v>
      </c>
      <c r="C501" t="s">
        <v>2307</v>
      </c>
      <c r="D501" t="s">
        <v>2369</v>
      </c>
      <c r="E501" t="s">
        <v>2409</v>
      </c>
      <c r="F501" t="s">
        <v>2932</v>
      </c>
      <c r="I501" t="str">
        <f ca="1">IFERROR(__xludf.DUMMYFUNCTION("IFS(
  REGEXMATCH(LOWER(B427), ""sports|ufc|nba|nfl|mlb|soccer|sports fans""), ""Sports"",
  REGEXMATCH(LOWER(B427), ""music|spotify|concert|band|rock|pop|hip hop|jazz|r&amp;b|music lovers""), ""Music"",
  REGEXMATCH(LOWER(B427), ""food|cooking|recipe|restaur"&amp;"ant|snack|grocery|foodies""), ""Food"",
  REGEXMATCH(LOWER(B427), ""travel|vacation|airline|hotel|trip|flights|travelers""), ""Travel"",
  REGEXMATCH(LOWER(B427), ""fashion|style|clothing|apparel|shoes|accessories|beauty|cosmetics|fashionistas""), ""Fashi"&amp;"on &amp; Beauty"",
  REGEXMATCH(LOWER(B427), ""fitness|workout|gym|exercise|yoga|wellness|fitness enthusiasts""), ""Fitness"",
  REGEXMATCH(LOWER(B427), ""health|medical|pharmacy|mental health|doctor|health-conscious""), ""Health"",
  REGEXMATCH(LOWER(B427), "&amp;"""pets|dogs|cats|animals|pet care|pet lovers""), ""Pets"",
  REGEXMATCH(LOWER(B427), ""games|gaming|video games|xbox|playstation|nintendo|gamers""), ""Gaming"",
  REGEXMATCH(LOWER(B427), ""entertainment|movies|tv|netflix|streaming|celebrity|movie lovers|t"&amp;"v fans""), ""Entertainment"",
  REGEXMATCH(LOWER(B427), ""lifestyle|home|interior|decor|living|lifestyle enthusiasts""), ""Lifestyle"",
  REGEXMATCH(LOWER(B427), ""financial|finance|investing|stocks|retirement|banking|credit|debt|loans|savings|personal fi"&amp;"nance""), ""Finance"",
  REGEXMATCH(LOWER(B427), ""auto|automotive""), ""Auto"",
  REGEXMATCH(LOWER(B427), ""parenting|moms|dads|kids|toddlers|baby|new parents|children""), ""Parenting"",
  REGEXMATCH(LOWER(B427), ""technology|tech|gadgets|smartphone|apps"&amp;"|devices|computing|ai|robots""), ""Technology"",
  REGEXMATCH(LOWER(B427), ""education|students|learning|school|teachers|college|university|academics""), ""Education"",
  TRUE, ""Other""
)"),"Other")</f>
        <v>Other</v>
      </c>
      <c r="J501" t="s">
        <v>152</v>
      </c>
      <c r="K501" t="s">
        <v>1028</v>
      </c>
      <c r="L501" t="s">
        <v>40</v>
      </c>
      <c r="M501" t="s">
        <v>876</v>
      </c>
      <c r="N501" t="s">
        <v>46</v>
      </c>
      <c r="O501" t="s">
        <v>24</v>
      </c>
      <c r="P501">
        <v>114723</v>
      </c>
      <c r="Q501">
        <v>350</v>
      </c>
      <c r="R501">
        <v>14623</v>
      </c>
      <c r="S501">
        <v>92063</v>
      </c>
      <c r="T501">
        <v>6</v>
      </c>
      <c r="U501">
        <v>4742.0086369999999</v>
      </c>
      <c r="V501" t="s">
        <v>80</v>
      </c>
      <c r="W501">
        <f t="shared" si="49"/>
        <v>790.33477283333332</v>
      </c>
      <c r="X501">
        <f t="shared" si="50"/>
        <v>0.30508267740557693</v>
      </c>
      <c r="Y501">
        <f t="shared" si="51"/>
        <v>12.746354262005003</v>
      </c>
      <c r="Z501">
        <f t="shared" si="52"/>
        <v>324.28425336798193</v>
      </c>
      <c r="AA501">
        <f t="shared" si="53"/>
        <v>1.7142857142857144</v>
      </c>
      <c r="AB501">
        <f t="shared" si="54"/>
        <v>41.334419750180871</v>
      </c>
      <c r="AC501">
        <f t="shared" si="55"/>
        <v>13.548596105714285</v>
      </c>
    </row>
    <row r="502" spans="1:29" x14ac:dyDescent="0.25">
      <c r="A502" t="s">
        <v>545</v>
      </c>
      <c r="B502" t="s">
        <v>2310</v>
      </c>
      <c r="C502" t="s">
        <v>2311</v>
      </c>
      <c r="D502" t="s">
        <v>2312</v>
      </c>
      <c r="E502" t="s">
        <v>2933</v>
      </c>
      <c r="I502" t="str">
        <f ca="1">IFERROR(__xludf.DUMMYFUNCTION("IFS(
  REGEXMATCH(LOWER(B194), ""sports|ufc|nba|nfl|mlb|soccer|sports fans""), ""Sports"",
  REGEXMATCH(LOWER(B194), ""music|spotify|concert|band|rock|pop|hip hop|jazz|r&amp;b|music lovers""), ""Music"",
  REGEXMATCH(LOWER(B194), ""food|cooking|recipe|restaur"&amp;"ant|snack|grocery|foodies""), ""Food"",
  REGEXMATCH(LOWER(B194), ""travel|vacation|airline|hotel|trip|flights|travelers""), ""Travel"",
  REGEXMATCH(LOWER(B194), ""fashion|style|clothing|apparel|shoes|accessories|beauty|cosmetics|fashionistas""), ""Fashi"&amp;"on &amp; Beauty"",
  REGEXMATCH(LOWER(B194), ""fitness|workout|gym|exercise|yoga|wellness|fitness enthusiasts""), ""Fitness"",
  REGEXMATCH(LOWER(B194), ""health|medical|pharmacy|mental health|doctor|health-conscious""), ""Health"",
  REGEXMATCH(LOWER(B194), "&amp;"""pets|dogs|cats|animals|pet care|pet lovers""), ""Pets"",
  REGEXMATCH(LOWER(B194), ""games|gaming|video games|xbox|playstation|nintendo|gamers""), ""Gaming"",
  REGEXMATCH(LOWER(B194), ""entertainment|movies|tv|netflix|streaming|celebrity|movie lovers|t"&amp;"v fans""), ""Entertainment"",
  REGEXMATCH(LOWER(B194), ""lifestyle|home|interior|decor|living|lifestyle enthusiasts""), ""Lifestyle"",
  REGEXMATCH(LOWER(B194), ""financial|finance|investing|stocks|retirement|banking|credit|debt|loans|savings|personal fi"&amp;"nance""), ""Finance"",
  REGEXMATCH(LOWER(B194), ""auto|automotive""), ""Auto"",
  REGEXMATCH(LOWER(B194), ""parenting|moms|dads|kids|toddlers|baby|new parents|children""), ""Parenting"",
  REGEXMATCH(LOWER(B194), ""technology|tech|gadgets|smartphone|apps"&amp;"|devices|computing|ai|robots""), ""Technology"",
  REGEXMATCH(LOWER(B194), ""education|students|learning|school|teachers|college|university|academics""), ""Education"",
  TRUE, ""Other""
)"),"Other")</f>
        <v>Other</v>
      </c>
      <c r="J502" t="s">
        <v>27</v>
      </c>
      <c r="K502" t="s">
        <v>546</v>
      </c>
      <c r="L502" t="s">
        <v>29</v>
      </c>
      <c r="M502" t="s">
        <v>35</v>
      </c>
      <c r="N502" t="s">
        <v>23</v>
      </c>
      <c r="O502" t="s">
        <v>92</v>
      </c>
      <c r="P502">
        <v>598460</v>
      </c>
      <c r="Q502">
        <v>1654</v>
      </c>
      <c r="R502">
        <v>201153</v>
      </c>
      <c r="S502">
        <v>557263</v>
      </c>
      <c r="T502">
        <v>13</v>
      </c>
      <c r="U502">
        <v>1689.7445070000001</v>
      </c>
      <c r="V502" t="s">
        <v>74</v>
      </c>
      <c r="W502">
        <f t="shared" si="49"/>
        <v>129.98034669230771</v>
      </c>
      <c r="X502">
        <f t="shared" si="50"/>
        <v>0.27637603181499182</v>
      </c>
      <c r="Y502">
        <f t="shared" si="51"/>
        <v>33.611770210206195</v>
      </c>
      <c r="Z502">
        <f t="shared" si="52"/>
        <v>8.4002948352746412</v>
      </c>
      <c r="AA502">
        <f t="shared" si="53"/>
        <v>0.78597339782345821</v>
      </c>
      <c r="AB502">
        <f t="shared" si="54"/>
        <v>2.8234877970123318</v>
      </c>
      <c r="AC502">
        <f t="shared" si="55"/>
        <v>1.0216109474002419</v>
      </c>
    </row>
    <row r="503" spans="1:29" x14ac:dyDescent="0.25">
      <c r="A503" t="s">
        <v>1345</v>
      </c>
      <c r="B503" t="s">
        <v>2306</v>
      </c>
      <c r="C503" t="s">
        <v>2307</v>
      </c>
      <c r="D503" t="s">
        <v>2492</v>
      </c>
      <c r="E503" t="s">
        <v>2934</v>
      </c>
      <c r="F503" t="s">
        <v>2935</v>
      </c>
      <c r="I503" t="str">
        <f ca="1">IFERROR(__xludf.DUMMYFUNCTION("IFS(
  REGEXMATCH(LOWER(B615), ""sports|ufc|nba|nfl|mlb|soccer|sports fans""), ""Sports"",
  REGEXMATCH(LOWER(B615), ""music|spotify|concert|band|rock|pop|hip hop|jazz|r&amp;b|music lovers""), ""Music"",
  REGEXMATCH(LOWER(B615), ""food|cooking|recipe|restaur"&amp;"ant|snack|grocery|foodies""), ""Food"",
  REGEXMATCH(LOWER(B615), ""travel|vacation|airline|hotel|trip|flights|travelers""), ""Travel"",
  REGEXMATCH(LOWER(B615), ""fashion|style|clothing|apparel|shoes|accessories|beauty|cosmetics|fashionistas""), ""Fashi"&amp;"on &amp; Beauty"",
  REGEXMATCH(LOWER(B615), ""fitness|workout|gym|exercise|yoga|wellness|fitness enthusiasts""), ""Fitness"",
  REGEXMATCH(LOWER(B615), ""health|medical|pharmacy|mental health|doctor|health-conscious""), ""Health"",
  REGEXMATCH(LOWER(B615), "&amp;"""pets|dogs|cats|animals|pet care|pet lovers""), ""Pets"",
  REGEXMATCH(LOWER(B615), ""games|gaming|video games|xbox|playstation|nintendo|gamers""), ""Gaming"",
  REGEXMATCH(LOWER(B615), ""entertainment|movies|tv|netflix|streaming|celebrity|movie lovers|t"&amp;"v fans""), ""Entertainment"",
  REGEXMATCH(LOWER(B615), ""lifestyle|home|interior|decor|living|lifestyle enthusiasts""), ""Lifestyle"",
  REGEXMATCH(LOWER(B615), ""financial|finance|investing|stocks|retirement|banking|credit|debt|loans|savings|personal fi"&amp;"nance""), ""Finance"",
  REGEXMATCH(LOWER(B615), ""auto|automotive""), ""Auto"",
  REGEXMATCH(LOWER(B615), ""parenting|moms|dads|kids|toddlers|baby|new parents|children""), ""Parenting"",
  REGEXMATCH(LOWER(B615), ""technology|tech|gadgets|smartphone|apps"&amp;"|devices|computing|ai|robots""), ""Technology"",
  REGEXMATCH(LOWER(B615), ""education|students|learning|school|teachers|college|university|academics""), ""Education"",
  TRUE, ""Other""
)"),"Other")</f>
        <v>Other</v>
      </c>
      <c r="J503" t="s">
        <v>27</v>
      </c>
      <c r="K503" t="s">
        <v>190</v>
      </c>
      <c r="L503" t="s">
        <v>21</v>
      </c>
      <c r="M503" t="s">
        <v>54</v>
      </c>
      <c r="N503" t="s">
        <v>23</v>
      </c>
      <c r="O503" t="s">
        <v>24</v>
      </c>
      <c r="P503">
        <v>7862</v>
      </c>
      <c r="Q503">
        <v>20</v>
      </c>
      <c r="R503">
        <v>2152</v>
      </c>
      <c r="S503">
        <v>6039</v>
      </c>
      <c r="T503">
        <v>2</v>
      </c>
      <c r="U503">
        <v>6506.4336869999997</v>
      </c>
      <c r="V503" t="s">
        <v>64</v>
      </c>
      <c r="W503">
        <f t="shared" si="49"/>
        <v>3253.2168434999999</v>
      </c>
      <c r="X503">
        <f t="shared" si="50"/>
        <v>0.25438819638768762</v>
      </c>
      <c r="Y503">
        <f t="shared" si="51"/>
        <v>27.372169931315188</v>
      </c>
      <c r="Z503">
        <f t="shared" si="52"/>
        <v>3023.4357281598514</v>
      </c>
      <c r="AA503">
        <f t="shared" si="53"/>
        <v>10</v>
      </c>
      <c r="AB503">
        <f t="shared" si="54"/>
        <v>827.57996527601119</v>
      </c>
      <c r="AC503">
        <f t="shared" si="55"/>
        <v>325.32168435</v>
      </c>
    </row>
    <row r="504" spans="1:29" x14ac:dyDescent="0.25">
      <c r="A504" t="s">
        <v>355</v>
      </c>
      <c r="B504" t="s">
        <v>930</v>
      </c>
      <c r="C504" t="s">
        <v>2340</v>
      </c>
      <c r="D504" t="s">
        <v>2341</v>
      </c>
      <c r="E504" t="s">
        <v>2936</v>
      </c>
      <c r="I504" t="str">
        <f ca="1">IFERROR(__xludf.DUMMYFUNCTION("IFS(
  REGEXMATCH(LOWER(B110), ""sports|ufc|nba|nfl|mlb|soccer|sports fans""), ""Sports"",
  REGEXMATCH(LOWER(B110), ""music|spotify|concert|band|rock|pop|hip hop|jazz|r&amp;b|music lovers""), ""Music"",
  REGEXMATCH(LOWER(B110), ""food|cooking|recipe|restaur"&amp;"ant|snack|grocery|foodies""), ""Food"",
  REGEXMATCH(LOWER(B110), ""travel|vacation|airline|hotel|trip|flights|travelers""), ""Travel"",
  REGEXMATCH(LOWER(B110), ""fashion|style|clothing|apparel|shoes|accessories|beauty|cosmetics|fashionistas""), ""Fashi"&amp;"on &amp; Beauty"",
  REGEXMATCH(LOWER(B110), ""fitness|workout|gym|exercise|yoga|wellness|fitness enthusiasts""), ""Fitness"",
  REGEXMATCH(LOWER(B110), ""health|medical|pharmacy|mental health|doctor|health-conscious""), ""Health"",
  REGEXMATCH(LOWER(B110), "&amp;"""pets|dogs|cats|animals|pet care|pet lovers""), ""Pets"",
  REGEXMATCH(LOWER(B110), ""games|gaming|video games|xbox|playstation|nintendo|gamers""), ""Gaming"",
  REGEXMATCH(LOWER(B110), ""entertainment|movies|tv|netflix|streaming|celebrity|movie lovers|t"&amp;"v fans""), ""Entertainment"",
  REGEXMATCH(LOWER(B110), ""lifestyle|home|interior|decor|living|lifestyle enthusiasts""), ""Lifestyle"",
  REGEXMATCH(LOWER(B110), ""financial|finance|investing|stocks|retirement|banking|credit|debt|loans|savings|personal fi"&amp;"nance""), ""Finance"",
  REGEXMATCH(LOWER(B110), ""auto|automotive""), ""Auto"",
  REGEXMATCH(LOWER(B110), ""parenting|moms|dads|kids|toddlers|baby|new parents|children""), ""Parenting"",
  REGEXMATCH(LOWER(B110), ""technology|tech|gadgets|smartphone|apps"&amp;"|devices|computing|ai|robots""), ""Technology"",
  REGEXMATCH(LOWER(B110), ""education|students|learning|school|teachers|college|university|academics""), ""Education"",
  TRUE, ""Other""
)"),"Sports")</f>
        <v>Sports</v>
      </c>
      <c r="J504" t="s">
        <v>19</v>
      </c>
      <c r="K504" t="s">
        <v>356</v>
      </c>
      <c r="L504" t="s">
        <v>29</v>
      </c>
      <c r="M504" t="s">
        <v>357</v>
      </c>
      <c r="N504" t="s">
        <v>91</v>
      </c>
      <c r="O504" t="s">
        <v>24</v>
      </c>
      <c r="P504">
        <v>13592</v>
      </c>
      <c r="Q504">
        <v>85</v>
      </c>
      <c r="R504">
        <v>7747</v>
      </c>
      <c r="S504">
        <v>10690</v>
      </c>
      <c r="T504">
        <v>1</v>
      </c>
      <c r="U504">
        <v>1555.1120780000001</v>
      </c>
      <c r="V504" t="s">
        <v>47</v>
      </c>
      <c r="W504">
        <f t="shared" si="49"/>
        <v>1555.1120780000001</v>
      </c>
      <c r="X504">
        <f t="shared" si="50"/>
        <v>0.62536786344908768</v>
      </c>
      <c r="Y504">
        <f t="shared" si="51"/>
        <v>56.996762801648025</v>
      </c>
      <c r="Z504">
        <f t="shared" si="52"/>
        <v>200.73732773977025</v>
      </c>
      <c r="AA504">
        <f t="shared" si="53"/>
        <v>1.1764705882352942</v>
      </c>
      <c r="AB504">
        <f t="shared" si="54"/>
        <v>114.41377854620366</v>
      </c>
      <c r="AC504">
        <f t="shared" si="55"/>
        <v>18.295436211764706</v>
      </c>
    </row>
    <row r="505" spans="1:29" x14ac:dyDescent="0.25">
      <c r="A505" t="s">
        <v>258</v>
      </c>
      <c r="B505" t="s">
        <v>2310</v>
      </c>
      <c r="C505" t="s">
        <v>2642</v>
      </c>
      <c r="D505" t="s">
        <v>2517</v>
      </c>
      <c r="E505" t="s">
        <v>2937</v>
      </c>
      <c r="I505" t="str">
        <f ca="1">IFERROR(__xludf.DUMMYFUNCTION("IFS(
  REGEXMATCH(LOWER(B74), ""sports|ufc|nba|nfl|mlb|soccer|sports fans""), ""Sports"",
  REGEXMATCH(LOWER(B74), ""music|spotify|concert|band|rock|pop|hip hop|jazz|r&amp;b|music lovers""), ""Music"",
  REGEXMATCH(LOWER(B74), ""food|cooking|recipe|restaurant"&amp;"|snack|grocery|foodies""), ""Food"",
  REGEXMATCH(LOWER(B74), ""travel|vacation|airline|hotel|trip|flights|travelers""), ""Travel"",
  REGEXMATCH(LOWER(B74), ""fashion|style|clothing|apparel|shoes|accessories|beauty|cosmetics|fashionistas""), ""Fashion &amp; "&amp;"Beauty"",
  REGEXMATCH(LOWER(B74), ""fitness|workout|gym|exercise|yoga|wellness|fitness enthusiasts""), ""Fitness"",
  REGEXMATCH(LOWER(B74), ""health|medical|pharmacy|mental health|doctor|health-conscious""), ""Health"",
  REGEXMATCH(LOWER(B74), ""pets|d"&amp;"ogs|cats|animals|pet care|pet lovers""), ""Pets"",
  REGEXMATCH(LOWER(B74), ""games|gaming|video games|xbox|playstation|nintendo|gamers""), ""Gaming"",
  REGEXMATCH(LOWER(B74), ""entertainment|movies|tv|netflix|streaming|celebrity|movie lovers|tv fans""),"&amp;" ""Entertainment"",
  REGEXMATCH(LOWER(B74), ""lifestyle|home|interior|decor|living|lifestyle enthusiasts""), ""Lifestyle"",
  REGEXMATCH(LOWER(B74), ""financial|finance|investing|stocks|retirement|banking|credit|debt|loans|savings|personal finance""), """&amp;"Finance"",
  REGEXMATCH(LOWER(B74), ""auto|automotive""), ""Auto"",
  REGEXMATCH(LOWER(B74), ""parenting|moms|dads|kids|toddlers|baby|new parents|children""), ""Parenting"",
  REGEXMATCH(LOWER(B74), ""technology|tech|gadgets|smartphone|apps|devices|comput"&amp;"ing|ai|robots""), ""Technology"",
  REGEXMATCH(LOWER(B74), ""education|students|learning|school|teachers|college|university|academics""), ""Education"",
  TRUE, ""Other""
)"),"Food")</f>
        <v>Food</v>
      </c>
      <c r="J505" t="s">
        <v>19</v>
      </c>
      <c r="K505" t="s">
        <v>259</v>
      </c>
      <c r="L505" t="s">
        <v>21</v>
      </c>
      <c r="M505" t="s">
        <v>142</v>
      </c>
      <c r="N505" t="s">
        <v>46</v>
      </c>
      <c r="O505" t="s">
        <v>24</v>
      </c>
      <c r="P505">
        <v>12592</v>
      </c>
      <c r="Q505">
        <v>63</v>
      </c>
      <c r="R505">
        <v>7472</v>
      </c>
      <c r="S505">
        <v>11687</v>
      </c>
      <c r="T505">
        <v>4</v>
      </c>
      <c r="U505">
        <v>1521.185189</v>
      </c>
      <c r="V505" t="s">
        <v>260</v>
      </c>
      <c r="W505">
        <f t="shared" si="49"/>
        <v>380.29629725000001</v>
      </c>
      <c r="X505">
        <f t="shared" si="50"/>
        <v>0.50031766200762395</v>
      </c>
      <c r="Y505">
        <f t="shared" si="51"/>
        <v>59.339263024142305</v>
      </c>
      <c r="Z505">
        <f t="shared" si="52"/>
        <v>203.5847415685225</v>
      </c>
      <c r="AA505">
        <f t="shared" si="53"/>
        <v>6.3492063492063489</v>
      </c>
      <c r="AB505">
        <f t="shared" si="54"/>
        <v>120.80568527636595</v>
      </c>
      <c r="AC505">
        <f t="shared" si="55"/>
        <v>24.145796650793653</v>
      </c>
    </row>
    <row r="506" spans="1:29" x14ac:dyDescent="0.25">
      <c r="A506" t="s">
        <v>753</v>
      </c>
      <c r="B506" t="s">
        <v>2310</v>
      </c>
      <c r="C506" t="s">
        <v>2362</v>
      </c>
      <c r="D506" t="s">
        <v>2363</v>
      </c>
      <c r="E506" t="s">
        <v>2938</v>
      </c>
      <c r="I506" t="str">
        <f ca="1">IFERROR(__xludf.DUMMYFUNCTION("IFS(
  REGEXMATCH(LOWER(B287), ""sports|ufc|nba|nfl|mlb|soccer|sports fans""), ""Sports"",
  REGEXMATCH(LOWER(B287), ""music|spotify|concert|band|rock|pop|hip hop|jazz|r&amp;b|music lovers""), ""Music"",
  REGEXMATCH(LOWER(B287), ""food|cooking|recipe|restaur"&amp;"ant|snack|grocery|foodies""), ""Food"",
  REGEXMATCH(LOWER(B287), ""travel|vacation|airline|hotel|trip|flights|travelers""), ""Travel"",
  REGEXMATCH(LOWER(B287), ""fashion|style|clothing|apparel|shoes|accessories|beauty|cosmetics|fashionistas""), ""Fashi"&amp;"on &amp; Beauty"",
  REGEXMATCH(LOWER(B287), ""fitness|workout|gym|exercise|yoga|wellness|fitness enthusiasts""), ""Fitness"",
  REGEXMATCH(LOWER(B287), ""health|medical|pharmacy|mental health|doctor|health-conscious""), ""Health"",
  REGEXMATCH(LOWER(B287), "&amp;"""pets|dogs|cats|animals|pet care|pet lovers""), ""Pets"",
  REGEXMATCH(LOWER(B287), ""games|gaming|video games|xbox|playstation|nintendo|gamers""), ""Gaming"",
  REGEXMATCH(LOWER(B287), ""entertainment|movies|tv|netflix|streaming|celebrity|movie lovers|t"&amp;"v fans""), ""Entertainment"",
  REGEXMATCH(LOWER(B287), ""lifestyle|home|interior|decor|living|lifestyle enthusiasts""), ""Lifestyle"",
  REGEXMATCH(LOWER(B287), ""financial|finance|investing|stocks|retirement|banking|credit|debt|loans|savings|personal fi"&amp;"nance""), ""Finance"",
  REGEXMATCH(LOWER(B287), ""auto|automotive""), ""Auto"",
  REGEXMATCH(LOWER(B287), ""parenting|moms|dads|kids|toddlers|baby|new parents|children""), ""Parenting"",
  REGEXMATCH(LOWER(B287), ""technology|tech|gadgets|smartphone|apps"&amp;"|devices|computing|ai|robots""), ""Technology"",
  REGEXMATCH(LOWER(B287), ""education|students|learning|school|teachers|college|university|academics""), ""Education"",
  TRUE, ""Other""
)"),"Other")</f>
        <v>Other</v>
      </c>
      <c r="J506" t="s">
        <v>19</v>
      </c>
      <c r="K506" t="s">
        <v>754</v>
      </c>
      <c r="L506" t="s">
        <v>40</v>
      </c>
      <c r="M506" t="s">
        <v>755</v>
      </c>
      <c r="N506" t="s">
        <v>23</v>
      </c>
      <c r="O506" t="s">
        <v>24</v>
      </c>
      <c r="P506">
        <v>12606</v>
      </c>
      <c r="Q506">
        <v>74</v>
      </c>
      <c r="R506">
        <v>8332</v>
      </c>
      <c r="S506">
        <v>11170</v>
      </c>
      <c r="T506">
        <v>5</v>
      </c>
      <c r="U506">
        <v>2002.5379889999999</v>
      </c>
      <c r="V506" t="s">
        <v>106</v>
      </c>
      <c r="W506">
        <f t="shared" si="49"/>
        <v>400.50759779999998</v>
      </c>
      <c r="X506">
        <f t="shared" si="50"/>
        <v>0.58702205299063936</v>
      </c>
      <c r="Y506">
        <f t="shared" si="51"/>
        <v>66.09551007456767</v>
      </c>
      <c r="Z506">
        <f t="shared" si="52"/>
        <v>240.34301356216994</v>
      </c>
      <c r="AA506">
        <f t="shared" si="53"/>
        <v>6.756756756756757</v>
      </c>
      <c r="AB506">
        <f t="shared" si="54"/>
        <v>158.85594074250355</v>
      </c>
      <c r="AC506">
        <f t="shared" si="55"/>
        <v>27.061324175675676</v>
      </c>
    </row>
    <row r="507" spans="1:29" x14ac:dyDescent="0.25">
      <c r="A507" t="s">
        <v>1319</v>
      </c>
      <c r="B507" t="s">
        <v>2306</v>
      </c>
      <c r="C507" t="s">
        <v>2307</v>
      </c>
      <c r="D507" t="s">
        <v>2345</v>
      </c>
      <c r="E507" t="s">
        <v>2346</v>
      </c>
      <c r="F507" t="s">
        <v>2347</v>
      </c>
      <c r="G507" t="s">
        <v>2709</v>
      </c>
      <c r="I507" t="str">
        <f ca="1">IFERROR(__xludf.DUMMYFUNCTION("IFS(
  REGEXMATCH(LOWER(B601), ""sports|ufc|nba|nfl|mlb|soccer|sports fans""), ""Sports"",
  REGEXMATCH(LOWER(B601), ""music|spotify|concert|band|rock|pop|hip hop|jazz|r&amp;b|music lovers""), ""Music"",
  REGEXMATCH(LOWER(B601), ""food|cooking|recipe|restaur"&amp;"ant|snack|grocery|foodies""), ""Food"",
  REGEXMATCH(LOWER(B601), ""travel|vacation|airline|hotel|trip|flights|travelers""), ""Travel"",
  REGEXMATCH(LOWER(B601), ""fashion|style|clothing|apparel|shoes|accessories|beauty|cosmetics|fashionistas""), ""Fashi"&amp;"on &amp; Beauty"",
  REGEXMATCH(LOWER(B601), ""fitness|workout|gym|exercise|yoga|wellness|fitness enthusiasts""), ""Fitness"",
  REGEXMATCH(LOWER(B601), ""health|medical|pharmacy|mental health|doctor|health-conscious""), ""Health"",
  REGEXMATCH(LOWER(B601), "&amp;"""pets|dogs|cats|animals|pet care|pet lovers""), ""Pets"",
  REGEXMATCH(LOWER(B601), ""games|gaming|video games|xbox|playstation|nintendo|gamers""), ""Gaming"",
  REGEXMATCH(LOWER(B601), ""entertainment|movies|tv|netflix|streaming|celebrity|movie lovers|t"&amp;"v fans""), ""Entertainment"",
  REGEXMATCH(LOWER(B601), ""lifestyle|home|interior|decor|living|lifestyle enthusiasts""), ""Lifestyle"",
  REGEXMATCH(LOWER(B601), ""financial|finance|investing|stocks|retirement|banking|credit|debt|loans|savings|personal fi"&amp;"nance""), ""Finance"",
  REGEXMATCH(LOWER(B601), ""auto|automotive""), ""Auto"",
  REGEXMATCH(LOWER(B601), ""parenting|moms|dads|kids|toddlers|baby|new parents|children""), ""Parenting"",
  REGEXMATCH(LOWER(B601), ""technology|tech|gadgets|smartphone|apps"&amp;"|devices|computing|ai|robots""), ""Technology"",
  REGEXMATCH(LOWER(B601), ""education|students|learning|school|teachers|college|university|academics""), ""Education"",
  TRUE, ""Other""
)"),"Auto")</f>
        <v>Auto</v>
      </c>
      <c r="J507" t="s">
        <v>27</v>
      </c>
      <c r="K507" t="s">
        <v>1042</v>
      </c>
      <c r="L507" t="s">
        <v>40</v>
      </c>
      <c r="M507" t="s">
        <v>1320</v>
      </c>
      <c r="N507" t="s">
        <v>46</v>
      </c>
      <c r="O507" t="s">
        <v>24</v>
      </c>
      <c r="P507">
        <v>14451</v>
      </c>
      <c r="Q507">
        <v>50</v>
      </c>
      <c r="R507">
        <v>5606</v>
      </c>
      <c r="S507">
        <v>13461</v>
      </c>
      <c r="T507">
        <v>8</v>
      </c>
      <c r="U507">
        <v>6397.6025179999997</v>
      </c>
      <c r="V507" t="s">
        <v>74</v>
      </c>
      <c r="W507">
        <f t="shared" si="49"/>
        <v>799.70031474999996</v>
      </c>
      <c r="X507">
        <f t="shared" si="50"/>
        <v>0.34599681682928518</v>
      </c>
      <c r="Y507">
        <f t="shared" si="51"/>
        <v>38.793163102899456</v>
      </c>
      <c r="Z507">
        <f t="shared" si="52"/>
        <v>1141.2063000356761</v>
      </c>
      <c r="AA507">
        <f t="shared" si="53"/>
        <v>16</v>
      </c>
      <c r="AB507">
        <f t="shared" si="54"/>
        <v>442.71002131340384</v>
      </c>
      <c r="AC507">
        <f t="shared" si="55"/>
        <v>127.95205035999999</v>
      </c>
    </row>
    <row r="508" spans="1:29" x14ac:dyDescent="0.25">
      <c r="A508" t="s">
        <v>1160</v>
      </c>
      <c r="B508" t="s">
        <v>2306</v>
      </c>
      <c r="C508" t="s">
        <v>2307</v>
      </c>
      <c r="D508" t="s">
        <v>2369</v>
      </c>
      <c r="E508" t="s">
        <v>2370</v>
      </c>
      <c r="F508" t="s">
        <v>2939</v>
      </c>
      <c r="I508" t="str">
        <f ca="1">IFERROR(__xludf.DUMMYFUNCTION("IFS(
  REGEXMATCH(LOWER(B505), ""sports|ufc|nba|nfl|mlb|soccer|sports fans""), ""Sports"",
  REGEXMATCH(LOWER(B505), ""music|spotify|concert|band|rock|pop|hip hop|jazz|r&amp;b|music lovers""), ""Music"",
  REGEXMATCH(LOWER(B505), ""food|cooking|recipe|restaur"&amp;"ant|snack|grocery|foodies""), ""Food"",
  REGEXMATCH(LOWER(B505), ""travel|vacation|airline|hotel|trip|flights|travelers""), ""Travel"",
  REGEXMATCH(LOWER(B505), ""fashion|style|clothing|apparel|shoes|accessories|beauty|cosmetics|fashionistas""), ""Fashi"&amp;"on &amp; Beauty"",
  REGEXMATCH(LOWER(B505), ""fitness|workout|gym|exercise|yoga|wellness|fitness enthusiasts""), ""Fitness"",
  REGEXMATCH(LOWER(B505), ""health|medical|pharmacy|mental health|doctor|health-conscious""), ""Health"",
  REGEXMATCH(LOWER(B505), "&amp;"""pets|dogs|cats|animals|pet care|pet lovers""), ""Pets"",
  REGEXMATCH(LOWER(B505), ""games|gaming|video games|xbox|playstation|nintendo|gamers""), ""Gaming"",
  REGEXMATCH(LOWER(B505), ""entertainment|movies|tv|netflix|streaming|celebrity|movie lovers|t"&amp;"v fans""), ""Entertainment"",
  REGEXMATCH(LOWER(B505), ""lifestyle|home|interior|decor|living|lifestyle enthusiasts""), ""Lifestyle"",
  REGEXMATCH(LOWER(B505), ""financial|finance|investing|stocks|retirement|banking|credit|debt|loans|savings|personal fi"&amp;"nance""), ""Finance"",
  REGEXMATCH(LOWER(B505), ""auto|automotive""), ""Auto"",
  REGEXMATCH(LOWER(B505), ""parenting|moms|dads|kids|toddlers|baby|new parents|children""), ""Parenting"",
  REGEXMATCH(LOWER(B505), ""technology|tech|gadgets|smartphone|apps"&amp;"|devices|computing|ai|robots""), ""Technology"",
  REGEXMATCH(LOWER(B505), ""education|students|learning|school|teachers|college|university|academics""), ""Education"",
  TRUE, ""Other""
)"),"Other")</f>
        <v>Other</v>
      </c>
      <c r="J508" t="s">
        <v>27</v>
      </c>
      <c r="K508" t="s">
        <v>841</v>
      </c>
      <c r="L508" t="s">
        <v>34</v>
      </c>
      <c r="M508" t="s">
        <v>510</v>
      </c>
      <c r="N508" t="s">
        <v>63</v>
      </c>
      <c r="O508" t="s">
        <v>92</v>
      </c>
      <c r="P508">
        <v>48707</v>
      </c>
      <c r="Q508">
        <v>185</v>
      </c>
      <c r="R508">
        <v>25182</v>
      </c>
      <c r="S508">
        <v>44696</v>
      </c>
      <c r="T508">
        <v>13</v>
      </c>
      <c r="U508">
        <v>5600.3556429999999</v>
      </c>
      <c r="V508" t="s">
        <v>74</v>
      </c>
      <c r="W508">
        <f t="shared" si="49"/>
        <v>430.79658792307691</v>
      </c>
      <c r="X508">
        <f t="shared" si="50"/>
        <v>0.37982220214753526</v>
      </c>
      <c r="Y508">
        <f t="shared" si="51"/>
        <v>51.700987537725581</v>
      </c>
      <c r="Z508">
        <f t="shared" si="52"/>
        <v>222.39518874592963</v>
      </c>
      <c r="AA508">
        <f t="shared" si="53"/>
        <v>7.0270270270270272</v>
      </c>
      <c r="AB508">
        <f t="shared" si="54"/>
        <v>114.98050881803437</v>
      </c>
      <c r="AC508">
        <f t="shared" si="55"/>
        <v>30.272192664864864</v>
      </c>
    </row>
    <row r="509" spans="1:29" x14ac:dyDescent="0.25">
      <c r="A509" t="s">
        <v>792</v>
      </c>
      <c r="B509" t="s">
        <v>2310</v>
      </c>
      <c r="C509" t="s">
        <v>2362</v>
      </c>
      <c r="D509" t="s">
        <v>2363</v>
      </c>
      <c r="E509" t="s">
        <v>2940</v>
      </c>
      <c r="I509" t="str">
        <f ca="1">IFERROR(__xludf.DUMMYFUNCTION("IFS(
  REGEXMATCH(LOWER(B306), ""sports|ufc|nba|nfl|mlb|soccer|sports fans""), ""Sports"",
  REGEXMATCH(LOWER(B306), ""music|spotify|concert|band|rock|pop|hip hop|jazz|r&amp;b|music lovers""), ""Music"",
  REGEXMATCH(LOWER(B306), ""food|cooking|recipe|restaur"&amp;"ant|snack|grocery|foodies""), ""Food"",
  REGEXMATCH(LOWER(B306), ""travel|vacation|airline|hotel|trip|flights|travelers""), ""Travel"",
  REGEXMATCH(LOWER(B306), ""fashion|style|clothing|apparel|shoes|accessories|beauty|cosmetics|fashionistas""), ""Fashi"&amp;"on &amp; Beauty"",
  REGEXMATCH(LOWER(B306), ""fitness|workout|gym|exercise|yoga|wellness|fitness enthusiasts""), ""Fitness"",
  REGEXMATCH(LOWER(B306), ""health|medical|pharmacy|mental health|doctor|health-conscious""), ""Health"",
  REGEXMATCH(LOWER(B306), "&amp;"""pets|dogs|cats|animals|pet care|pet lovers""), ""Pets"",
  REGEXMATCH(LOWER(B306), ""games|gaming|video games|xbox|playstation|nintendo|gamers""), ""Gaming"",
  REGEXMATCH(LOWER(B306), ""entertainment|movies|tv|netflix|streaming|celebrity|movie lovers|t"&amp;"v fans""), ""Entertainment"",
  REGEXMATCH(LOWER(B306), ""lifestyle|home|interior|decor|living|lifestyle enthusiasts""), ""Lifestyle"",
  REGEXMATCH(LOWER(B306), ""financial|finance|investing|stocks|retirement|banking|credit|debt|loans|savings|personal fi"&amp;"nance""), ""Finance"",
  REGEXMATCH(LOWER(B306), ""auto|automotive""), ""Auto"",
  REGEXMATCH(LOWER(B306), ""parenting|moms|dads|kids|toddlers|baby|new parents|children""), ""Parenting"",
  REGEXMATCH(LOWER(B306), ""technology|tech|gadgets|smartphone|apps"&amp;"|devices|computing|ai|robots""), ""Technology"",
  REGEXMATCH(LOWER(B306), ""education|students|learning|school|teachers|college|university|academics""), ""Education"",
  TRUE, ""Other""
)"),"Other")</f>
        <v>Other</v>
      </c>
      <c r="J509" t="s">
        <v>19</v>
      </c>
      <c r="K509" t="s">
        <v>306</v>
      </c>
      <c r="L509" t="s">
        <v>21</v>
      </c>
      <c r="M509" t="s">
        <v>656</v>
      </c>
      <c r="N509" t="s">
        <v>51</v>
      </c>
      <c r="O509" t="s">
        <v>24</v>
      </c>
      <c r="P509">
        <v>12451</v>
      </c>
      <c r="Q509">
        <v>30</v>
      </c>
      <c r="R509">
        <v>2987</v>
      </c>
      <c r="S509">
        <v>11295</v>
      </c>
      <c r="T509">
        <v>4</v>
      </c>
      <c r="U509">
        <v>2127.323828</v>
      </c>
      <c r="V509" t="s">
        <v>207</v>
      </c>
      <c r="W509">
        <f t="shared" si="49"/>
        <v>531.83095700000001</v>
      </c>
      <c r="X509">
        <f t="shared" si="50"/>
        <v>0.24094450244960242</v>
      </c>
      <c r="Y509">
        <f t="shared" si="51"/>
        <v>23.990040960565416</v>
      </c>
      <c r="Z509">
        <f t="shared" si="52"/>
        <v>712.19411717442244</v>
      </c>
      <c r="AA509">
        <f t="shared" si="53"/>
        <v>13.333333333333334</v>
      </c>
      <c r="AB509">
        <f t="shared" si="54"/>
        <v>170.85566042888124</v>
      </c>
      <c r="AC509">
        <f t="shared" si="55"/>
        <v>70.91079426666667</v>
      </c>
    </row>
    <row r="510" spans="1:29" x14ac:dyDescent="0.25">
      <c r="A510" t="s">
        <v>348</v>
      </c>
      <c r="B510" t="s">
        <v>2941</v>
      </c>
      <c r="C510" t="s">
        <v>2472</v>
      </c>
      <c r="D510" t="s">
        <v>2942</v>
      </c>
      <c r="E510" t="s">
        <v>2943</v>
      </c>
      <c r="I510" t="str">
        <f ca="1">IFERROR(__xludf.DUMMYFUNCTION("IFS(
  REGEXMATCH(LOWER(B107), ""sports|ufc|nba|nfl|mlb|soccer|sports fans""), ""Sports"",
  REGEXMATCH(LOWER(B107), ""music|spotify|concert|band|rock|pop|hip hop|jazz|r&amp;b|music lovers""), ""Music"",
  REGEXMATCH(LOWER(B107), ""food|cooking|recipe|restaur"&amp;"ant|snack|grocery|foodies""), ""Food"",
  REGEXMATCH(LOWER(B107), ""travel|vacation|airline|hotel|trip|flights|travelers""), ""Travel"",
  REGEXMATCH(LOWER(B107), ""fashion|style|clothing|apparel|shoes|accessories|beauty|cosmetics|fashionistas""), ""Fashi"&amp;"on &amp; Beauty"",
  REGEXMATCH(LOWER(B107), ""fitness|workout|gym|exercise|yoga|wellness|fitness enthusiasts""), ""Fitness"",
  REGEXMATCH(LOWER(B107), ""health|medical|pharmacy|mental health|doctor|health-conscious""), ""Health"",
  REGEXMATCH(LOWER(B107), "&amp;"""pets|dogs|cats|animals|pet care|pet lovers""), ""Pets"",
  REGEXMATCH(LOWER(B107), ""games|gaming|video games|xbox|playstation|nintendo|gamers""), ""Gaming"",
  REGEXMATCH(LOWER(B107), ""entertainment|movies|tv|netflix|streaming|celebrity|movie lovers|t"&amp;"v fans""), ""Entertainment"",
  REGEXMATCH(LOWER(B107), ""lifestyle|home|interior|decor|living|lifestyle enthusiasts""), ""Lifestyle"",
  REGEXMATCH(LOWER(B107), ""financial|finance|investing|stocks|retirement|banking|credit|debt|loans|savings|personal fi"&amp;"nance""), ""Finance"",
  REGEXMATCH(LOWER(B107), ""auto|automotive""), ""Auto"",
  REGEXMATCH(LOWER(B107), ""parenting|moms|dads|kids|toddlers|baby|new parents|children""), ""Parenting"",
  REGEXMATCH(LOWER(B107), ""technology|tech|gadgets|smartphone|apps"&amp;"|devices|computing|ai|robots""), ""Technology"",
  REGEXMATCH(LOWER(B107), ""education|students|learning|school|teachers|college|university|academics""), ""Education"",
  TRUE, ""Other""
)"),"Technology")</f>
        <v>Technology</v>
      </c>
      <c r="J510" t="s">
        <v>27</v>
      </c>
      <c r="K510" t="s">
        <v>349</v>
      </c>
      <c r="L510" t="s">
        <v>34</v>
      </c>
      <c r="M510" t="s">
        <v>237</v>
      </c>
      <c r="N510" t="s">
        <v>23</v>
      </c>
      <c r="O510" t="s">
        <v>24</v>
      </c>
      <c r="P510">
        <v>312206</v>
      </c>
      <c r="Q510">
        <v>841</v>
      </c>
      <c r="R510">
        <v>35661</v>
      </c>
      <c r="S510">
        <v>292992</v>
      </c>
      <c r="T510">
        <v>5</v>
      </c>
      <c r="U510">
        <v>1550.938318</v>
      </c>
      <c r="V510" t="s">
        <v>31</v>
      </c>
      <c r="W510">
        <f t="shared" si="49"/>
        <v>310.18766360000001</v>
      </c>
      <c r="X510">
        <f t="shared" si="50"/>
        <v>0.26937342651966972</v>
      </c>
      <c r="Y510">
        <f t="shared" si="51"/>
        <v>11.422266067916697</v>
      </c>
      <c r="Z510">
        <f t="shared" si="52"/>
        <v>43.491161717282182</v>
      </c>
      <c r="AA510">
        <f t="shared" si="53"/>
        <v>0.59453032104637338</v>
      </c>
      <c r="AB510">
        <f t="shared" si="54"/>
        <v>4.9676762073758995</v>
      </c>
      <c r="AC510">
        <f t="shared" si="55"/>
        <v>1.8441597122473246</v>
      </c>
    </row>
    <row r="511" spans="1:29" x14ac:dyDescent="0.25">
      <c r="A511" t="s">
        <v>1268</v>
      </c>
      <c r="B511" t="s">
        <v>2306</v>
      </c>
      <c r="C511" t="s">
        <v>2307</v>
      </c>
      <c r="D511" t="s">
        <v>2405</v>
      </c>
      <c r="E511" t="s">
        <v>622</v>
      </c>
      <c r="F511" t="s">
        <v>2944</v>
      </c>
      <c r="I511" t="str">
        <f ca="1">IFERROR(__xludf.DUMMYFUNCTION("IFS(
  REGEXMATCH(LOWER(B570), ""sports|ufc|nba|nfl|mlb|soccer|sports fans""), ""Sports"",
  REGEXMATCH(LOWER(B570), ""music|spotify|concert|band|rock|pop|hip hop|jazz|r&amp;b|music lovers""), ""Music"",
  REGEXMATCH(LOWER(B570), ""food|cooking|recipe|restaur"&amp;"ant|snack|grocery|foodies""), ""Food"",
  REGEXMATCH(LOWER(B570), ""travel|vacation|airline|hotel|trip|flights|travelers""), ""Travel"",
  REGEXMATCH(LOWER(B570), ""fashion|style|clothing|apparel|shoes|accessories|beauty|cosmetics|fashionistas""), ""Fashi"&amp;"on &amp; Beauty"",
  REGEXMATCH(LOWER(B570), ""fitness|workout|gym|exercise|yoga|wellness|fitness enthusiasts""), ""Fitness"",
  REGEXMATCH(LOWER(B570), ""health|medical|pharmacy|mental health|doctor|health-conscious""), ""Health"",
  REGEXMATCH(LOWER(B570), "&amp;"""pets|dogs|cats|animals|pet care|pet lovers""), ""Pets"",
  REGEXMATCH(LOWER(B570), ""games|gaming|video games|xbox|playstation|nintendo|gamers""), ""Gaming"",
  REGEXMATCH(LOWER(B570), ""entertainment|movies|tv|netflix|streaming|celebrity|movie lovers|t"&amp;"v fans""), ""Entertainment"",
  REGEXMATCH(LOWER(B570), ""lifestyle|home|interior|decor|living|lifestyle enthusiasts""), ""Lifestyle"",
  REGEXMATCH(LOWER(B570), ""financial|finance|investing|stocks|retirement|banking|credit|debt|loans|savings|personal fi"&amp;"nance""), ""Finance"",
  REGEXMATCH(LOWER(B570), ""auto|automotive""), ""Auto"",
  REGEXMATCH(LOWER(B570), ""parenting|moms|dads|kids|toddlers|baby|new parents|children""), ""Parenting"",
  REGEXMATCH(LOWER(B570), ""technology|tech|gadgets|smartphone|apps"&amp;"|devices|computing|ai|robots""), ""Technology"",
  REGEXMATCH(LOWER(B570), ""education|students|learning|school|teachers|college|university|academics""), ""Education"",
  TRUE, ""Other""
)"),"Food")</f>
        <v>Food</v>
      </c>
      <c r="J511" t="s">
        <v>27</v>
      </c>
      <c r="K511" t="s">
        <v>212</v>
      </c>
      <c r="L511" t="s">
        <v>29</v>
      </c>
      <c r="M511" t="s">
        <v>486</v>
      </c>
      <c r="N511" t="s">
        <v>23</v>
      </c>
      <c r="O511" t="s">
        <v>116</v>
      </c>
      <c r="P511">
        <v>95655</v>
      </c>
      <c r="Q511">
        <v>275</v>
      </c>
      <c r="R511">
        <v>9202</v>
      </c>
      <c r="S511">
        <v>85273</v>
      </c>
      <c r="T511">
        <v>24</v>
      </c>
      <c r="U511">
        <v>6189.4160819999997</v>
      </c>
      <c r="V511" t="s">
        <v>31</v>
      </c>
      <c r="W511">
        <f t="shared" si="49"/>
        <v>257.89233674999997</v>
      </c>
      <c r="X511">
        <f t="shared" si="50"/>
        <v>0.28749150593277928</v>
      </c>
      <c r="Y511">
        <f t="shared" si="51"/>
        <v>9.6199885003397636</v>
      </c>
      <c r="Z511">
        <f t="shared" si="52"/>
        <v>672.61639665290147</v>
      </c>
      <c r="AA511">
        <f t="shared" si="53"/>
        <v>8.7272727272727284</v>
      </c>
      <c r="AB511">
        <f t="shared" si="54"/>
        <v>64.705620009408818</v>
      </c>
      <c r="AC511">
        <f t="shared" si="55"/>
        <v>22.50696757090909</v>
      </c>
    </row>
    <row r="512" spans="1:29" x14ac:dyDescent="0.25">
      <c r="A512" t="s">
        <v>1081</v>
      </c>
      <c r="B512" t="s">
        <v>2306</v>
      </c>
      <c r="C512" t="s">
        <v>2307</v>
      </c>
      <c r="D512" t="s">
        <v>2355</v>
      </c>
      <c r="E512" t="s">
        <v>2945</v>
      </c>
      <c r="I512" t="str">
        <f ca="1">IFERROR(__xludf.DUMMYFUNCTION("IFS(
  REGEXMATCH(LOWER(B457), ""sports|ufc|nba|nfl|mlb|soccer|sports fans""), ""Sports"",
  REGEXMATCH(LOWER(B457), ""music|spotify|concert|band|rock|pop|hip hop|jazz|r&amp;b|music lovers""), ""Music"",
  REGEXMATCH(LOWER(B457), ""food|cooking|recipe|restaur"&amp;"ant|snack|grocery|foodies""), ""Food"",
  REGEXMATCH(LOWER(B457), ""travel|vacation|airline|hotel|trip|flights|travelers""), ""Travel"",
  REGEXMATCH(LOWER(B457), ""fashion|style|clothing|apparel|shoes|accessories|beauty|cosmetics|fashionistas""), ""Fashi"&amp;"on &amp; Beauty"",
  REGEXMATCH(LOWER(B457), ""fitness|workout|gym|exercise|yoga|wellness|fitness enthusiasts""), ""Fitness"",
  REGEXMATCH(LOWER(B457), ""health|medical|pharmacy|mental health|doctor|health-conscious""), ""Health"",
  REGEXMATCH(LOWER(B457), "&amp;"""pets|dogs|cats|animals|pet care|pet lovers""), ""Pets"",
  REGEXMATCH(LOWER(B457), ""games|gaming|video games|xbox|playstation|nintendo|gamers""), ""Gaming"",
  REGEXMATCH(LOWER(B457), ""entertainment|movies|tv|netflix|streaming|celebrity|movie lovers|t"&amp;"v fans""), ""Entertainment"",
  REGEXMATCH(LOWER(B457), ""lifestyle|home|interior|decor|living|lifestyle enthusiasts""), ""Lifestyle"",
  REGEXMATCH(LOWER(B457), ""financial|finance|investing|stocks|retirement|banking|credit|debt|loans|savings|personal fi"&amp;"nance""), ""Finance"",
  REGEXMATCH(LOWER(B457), ""auto|automotive""), ""Auto"",
  REGEXMATCH(LOWER(B457), ""parenting|moms|dads|kids|toddlers|baby|new parents|children""), ""Parenting"",
  REGEXMATCH(LOWER(B457), ""technology|tech|gadgets|smartphone|apps"&amp;"|devices|computing|ai|robots""), ""Technology"",
  REGEXMATCH(LOWER(B457), ""education|students|learning|school|teachers|college|university|academics""), ""Education"",
  TRUE, ""Other""
)"),"Sports")</f>
        <v>Sports</v>
      </c>
      <c r="J512" t="s">
        <v>27</v>
      </c>
      <c r="K512" t="s">
        <v>799</v>
      </c>
      <c r="L512" t="s">
        <v>21</v>
      </c>
      <c r="M512" t="s">
        <v>499</v>
      </c>
      <c r="N512" t="s">
        <v>59</v>
      </c>
      <c r="O512" t="s">
        <v>24</v>
      </c>
      <c r="P512">
        <v>14599</v>
      </c>
      <c r="Q512">
        <v>33</v>
      </c>
      <c r="R512">
        <v>1779</v>
      </c>
      <c r="S512">
        <v>12458</v>
      </c>
      <c r="T512">
        <v>4</v>
      </c>
      <c r="U512">
        <v>5092.5592150000002</v>
      </c>
      <c r="V512" t="s">
        <v>106</v>
      </c>
      <c r="W512">
        <f t="shared" si="49"/>
        <v>1273.1398037500001</v>
      </c>
      <c r="X512">
        <f t="shared" si="50"/>
        <v>0.22604287964929104</v>
      </c>
      <c r="Y512">
        <f t="shared" si="51"/>
        <v>12.185766148366326</v>
      </c>
      <c r="Z512">
        <f t="shared" si="52"/>
        <v>2862.596523327712</v>
      </c>
      <c r="AA512">
        <f t="shared" si="53"/>
        <v>12.121212121212121</v>
      </c>
      <c r="AB512">
        <f t="shared" si="54"/>
        <v>348.82931810397969</v>
      </c>
      <c r="AC512">
        <f t="shared" si="55"/>
        <v>154.31997621212122</v>
      </c>
    </row>
    <row r="513" spans="1:29" x14ac:dyDescent="0.25">
      <c r="A513" t="s">
        <v>532</v>
      </c>
      <c r="B513" t="s">
        <v>2393</v>
      </c>
      <c r="C513" t="s">
        <v>2573</v>
      </c>
      <c r="D513" t="s">
        <v>2574</v>
      </c>
      <c r="E513" t="s">
        <v>2575</v>
      </c>
      <c r="F513" t="s">
        <v>2946</v>
      </c>
      <c r="I513" t="str">
        <f ca="1">IFERROR(__xludf.DUMMYFUNCTION("IFS(
  REGEXMATCH(LOWER(B188), ""sports|ufc|nba|nfl|mlb|soccer|sports fans""), ""Sports"",
  REGEXMATCH(LOWER(B188), ""music|spotify|concert|band|rock|pop|hip hop|jazz|r&amp;b|music lovers""), ""Music"",
  REGEXMATCH(LOWER(B188), ""food|cooking|recipe|restaur"&amp;"ant|snack|grocery|foodies""), ""Food"",
  REGEXMATCH(LOWER(B188), ""travel|vacation|airline|hotel|trip|flights|travelers""), ""Travel"",
  REGEXMATCH(LOWER(B188), ""fashion|style|clothing|apparel|shoes|accessories|beauty|cosmetics|fashionistas""), ""Fashi"&amp;"on &amp; Beauty"",
  REGEXMATCH(LOWER(B188), ""fitness|workout|gym|exercise|yoga|wellness|fitness enthusiasts""), ""Fitness"",
  REGEXMATCH(LOWER(B188), ""health|medical|pharmacy|mental health|doctor|health-conscious""), ""Health"",
  REGEXMATCH(LOWER(B188), "&amp;"""pets|dogs|cats|animals|pet care|pet lovers""), ""Pets"",
  REGEXMATCH(LOWER(B188), ""games|gaming|video games|xbox|playstation|nintendo|gamers""), ""Gaming"",
  REGEXMATCH(LOWER(B188), ""entertainment|movies|tv|netflix|streaming|celebrity|movie lovers|t"&amp;"v fans""), ""Entertainment"",
  REGEXMATCH(LOWER(B188), ""lifestyle|home|interior|decor|living|lifestyle enthusiasts""), ""Lifestyle"",
  REGEXMATCH(LOWER(B188), ""financial|finance|investing|stocks|retirement|banking|credit|debt|loans|savings|personal fi"&amp;"nance""), ""Finance"",
  REGEXMATCH(LOWER(B188), ""auto|automotive""), ""Auto"",
  REGEXMATCH(LOWER(B188), ""parenting|moms|dads|kids|toddlers|baby|new parents|children""), ""Parenting"",
  REGEXMATCH(LOWER(B188), ""technology|tech|gadgets|smartphone|apps"&amp;"|devices|computing|ai|robots""), ""Technology"",
  REGEXMATCH(LOWER(B188), ""education|students|learning|school|teachers|college|university|academics""), ""Education"",
  TRUE, ""Other""
)"),"Food")</f>
        <v>Food</v>
      </c>
      <c r="J513" t="s">
        <v>27</v>
      </c>
      <c r="K513" t="s">
        <v>330</v>
      </c>
      <c r="L513" t="s">
        <v>40</v>
      </c>
      <c r="M513" t="s">
        <v>486</v>
      </c>
      <c r="N513" t="s">
        <v>36</v>
      </c>
      <c r="O513" t="s">
        <v>24</v>
      </c>
      <c r="P513">
        <v>57917</v>
      </c>
      <c r="Q513">
        <v>212</v>
      </c>
      <c r="R513">
        <v>3650</v>
      </c>
      <c r="S513">
        <v>55128</v>
      </c>
      <c r="T513">
        <v>5</v>
      </c>
      <c r="U513">
        <v>1669.7289049999999</v>
      </c>
      <c r="V513" t="s">
        <v>74</v>
      </c>
      <c r="W513">
        <f t="shared" si="49"/>
        <v>333.94578100000001</v>
      </c>
      <c r="X513">
        <f t="shared" si="50"/>
        <v>0.36604105875649634</v>
      </c>
      <c r="Y513">
        <f t="shared" si="51"/>
        <v>6.3021220021755271</v>
      </c>
      <c r="Z513">
        <f t="shared" si="52"/>
        <v>457.45997397260277</v>
      </c>
      <c r="AA513">
        <f t="shared" si="53"/>
        <v>2.358490566037736</v>
      </c>
      <c r="AB513">
        <f t="shared" si="54"/>
        <v>28.829685670873836</v>
      </c>
      <c r="AC513">
        <f t="shared" si="55"/>
        <v>7.8760797405660377</v>
      </c>
    </row>
    <row r="514" spans="1:29" x14ac:dyDescent="0.25">
      <c r="A514" t="s">
        <v>159</v>
      </c>
      <c r="B514" t="s">
        <v>2544</v>
      </c>
      <c r="C514" t="s">
        <v>2947</v>
      </c>
      <c r="I514" t="str">
        <f ca="1">IFERROR(__xludf.DUMMYFUNCTION("IFS(
  REGEXMATCH(LOWER(B39), ""sports|ufc|nba|nfl|mlb|soccer|sports fans""), ""Sports"",
  REGEXMATCH(LOWER(B39), ""music|spotify|concert|band|rock|pop|hip hop|jazz|r&amp;b|music lovers""), ""Music"",
  REGEXMATCH(LOWER(B39), ""food|cooking|recipe|restaurant"&amp;"|snack|grocery|foodies""), ""Food"",
  REGEXMATCH(LOWER(B39), ""travel|vacation|airline|hotel|trip|flights|travelers""), ""Travel"",
  REGEXMATCH(LOWER(B39), ""fashion|style|clothing|apparel|shoes|accessories|beauty|cosmetics|fashionistas""), ""Fashion &amp; "&amp;"Beauty"",
  REGEXMATCH(LOWER(B39), ""fitness|workout|gym|exercise|yoga|wellness|fitness enthusiasts""), ""Fitness"",
  REGEXMATCH(LOWER(B39), ""health|medical|pharmacy|mental health|doctor|health-conscious""), ""Health"",
  REGEXMATCH(LOWER(B39), ""pets|d"&amp;"ogs|cats|animals|pet care|pet lovers""), ""Pets"",
  REGEXMATCH(LOWER(B39), ""games|gaming|video games|xbox|playstation|nintendo|gamers""), ""Gaming"",
  REGEXMATCH(LOWER(B39), ""entertainment|movies|tv|netflix|streaming|celebrity|movie lovers|tv fans""),"&amp;" ""Entertainment"",
  REGEXMATCH(LOWER(B39), ""lifestyle|home|interior|decor|living|lifestyle enthusiasts""), ""Lifestyle"",
  REGEXMATCH(LOWER(B39), ""financial|finance|investing|stocks|retirement|banking|credit|debt|loans|savings|personal finance""), """&amp;"Finance"",
  REGEXMATCH(LOWER(B39), ""auto|automotive""), ""Auto"",
  REGEXMATCH(LOWER(B39), ""parenting|moms|dads|kids|toddlers|baby|new parents|children""), ""Parenting"",
  REGEXMATCH(LOWER(B39), ""technology|tech|gadgets|smartphone|apps|devices|comput"&amp;"ing|ai|robots""), ""Technology"",
  REGEXMATCH(LOWER(B39), ""education|students|learning|school|teachers|college|university|academics""), ""Education"",
  TRUE, ""Other""
)"),"Other")</f>
        <v>Other</v>
      </c>
      <c r="J514" t="s">
        <v>19</v>
      </c>
      <c r="K514" t="s">
        <v>160</v>
      </c>
      <c r="L514" t="s">
        <v>21</v>
      </c>
      <c r="M514" t="s">
        <v>161</v>
      </c>
      <c r="N514" t="s">
        <v>63</v>
      </c>
      <c r="O514" t="s">
        <v>24</v>
      </c>
      <c r="P514">
        <v>10677</v>
      </c>
      <c r="Q514">
        <v>88</v>
      </c>
      <c r="R514">
        <v>7247</v>
      </c>
      <c r="S514">
        <v>10338</v>
      </c>
      <c r="T514">
        <v>3</v>
      </c>
      <c r="U514">
        <v>1483.452706</v>
      </c>
      <c r="V514" t="s">
        <v>31</v>
      </c>
      <c r="W514">
        <f t="shared" si="49"/>
        <v>494.48423533333334</v>
      </c>
      <c r="X514">
        <f t="shared" si="50"/>
        <v>0.82420155474384194</v>
      </c>
      <c r="Y514">
        <f t="shared" si="51"/>
        <v>67.874871218507067</v>
      </c>
      <c r="Z514">
        <f t="shared" si="52"/>
        <v>204.69886932523804</v>
      </c>
      <c r="AA514">
        <f t="shared" si="53"/>
        <v>3.4090909090909087</v>
      </c>
      <c r="AB514">
        <f t="shared" si="54"/>
        <v>138.93909394024539</v>
      </c>
      <c r="AC514">
        <f t="shared" si="55"/>
        <v>16.857417113636362</v>
      </c>
    </row>
    <row r="515" spans="1:29" x14ac:dyDescent="0.25">
      <c r="A515" t="s">
        <v>1348</v>
      </c>
      <c r="B515" t="s">
        <v>2306</v>
      </c>
      <c r="C515" t="s">
        <v>2307</v>
      </c>
      <c r="D515" t="s">
        <v>2329</v>
      </c>
      <c r="E515" t="s">
        <v>2948</v>
      </c>
      <c r="I515" t="str">
        <f ca="1">IFERROR(__xludf.DUMMYFUNCTION("IFS(
  REGEXMATCH(LOWER(B618), ""sports|ufc|nba|nfl|mlb|soccer|sports fans""), ""Sports"",
  REGEXMATCH(LOWER(B618), ""music|spotify|concert|band|rock|pop|hip hop|jazz|r&amp;b|music lovers""), ""Music"",
  REGEXMATCH(LOWER(B618), ""food|cooking|recipe|restaur"&amp;"ant|snack|grocery|foodies""), ""Food"",
  REGEXMATCH(LOWER(B618), ""travel|vacation|airline|hotel|trip|flights|travelers""), ""Travel"",
  REGEXMATCH(LOWER(B618), ""fashion|style|clothing|apparel|shoes|accessories|beauty|cosmetics|fashionistas""), ""Fashi"&amp;"on &amp; Beauty"",
  REGEXMATCH(LOWER(B618), ""fitness|workout|gym|exercise|yoga|wellness|fitness enthusiasts""), ""Fitness"",
  REGEXMATCH(LOWER(B618), ""health|medical|pharmacy|mental health|doctor|health-conscious""), ""Health"",
  REGEXMATCH(LOWER(B618), "&amp;"""pets|dogs|cats|animals|pet care|pet lovers""), ""Pets"",
  REGEXMATCH(LOWER(B618), ""games|gaming|video games|xbox|playstation|nintendo|gamers""), ""Gaming"",
  REGEXMATCH(LOWER(B618), ""entertainment|movies|tv|netflix|streaming|celebrity|movie lovers|t"&amp;"v fans""), ""Entertainment"",
  REGEXMATCH(LOWER(B618), ""lifestyle|home|interior|decor|living|lifestyle enthusiasts""), ""Lifestyle"",
  REGEXMATCH(LOWER(B618), ""financial|finance|investing|stocks|retirement|banking|credit|debt|loans|savings|personal fi"&amp;"nance""), ""Finance"",
  REGEXMATCH(LOWER(B618), ""auto|automotive""), ""Auto"",
  REGEXMATCH(LOWER(B618), ""parenting|moms|dads|kids|toddlers|baby|new parents|children""), ""Parenting"",
  REGEXMATCH(LOWER(B618), ""technology|tech|gadgets|smartphone|apps"&amp;"|devices|computing|ai|robots""), ""Technology"",
  REGEXMATCH(LOWER(B618), ""education|students|learning|school|teachers|college|university|academics""), ""Education"",
  TRUE, ""Other""
)"),"Other")</f>
        <v>Other</v>
      </c>
      <c r="J515" t="s">
        <v>19</v>
      </c>
      <c r="K515" t="s">
        <v>1105</v>
      </c>
      <c r="L515" t="s">
        <v>34</v>
      </c>
      <c r="M515" t="s">
        <v>486</v>
      </c>
      <c r="N515" t="s">
        <v>23</v>
      </c>
      <c r="O515" t="s">
        <v>24</v>
      </c>
      <c r="P515">
        <v>18081</v>
      </c>
      <c r="Q515">
        <v>44</v>
      </c>
      <c r="R515">
        <v>4545</v>
      </c>
      <c r="S515">
        <v>15617</v>
      </c>
      <c r="T515">
        <v>15</v>
      </c>
      <c r="U515">
        <v>6522.6375260000004</v>
      </c>
      <c r="V515" t="s">
        <v>31</v>
      </c>
      <c r="W515">
        <f t="shared" ref="W515:W578" si="56">IFERROR(U515/T515, "N/A")</f>
        <v>434.84250173333334</v>
      </c>
      <c r="X515">
        <f t="shared" ref="X515:X578" si="57">IFERROR(Q515/P515*100, "N/A")</f>
        <v>0.24334937226923289</v>
      </c>
      <c r="Y515">
        <f t="shared" ref="Y515:Y578" si="58">IFERROR(R515/P515*100, "N/A")</f>
        <v>25.136884021901444</v>
      </c>
      <c r="Z515">
        <f t="shared" ref="Z515:Z578" si="59">IFERROR((U515/R515)*1000, "N/A")</f>
        <v>1435.12376809681</v>
      </c>
      <c r="AA515">
        <f t="shared" ref="AA515:AA578" si="60">IFERROR(T515/Q515*100, "N/A")</f>
        <v>34.090909090909086</v>
      </c>
      <c r="AB515">
        <f t="shared" ref="AB515:AB578" si="61">IFERROR(U515/P515*1000, "N/A")</f>
        <v>360.74539715723694</v>
      </c>
      <c r="AC515">
        <f t="shared" ref="AC515:AC578" si="62">IFERROR(U515/Q515, "N/A")</f>
        <v>148.24176195454547</v>
      </c>
    </row>
    <row r="516" spans="1:29" x14ac:dyDescent="0.25">
      <c r="A516" t="s">
        <v>1156</v>
      </c>
      <c r="B516" t="s">
        <v>2306</v>
      </c>
      <c r="C516" t="s">
        <v>2307</v>
      </c>
      <c r="D516" t="s">
        <v>2345</v>
      </c>
      <c r="E516" t="s">
        <v>2381</v>
      </c>
      <c r="F516" t="s">
        <v>2382</v>
      </c>
      <c r="G516" t="s">
        <v>2889</v>
      </c>
      <c r="I516" t="str">
        <f ca="1">IFERROR(__xludf.DUMMYFUNCTION("IFS(
  REGEXMATCH(LOWER(B503), ""sports|ufc|nba|nfl|mlb|soccer|sports fans""), ""Sports"",
  REGEXMATCH(LOWER(B503), ""music|spotify|concert|band|rock|pop|hip hop|jazz|r&amp;b|music lovers""), ""Music"",
  REGEXMATCH(LOWER(B503), ""food|cooking|recipe|restaur"&amp;"ant|snack|grocery|foodies""), ""Food"",
  REGEXMATCH(LOWER(B503), ""travel|vacation|airline|hotel|trip|flights|travelers""), ""Travel"",
  REGEXMATCH(LOWER(B503), ""fashion|style|clothing|apparel|shoes|accessories|beauty|cosmetics|fashionistas""), ""Fashi"&amp;"on &amp; Beauty"",
  REGEXMATCH(LOWER(B503), ""fitness|workout|gym|exercise|yoga|wellness|fitness enthusiasts""), ""Fitness"",
  REGEXMATCH(LOWER(B503), ""health|medical|pharmacy|mental health|doctor|health-conscious""), ""Health"",
  REGEXMATCH(LOWER(B503), "&amp;"""pets|dogs|cats|animals|pet care|pet lovers""), ""Pets"",
  REGEXMATCH(LOWER(B503), ""games|gaming|video games|xbox|playstation|nintendo|gamers""), ""Gaming"",
  REGEXMATCH(LOWER(B503), ""entertainment|movies|tv|netflix|streaming|celebrity|movie lovers|t"&amp;"v fans""), ""Entertainment"",
  REGEXMATCH(LOWER(B503), ""lifestyle|home|interior|decor|living|lifestyle enthusiasts""), ""Lifestyle"",
  REGEXMATCH(LOWER(B503), ""financial|finance|investing|stocks|retirement|banking|credit|debt|loans|savings|personal fi"&amp;"nance""), ""Finance"",
  REGEXMATCH(LOWER(B503), ""auto|automotive""), ""Auto"",
  REGEXMATCH(LOWER(B503), ""parenting|moms|dads|kids|toddlers|baby|new parents|children""), ""Parenting"",
  REGEXMATCH(LOWER(B503), ""technology|tech|gadgets|smartphone|apps"&amp;"|devices|computing|ai|robots""), ""Technology"",
  REGEXMATCH(LOWER(B503), ""education|students|learning|school|teachers|college|university|academics""), ""Education"",
  TRUE, ""Other""
)"),"Other")</f>
        <v>Other</v>
      </c>
      <c r="J516" t="s">
        <v>19</v>
      </c>
      <c r="K516" t="s">
        <v>174</v>
      </c>
      <c r="L516" t="s">
        <v>21</v>
      </c>
      <c r="M516" t="s">
        <v>1157</v>
      </c>
      <c r="N516" t="s">
        <v>23</v>
      </c>
      <c r="O516" t="s">
        <v>24</v>
      </c>
      <c r="P516">
        <v>9533</v>
      </c>
      <c r="Q516">
        <v>66</v>
      </c>
      <c r="R516">
        <v>6548</v>
      </c>
      <c r="S516">
        <v>9042</v>
      </c>
      <c r="T516">
        <v>16</v>
      </c>
      <c r="U516">
        <v>5574.5435049999996</v>
      </c>
      <c r="V516" t="s">
        <v>119</v>
      </c>
      <c r="W516">
        <f t="shared" si="56"/>
        <v>348.40896906249998</v>
      </c>
      <c r="X516">
        <f t="shared" si="57"/>
        <v>0.69233189971677334</v>
      </c>
      <c r="Y516">
        <f t="shared" si="58"/>
        <v>68.68771635371867</v>
      </c>
      <c r="Z516">
        <f t="shared" si="59"/>
        <v>851.33529398289556</v>
      </c>
      <c r="AA516">
        <f t="shared" si="60"/>
        <v>24.242424242424242</v>
      </c>
      <c r="AB516">
        <f t="shared" si="61"/>
        <v>584.7627719500681</v>
      </c>
      <c r="AC516">
        <f t="shared" si="62"/>
        <v>84.462780378787869</v>
      </c>
    </row>
    <row r="517" spans="1:29" x14ac:dyDescent="0.25">
      <c r="A517" t="s">
        <v>503</v>
      </c>
      <c r="B517" t="s">
        <v>818</v>
      </c>
      <c r="C517" t="s">
        <v>2337</v>
      </c>
      <c r="D517" t="s">
        <v>2949</v>
      </c>
      <c r="I517" t="str">
        <f ca="1">IFERROR(__xludf.DUMMYFUNCTION("IFS(
  REGEXMATCH(LOWER(B176), ""sports|ufc|nba|nfl|mlb|soccer|sports fans""), ""Sports"",
  REGEXMATCH(LOWER(B176), ""music|spotify|concert|band|rock|pop|hip hop|jazz|r&amp;b|music lovers""), ""Music"",
  REGEXMATCH(LOWER(B176), ""food|cooking|recipe|restaur"&amp;"ant|snack|grocery|foodies""), ""Food"",
  REGEXMATCH(LOWER(B176), ""travel|vacation|airline|hotel|trip|flights|travelers""), ""Travel"",
  REGEXMATCH(LOWER(B176), ""fashion|style|clothing|apparel|shoes|accessories|beauty|cosmetics|fashionistas""), ""Fashi"&amp;"on &amp; Beauty"",
  REGEXMATCH(LOWER(B176), ""fitness|workout|gym|exercise|yoga|wellness|fitness enthusiasts""), ""Fitness"",
  REGEXMATCH(LOWER(B176), ""health|medical|pharmacy|mental health|doctor|health-conscious""), ""Health"",
  REGEXMATCH(LOWER(B176), "&amp;"""pets|dogs|cats|animals|pet care|pet lovers""), ""Pets"",
  REGEXMATCH(LOWER(B176), ""games|gaming|video games|xbox|playstation|nintendo|gamers""), ""Gaming"",
  REGEXMATCH(LOWER(B176), ""entertainment|movies|tv|netflix|streaming|celebrity|movie lovers|t"&amp;"v fans""), ""Entertainment"",
  REGEXMATCH(LOWER(B176), ""lifestyle|home|interior|decor|living|lifestyle enthusiasts""), ""Lifestyle"",
  REGEXMATCH(LOWER(B176), ""financial|finance|investing|stocks|retirement|banking|credit|debt|loans|savings|personal fi"&amp;"nance""), ""Finance"",
  REGEXMATCH(LOWER(B176), ""auto|automotive""), ""Auto"",
  REGEXMATCH(LOWER(B176), ""parenting|moms|dads|kids|toddlers|baby|new parents|children""), ""Parenting"",
  REGEXMATCH(LOWER(B176), ""technology|tech|gadgets|smartphone|apps"&amp;"|devices|computing|ai|robots""), ""Technology"",
  REGEXMATCH(LOWER(B176), ""education|students|learning|school|teachers|college|university|academics""), ""Education"",
  TRUE, ""Other""
)"),"Food")</f>
        <v>Food</v>
      </c>
      <c r="J517" t="s">
        <v>27</v>
      </c>
      <c r="K517" t="s">
        <v>458</v>
      </c>
      <c r="L517" t="s">
        <v>34</v>
      </c>
      <c r="M517" t="s">
        <v>268</v>
      </c>
      <c r="N517" t="s">
        <v>23</v>
      </c>
      <c r="O517" t="s">
        <v>116</v>
      </c>
      <c r="P517">
        <v>38070</v>
      </c>
      <c r="Q517">
        <v>146</v>
      </c>
      <c r="R517">
        <v>15253</v>
      </c>
      <c r="S517">
        <v>35453</v>
      </c>
      <c r="T517">
        <v>8</v>
      </c>
      <c r="U517">
        <v>1653.510777</v>
      </c>
      <c r="V517" t="s">
        <v>504</v>
      </c>
      <c r="W517">
        <f t="shared" si="56"/>
        <v>206.688847125</v>
      </c>
      <c r="X517">
        <f t="shared" si="57"/>
        <v>0.38350407144733384</v>
      </c>
      <c r="Y517">
        <f t="shared" si="58"/>
        <v>40.065668505384814</v>
      </c>
      <c r="Z517">
        <f t="shared" si="59"/>
        <v>108.4056105028519</v>
      </c>
      <c r="AA517">
        <f t="shared" si="60"/>
        <v>5.4794520547945202</v>
      </c>
      <c r="AB517">
        <f t="shared" si="61"/>
        <v>43.43343254531127</v>
      </c>
      <c r="AC517">
        <f t="shared" si="62"/>
        <v>11.325416280821917</v>
      </c>
    </row>
    <row r="518" spans="1:29" x14ac:dyDescent="0.25">
      <c r="A518" t="s">
        <v>908</v>
      </c>
      <c r="B518" t="s">
        <v>2306</v>
      </c>
      <c r="C518" t="s">
        <v>2307</v>
      </c>
      <c r="D518" t="s">
        <v>2369</v>
      </c>
      <c r="E518" t="s">
        <v>2409</v>
      </c>
      <c r="F518" t="s">
        <v>2950</v>
      </c>
      <c r="I518" t="str">
        <f ca="1">IFERROR(__xludf.DUMMYFUNCTION("IFS(
  REGEXMATCH(LOWER(B366), ""sports|ufc|nba|nfl|mlb|soccer|sports fans""), ""Sports"",
  REGEXMATCH(LOWER(B366), ""music|spotify|concert|band|rock|pop|hip hop|jazz|r&amp;b|music lovers""), ""Music"",
  REGEXMATCH(LOWER(B366), ""food|cooking|recipe|restaur"&amp;"ant|snack|grocery|foodies""), ""Food"",
  REGEXMATCH(LOWER(B366), ""travel|vacation|airline|hotel|trip|flights|travelers""), ""Travel"",
  REGEXMATCH(LOWER(B366), ""fashion|style|clothing|apparel|shoes|accessories|beauty|cosmetics|fashionistas""), ""Fashi"&amp;"on &amp; Beauty"",
  REGEXMATCH(LOWER(B366), ""fitness|workout|gym|exercise|yoga|wellness|fitness enthusiasts""), ""Fitness"",
  REGEXMATCH(LOWER(B366), ""health|medical|pharmacy|mental health|doctor|health-conscious""), ""Health"",
  REGEXMATCH(LOWER(B366), "&amp;"""pets|dogs|cats|animals|pet care|pet lovers""), ""Pets"",
  REGEXMATCH(LOWER(B366), ""games|gaming|video games|xbox|playstation|nintendo|gamers""), ""Gaming"",
  REGEXMATCH(LOWER(B366), ""entertainment|movies|tv|netflix|streaming|celebrity|movie lovers|t"&amp;"v fans""), ""Entertainment"",
  REGEXMATCH(LOWER(B366), ""lifestyle|home|interior|decor|living|lifestyle enthusiasts""), ""Lifestyle"",
  REGEXMATCH(LOWER(B366), ""financial|finance|investing|stocks|retirement|banking|credit|debt|loans|savings|personal fi"&amp;"nance""), ""Finance"",
  REGEXMATCH(LOWER(B366), ""auto|automotive""), ""Auto"",
  REGEXMATCH(LOWER(B366), ""parenting|moms|dads|kids|toddlers|baby|new parents|children""), ""Parenting"",
  REGEXMATCH(LOWER(B366), ""technology|tech|gadgets|smartphone|apps"&amp;"|devices|computing|ai|robots""), ""Technology"",
  REGEXMATCH(LOWER(B366), ""education|students|learning|school|teachers|college|university|academics""), ""Education"",
  TRUE, ""Other""
)"),"Other")</f>
        <v>Other</v>
      </c>
      <c r="J518" t="s">
        <v>27</v>
      </c>
      <c r="K518" t="s">
        <v>909</v>
      </c>
      <c r="L518" t="s">
        <v>34</v>
      </c>
      <c r="M518" t="s">
        <v>910</v>
      </c>
      <c r="N518" t="s">
        <v>23</v>
      </c>
      <c r="O518" t="s">
        <v>116</v>
      </c>
      <c r="P518">
        <v>27473</v>
      </c>
      <c r="Q518">
        <v>69</v>
      </c>
      <c r="R518">
        <v>11306</v>
      </c>
      <c r="S518">
        <v>20625</v>
      </c>
      <c r="T518">
        <v>2</v>
      </c>
      <c r="U518">
        <v>2922.286102</v>
      </c>
      <c r="V518" t="s">
        <v>64</v>
      </c>
      <c r="W518">
        <f t="shared" si="56"/>
        <v>1461.143051</v>
      </c>
      <c r="X518">
        <f t="shared" si="57"/>
        <v>0.25115568012230188</v>
      </c>
      <c r="Y518">
        <f t="shared" si="58"/>
        <v>41.153132166126746</v>
      </c>
      <c r="Z518">
        <f t="shared" si="59"/>
        <v>258.472147709181</v>
      </c>
      <c r="AA518">
        <f t="shared" si="60"/>
        <v>2.8985507246376812</v>
      </c>
      <c r="AB518">
        <f t="shared" si="61"/>
        <v>106.36938455938558</v>
      </c>
      <c r="AC518">
        <f t="shared" si="62"/>
        <v>42.351972492753625</v>
      </c>
    </row>
    <row r="519" spans="1:29" x14ac:dyDescent="0.25">
      <c r="A519" t="s">
        <v>785</v>
      </c>
      <c r="B519" t="s">
        <v>2310</v>
      </c>
      <c r="C519" t="s">
        <v>2311</v>
      </c>
      <c r="D519" t="s">
        <v>2352</v>
      </c>
      <c r="E519" t="s">
        <v>2951</v>
      </c>
      <c r="I519" t="str">
        <f ca="1">IFERROR(__xludf.DUMMYFUNCTION("IFS(
  REGEXMATCH(LOWER(B303), ""sports|ufc|nba|nfl|mlb|soccer|sports fans""), ""Sports"",
  REGEXMATCH(LOWER(B303), ""music|spotify|concert|band|rock|pop|hip hop|jazz|r&amp;b|music lovers""), ""Music"",
  REGEXMATCH(LOWER(B303), ""food|cooking|recipe|restaur"&amp;"ant|snack|grocery|foodies""), ""Food"",
  REGEXMATCH(LOWER(B303), ""travel|vacation|airline|hotel|trip|flights|travelers""), ""Travel"",
  REGEXMATCH(LOWER(B303), ""fashion|style|clothing|apparel|shoes|accessories|beauty|cosmetics|fashionistas""), ""Fashi"&amp;"on &amp; Beauty"",
  REGEXMATCH(LOWER(B303), ""fitness|workout|gym|exercise|yoga|wellness|fitness enthusiasts""), ""Fitness"",
  REGEXMATCH(LOWER(B303), ""health|medical|pharmacy|mental health|doctor|health-conscious""), ""Health"",
  REGEXMATCH(LOWER(B303), "&amp;"""pets|dogs|cats|animals|pet care|pet lovers""), ""Pets"",
  REGEXMATCH(LOWER(B303), ""games|gaming|video games|xbox|playstation|nintendo|gamers""), ""Gaming"",
  REGEXMATCH(LOWER(B303), ""entertainment|movies|tv|netflix|streaming|celebrity|movie lovers|t"&amp;"v fans""), ""Entertainment"",
  REGEXMATCH(LOWER(B303), ""lifestyle|home|interior|decor|living|lifestyle enthusiasts""), ""Lifestyle"",
  REGEXMATCH(LOWER(B303), ""financial|finance|investing|stocks|retirement|banking|credit|debt|loans|savings|personal fi"&amp;"nance""), ""Finance"",
  REGEXMATCH(LOWER(B303), ""auto|automotive""), ""Auto"",
  REGEXMATCH(LOWER(B303), ""parenting|moms|dads|kids|toddlers|baby|new parents|children""), ""Parenting"",
  REGEXMATCH(LOWER(B303), ""technology|tech|gadgets|smartphone|apps"&amp;"|devices|computing|ai|robots""), ""Technology"",
  REGEXMATCH(LOWER(B303), ""education|students|learning|school|teachers|college|university|academics""), ""Education"",
  TRUE, ""Other""
)"),"Music")</f>
        <v>Music</v>
      </c>
      <c r="J519" t="s">
        <v>27</v>
      </c>
      <c r="K519" t="s">
        <v>786</v>
      </c>
      <c r="L519" t="s">
        <v>34</v>
      </c>
      <c r="M519" t="s">
        <v>193</v>
      </c>
      <c r="N519" t="s">
        <v>23</v>
      </c>
      <c r="O519" t="s">
        <v>24</v>
      </c>
      <c r="P519">
        <v>8716</v>
      </c>
      <c r="Q519">
        <v>40</v>
      </c>
      <c r="R519">
        <v>6490</v>
      </c>
      <c r="S519">
        <v>7862</v>
      </c>
      <c r="T519">
        <v>2</v>
      </c>
      <c r="U519">
        <v>2100.8201370000002</v>
      </c>
      <c r="V519" t="s">
        <v>207</v>
      </c>
      <c r="W519">
        <f t="shared" si="56"/>
        <v>1050.4100685000001</v>
      </c>
      <c r="X519">
        <f t="shared" si="57"/>
        <v>0.4589261128958238</v>
      </c>
      <c r="Y519">
        <f t="shared" si="58"/>
        <v>74.460761817347404</v>
      </c>
      <c r="Z519">
        <f t="shared" si="59"/>
        <v>323.70109969183363</v>
      </c>
      <c r="AA519">
        <f t="shared" si="60"/>
        <v>5</v>
      </c>
      <c r="AB519">
        <f t="shared" si="61"/>
        <v>241.0303048416705</v>
      </c>
      <c r="AC519">
        <f t="shared" si="62"/>
        <v>52.520503425000001</v>
      </c>
    </row>
    <row r="520" spans="1:29" x14ac:dyDescent="0.25">
      <c r="A520" t="s">
        <v>750</v>
      </c>
      <c r="B520" t="s">
        <v>2310</v>
      </c>
      <c r="C520" t="s">
        <v>2311</v>
      </c>
      <c r="D520" t="s">
        <v>2952</v>
      </c>
      <c r="E520" t="s">
        <v>2953</v>
      </c>
      <c r="I520" t="str">
        <f ca="1">IFERROR(__xludf.DUMMYFUNCTION("IFS(
  REGEXMATCH(LOWER(B286), ""sports|ufc|nba|nfl|mlb|soccer|sports fans""), ""Sports"",
  REGEXMATCH(LOWER(B286), ""music|spotify|concert|band|rock|pop|hip hop|jazz|r&amp;b|music lovers""), ""Music"",
  REGEXMATCH(LOWER(B286), ""food|cooking|recipe|restaur"&amp;"ant|snack|grocery|foodies""), ""Food"",
  REGEXMATCH(LOWER(B286), ""travel|vacation|airline|hotel|trip|flights|travelers""), ""Travel"",
  REGEXMATCH(LOWER(B286), ""fashion|style|clothing|apparel|shoes|accessories|beauty|cosmetics|fashionistas""), ""Fashi"&amp;"on &amp; Beauty"",
  REGEXMATCH(LOWER(B286), ""fitness|workout|gym|exercise|yoga|wellness|fitness enthusiasts""), ""Fitness"",
  REGEXMATCH(LOWER(B286), ""health|medical|pharmacy|mental health|doctor|health-conscious""), ""Health"",
  REGEXMATCH(LOWER(B286), "&amp;"""pets|dogs|cats|animals|pet care|pet lovers""), ""Pets"",
  REGEXMATCH(LOWER(B286), ""games|gaming|video games|xbox|playstation|nintendo|gamers""), ""Gaming"",
  REGEXMATCH(LOWER(B286), ""entertainment|movies|tv|netflix|streaming|celebrity|movie lovers|t"&amp;"v fans""), ""Entertainment"",
  REGEXMATCH(LOWER(B286), ""lifestyle|home|interior|decor|living|lifestyle enthusiasts""), ""Lifestyle"",
  REGEXMATCH(LOWER(B286), ""financial|finance|investing|stocks|retirement|banking|credit|debt|loans|savings|personal fi"&amp;"nance""), ""Finance"",
  REGEXMATCH(LOWER(B286), ""auto|automotive""), ""Auto"",
  REGEXMATCH(LOWER(B286), ""parenting|moms|dads|kids|toddlers|baby|new parents|children""), ""Parenting"",
  REGEXMATCH(LOWER(B286), ""technology|tech|gadgets|smartphone|apps"&amp;"|devices|computing|ai|robots""), ""Technology"",
  REGEXMATCH(LOWER(B286), ""education|students|learning|school|teachers|college|university|academics""), ""Education"",
  TRUE, ""Other""
)"),"Travel")</f>
        <v>Travel</v>
      </c>
      <c r="J520" t="s">
        <v>19</v>
      </c>
      <c r="K520" t="s">
        <v>751</v>
      </c>
      <c r="L520" t="s">
        <v>21</v>
      </c>
      <c r="M520" t="s">
        <v>128</v>
      </c>
      <c r="N520" t="s">
        <v>63</v>
      </c>
      <c r="O520" t="s">
        <v>24</v>
      </c>
      <c r="P520">
        <v>16227</v>
      </c>
      <c r="Q520">
        <v>40</v>
      </c>
      <c r="R520">
        <v>9438</v>
      </c>
      <c r="S520">
        <v>15611</v>
      </c>
      <c r="T520">
        <v>3</v>
      </c>
      <c r="U520">
        <v>1991.9438399999999</v>
      </c>
      <c r="V520" t="s">
        <v>752</v>
      </c>
      <c r="W520">
        <f t="shared" si="56"/>
        <v>663.98127999999997</v>
      </c>
      <c r="X520">
        <f t="shared" si="57"/>
        <v>0.24650274234300856</v>
      </c>
      <c r="Y520">
        <f t="shared" si="58"/>
        <v>58.162322055832874</v>
      </c>
      <c r="Z520">
        <f t="shared" si="59"/>
        <v>211.05571519389702</v>
      </c>
      <c r="AA520">
        <f t="shared" si="60"/>
        <v>7.5</v>
      </c>
      <c r="AB520">
        <f t="shared" si="61"/>
        <v>122.75490478831576</v>
      </c>
      <c r="AC520">
        <f t="shared" si="62"/>
        <v>49.798595999999996</v>
      </c>
    </row>
    <row r="521" spans="1:29" x14ac:dyDescent="0.25">
      <c r="A521" t="s">
        <v>363</v>
      </c>
      <c r="B521" t="s">
        <v>2480</v>
      </c>
      <c r="C521" t="s">
        <v>2341</v>
      </c>
      <c r="D521" t="s">
        <v>2954</v>
      </c>
      <c r="E521" t="s">
        <v>2773</v>
      </c>
      <c r="I521" t="str">
        <f ca="1">IFERROR(__xludf.DUMMYFUNCTION("IFS(
  REGEXMATCH(LOWER(B114), ""sports|ufc|nba|nfl|mlb|soccer|sports fans""), ""Sports"",
  REGEXMATCH(LOWER(B114), ""music|spotify|concert|band|rock|pop|hip hop|jazz|r&amp;b|music lovers""), ""Music"",
  REGEXMATCH(LOWER(B114), ""food|cooking|recipe|restaur"&amp;"ant|snack|grocery|foodies""), ""Food"",
  REGEXMATCH(LOWER(B114), ""travel|vacation|airline|hotel|trip|flights|travelers""), ""Travel"",
  REGEXMATCH(LOWER(B114), ""fashion|style|clothing|apparel|shoes|accessories|beauty|cosmetics|fashionistas""), ""Fashi"&amp;"on &amp; Beauty"",
  REGEXMATCH(LOWER(B114), ""fitness|workout|gym|exercise|yoga|wellness|fitness enthusiasts""), ""Fitness"",
  REGEXMATCH(LOWER(B114), ""health|medical|pharmacy|mental health|doctor|health-conscious""), ""Health"",
  REGEXMATCH(LOWER(B114), "&amp;"""pets|dogs|cats|animals|pet care|pet lovers""), ""Pets"",
  REGEXMATCH(LOWER(B114), ""games|gaming|video games|xbox|playstation|nintendo|gamers""), ""Gaming"",
  REGEXMATCH(LOWER(B114), ""entertainment|movies|tv|netflix|streaming|celebrity|movie lovers|t"&amp;"v fans""), ""Entertainment"",
  REGEXMATCH(LOWER(B114), ""lifestyle|home|interior|decor|living|lifestyle enthusiasts""), ""Lifestyle"",
  REGEXMATCH(LOWER(B114), ""financial|finance|investing|stocks|retirement|banking|credit|debt|loans|savings|personal fi"&amp;"nance""), ""Finance"",
  REGEXMATCH(LOWER(B114), ""auto|automotive""), ""Auto"",
  REGEXMATCH(LOWER(B114), ""parenting|moms|dads|kids|toddlers|baby|new parents|children""), ""Parenting"",
  REGEXMATCH(LOWER(B114), ""technology|tech|gadgets|smartphone|apps"&amp;"|devices|computing|ai|robots""), ""Technology"",
  REGEXMATCH(LOWER(B114), ""education|students|learning|school|teachers|college|university|academics""), ""Education"",
  TRUE, ""Other""
)"),"Travel")</f>
        <v>Travel</v>
      </c>
      <c r="J521" t="s">
        <v>27</v>
      </c>
      <c r="K521" t="s">
        <v>364</v>
      </c>
      <c r="L521" t="s">
        <v>34</v>
      </c>
      <c r="M521" t="s">
        <v>35</v>
      </c>
      <c r="N521" t="s">
        <v>36</v>
      </c>
      <c r="O521" t="s">
        <v>116</v>
      </c>
      <c r="P521">
        <v>307888</v>
      </c>
      <c r="Q521">
        <v>863</v>
      </c>
      <c r="R521">
        <v>134959</v>
      </c>
      <c r="S521">
        <v>274790</v>
      </c>
      <c r="T521">
        <v>11</v>
      </c>
      <c r="U521">
        <v>1559.643865</v>
      </c>
      <c r="V521" t="s">
        <v>37</v>
      </c>
      <c r="W521">
        <f t="shared" si="56"/>
        <v>141.7858059090909</v>
      </c>
      <c r="X521">
        <f t="shared" si="57"/>
        <v>0.28029673127890664</v>
      </c>
      <c r="Y521">
        <f t="shared" si="58"/>
        <v>43.833796705295427</v>
      </c>
      <c r="Z521">
        <f t="shared" si="59"/>
        <v>11.556427248275403</v>
      </c>
      <c r="AA521">
        <f t="shared" si="60"/>
        <v>1.2746234067207416</v>
      </c>
      <c r="AB521">
        <f t="shared" si="61"/>
        <v>5.0656208264044063</v>
      </c>
      <c r="AC521">
        <f t="shared" si="62"/>
        <v>1.8072350695249131</v>
      </c>
    </row>
    <row r="522" spans="1:29" x14ac:dyDescent="0.25">
      <c r="A522" t="s">
        <v>802</v>
      </c>
      <c r="B522" t="s">
        <v>2544</v>
      </c>
      <c r="C522" t="s">
        <v>2955</v>
      </c>
      <c r="I522" t="str">
        <f ca="1">IFERROR(__xludf.DUMMYFUNCTION("IFS(
  REGEXMATCH(LOWER(B311), ""sports|ufc|nba|nfl|mlb|soccer|sports fans""), ""Sports"",
  REGEXMATCH(LOWER(B311), ""music|spotify|concert|band|rock|pop|hip hop|jazz|r&amp;b|music lovers""), ""Music"",
  REGEXMATCH(LOWER(B311), ""food|cooking|recipe|restaur"&amp;"ant|snack|grocery|foodies""), ""Food"",
  REGEXMATCH(LOWER(B311), ""travel|vacation|airline|hotel|trip|flights|travelers""), ""Travel"",
  REGEXMATCH(LOWER(B311), ""fashion|style|clothing|apparel|shoes|accessories|beauty|cosmetics|fashionistas""), ""Fashi"&amp;"on &amp; Beauty"",
  REGEXMATCH(LOWER(B311), ""fitness|workout|gym|exercise|yoga|wellness|fitness enthusiasts""), ""Fitness"",
  REGEXMATCH(LOWER(B311), ""health|medical|pharmacy|mental health|doctor|health-conscious""), ""Health"",
  REGEXMATCH(LOWER(B311), "&amp;"""pets|dogs|cats|animals|pet care|pet lovers""), ""Pets"",
  REGEXMATCH(LOWER(B311), ""games|gaming|video games|xbox|playstation|nintendo|gamers""), ""Gaming"",
  REGEXMATCH(LOWER(B311), ""entertainment|movies|tv|netflix|streaming|celebrity|movie lovers|t"&amp;"v fans""), ""Entertainment"",
  REGEXMATCH(LOWER(B311), ""lifestyle|home|interior|decor|living|lifestyle enthusiasts""), ""Lifestyle"",
  REGEXMATCH(LOWER(B311), ""financial|finance|investing|stocks|retirement|banking|credit|debt|loans|savings|personal fi"&amp;"nance""), ""Finance"",
  REGEXMATCH(LOWER(B311), ""auto|automotive""), ""Auto"",
  REGEXMATCH(LOWER(B311), ""parenting|moms|dads|kids|toddlers|baby|new parents|children""), ""Parenting"",
  REGEXMATCH(LOWER(B311), ""technology|tech|gadgets|smartphone|apps"&amp;"|devices|computing|ai|robots""), ""Technology"",
  REGEXMATCH(LOWER(B311), ""education|students|learning|school|teachers|college|university|academics""), ""Education"",
  TRUE, ""Other""
)"),"Other")</f>
        <v>Other</v>
      </c>
      <c r="J522" t="s">
        <v>27</v>
      </c>
      <c r="K522" t="s">
        <v>803</v>
      </c>
      <c r="L522" t="s">
        <v>34</v>
      </c>
      <c r="M522" t="s">
        <v>804</v>
      </c>
      <c r="N522" t="s">
        <v>91</v>
      </c>
      <c r="O522" t="s">
        <v>24</v>
      </c>
      <c r="P522">
        <v>35034</v>
      </c>
      <c r="Q522">
        <v>145</v>
      </c>
      <c r="R522">
        <v>13904</v>
      </c>
      <c r="S522">
        <v>34123</v>
      </c>
      <c r="T522">
        <v>3</v>
      </c>
      <c r="U522">
        <v>2141.4693459999999</v>
      </c>
      <c r="V522" t="s">
        <v>69</v>
      </c>
      <c r="W522">
        <f t="shared" si="56"/>
        <v>713.82311533333325</v>
      </c>
      <c r="X522">
        <f t="shared" si="57"/>
        <v>0.41388365587714793</v>
      </c>
      <c r="Y522">
        <f t="shared" si="58"/>
        <v>39.687161043557687</v>
      </c>
      <c r="Z522">
        <f t="shared" si="59"/>
        <v>154.01822108745682</v>
      </c>
      <c r="AA522">
        <f t="shared" si="60"/>
        <v>2.0689655172413794</v>
      </c>
      <c r="AB522">
        <f t="shared" si="61"/>
        <v>61.125459439401723</v>
      </c>
      <c r="AC522">
        <f t="shared" si="62"/>
        <v>14.768754110344826</v>
      </c>
    </row>
    <row r="523" spans="1:29" x14ac:dyDescent="0.25">
      <c r="A523" t="s">
        <v>1137</v>
      </c>
      <c r="B523" t="s">
        <v>2306</v>
      </c>
      <c r="C523" t="s">
        <v>2307</v>
      </c>
      <c r="D523" t="s">
        <v>2426</v>
      </c>
      <c r="E523" t="s">
        <v>2956</v>
      </c>
      <c r="I523" t="str">
        <f ca="1">IFERROR(__xludf.DUMMYFUNCTION("IFS(
  REGEXMATCH(LOWER(B491), ""sports|ufc|nba|nfl|mlb|soccer|sports fans""), ""Sports"",
  REGEXMATCH(LOWER(B491), ""music|spotify|concert|band|rock|pop|hip hop|jazz|r&amp;b|music lovers""), ""Music"",
  REGEXMATCH(LOWER(B491), ""food|cooking|recipe|restaur"&amp;"ant|snack|grocery|foodies""), ""Food"",
  REGEXMATCH(LOWER(B491), ""travel|vacation|airline|hotel|trip|flights|travelers""), ""Travel"",
  REGEXMATCH(LOWER(B491), ""fashion|style|clothing|apparel|shoes|accessories|beauty|cosmetics|fashionistas""), ""Fashi"&amp;"on &amp; Beauty"",
  REGEXMATCH(LOWER(B491), ""fitness|workout|gym|exercise|yoga|wellness|fitness enthusiasts""), ""Fitness"",
  REGEXMATCH(LOWER(B491), ""health|medical|pharmacy|mental health|doctor|health-conscious""), ""Health"",
  REGEXMATCH(LOWER(B491), "&amp;"""pets|dogs|cats|animals|pet care|pet lovers""), ""Pets"",
  REGEXMATCH(LOWER(B491), ""games|gaming|video games|xbox|playstation|nintendo|gamers""), ""Gaming"",
  REGEXMATCH(LOWER(B491), ""entertainment|movies|tv|netflix|streaming|celebrity|movie lovers|t"&amp;"v fans""), ""Entertainment"",
  REGEXMATCH(LOWER(B491), ""lifestyle|home|interior|decor|living|lifestyle enthusiasts""), ""Lifestyle"",
  REGEXMATCH(LOWER(B491), ""financial|finance|investing|stocks|retirement|banking|credit|debt|loans|savings|personal fi"&amp;"nance""), ""Finance"",
  REGEXMATCH(LOWER(B491), ""auto|automotive""), ""Auto"",
  REGEXMATCH(LOWER(B491), ""parenting|moms|dads|kids|toddlers|baby|new parents|children""), ""Parenting"",
  REGEXMATCH(LOWER(B491), ""technology|tech|gadgets|smartphone|apps"&amp;"|devices|computing|ai|robots""), ""Technology"",
  REGEXMATCH(LOWER(B491), ""education|students|learning|school|teachers|college|university|academics""), ""Education"",
  TRUE, ""Other""
)"),"Other")</f>
        <v>Other</v>
      </c>
      <c r="J523" t="s">
        <v>27</v>
      </c>
      <c r="K523" t="s">
        <v>519</v>
      </c>
      <c r="L523" t="s">
        <v>34</v>
      </c>
      <c r="M523" t="s">
        <v>72</v>
      </c>
      <c r="N523" t="s">
        <v>46</v>
      </c>
      <c r="O523" t="s">
        <v>116</v>
      </c>
      <c r="P523">
        <v>26439</v>
      </c>
      <c r="Q523">
        <v>95</v>
      </c>
      <c r="R523">
        <v>7093</v>
      </c>
      <c r="S523">
        <v>19681</v>
      </c>
      <c r="T523">
        <v>7</v>
      </c>
      <c r="U523">
        <v>5330.7819689999997</v>
      </c>
      <c r="V523" t="s">
        <v>74</v>
      </c>
      <c r="W523">
        <f t="shared" si="56"/>
        <v>761.54028128571429</v>
      </c>
      <c r="X523">
        <f t="shared" si="57"/>
        <v>0.3593176746473013</v>
      </c>
      <c r="Y523">
        <f t="shared" si="58"/>
        <v>26.827792276561141</v>
      </c>
      <c r="Z523">
        <f t="shared" si="59"/>
        <v>751.55533187649792</v>
      </c>
      <c r="AA523">
        <f t="shared" si="60"/>
        <v>7.3684210526315779</v>
      </c>
      <c r="AB523">
        <f t="shared" si="61"/>
        <v>201.62570327924655</v>
      </c>
      <c r="AC523">
        <f t="shared" si="62"/>
        <v>56.113494410526314</v>
      </c>
    </row>
    <row r="524" spans="1:29" x14ac:dyDescent="0.25">
      <c r="A524" t="s">
        <v>404</v>
      </c>
      <c r="B524" t="s">
        <v>818</v>
      </c>
      <c r="C524" t="s">
        <v>2345</v>
      </c>
      <c r="D524" t="s">
        <v>2957</v>
      </c>
      <c r="I524" t="str">
        <f ca="1">IFERROR(__xludf.DUMMYFUNCTION("IFS(
  REGEXMATCH(LOWER(B134), ""sports|ufc|nba|nfl|mlb|soccer|sports fans""), ""Sports"",
  REGEXMATCH(LOWER(B134), ""music|spotify|concert|band|rock|pop|hip hop|jazz|r&amp;b|music lovers""), ""Music"",
  REGEXMATCH(LOWER(B134), ""food|cooking|recipe|restaur"&amp;"ant|snack|grocery|foodies""), ""Food"",
  REGEXMATCH(LOWER(B134), ""travel|vacation|airline|hotel|trip|flights|travelers""), ""Travel"",
  REGEXMATCH(LOWER(B134), ""fashion|style|clothing|apparel|shoes|accessories|beauty|cosmetics|fashionistas""), ""Fashi"&amp;"on &amp; Beauty"",
  REGEXMATCH(LOWER(B134), ""fitness|workout|gym|exercise|yoga|wellness|fitness enthusiasts""), ""Fitness"",
  REGEXMATCH(LOWER(B134), ""health|medical|pharmacy|mental health|doctor|health-conscious""), ""Health"",
  REGEXMATCH(LOWER(B134), "&amp;"""pets|dogs|cats|animals|pet care|pet lovers""), ""Pets"",
  REGEXMATCH(LOWER(B134), ""games|gaming|video games|xbox|playstation|nintendo|gamers""), ""Gaming"",
  REGEXMATCH(LOWER(B134), ""entertainment|movies|tv|netflix|streaming|celebrity|movie lovers|t"&amp;"v fans""), ""Entertainment"",
  REGEXMATCH(LOWER(B134), ""lifestyle|home|interior|decor|living|lifestyle enthusiasts""), ""Lifestyle"",
  REGEXMATCH(LOWER(B134), ""financial|finance|investing|stocks|retirement|banking|credit|debt|loans|savings|personal fi"&amp;"nance""), ""Finance"",
  REGEXMATCH(LOWER(B134), ""auto|automotive""), ""Auto"",
  REGEXMATCH(LOWER(B134), ""parenting|moms|dads|kids|toddlers|baby|new parents|children""), ""Parenting"",
  REGEXMATCH(LOWER(B134), ""technology|tech|gadgets|smartphone|apps"&amp;"|devices|computing|ai|robots""), ""Technology"",
  REGEXMATCH(LOWER(B134), ""education|students|learning|school|teachers|college|university|academics""), ""Education"",
  TRUE, ""Other""
)"),"Gaming")</f>
        <v>Gaming</v>
      </c>
      <c r="J524" t="s">
        <v>19</v>
      </c>
      <c r="K524" t="s">
        <v>405</v>
      </c>
      <c r="L524" t="s">
        <v>21</v>
      </c>
      <c r="M524" t="s">
        <v>406</v>
      </c>
      <c r="N524" t="s">
        <v>23</v>
      </c>
      <c r="O524" t="s">
        <v>24</v>
      </c>
      <c r="P524">
        <v>9222</v>
      </c>
      <c r="Q524">
        <v>33</v>
      </c>
      <c r="R524">
        <v>5352</v>
      </c>
      <c r="S524">
        <v>8141</v>
      </c>
      <c r="T524">
        <v>2</v>
      </c>
      <c r="U524">
        <v>1583.1643019999999</v>
      </c>
      <c r="V524" t="s">
        <v>74</v>
      </c>
      <c r="W524">
        <f t="shared" si="56"/>
        <v>791.58215099999995</v>
      </c>
      <c r="X524">
        <f t="shared" si="57"/>
        <v>0.35783994795055302</v>
      </c>
      <c r="Y524">
        <f t="shared" si="58"/>
        <v>58.035133376707869</v>
      </c>
      <c r="Z524">
        <f t="shared" si="59"/>
        <v>295.80797869955154</v>
      </c>
      <c r="AA524">
        <f t="shared" si="60"/>
        <v>6.0606060606060606</v>
      </c>
      <c r="AB524">
        <f t="shared" si="61"/>
        <v>171.67255497722837</v>
      </c>
      <c r="AC524">
        <f t="shared" si="62"/>
        <v>47.974675818181815</v>
      </c>
    </row>
    <row r="525" spans="1:29" x14ac:dyDescent="0.25">
      <c r="A525" t="s">
        <v>1315</v>
      </c>
      <c r="B525" t="s">
        <v>2306</v>
      </c>
      <c r="C525" t="s">
        <v>2307</v>
      </c>
      <c r="D525" t="s">
        <v>2345</v>
      </c>
      <c r="E525" t="s">
        <v>2346</v>
      </c>
      <c r="F525" t="s">
        <v>2635</v>
      </c>
      <c r="G525" t="s">
        <v>2958</v>
      </c>
      <c r="I525" t="str">
        <f ca="1">IFERROR(__xludf.DUMMYFUNCTION("IFS(
  REGEXMATCH(LOWER(B598), ""sports|ufc|nba|nfl|mlb|soccer|sports fans""), ""Sports"",
  REGEXMATCH(LOWER(B598), ""music|spotify|concert|band|rock|pop|hip hop|jazz|r&amp;b|music lovers""), ""Music"",
  REGEXMATCH(LOWER(B598), ""food|cooking|recipe|restaur"&amp;"ant|snack|grocery|foodies""), ""Food"",
  REGEXMATCH(LOWER(B598), ""travel|vacation|airline|hotel|trip|flights|travelers""), ""Travel"",
  REGEXMATCH(LOWER(B598), ""fashion|style|clothing|apparel|shoes|accessories|beauty|cosmetics|fashionistas""), ""Fashi"&amp;"on &amp; Beauty"",
  REGEXMATCH(LOWER(B598), ""fitness|workout|gym|exercise|yoga|wellness|fitness enthusiasts""), ""Fitness"",
  REGEXMATCH(LOWER(B598), ""health|medical|pharmacy|mental health|doctor|health-conscious""), ""Health"",
  REGEXMATCH(LOWER(B598), "&amp;"""pets|dogs|cats|animals|pet care|pet lovers""), ""Pets"",
  REGEXMATCH(LOWER(B598), ""games|gaming|video games|xbox|playstation|nintendo|gamers""), ""Gaming"",
  REGEXMATCH(LOWER(B598), ""entertainment|movies|tv|netflix|streaming|celebrity|movie lovers|t"&amp;"v fans""), ""Entertainment"",
  REGEXMATCH(LOWER(B598), ""lifestyle|home|interior|decor|living|lifestyle enthusiasts""), ""Lifestyle"",
  REGEXMATCH(LOWER(B598), ""financial|finance|investing|stocks|retirement|banking|credit|debt|loans|savings|personal fi"&amp;"nance""), ""Finance"",
  REGEXMATCH(LOWER(B598), ""auto|automotive""), ""Auto"",
  REGEXMATCH(LOWER(B598), ""parenting|moms|dads|kids|toddlers|baby|new parents|children""), ""Parenting"",
  REGEXMATCH(LOWER(B598), ""technology|tech|gadgets|smartphone|apps"&amp;"|devices|computing|ai|robots""), ""Technology"",
  REGEXMATCH(LOWER(B598), ""education|students|learning|school|teachers|college|university|academics""), ""Education"",
  TRUE, ""Other""
)"),"Auto")</f>
        <v>Auto</v>
      </c>
      <c r="J525" t="s">
        <v>19</v>
      </c>
      <c r="K525" t="s">
        <v>225</v>
      </c>
      <c r="L525" t="s">
        <v>40</v>
      </c>
      <c r="M525" t="s">
        <v>701</v>
      </c>
      <c r="N525" t="s">
        <v>23</v>
      </c>
      <c r="O525" t="s">
        <v>24</v>
      </c>
      <c r="P525">
        <v>81567</v>
      </c>
      <c r="Q525">
        <v>440</v>
      </c>
      <c r="R525">
        <v>53264</v>
      </c>
      <c r="S525">
        <v>68123</v>
      </c>
      <c r="T525">
        <v>4</v>
      </c>
      <c r="U525">
        <v>6392.471955</v>
      </c>
      <c r="V525" t="s">
        <v>471</v>
      </c>
      <c r="W525">
        <f t="shared" si="56"/>
        <v>1598.11798875</v>
      </c>
      <c r="X525">
        <f t="shared" si="57"/>
        <v>0.53943383966555103</v>
      </c>
      <c r="Y525">
        <f t="shared" si="58"/>
        <v>65.300918263513424</v>
      </c>
      <c r="Z525">
        <f t="shared" si="59"/>
        <v>120.01486848528087</v>
      </c>
      <c r="AA525">
        <f t="shared" si="60"/>
        <v>0.90909090909090906</v>
      </c>
      <c r="AB525">
        <f t="shared" si="61"/>
        <v>78.370811173636397</v>
      </c>
      <c r="AC525">
        <f t="shared" si="62"/>
        <v>14.528345352272726</v>
      </c>
    </row>
    <row r="526" spans="1:29" x14ac:dyDescent="0.25">
      <c r="A526" t="s">
        <v>877</v>
      </c>
      <c r="B526" t="s">
        <v>2310</v>
      </c>
      <c r="C526" t="s">
        <v>2320</v>
      </c>
      <c r="D526" t="s">
        <v>2321</v>
      </c>
      <c r="E526" t="s">
        <v>2354</v>
      </c>
      <c r="F526" t="s">
        <v>2355</v>
      </c>
      <c r="G526" t="s">
        <v>2959</v>
      </c>
      <c r="H526" t="s">
        <v>2960</v>
      </c>
      <c r="I526" t="str">
        <f ca="1">IFERROR(__xludf.DUMMYFUNCTION("IFS(
  REGEXMATCH(LOWER(B351), ""sports|ufc|nba|nfl|mlb|soccer|sports fans""), ""Sports"",
  REGEXMATCH(LOWER(B351), ""music|spotify|concert|band|rock|pop|hip hop|jazz|r&amp;b|music lovers""), ""Music"",
  REGEXMATCH(LOWER(B351), ""food|cooking|recipe|restaur"&amp;"ant|snack|grocery|foodies""), ""Food"",
  REGEXMATCH(LOWER(B351), ""travel|vacation|airline|hotel|trip|flights|travelers""), ""Travel"",
  REGEXMATCH(LOWER(B351), ""fashion|style|clothing|apparel|shoes|accessories|beauty|cosmetics|fashionistas""), ""Fashi"&amp;"on &amp; Beauty"",
  REGEXMATCH(LOWER(B351), ""fitness|workout|gym|exercise|yoga|wellness|fitness enthusiasts""), ""Fitness"",
  REGEXMATCH(LOWER(B351), ""health|medical|pharmacy|mental health|doctor|health-conscious""), ""Health"",
  REGEXMATCH(LOWER(B351), "&amp;"""pets|dogs|cats|animals|pet care|pet lovers""), ""Pets"",
  REGEXMATCH(LOWER(B351), ""games|gaming|video games|xbox|playstation|nintendo|gamers""), ""Gaming"",
  REGEXMATCH(LOWER(B351), ""entertainment|movies|tv|netflix|streaming|celebrity|movie lovers|t"&amp;"v fans""), ""Entertainment"",
  REGEXMATCH(LOWER(B351), ""lifestyle|home|interior|decor|living|lifestyle enthusiasts""), ""Lifestyle"",
  REGEXMATCH(LOWER(B351), ""financial|finance|investing|stocks|retirement|banking|credit|debt|loans|savings|personal fi"&amp;"nance""), ""Finance"",
  REGEXMATCH(LOWER(B351), ""auto|automotive""), ""Auto"",
  REGEXMATCH(LOWER(B351), ""parenting|moms|dads|kids|toddlers|baby|new parents|children""), ""Parenting"",
  REGEXMATCH(LOWER(B351), ""technology|tech|gadgets|smartphone|apps"&amp;"|devices|computing|ai|robots""), ""Technology"",
  REGEXMATCH(LOWER(B351), ""education|students|learning|school|teachers|college|university|academics""), ""Education"",
  TRUE, ""Other""
)"),"Sports")</f>
        <v>Sports</v>
      </c>
      <c r="J526" t="s">
        <v>27</v>
      </c>
      <c r="K526" t="s">
        <v>585</v>
      </c>
      <c r="L526" t="s">
        <v>21</v>
      </c>
      <c r="M526" t="s">
        <v>878</v>
      </c>
      <c r="N526" t="s">
        <v>36</v>
      </c>
      <c r="O526" t="s">
        <v>24</v>
      </c>
      <c r="P526">
        <v>10653</v>
      </c>
      <c r="Q526">
        <v>68</v>
      </c>
      <c r="R526">
        <v>5263</v>
      </c>
      <c r="S526">
        <v>9921</v>
      </c>
      <c r="T526">
        <v>11</v>
      </c>
      <c r="U526">
        <v>2641.4783969999999</v>
      </c>
      <c r="V526" t="s">
        <v>64</v>
      </c>
      <c r="W526">
        <f t="shared" si="56"/>
        <v>240.13439972727272</v>
      </c>
      <c r="X526">
        <f t="shared" si="57"/>
        <v>0.63831784473857134</v>
      </c>
      <c r="Y526">
        <f t="shared" si="58"/>
        <v>49.403923777339713</v>
      </c>
      <c r="Z526">
        <f t="shared" si="59"/>
        <v>501.89595230856918</v>
      </c>
      <c r="AA526">
        <f t="shared" si="60"/>
        <v>16.176470588235293</v>
      </c>
      <c r="AB526">
        <f t="shared" si="61"/>
        <v>247.95629372007883</v>
      </c>
      <c r="AC526">
        <f t="shared" si="62"/>
        <v>38.845270544117646</v>
      </c>
    </row>
    <row r="527" spans="1:29" x14ac:dyDescent="0.25">
      <c r="A527" t="s">
        <v>1489</v>
      </c>
      <c r="B527" t="s">
        <v>2306</v>
      </c>
      <c r="C527" t="s">
        <v>2307</v>
      </c>
      <c r="D527" t="s">
        <v>2333</v>
      </c>
      <c r="E527" t="s">
        <v>2447</v>
      </c>
      <c r="F527" t="s">
        <v>2961</v>
      </c>
      <c r="I527" t="str">
        <f ca="1">IFERROR(__xludf.DUMMYFUNCTION("IFS(
  REGEXMATCH(LOWER(B711), ""sports|ufc|nba|nfl|mlb|soccer|sports fans""), ""Sports"",
  REGEXMATCH(LOWER(B711), ""music|spotify|concert|band|rock|pop|hip hop|jazz|r&amp;b|music lovers""), ""Music"",
  REGEXMATCH(LOWER(B711), ""food|cooking|recipe|restaur"&amp;"ant|snack|grocery|foodies""), ""Food"",
  REGEXMATCH(LOWER(B711), ""travel|vacation|airline|hotel|trip|flights|travelers""), ""Travel"",
  REGEXMATCH(LOWER(B711), ""fashion|style|clothing|apparel|shoes|accessories|beauty|cosmetics|fashionistas""), ""Fashi"&amp;"on &amp; Beauty"",
  REGEXMATCH(LOWER(B711), ""fitness|workout|gym|exercise|yoga|wellness|fitness enthusiasts""), ""Fitness"",
  REGEXMATCH(LOWER(B711), ""health|medical|pharmacy|mental health|doctor|health-conscious""), ""Health"",
  REGEXMATCH(LOWER(B711), "&amp;"""pets|dogs|cats|animals|pet care|pet lovers""), ""Pets"",
  REGEXMATCH(LOWER(B711), ""games|gaming|video games|xbox|playstation|nintendo|gamers""), ""Gaming"",
  REGEXMATCH(LOWER(B711), ""entertainment|movies|tv|netflix|streaming|celebrity|movie lovers|t"&amp;"v fans""), ""Entertainment"",
  REGEXMATCH(LOWER(B711), ""lifestyle|home|interior|decor|living|lifestyle enthusiasts""), ""Lifestyle"",
  REGEXMATCH(LOWER(B711), ""financial|finance|investing|stocks|retirement|banking|credit|debt|loans|savings|personal fi"&amp;"nance""), ""Finance"",
  REGEXMATCH(LOWER(B711), ""auto|automotive""), ""Auto"",
  REGEXMATCH(LOWER(B711), ""parenting|moms|dads|kids|toddlers|baby|new parents|children""), ""Parenting"",
  REGEXMATCH(LOWER(B711), ""technology|tech|gadgets|smartphone|apps"&amp;"|devices|computing|ai|robots""), ""Technology"",
  REGEXMATCH(LOWER(B711), ""education|students|learning|school|teachers|college|university|academics""), ""Education"",
  TRUE, ""Other""
)"),"Finance")</f>
        <v>Finance</v>
      </c>
      <c r="J527" t="s">
        <v>19</v>
      </c>
      <c r="K527" t="s">
        <v>217</v>
      </c>
      <c r="L527" t="s">
        <v>21</v>
      </c>
      <c r="M527" t="s">
        <v>45</v>
      </c>
      <c r="N527" t="s">
        <v>59</v>
      </c>
      <c r="O527" t="s">
        <v>24</v>
      </c>
      <c r="P527">
        <v>680912</v>
      </c>
      <c r="Q527">
        <v>2000</v>
      </c>
      <c r="R527">
        <v>388915</v>
      </c>
      <c r="S527">
        <v>648524</v>
      </c>
      <c r="T527">
        <v>39</v>
      </c>
      <c r="U527">
        <v>7814.2624939999996</v>
      </c>
      <c r="V527" t="s">
        <v>106</v>
      </c>
      <c r="W527">
        <f t="shared" si="56"/>
        <v>200.36570497435898</v>
      </c>
      <c r="X527">
        <f t="shared" si="57"/>
        <v>0.29372371172780037</v>
      </c>
      <c r="Y527">
        <f t="shared" si="58"/>
        <v>57.116778673308744</v>
      </c>
      <c r="Z527">
        <f t="shared" si="59"/>
        <v>20.092468775953613</v>
      </c>
      <c r="AA527">
        <f t="shared" si="60"/>
        <v>1.95</v>
      </c>
      <c r="AB527">
        <f t="shared" si="61"/>
        <v>11.476170920765092</v>
      </c>
      <c r="AC527">
        <f t="shared" si="62"/>
        <v>3.9071312469999997</v>
      </c>
    </row>
    <row r="528" spans="1:29" x14ac:dyDescent="0.25">
      <c r="A528" t="s">
        <v>539</v>
      </c>
      <c r="B528" t="s">
        <v>2393</v>
      </c>
      <c r="C528" t="s">
        <v>2573</v>
      </c>
      <c r="D528" t="s">
        <v>2574</v>
      </c>
      <c r="E528" t="s">
        <v>2575</v>
      </c>
      <c r="F528" t="s">
        <v>2962</v>
      </c>
      <c r="I528" t="str">
        <f ca="1">IFERROR(__xludf.DUMMYFUNCTION("IFS(
  REGEXMATCH(LOWER(B192), ""sports|ufc|nba|nfl|mlb|soccer|sports fans""), ""Sports"",
  REGEXMATCH(LOWER(B192), ""music|spotify|concert|band|rock|pop|hip hop|jazz|r&amp;b|music lovers""), ""Music"",
  REGEXMATCH(LOWER(B192), ""food|cooking|recipe|restaur"&amp;"ant|snack|grocery|foodies""), ""Food"",
  REGEXMATCH(LOWER(B192), ""travel|vacation|airline|hotel|trip|flights|travelers""), ""Travel"",
  REGEXMATCH(LOWER(B192), ""fashion|style|clothing|apparel|shoes|accessories|beauty|cosmetics|fashionistas""), ""Fashi"&amp;"on &amp; Beauty"",
  REGEXMATCH(LOWER(B192), ""fitness|workout|gym|exercise|yoga|wellness|fitness enthusiasts""), ""Fitness"",
  REGEXMATCH(LOWER(B192), ""health|medical|pharmacy|mental health|doctor|health-conscious""), ""Health"",
  REGEXMATCH(LOWER(B192), "&amp;"""pets|dogs|cats|animals|pet care|pet lovers""), ""Pets"",
  REGEXMATCH(LOWER(B192), ""games|gaming|video games|xbox|playstation|nintendo|gamers""), ""Gaming"",
  REGEXMATCH(LOWER(B192), ""entertainment|movies|tv|netflix|streaming|celebrity|movie lovers|t"&amp;"v fans""), ""Entertainment"",
  REGEXMATCH(LOWER(B192), ""lifestyle|home|interior|decor|living|lifestyle enthusiasts""), ""Lifestyle"",
  REGEXMATCH(LOWER(B192), ""financial|finance|investing|stocks|retirement|banking|credit|debt|loans|savings|personal fi"&amp;"nance""), ""Finance"",
  REGEXMATCH(LOWER(B192), ""auto|automotive""), ""Auto"",
  REGEXMATCH(LOWER(B192), ""parenting|moms|dads|kids|toddlers|baby|new parents|children""), ""Parenting"",
  REGEXMATCH(LOWER(B192), ""technology|tech|gadgets|smartphone|apps"&amp;"|devices|computing|ai|robots""), ""Technology"",
  REGEXMATCH(LOWER(B192), ""education|students|learning|school|teachers|college|university|academics""), ""Education"",
  TRUE, ""Other""
)"),"Food")</f>
        <v>Food</v>
      </c>
      <c r="J528" t="s">
        <v>27</v>
      </c>
      <c r="K528" t="s">
        <v>198</v>
      </c>
      <c r="L528" t="s">
        <v>21</v>
      </c>
      <c r="M528" t="s">
        <v>540</v>
      </c>
      <c r="N528" t="s">
        <v>68</v>
      </c>
      <c r="O528" t="s">
        <v>24</v>
      </c>
      <c r="P528">
        <v>11296</v>
      </c>
      <c r="Q528">
        <v>54</v>
      </c>
      <c r="R528">
        <v>6822</v>
      </c>
      <c r="S528">
        <v>9274</v>
      </c>
      <c r="T528">
        <v>4</v>
      </c>
      <c r="U528">
        <v>1682.338499</v>
      </c>
      <c r="V528" t="s">
        <v>74</v>
      </c>
      <c r="W528">
        <f t="shared" si="56"/>
        <v>420.58462474999999</v>
      </c>
      <c r="X528">
        <f t="shared" si="57"/>
        <v>0.47804532577903686</v>
      </c>
      <c r="Y528">
        <f t="shared" si="58"/>
        <v>60.393059490084987</v>
      </c>
      <c r="Z528">
        <f t="shared" si="59"/>
        <v>246.60488111990617</v>
      </c>
      <c r="AA528">
        <f t="shared" si="60"/>
        <v>7.4074074074074066</v>
      </c>
      <c r="AB528">
        <f t="shared" si="61"/>
        <v>148.93223256019832</v>
      </c>
      <c r="AC528">
        <f t="shared" si="62"/>
        <v>31.154416648148146</v>
      </c>
    </row>
    <row r="529" spans="1:29" x14ac:dyDescent="0.25">
      <c r="A529" t="s">
        <v>263</v>
      </c>
      <c r="B529" t="s">
        <v>607</v>
      </c>
      <c r="C529" t="s">
        <v>2963</v>
      </c>
      <c r="D529" t="s">
        <v>2964</v>
      </c>
      <c r="I529" t="str">
        <f ca="1">IFERROR(__xludf.DUMMYFUNCTION("IFS(
  REGEXMATCH(LOWER(B76), ""sports|ufc|nba|nfl|mlb|soccer|sports fans""), ""Sports"",
  REGEXMATCH(LOWER(B76), ""music|spotify|concert|band|rock|pop|hip hop|jazz|r&amp;b|music lovers""), ""Music"",
  REGEXMATCH(LOWER(B76), ""food|cooking|recipe|restaurant"&amp;"|snack|grocery|foodies""), ""Food"",
  REGEXMATCH(LOWER(B76), ""travel|vacation|airline|hotel|trip|flights|travelers""), ""Travel"",
  REGEXMATCH(LOWER(B76), ""fashion|style|clothing|apparel|shoes|accessories|beauty|cosmetics|fashionistas""), ""Fashion &amp; "&amp;"Beauty"",
  REGEXMATCH(LOWER(B76), ""fitness|workout|gym|exercise|yoga|wellness|fitness enthusiasts""), ""Fitness"",
  REGEXMATCH(LOWER(B76), ""health|medical|pharmacy|mental health|doctor|health-conscious""), ""Health"",
  REGEXMATCH(LOWER(B76), ""pets|d"&amp;"ogs|cats|animals|pet care|pet lovers""), ""Pets"",
  REGEXMATCH(LOWER(B76), ""games|gaming|video games|xbox|playstation|nintendo|gamers""), ""Gaming"",
  REGEXMATCH(LOWER(B76), ""entertainment|movies|tv|netflix|streaming|celebrity|movie lovers|tv fans""),"&amp;" ""Entertainment"",
  REGEXMATCH(LOWER(B76), ""lifestyle|home|interior|decor|living|lifestyle enthusiasts""), ""Lifestyle"",
  REGEXMATCH(LOWER(B76), ""financial|finance|investing|stocks|retirement|banking|credit|debt|loans|savings|personal finance""), """&amp;"Finance"",
  REGEXMATCH(LOWER(B76), ""auto|automotive""), ""Auto"",
  REGEXMATCH(LOWER(B76), ""parenting|moms|dads|kids|toddlers|baby|new parents|children""), ""Parenting"",
  REGEXMATCH(LOWER(B76), ""technology|tech|gadgets|smartphone|apps|devices|comput"&amp;"ing|ai|robots""), ""Technology"",
  REGEXMATCH(LOWER(B76), ""education|students|learning|school|teachers|college|university|academics""), ""Education"",
  TRUE, ""Other""
)"),"Other")</f>
        <v>Other</v>
      </c>
      <c r="J529" t="s">
        <v>19</v>
      </c>
      <c r="K529" t="s">
        <v>264</v>
      </c>
      <c r="L529" t="s">
        <v>29</v>
      </c>
      <c r="M529" t="s">
        <v>265</v>
      </c>
      <c r="N529" t="s">
        <v>55</v>
      </c>
      <c r="O529" t="s">
        <v>24</v>
      </c>
      <c r="P529">
        <v>21737</v>
      </c>
      <c r="Q529">
        <v>80</v>
      </c>
      <c r="R529">
        <v>11206</v>
      </c>
      <c r="S529">
        <v>19459</v>
      </c>
      <c r="T529">
        <v>4</v>
      </c>
      <c r="U529">
        <v>1521.576648</v>
      </c>
      <c r="V529" t="s">
        <v>47</v>
      </c>
      <c r="W529">
        <f t="shared" si="56"/>
        <v>380.39416199999999</v>
      </c>
      <c r="X529">
        <f t="shared" si="57"/>
        <v>0.36803606753461843</v>
      </c>
      <c r="Y529">
        <f t="shared" si="58"/>
        <v>51.552652159911673</v>
      </c>
      <c r="Z529">
        <f t="shared" si="59"/>
        <v>135.7823173300018</v>
      </c>
      <c r="AA529">
        <f t="shared" si="60"/>
        <v>5</v>
      </c>
      <c r="AB529">
        <f t="shared" si="61"/>
        <v>69.999385747803288</v>
      </c>
      <c r="AC529">
        <f t="shared" si="62"/>
        <v>19.019708099999999</v>
      </c>
    </row>
    <row r="530" spans="1:29" x14ac:dyDescent="0.25">
      <c r="A530" t="s">
        <v>1476</v>
      </c>
      <c r="B530" t="s">
        <v>2306</v>
      </c>
      <c r="C530" t="s">
        <v>2307</v>
      </c>
      <c r="D530" t="s">
        <v>2362</v>
      </c>
      <c r="E530" t="s">
        <v>2367</v>
      </c>
      <c r="F530" t="s">
        <v>2965</v>
      </c>
      <c r="I530" t="str">
        <f ca="1">IFERROR(__xludf.DUMMYFUNCTION("IFS(
  REGEXMATCH(LOWER(B701), ""sports|ufc|nba|nfl|mlb|soccer|sports fans""), ""Sports"",
  REGEXMATCH(LOWER(B701), ""music|spotify|concert|band|rock|pop|hip hop|jazz|r&amp;b|music lovers""), ""Music"",
  REGEXMATCH(LOWER(B701), ""food|cooking|recipe|restaur"&amp;"ant|snack|grocery|foodies""), ""Food"",
  REGEXMATCH(LOWER(B701), ""travel|vacation|airline|hotel|trip|flights|travelers""), ""Travel"",
  REGEXMATCH(LOWER(B701), ""fashion|style|clothing|apparel|shoes|accessories|beauty|cosmetics|fashionistas""), ""Fashi"&amp;"on &amp; Beauty"",
  REGEXMATCH(LOWER(B701), ""fitness|workout|gym|exercise|yoga|wellness|fitness enthusiasts""), ""Fitness"",
  REGEXMATCH(LOWER(B701), ""health|medical|pharmacy|mental health|doctor|health-conscious""), ""Health"",
  REGEXMATCH(LOWER(B701), "&amp;"""pets|dogs|cats|animals|pet care|pet lovers""), ""Pets"",
  REGEXMATCH(LOWER(B701), ""games|gaming|video games|xbox|playstation|nintendo|gamers""), ""Gaming"",
  REGEXMATCH(LOWER(B701), ""entertainment|movies|tv|netflix|streaming|celebrity|movie lovers|t"&amp;"v fans""), ""Entertainment"",
  REGEXMATCH(LOWER(B701), ""lifestyle|home|interior|decor|living|lifestyle enthusiasts""), ""Lifestyle"",
  REGEXMATCH(LOWER(B701), ""financial|finance|investing|stocks|retirement|banking|credit|debt|loans|savings|personal fi"&amp;"nance""), ""Finance"",
  REGEXMATCH(LOWER(B701), ""auto|automotive""), ""Auto"",
  REGEXMATCH(LOWER(B701), ""parenting|moms|dads|kids|toddlers|baby|new parents|children""), ""Parenting"",
  REGEXMATCH(LOWER(B701), ""technology|tech|gadgets|smartphone|apps"&amp;"|devices|computing|ai|robots""), ""Technology"",
  REGEXMATCH(LOWER(B701), ""education|students|learning|school|teachers|college|university|academics""), ""Education"",
  TRUE, ""Other""
)"),"Other")</f>
        <v>Other</v>
      </c>
      <c r="J530" t="s">
        <v>19</v>
      </c>
      <c r="K530" t="s">
        <v>1477</v>
      </c>
      <c r="L530" t="s">
        <v>34</v>
      </c>
      <c r="M530" t="s">
        <v>72</v>
      </c>
      <c r="N530" t="s">
        <v>46</v>
      </c>
      <c r="O530" t="s">
        <v>24</v>
      </c>
      <c r="P530">
        <v>686858</v>
      </c>
      <c r="Q530">
        <v>2085</v>
      </c>
      <c r="R530">
        <v>81956</v>
      </c>
      <c r="S530">
        <v>624118</v>
      </c>
      <c r="T530">
        <v>19</v>
      </c>
      <c r="U530">
        <v>7467.0814870000004</v>
      </c>
      <c r="V530" t="s">
        <v>64</v>
      </c>
      <c r="W530">
        <f t="shared" si="56"/>
        <v>393.00428878947372</v>
      </c>
      <c r="X530">
        <f t="shared" si="57"/>
        <v>0.30355619356548225</v>
      </c>
      <c r="Y530">
        <f t="shared" si="58"/>
        <v>11.932015059881373</v>
      </c>
      <c r="Z530">
        <f t="shared" si="59"/>
        <v>91.11085810678901</v>
      </c>
      <c r="AA530">
        <f t="shared" si="60"/>
        <v>0.91127098321342925</v>
      </c>
      <c r="AB530">
        <f t="shared" si="61"/>
        <v>10.871361310489213</v>
      </c>
      <c r="AC530">
        <f t="shared" si="62"/>
        <v>3.5813340465227821</v>
      </c>
    </row>
    <row r="531" spans="1:29" x14ac:dyDescent="0.25">
      <c r="A531" t="s">
        <v>885</v>
      </c>
      <c r="B531" t="s">
        <v>930</v>
      </c>
      <c r="C531" t="s">
        <v>2387</v>
      </c>
      <c r="I531" t="str">
        <f ca="1">IFERROR(__xludf.DUMMYFUNCTION("IFS(
  REGEXMATCH(LOWER(B355), ""sports|ufc|nba|nfl|mlb|soccer|sports fans""), ""Sports"",
  REGEXMATCH(LOWER(B355), ""music|spotify|concert|band|rock|pop|hip hop|jazz|r&amp;b|music lovers""), ""Music"",
  REGEXMATCH(LOWER(B355), ""food|cooking|recipe|restaur"&amp;"ant|snack|grocery|foodies""), ""Food"",
  REGEXMATCH(LOWER(B355), ""travel|vacation|airline|hotel|trip|flights|travelers""), ""Travel"",
  REGEXMATCH(LOWER(B355), ""fashion|style|clothing|apparel|shoes|accessories|beauty|cosmetics|fashionistas""), ""Fashi"&amp;"on &amp; Beauty"",
  REGEXMATCH(LOWER(B355), ""fitness|workout|gym|exercise|yoga|wellness|fitness enthusiasts""), ""Fitness"",
  REGEXMATCH(LOWER(B355), ""health|medical|pharmacy|mental health|doctor|health-conscious""), ""Health"",
  REGEXMATCH(LOWER(B355), "&amp;"""pets|dogs|cats|animals|pet care|pet lovers""), ""Pets"",
  REGEXMATCH(LOWER(B355), ""games|gaming|video games|xbox|playstation|nintendo|gamers""), ""Gaming"",
  REGEXMATCH(LOWER(B355), ""entertainment|movies|tv|netflix|streaming|celebrity|movie lovers|t"&amp;"v fans""), ""Entertainment"",
  REGEXMATCH(LOWER(B355), ""lifestyle|home|interior|decor|living|lifestyle enthusiasts""), ""Lifestyle"",
  REGEXMATCH(LOWER(B355), ""financial|finance|investing|stocks|retirement|banking|credit|debt|loans|savings|personal fi"&amp;"nance""), ""Finance"",
  REGEXMATCH(LOWER(B355), ""auto|automotive""), ""Auto"",
  REGEXMATCH(LOWER(B355), ""parenting|moms|dads|kids|toddlers|baby|new parents|children""), ""Parenting"",
  REGEXMATCH(LOWER(B355), ""technology|tech|gadgets|smartphone|apps"&amp;"|devices|computing|ai|robots""), ""Technology"",
  REGEXMATCH(LOWER(B355), ""education|students|learning|school|teachers|college|university|academics""), ""Education"",
  TRUE, ""Other""
)"),"Entertainment")</f>
        <v>Entertainment</v>
      </c>
      <c r="J531" t="s">
        <v>27</v>
      </c>
      <c r="K531" t="s">
        <v>483</v>
      </c>
      <c r="L531" t="s">
        <v>29</v>
      </c>
      <c r="M531" t="s">
        <v>572</v>
      </c>
      <c r="N531" t="s">
        <v>23</v>
      </c>
      <c r="O531" t="s">
        <v>24</v>
      </c>
      <c r="P531">
        <v>183208</v>
      </c>
      <c r="Q531">
        <v>620</v>
      </c>
      <c r="R531">
        <v>131164</v>
      </c>
      <c r="S531">
        <v>177952</v>
      </c>
      <c r="T531">
        <v>43</v>
      </c>
      <c r="U531">
        <v>2682.4366230000001</v>
      </c>
      <c r="V531" t="s">
        <v>47</v>
      </c>
      <c r="W531">
        <f t="shared" si="56"/>
        <v>62.38224704651163</v>
      </c>
      <c r="X531">
        <f t="shared" si="57"/>
        <v>0.33841316973057944</v>
      </c>
      <c r="Y531">
        <f t="shared" si="58"/>
        <v>71.592943539583416</v>
      </c>
      <c r="Z531">
        <f t="shared" si="59"/>
        <v>20.451012648287641</v>
      </c>
      <c r="AA531">
        <f t="shared" si="60"/>
        <v>6.935483870967742</v>
      </c>
      <c r="AB531">
        <f t="shared" si="61"/>
        <v>14.641481938561636</v>
      </c>
      <c r="AC531">
        <f t="shared" si="62"/>
        <v>4.326510682258065</v>
      </c>
    </row>
    <row r="532" spans="1:29" x14ac:dyDescent="0.25">
      <c r="A532" t="s">
        <v>415</v>
      </c>
      <c r="B532" t="s">
        <v>2310</v>
      </c>
      <c r="C532" t="s">
        <v>2315</v>
      </c>
      <c r="D532" t="s">
        <v>2966</v>
      </c>
      <c r="I532" t="str">
        <f ca="1">IFERROR(__xludf.DUMMYFUNCTION("IFS(
  REGEXMATCH(LOWER(B138), ""sports|ufc|nba|nfl|mlb|soccer|sports fans""), ""Sports"",
  REGEXMATCH(LOWER(B138), ""music|spotify|concert|band|rock|pop|hip hop|jazz|r&amp;b|music lovers""), ""Music"",
  REGEXMATCH(LOWER(B138), ""food|cooking|recipe|restaur"&amp;"ant|snack|grocery|foodies""), ""Food"",
  REGEXMATCH(LOWER(B138), ""travel|vacation|airline|hotel|trip|flights|travelers""), ""Travel"",
  REGEXMATCH(LOWER(B138), ""fashion|style|clothing|apparel|shoes|accessories|beauty|cosmetics|fashionistas""), ""Fashi"&amp;"on &amp; Beauty"",
  REGEXMATCH(LOWER(B138), ""fitness|workout|gym|exercise|yoga|wellness|fitness enthusiasts""), ""Fitness"",
  REGEXMATCH(LOWER(B138), ""health|medical|pharmacy|mental health|doctor|health-conscious""), ""Health"",
  REGEXMATCH(LOWER(B138), "&amp;"""pets|dogs|cats|animals|pet care|pet lovers""), ""Pets"",
  REGEXMATCH(LOWER(B138), ""games|gaming|video games|xbox|playstation|nintendo|gamers""), ""Gaming"",
  REGEXMATCH(LOWER(B138), ""entertainment|movies|tv|netflix|streaming|celebrity|movie lovers|t"&amp;"v fans""), ""Entertainment"",
  REGEXMATCH(LOWER(B138), ""lifestyle|home|interior|decor|living|lifestyle enthusiasts""), ""Lifestyle"",
  REGEXMATCH(LOWER(B138), ""financial|finance|investing|stocks|retirement|banking|credit|debt|loans|savings|personal fi"&amp;"nance""), ""Finance"",
  REGEXMATCH(LOWER(B138), ""auto|automotive""), ""Auto"",
  REGEXMATCH(LOWER(B138), ""parenting|moms|dads|kids|toddlers|baby|new parents|children""), ""Parenting"",
  REGEXMATCH(LOWER(B138), ""technology|tech|gadgets|smartphone|apps"&amp;"|devices|computing|ai|robots""), ""Technology"",
  REGEXMATCH(LOWER(B138), ""education|students|learning|school|teachers|college|university|academics""), ""Education"",
  TRUE, ""Other""
)"),"Other")</f>
        <v>Other</v>
      </c>
      <c r="J532" t="s">
        <v>19</v>
      </c>
      <c r="K532" t="s">
        <v>416</v>
      </c>
      <c r="L532" t="s">
        <v>40</v>
      </c>
      <c r="M532" t="s">
        <v>72</v>
      </c>
      <c r="N532" t="s">
        <v>63</v>
      </c>
      <c r="O532" t="s">
        <v>24</v>
      </c>
      <c r="P532">
        <v>194833</v>
      </c>
      <c r="Q532">
        <v>499</v>
      </c>
      <c r="R532">
        <v>29091</v>
      </c>
      <c r="S532">
        <v>143813</v>
      </c>
      <c r="T532">
        <v>4</v>
      </c>
      <c r="U532">
        <v>1586.314519</v>
      </c>
      <c r="V532" t="s">
        <v>74</v>
      </c>
      <c r="W532">
        <f t="shared" si="56"/>
        <v>396.57862975</v>
      </c>
      <c r="X532">
        <f t="shared" si="57"/>
        <v>0.25611677693203921</v>
      </c>
      <c r="Y532">
        <f t="shared" si="58"/>
        <v>14.931248813086079</v>
      </c>
      <c r="Z532">
        <f t="shared" si="59"/>
        <v>54.529391186277543</v>
      </c>
      <c r="AA532">
        <f t="shared" si="60"/>
        <v>0.80160320641282556</v>
      </c>
      <c r="AB532">
        <f t="shared" si="61"/>
        <v>8.1419190742841305</v>
      </c>
      <c r="AC532">
        <f t="shared" si="62"/>
        <v>3.1789870120240482</v>
      </c>
    </row>
    <row r="533" spans="1:29" x14ac:dyDescent="0.25">
      <c r="A533" t="s">
        <v>1196</v>
      </c>
      <c r="B533" t="s">
        <v>2306</v>
      </c>
      <c r="C533" t="s">
        <v>2307</v>
      </c>
      <c r="D533" t="s">
        <v>2331</v>
      </c>
      <c r="E533" t="s">
        <v>2350</v>
      </c>
      <c r="F533" t="s">
        <v>2967</v>
      </c>
      <c r="I533" t="str">
        <f ca="1">IFERROR(__xludf.DUMMYFUNCTION("IFS(
  REGEXMATCH(LOWER(B524), ""sports|ufc|nba|nfl|mlb|soccer|sports fans""), ""Sports"",
  REGEXMATCH(LOWER(B524), ""music|spotify|concert|band|rock|pop|hip hop|jazz|r&amp;b|music lovers""), ""Music"",
  REGEXMATCH(LOWER(B524), ""food|cooking|recipe|restaur"&amp;"ant|snack|grocery|foodies""), ""Food"",
  REGEXMATCH(LOWER(B524), ""travel|vacation|airline|hotel|trip|flights|travelers""), ""Travel"",
  REGEXMATCH(LOWER(B524), ""fashion|style|clothing|apparel|shoes|accessories|beauty|cosmetics|fashionistas""), ""Fashi"&amp;"on &amp; Beauty"",
  REGEXMATCH(LOWER(B524), ""fitness|workout|gym|exercise|yoga|wellness|fitness enthusiasts""), ""Fitness"",
  REGEXMATCH(LOWER(B524), ""health|medical|pharmacy|mental health|doctor|health-conscious""), ""Health"",
  REGEXMATCH(LOWER(B524), "&amp;"""pets|dogs|cats|animals|pet care|pet lovers""), ""Pets"",
  REGEXMATCH(LOWER(B524), ""games|gaming|video games|xbox|playstation|nintendo|gamers""), ""Gaming"",
  REGEXMATCH(LOWER(B524), ""entertainment|movies|tv|netflix|streaming|celebrity|movie lovers|t"&amp;"v fans""), ""Entertainment"",
  REGEXMATCH(LOWER(B524), ""lifestyle|home|interior|decor|living|lifestyle enthusiasts""), ""Lifestyle"",
  REGEXMATCH(LOWER(B524), ""financial|finance|investing|stocks|retirement|banking|credit|debt|loans|savings|personal fi"&amp;"nance""), ""Finance"",
  REGEXMATCH(LOWER(B524), ""auto|automotive""), ""Auto"",
  REGEXMATCH(LOWER(B524), ""parenting|moms|dads|kids|toddlers|baby|new parents|children""), ""Parenting"",
  REGEXMATCH(LOWER(B524), ""technology|tech|gadgets|smartphone|apps"&amp;"|devices|computing|ai|robots""), ""Technology"",
  REGEXMATCH(LOWER(B524), ""education|students|learning|school|teachers|college|university|academics""), ""Education"",
  TRUE, ""Other""
)"),"Auto")</f>
        <v>Auto</v>
      </c>
      <c r="J533" t="s">
        <v>19</v>
      </c>
      <c r="K533" t="s">
        <v>1197</v>
      </c>
      <c r="L533" t="s">
        <v>40</v>
      </c>
      <c r="M533" t="s">
        <v>157</v>
      </c>
      <c r="N533" t="s">
        <v>55</v>
      </c>
      <c r="O533" t="s">
        <v>24</v>
      </c>
      <c r="P533">
        <v>3196231</v>
      </c>
      <c r="Q533">
        <v>8745</v>
      </c>
      <c r="R533">
        <v>2013324</v>
      </c>
      <c r="S533">
        <v>2669103</v>
      </c>
      <c r="T533">
        <v>70</v>
      </c>
      <c r="U533">
        <v>5756.2711719999998</v>
      </c>
      <c r="V533" t="s">
        <v>74</v>
      </c>
      <c r="W533">
        <f t="shared" si="56"/>
        <v>82.232445314285712</v>
      </c>
      <c r="X533">
        <f t="shared" si="57"/>
        <v>0.27360350362661523</v>
      </c>
      <c r="Y533">
        <f t="shared" si="58"/>
        <v>62.990566076106511</v>
      </c>
      <c r="Z533">
        <f t="shared" si="59"/>
        <v>2.8590883394823683</v>
      </c>
      <c r="AA533">
        <f t="shared" si="60"/>
        <v>0.80045740423098921</v>
      </c>
      <c r="AB533">
        <f t="shared" si="61"/>
        <v>1.8009559296558977</v>
      </c>
      <c r="AC533">
        <f t="shared" si="62"/>
        <v>0.65823569719839903</v>
      </c>
    </row>
    <row r="534" spans="1:29" x14ac:dyDescent="0.25">
      <c r="A534" t="s">
        <v>956</v>
      </c>
      <c r="B534" t="s">
        <v>2310</v>
      </c>
      <c r="C534" t="s">
        <v>2320</v>
      </c>
      <c r="D534" t="s">
        <v>2321</v>
      </c>
      <c r="E534" t="s">
        <v>2354</v>
      </c>
      <c r="F534" t="s">
        <v>2355</v>
      </c>
      <c r="G534" t="s">
        <v>2968</v>
      </c>
      <c r="I534" t="str">
        <f ca="1">IFERROR(__xludf.DUMMYFUNCTION("IFS(
  REGEXMATCH(LOWER(B389), ""sports|ufc|nba|nfl|mlb|soccer|sports fans""), ""Sports"",
  REGEXMATCH(LOWER(B389), ""music|spotify|concert|band|rock|pop|hip hop|jazz|r&amp;b|music lovers""), ""Music"",
  REGEXMATCH(LOWER(B389), ""food|cooking|recipe|restaur"&amp;"ant|snack|grocery|foodies""), ""Food"",
  REGEXMATCH(LOWER(B389), ""travel|vacation|airline|hotel|trip|flights|travelers""), ""Travel"",
  REGEXMATCH(LOWER(B389), ""fashion|style|clothing|apparel|shoes|accessories|beauty|cosmetics|fashionistas""), ""Fashi"&amp;"on &amp; Beauty"",
  REGEXMATCH(LOWER(B389), ""fitness|workout|gym|exercise|yoga|wellness|fitness enthusiasts""), ""Fitness"",
  REGEXMATCH(LOWER(B389), ""health|medical|pharmacy|mental health|doctor|health-conscious""), ""Health"",
  REGEXMATCH(LOWER(B389), "&amp;"""pets|dogs|cats|animals|pet care|pet lovers""), ""Pets"",
  REGEXMATCH(LOWER(B389), ""games|gaming|video games|xbox|playstation|nintendo|gamers""), ""Gaming"",
  REGEXMATCH(LOWER(B389), ""entertainment|movies|tv|netflix|streaming|celebrity|movie lovers|t"&amp;"v fans""), ""Entertainment"",
  REGEXMATCH(LOWER(B389), ""lifestyle|home|interior|decor|living|lifestyle enthusiasts""), ""Lifestyle"",
  REGEXMATCH(LOWER(B389), ""financial|finance|investing|stocks|retirement|banking|credit|debt|loans|savings|personal fi"&amp;"nance""), ""Finance"",
  REGEXMATCH(LOWER(B389), ""auto|automotive""), ""Auto"",
  REGEXMATCH(LOWER(B389), ""parenting|moms|dads|kids|toddlers|baby|new parents|children""), ""Parenting"",
  REGEXMATCH(LOWER(B389), ""technology|tech|gadgets|smartphone|apps"&amp;"|devices|computing|ai|robots""), ""Technology"",
  REGEXMATCH(LOWER(B389), ""education|students|learning|school|teachers|college|university|academics""), ""Education"",
  TRUE, ""Other""
)"),"Sports")</f>
        <v>Sports</v>
      </c>
      <c r="J534" t="s">
        <v>27</v>
      </c>
      <c r="K534" t="s">
        <v>114</v>
      </c>
      <c r="L534" t="s">
        <v>40</v>
      </c>
      <c r="M534" t="s">
        <v>957</v>
      </c>
      <c r="N534" t="s">
        <v>36</v>
      </c>
      <c r="O534" t="s">
        <v>116</v>
      </c>
      <c r="P534">
        <v>65243</v>
      </c>
      <c r="Q534">
        <v>120</v>
      </c>
      <c r="R534">
        <v>39543</v>
      </c>
      <c r="S534">
        <v>54290</v>
      </c>
      <c r="T534">
        <v>4</v>
      </c>
      <c r="U534">
        <v>3754.6852469999999</v>
      </c>
      <c r="V534" t="s">
        <v>47</v>
      </c>
      <c r="W534">
        <f t="shared" si="56"/>
        <v>938.67131174999997</v>
      </c>
      <c r="X534">
        <f t="shared" si="57"/>
        <v>0.18392777769262603</v>
      </c>
      <c r="Y534">
        <f t="shared" si="58"/>
        <v>60.608800944162589</v>
      </c>
      <c r="Z534">
        <f t="shared" si="59"/>
        <v>94.951957287004021</v>
      </c>
      <c r="AA534">
        <f t="shared" si="60"/>
        <v>3.3333333333333335</v>
      </c>
      <c r="AB534">
        <f t="shared" si="61"/>
        <v>57.549242784666554</v>
      </c>
      <c r="AC534">
        <f t="shared" si="62"/>
        <v>31.289043724999999</v>
      </c>
    </row>
    <row r="535" spans="1:29" x14ac:dyDescent="0.25">
      <c r="A535" t="s">
        <v>1213</v>
      </c>
      <c r="B535" t="s">
        <v>2306</v>
      </c>
      <c r="C535" t="s">
        <v>2307</v>
      </c>
      <c r="D535" t="s">
        <v>2360</v>
      </c>
      <c r="E535" t="s">
        <v>2385</v>
      </c>
      <c r="F535" t="s">
        <v>2969</v>
      </c>
      <c r="I535" t="str">
        <f ca="1">IFERROR(__xludf.DUMMYFUNCTION("IFS(
  REGEXMATCH(LOWER(B534), ""sports|ufc|nba|nfl|mlb|soccer|sports fans""), ""Sports"",
  REGEXMATCH(LOWER(B534), ""music|spotify|concert|band|rock|pop|hip hop|jazz|r&amp;b|music lovers""), ""Music"",
  REGEXMATCH(LOWER(B534), ""food|cooking|recipe|restaur"&amp;"ant|snack|grocery|foodies""), ""Food"",
  REGEXMATCH(LOWER(B534), ""travel|vacation|airline|hotel|trip|flights|travelers""), ""Travel"",
  REGEXMATCH(LOWER(B534), ""fashion|style|clothing|apparel|shoes|accessories|beauty|cosmetics|fashionistas""), ""Fashi"&amp;"on &amp; Beauty"",
  REGEXMATCH(LOWER(B534), ""fitness|workout|gym|exercise|yoga|wellness|fitness enthusiasts""), ""Fitness"",
  REGEXMATCH(LOWER(B534), ""health|medical|pharmacy|mental health|doctor|health-conscious""), ""Health"",
  REGEXMATCH(LOWER(B534), "&amp;"""pets|dogs|cats|animals|pet care|pet lovers""), ""Pets"",
  REGEXMATCH(LOWER(B534), ""games|gaming|video games|xbox|playstation|nintendo|gamers""), ""Gaming"",
  REGEXMATCH(LOWER(B534), ""entertainment|movies|tv|netflix|streaming|celebrity|movie lovers|t"&amp;"v fans""), ""Entertainment"",
  REGEXMATCH(LOWER(B534), ""lifestyle|home|interior|decor|living|lifestyle enthusiasts""), ""Lifestyle"",
  REGEXMATCH(LOWER(B534), ""financial|finance|investing|stocks|retirement|banking|credit|debt|loans|savings|personal fi"&amp;"nance""), ""Finance"",
  REGEXMATCH(LOWER(B534), ""auto|automotive""), ""Auto"",
  REGEXMATCH(LOWER(B534), ""parenting|moms|dads|kids|toddlers|baby|new parents|children""), ""Parenting"",
  REGEXMATCH(LOWER(B534), ""technology|tech|gadgets|smartphone|apps"&amp;"|devices|computing|ai|robots""), ""Technology"",
  REGEXMATCH(LOWER(B534), ""education|students|learning|school|teachers|college|university|academics""), ""Education"",
  TRUE, ""Other""
)"),"Entertainment")</f>
        <v>Entertainment</v>
      </c>
      <c r="J535" t="s">
        <v>19</v>
      </c>
      <c r="K535" t="s">
        <v>1147</v>
      </c>
      <c r="L535" t="s">
        <v>29</v>
      </c>
      <c r="M535" t="s">
        <v>45</v>
      </c>
      <c r="N535" t="s">
        <v>23</v>
      </c>
      <c r="O535" t="s">
        <v>24</v>
      </c>
      <c r="P535">
        <v>405957</v>
      </c>
      <c r="Q535">
        <v>874</v>
      </c>
      <c r="R535">
        <v>204189</v>
      </c>
      <c r="S535">
        <v>385654</v>
      </c>
      <c r="T535">
        <v>16</v>
      </c>
      <c r="U535">
        <v>5864.1264929999998</v>
      </c>
      <c r="V535" t="s">
        <v>47</v>
      </c>
      <c r="W535">
        <f t="shared" si="56"/>
        <v>366.50790581249998</v>
      </c>
      <c r="X535">
        <f t="shared" si="57"/>
        <v>0.21529373800673471</v>
      </c>
      <c r="Y535">
        <f t="shared" si="58"/>
        <v>50.298184290454408</v>
      </c>
      <c r="Z535">
        <f t="shared" si="59"/>
        <v>28.719110691565167</v>
      </c>
      <c r="AA535">
        <f t="shared" si="60"/>
        <v>1.8306636155606408</v>
      </c>
      <c r="AB535">
        <f t="shared" si="61"/>
        <v>14.445191222223043</v>
      </c>
      <c r="AC535">
        <f t="shared" si="62"/>
        <v>6.7095268798627004</v>
      </c>
    </row>
    <row r="536" spans="1:29" x14ac:dyDescent="0.25">
      <c r="A536" t="s">
        <v>809</v>
      </c>
      <c r="B536" t="s">
        <v>2310</v>
      </c>
      <c r="C536" t="s">
        <v>2362</v>
      </c>
      <c r="D536" t="s">
        <v>2363</v>
      </c>
      <c r="E536" t="s">
        <v>2970</v>
      </c>
      <c r="I536" t="str">
        <f ca="1">IFERROR(__xludf.DUMMYFUNCTION("IFS(
  REGEXMATCH(LOWER(B315), ""sports|ufc|nba|nfl|mlb|soccer|sports fans""), ""Sports"",
  REGEXMATCH(LOWER(B315), ""music|spotify|concert|band|rock|pop|hip hop|jazz|r&amp;b|music lovers""), ""Music"",
  REGEXMATCH(LOWER(B315), ""food|cooking|recipe|restaur"&amp;"ant|snack|grocery|foodies""), ""Food"",
  REGEXMATCH(LOWER(B315), ""travel|vacation|airline|hotel|trip|flights|travelers""), ""Travel"",
  REGEXMATCH(LOWER(B315), ""fashion|style|clothing|apparel|shoes|accessories|beauty|cosmetics|fashionistas""), ""Fashi"&amp;"on &amp; Beauty"",
  REGEXMATCH(LOWER(B315), ""fitness|workout|gym|exercise|yoga|wellness|fitness enthusiasts""), ""Fitness"",
  REGEXMATCH(LOWER(B315), ""health|medical|pharmacy|mental health|doctor|health-conscious""), ""Health"",
  REGEXMATCH(LOWER(B315), "&amp;"""pets|dogs|cats|animals|pet care|pet lovers""), ""Pets"",
  REGEXMATCH(LOWER(B315), ""games|gaming|video games|xbox|playstation|nintendo|gamers""), ""Gaming"",
  REGEXMATCH(LOWER(B315), ""entertainment|movies|tv|netflix|streaming|celebrity|movie lovers|t"&amp;"v fans""), ""Entertainment"",
  REGEXMATCH(LOWER(B315), ""lifestyle|home|interior|decor|living|lifestyle enthusiasts""), ""Lifestyle"",
  REGEXMATCH(LOWER(B315), ""financial|finance|investing|stocks|retirement|banking|credit|debt|loans|savings|personal fi"&amp;"nance""), ""Finance"",
  REGEXMATCH(LOWER(B315), ""auto|automotive""), ""Auto"",
  REGEXMATCH(LOWER(B315), ""parenting|moms|dads|kids|toddlers|baby|new parents|children""), ""Parenting"",
  REGEXMATCH(LOWER(B315), ""technology|tech|gadgets|smartphone|apps"&amp;"|devices|computing|ai|robots""), ""Technology"",
  REGEXMATCH(LOWER(B315), ""education|students|learning|school|teachers|college|university|academics""), ""Education"",
  TRUE, ""Other""
)"),"Other")</f>
        <v>Other</v>
      </c>
      <c r="J536" t="s">
        <v>27</v>
      </c>
      <c r="K536" t="s">
        <v>810</v>
      </c>
      <c r="L536" t="s">
        <v>40</v>
      </c>
      <c r="M536" t="s">
        <v>147</v>
      </c>
      <c r="N536" t="s">
        <v>23</v>
      </c>
      <c r="O536" t="s">
        <v>116</v>
      </c>
      <c r="P536">
        <v>51889</v>
      </c>
      <c r="Q536">
        <v>174</v>
      </c>
      <c r="R536">
        <v>33879</v>
      </c>
      <c r="S536">
        <v>49382</v>
      </c>
      <c r="T536">
        <v>5</v>
      </c>
      <c r="U536">
        <v>2172.8417469999999</v>
      </c>
      <c r="V536" t="s">
        <v>47</v>
      </c>
      <c r="W536">
        <f t="shared" si="56"/>
        <v>434.56834939999999</v>
      </c>
      <c r="X536">
        <f t="shared" si="57"/>
        <v>0.33533118772764942</v>
      </c>
      <c r="Y536">
        <f t="shared" si="58"/>
        <v>65.291294879454227</v>
      </c>
      <c r="Z536">
        <f t="shared" si="59"/>
        <v>64.135356622096282</v>
      </c>
      <c r="AA536">
        <f t="shared" si="60"/>
        <v>2.8735632183908044</v>
      </c>
      <c r="AB536">
        <f t="shared" si="61"/>
        <v>41.874804814122449</v>
      </c>
      <c r="AC536">
        <f t="shared" si="62"/>
        <v>12.487596247126437</v>
      </c>
    </row>
    <row r="537" spans="1:29" x14ac:dyDescent="0.25">
      <c r="A537" t="s">
        <v>253</v>
      </c>
      <c r="B537" t="s">
        <v>2393</v>
      </c>
      <c r="C537" t="s">
        <v>2394</v>
      </c>
      <c r="D537" t="s">
        <v>2395</v>
      </c>
      <c r="E537" t="s">
        <v>2396</v>
      </c>
      <c r="F537" t="s">
        <v>2971</v>
      </c>
      <c r="I537" t="str">
        <f ca="1">IFERROR(__xludf.DUMMYFUNCTION("IFS(
  REGEXMATCH(LOWER(B72), ""sports|ufc|nba|nfl|mlb|soccer|sports fans""), ""Sports"",
  REGEXMATCH(LOWER(B72), ""music|spotify|concert|band|rock|pop|hip hop|jazz|r&amp;b|music lovers""), ""Music"",
  REGEXMATCH(LOWER(B72), ""food|cooking|recipe|restaurant"&amp;"|snack|grocery|foodies""), ""Food"",
  REGEXMATCH(LOWER(B72), ""travel|vacation|airline|hotel|trip|flights|travelers""), ""Travel"",
  REGEXMATCH(LOWER(B72), ""fashion|style|clothing|apparel|shoes|accessories|beauty|cosmetics|fashionistas""), ""Fashion &amp; "&amp;"Beauty"",
  REGEXMATCH(LOWER(B72), ""fitness|workout|gym|exercise|yoga|wellness|fitness enthusiasts""), ""Fitness"",
  REGEXMATCH(LOWER(B72), ""health|medical|pharmacy|mental health|doctor|health-conscious""), ""Health"",
  REGEXMATCH(LOWER(B72), ""pets|d"&amp;"ogs|cats|animals|pet care|pet lovers""), ""Pets"",
  REGEXMATCH(LOWER(B72), ""games|gaming|video games|xbox|playstation|nintendo|gamers""), ""Gaming"",
  REGEXMATCH(LOWER(B72), ""entertainment|movies|tv|netflix|streaming|celebrity|movie lovers|tv fans""),"&amp;" ""Entertainment"",
  REGEXMATCH(LOWER(B72), ""lifestyle|home|interior|decor|living|lifestyle enthusiasts""), ""Lifestyle"",
  REGEXMATCH(LOWER(B72), ""financial|finance|investing|stocks|retirement|banking|credit|debt|loans|savings|personal finance""), """&amp;"Finance"",
  REGEXMATCH(LOWER(B72), ""auto|automotive""), ""Auto"",
  REGEXMATCH(LOWER(B72), ""parenting|moms|dads|kids|toddlers|baby|new parents|children""), ""Parenting"",
  REGEXMATCH(LOWER(B72), ""technology|tech|gadgets|smartphone|apps|devices|comput"&amp;"ing|ai|robots""), ""Technology"",
  REGEXMATCH(LOWER(B72), ""education|students|learning|school|teachers|college|university|academics""), ""Education"",
  TRUE, ""Other""
)"),"Technology")</f>
        <v>Technology</v>
      </c>
      <c r="J537" t="s">
        <v>27</v>
      </c>
      <c r="K537" t="s">
        <v>254</v>
      </c>
      <c r="L537" t="s">
        <v>29</v>
      </c>
      <c r="M537" t="s">
        <v>179</v>
      </c>
      <c r="N537" t="s">
        <v>238</v>
      </c>
      <c r="O537" t="s">
        <v>116</v>
      </c>
      <c r="P537">
        <v>74426</v>
      </c>
      <c r="Q537">
        <v>150</v>
      </c>
      <c r="R537">
        <v>39257</v>
      </c>
      <c r="S537">
        <v>67151</v>
      </c>
      <c r="T537">
        <v>15</v>
      </c>
      <c r="U537">
        <v>1519.596552</v>
      </c>
      <c r="V537" t="s">
        <v>25</v>
      </c>
      <c r="W537">
        <f t="shared" si="56"/>
        <v>101.3064368</v>
      </c>
      <c r="X537">
        <f t="shared" si="57"/>
        <v>0.20154247171687314</v>
      </c>
      <c r="Y537">
        <f t="shared" si="58"/>
        <v>52.746352081261925</v>
      </c>
      <c r="Z537">
        <f t="shared" si="59"/>
        <v>38.708932215910544</v>
      </c>
      <c r="AA537">
        <f t="shared" si="60"/>
        <v>10</v>
      </c>
      <c r="AB537">
        <f t="shared" si="61"/>
        <v>20.417549673501195</v>
      </c>
      <c r="AC537">
        <f t="shared" si="62"/>
        <v>10.13064368</v>
      </c>
    </row>
    <row r="538" spans="1:29" x14ac:dyDescent="0.25">
      <c r="A538" t="s">
        <v>984</v>
      </c>
      <c r="B538" t="s">
        <v>2306</v>
      </c>
      <c r="C538" t="s">
        <v>2307</v>
      </c>
      <c r="D538" t="s">
        <v>2331</v>
      </c>
      <c r="E538" t="s">
        <v>2350</v>
      </c>
      <c r="F538" t="s">
        <v>2972</v>
      </c>
      <c r="I538" t="str">
        <f ca="1">IFERROR(__xludf.DUMMYFUNCTION("IFS(
  REGEXMATCH(LOWER(B404), ""sports|ufc|nba|nfl|mlb|soccer|sports fans""), ""Sports"",
  REGEXMATCH(LOWER(B404), ""music|spotify|concert|band|rock|pop|hip hop|jazz|r&amp;b|music lovers""), ""Music"",
  REGEXMATCH(LOWER(B404), ""food|cooking|recipe|restaur"&amp;"ant|snack|grocery|foodies""), ""Food"",
  REGEXMATCH(LOWER(B404), ""travel|vacation|airline|hotel|trip|flights|travelers""), ""Travel"",
  REGEXMATCH(LOWER(B404), ""fashion|style|clothing|apparel|shoes|accessories|beauty|cosmetics|fashionistas""), ""Fashi"&amp;"on &amp; Beauty"",
  REGEXMATCH(LOWER(B404), ""fitness|workout|gym|exercise|yoga|wellness|fitness enthusiasts""), ""Fitness"",
  REGEXMATCH(LOWER(B404), ""health|medical|pharmacy|mental health|doctor|health-conscious""), ""Health"",
  REGEXMATCH(LOWER(B404), "&amp;"""pets|dogs|cats|animals|pet care|pet lovers""), ""Pets"",
  REGEXMATCH(LOWER(B404), ""games|gaming|video games|xbox|playstation|nintendo|gamers""), ""Gaming"",
  REGEXMATCH(LOWER(B404), ""entertainment|movies|tv|netflix|streaming|celebrity|movie lovers|t"&amp;"v fans""), ""Entertainment"",
  REGEXMATCH(LOWER(B404), ""lifestyle|home|interior|decor|living|lifestyle enthusiasts""), ""Lifestyle"",
  REGEXMATCH(LOWER(B404), ""financial|finance|investing|stocks|retirement|banking|credit|debt|loans|savings|personal fi"&amp;"nance""), ""Finance"",
  REGEXMATCH(LOWER(B404), ""auto|automotive""), ""Auto"",
  REGEXMATCH(LOWER(B404), ""parenting|moms|dads|kids|toddlers|baby|new parents|children""), ""Parenting"",
  REGEXMATCH(LOWER(B404), ""technology|tech|gadgets|smartphone|apps"&amp;"|devices|computing|ai|robots""), ""Technology"",
  REGEXMATCH(LOWER(B404), ""education|students|learning|school|teachers|college|university|academics""), ""Education"",
  TRUE, ""Other""
)"),"Auto")</f>
        <v>Auto</v>
      </c>
      <c r="J538" t="s">
        <v>19</v>
      </c>
      <c r="K538" t="s">
        <v>985</v>
      </c>
      <c r="L538" t="s">
        <v>29</v>
      </c>
      <c r="M538" t="s">
        <v>157</v>
      </c>
      <c r="N538" t="s">
        <v>23</v>
      </c>
      <c r="O538" t="s">
        <v>24</v>
      </c>
      <c r="P538">
        <v>48436</v>
      </c>
      <c r="Q538">
        <v>171</v>
      </c>
      <c r="R538">
        <v>16543</v>
      </c>
      <c r="S538">
        <v>42427</v>
      </c>
      <c r="T538">
        <v>6</v>
      </c>
      <c r="U538">
        <v>4386.6482150000002</v>
      </c>
      <c r="V538" t="s">
        <v>286</v>
      </c>
      <c r="W538">
        <f t="shared" si="56"/>
        <v>731.10803583333336</v>
      </c>
      <c r="X538">
        <f t="shared" si="57"/>
        <v>0.35304319101494752</v>
      </c>
      <c r="Y538">
        <f t="shared" si="58"/>
        <v>34.15434800561566</v>
      </c>
      <c r="Z538">
        <f t="shared" si="59"/>
        <v>265.16642779423324</v>
      </c>
      <c r="AA538">
        <f t="shared" si="60"/>
        <v>3.5087719298245612</v>
      </c>
      <c r="AB538">
        <f t="shared" si="61"/>
        <v>90.565864542901977</v>
      </c>
      <c r="AC538">
        <f t="shared" si="62"/>
        <v>25.652913538011695</v>
      </c>
    </row>
    <row r="539" spans="1:29" x14ac:dyDescent="0.25">
      <c r="A539" t="s">
        <v>1409</v>
      </c>
      <c r="B539" t="s">
        <v>2306</v>
      </c>
      <c r="C539" t="s">
        <v>2307</v>
      </c>
      <c r="D539" t="s">
        <v>2492</v>
      </c>
      <c r="E539" t="s">
        <v>2934</v>
      </c>
      <c r="F539" t="s">
        <v>2973</v>
      </c>
      <c r="I539" t="str">
        <f ca="1">IFERROR(__xludf.DUMMYFUNCTION("IFS(
  REGEXMATCH(LOWER(B657), ""sports|ufc|nba|nfl|mlb|soccer|sports fans""), ""Sports"",
  REGEXMATCH(LOWER(B657), ""music|spotify|concert|band|rock|pop|hip hop|jazz|r&amp;b|music lovers""), ""Music"",
  REGEXMATCH(LOWER(B657), ""food|cooking|recipe|restaur"&amp;"ant|snack|grocery|foodies""), ""Food"",
  REGEXMATCH(LOWER(B657), ""travel|vacation|airline|hotel|trip|flights|travelers""), ""Travel"",
  REGEXMATCH(LOWER(B657), ""fashion|style|clothing|apparel|shoes|accessories|beauty|cosmetics|fashionistas""), ""Fashi"&amp;"on &amp; Beauty"",
  REGEXMATCH(LOWER(B657), ""fitness|workout|gym|exercise|yoga|wellness|fitness enthusiasts""), ""Fitness"",
  REGEXMATCH(LOWER(B657), ""health|medical|pharmacy|mental health|doctor|health-conscious""), ""Health"",
  REGEXMATCH(LOWER(B657), "&amp;"""pets|dogs|cats|animals|pet care|pet lovers""), ""Pets"",
  REGEXMATCH(LOWER(B657), ""games|gaming|video games|xbox|playstation|nintendo|gamers""), ""Gaming"",
  REGEXMATCH(LOWER(B657), ""entertainment|movies|tv|netflix|streaming|celebrity|movie lovers|t"&amp;"v fans""), ""Entertainment"",
  REGEXMATCH(LOWER(B657), ""lifestyle|home|interior|decor|living|lifestyle enthusiasts""), ""Lifestyle"",
  REGEXMATCH(LOWER(B657), ""financial|finance|investing|stocks|retirement|banking|credit|debt|loans|savings|personal fi"&amp;"nance""), ""Finance"",
  REGEXMATCH(LOWER(B657), ""auto|automotive""), ""Auto"",
  REGEXMATCH(LOWER(B657), ""parenting|moms|dads|kids|toddlers|baby|new parents|children""), ""Parenting"",
  REGEXMATCH(LOWER(B657), ""technology|tech|gadgets|smartphone|apps"&amp;"|devices|computing|ai|robots""), ""Technology"",
  REGEXMATCH(LOWER(B657), ""education|students|learning|school|teachers|college|university|academics""), ""Education"",
  TRUE, ""Other""
)"),"Other")</f>
        <v>Other</v>
      </c>
      <c r="J539" t="s">
        <v>27</v>
      </c>
      <c r="K539" t="s">
        <v>33</v>
      </c>
      <c r="L539" t="s">
        <v>34</v>
      </c>
      <c r="M539" t="s">
        <v>45</v>
      </c>
      <c r="N539" t="s">
        <v>51</v>
      </c>
      <c r="O539" t="s">
        <v>92</v>
      </c>
      <c r="P539">
        <v>27592</v>
      </c>
      <c r="Q539">
        <v>80</v>
      </c>
      <c r="R539">
        <v>10901</v>
      </c>
      <c r="S539">
        <v>24980</v>
      </c>
      <c r="T539">
        <v>17</v>
      </c>
      <c r="U539">
        <v>6809.3560219999999</v>
      </c>
      <c r="V539" t="s">
        <v>74</v>
      </c>
      <c r="W539">
        <f t="shared" si="56"/>
        <v>400.55035423529409</v>
      </c>
      <c r="X539">
        <f t="shared" si="57"/>
        <v>0.2899391127863149</v>
      </c>
      <c r="Y539">
        <f t="shared" si="58"/>
        <v>39.507828356045231</v>
      </c>
      <c r="Z539">
        <f t="shared" si="59"/>
        <v>624.65425392165855</v>
      </c>
      <c r="AA539">
        <f t="shared" si="60"/>
        <v>21.25</v>
      </c>
      <c r="AB539">
        <f t="shared" si="61"/>
        <v>246.78733045810381</v>
      </c>
      <c r="AC539">
        <f t="shared" si="62"/>
        <v>85.116950274999994</v>
      </c>
    </row>
    <row r="540" spans="1:29" x14ac:dyDescent="0.25">
      <c r="A540" t="s">
        <v>747</v>
      </c>
      <c r="B540" t="s">
        <v>2310</v>
      </c>
      <c r="C540" t="s">
        <v>2362</v>
      </c>
      <c r="D540" t="s">
        <v>2363</v>
      </c>
      <c r="E540" t="s">
        <v>2974</v>
      </c>
      <c r="I540" t="str">
        <f ca="1">IFERROR(__xludf.DUMMYFUNCTION("IFS(
  REGEXMATCH(LOWER(B284), ""sports|ufc|nba|nfl|mlb|soccer|sports fans""), ""Sports"",
  REGEXMATCH(LOWER(B284), ""music|spotify|concert|band|rock|pop|hip hop|jazz|r&amp;b|music lovers""), ""Music"",
  REGEXMATCH(LOWER(B284), ""food|cooking|recipe|restaur"&amp;"ant|snack|grocery|foodies""), ""Food"",
  REGEXMATCH(LOWER(B284), ""travel|vacation|airline|hotel|trip|flights|travelers""), ""Travel"",
  REGEXMATCH(LOWER(B284), ""fashion|style|clothing|apparel|shoes|accessories|beauty|cosmetics|fashionistas""), ""Fashi"&amp;"on &amp; Beauty"",
  REGEXMATCH(LOWER(B284), ""fitness|workout|gym|exercise|yoga|wellness|fitness enthusiasts""), ""Fitness"",
  REGEXMATCH(LOWER(B284), ""health|medical|pharmacy|mental health|doctor|health-conscious""), ""Health"",
  REGEXMATCH(LOWER(B284), "&amp;"""pets|dogs|cats|animals|pet care|pet lovers""), ""Pets"",
  REGEXMATCH(LOWER(B284), ""games|gaming|video games|xbox|playstation|nintendo|gamers""), ""Gaming"",
  REGEXMATCH(LOWER(B284), ""entertainment|movies|tv|netflix|streaming|celebrity|movie lovers|t"&amp;"v fans""), ""Entertainment"",
  REGEXMATCH(LOWER(B284), ""lifestyle|home|interior|decor|living|lifestyle enthusiasts""), ""Lifestyle"",
  REGEXMATCH(LOWER(B284), ""financial|finance|investing|stocks|retirement|banking|credit|debt|loans|savings|personal fi"&amp;"nance""), ""Finance"",
  REGEXMATCH(LOWER(B284), ""auto|automotive""), ""Auto"",
  REGEXMATCH(LOWER(B284), ""parenting|moms|dads|kids|toddlers|baby|new parents|children""), ""Parenting"",
  REGEXMATCH(LOWER(B284), ""technology|tech|gadgets|smartphone|apps"&amp;"|devices|computing|ai|robots""), ""Technology"",
  REGEXMATCH(LOWER(B284), ""education|students|learning|school|teachers|college|university|academics""), ""Education"",
  TRUE, ""Other""
)"),"Other")</f>
        <v>Other</v>
      </c>
      <c r="J540" t="s">
        <v>27</v>
      </c>
      <c r="K540" t="s">
        <v>748</v>
      </c>
      <c r="L540" t="s">
        <v>40</v>
      </c>
      <c r="M540" t="s">
        <v>45</v>
      </c>
      <c r="N540" t="s">
        <v>23</v>
      </c>
      <c r="O540" t="s">
        <v>116</v>
      </c>
      <c r="P540">
        <v>55692</v>
      </c>
      <c r="Q540">
        <v>184</v>
      </c>
      <c r="R540">
        <v>3596</v>
      </c>
      <c r="S540">
        <v>51209</v>
      </c>
      <c r="T540">
        <v>9</v>
      </c>
      <c r="U540">
        <v>1981.0502879999999</v>
      </c>
      <c r="V540" t="s">
        <v>47</v>
      </c>
      <c r="W540">
        <f t="shared" si="56"/>
        <v>220.11669866666665</v>
      </c>
      <c r="X540">
        <f t="shared" si="57"/>
        <v>0.33038856568268332</v>
      </c>
      <c r="Y540">
        <f t="shared" si="58"/>
        <v>6.4569417510593992</v>
      </c>
      <c r="Z540">
        <f t="shared" si="59"/>
        <v>550.90386206896551</v>
      </c>
      <c r="AA540">
        <f t="shared" si="60"/>
        <v>4.8913043478260869</v>
      </c>
      <c r="AB540">
        <f t="shared" si="61"/>
        <v>35.571541478129717</v>
      </c>
      <c r="AC540">
        <f t="shared" si="62"/>
        <v>10.766577652173913</v>
      </c>
    </row>
    <row r="541" spans="1:29" x14ac:dyDescent="0.25">
      <c r="A541" t="s">
        <v>775</v>
      </c>
      <c r="B541" t="s">
        <v>2306</v>
      </c>
      <c r="C541" t="s">
        <v>2307</v>
      </c>
      <c r="D541" t="s">
        <v>2331</v>
      </c>
      <c r="E541" t="s">
        <v>2350</v>
      </c>
      <c r="F541" t="s">
        <v>2975</v>
      </c>
      <c r="I541" t="str">
        <f ca="1">IFERROR(__xludf.DUMMYFUNCTION("IFS(
  REGEXMATCH(LOWER(B299), ""sports|ufc|nba|nfl|mlb|soccer|sports fans""), ""Sports"",
  REGEXMATCH(LOWER(B299), ""music|spotify|concert|band|rock|pop|hip hop|jazz|r&amp;b|music lovers""), ""Music"",
  REGEXMATCH(LOWER(B299), ""food|cooking|recipe|restaur"&amp;"ant|snack|grocery|foodies""), ""Food"",
  REGEXMATCH(LOWER(B299), ""travel|vacation|airline|hotel|trip|flights|travelers""), ""Travel"",
  REGEXMATCH(LOWER(B299), ""fashion|style|clothing|apparel|shoes|accessories|beauty|cosmetics|fashionistas""), ""Fashi"&amp;"on &amp; Beauty"",
  REGEXMATCH(LOWER(B299), ""fitness|workout|gym|exercise|yoga|wellness|fitness enthusiasts""), ""Fitness"",
  REGEXMATCH(LOWER(B299), ""health|medical|pharmacy|mental health|doctor|health-conscious""), ""Health"",
  REGEXMATCH(LOWER(B299), "&amp;"""pets|dogs|cats|animals|pet care|pet lovers""), ""Pets"",
  REGEXMATCH(LOWER(B299), ""games|gaming|video games|xbox|playstation|nintendo|gamers""), ""Gaming"",
  REGEXMATCH(LOWER(B299), ""entertainment|movies|tv|netflix|streaming|celebrity|movie lovers|t"&amp;"v fans""), ""Entertainment"",
  REGEXMATCH(LOWER(B299), ""lifestyle|home|interior|decor|living|lifestyle enthusiasts""), ""Lifestyle"",
  REGEXMATCH(LOWER(B299), ""financial|finance|investing|stocks|retirement|banking|credit|debt|loans|savings|personal fi"&amp;"nance""), ""Finance"",
  REGEXMATCH(LOWER(B299), ""auto|automotive""), ""Auto"",
  REGEXMATCH(LOWER(B299), ""parenting|moms|dads|kids|toddlers|baby|new parents|children""), ""Parenting"",
  REGEXMATCH(LOWER(B299), ""technology|tech|gadgets|smartphone|apps"&amp;"|devices|computing|ai|robots""), ""Technology"",
  REGEXMATCH(LOWER(B299), ""education|students|learning|school|teachers|college|university|academics""), ""Education"",
  TRUE, ""Other""
)"),"Auto")</f>
        <v>Auto</v>
      </c>
      <c r="J541" t="s">
        <v>19</v>
      </c>
      <c r="K541" t="s">
        <v>776</v>
      </c>
      <c r="L541" t="s">
        <v>40</v>
      </c>
      <c r="M541" t="s">
        <v>777</v>
      </c>
      <c r="N541" t="s">
        <v>23</v>
      </c>
      <c r="O541" t="s">
        <v>24</v>
      </c>
      <c r="P541">
        <v>98509</v>
      </c>
      <c r="Q541">
        <v>299</v>
      </c>
      <c r="R541">
        <v>30688</v>
      </c>
      <c r="S541">
        <v>109518</v>
      </c>
      <c r="T541">
        <v>15</v>
      </c>
      <c r="U541">
        <v>2059.2702939999999</v>
      </c>
      <c r="V541" t="s">
        <v>207</v>
      </c>
      <c r="W541">
        <f t="shared" si="56"/>
        <v>137.28468626666665</v>
      </c>
      <c r="X541">
        <f t="shared" si="57"/>
        <v>0.30352556619192156</v>
      </c>
      <c r="Y541">
        <f t="shared" si="58"/>
        <v>31.152483529423709</v>
      </c>
      <c r="Z541">
        <f t="shared" si="59"/>
        <v>67.103437630344118</v>
      </c>
      <c r="AA541">
        <f t="shared" si="60"/>
        <v>5.0167224080267561</v>
      </c>
      <c r="AB541">
        <f t="shared" si="61"/>
        <v>20.904387355470057</v>
      </c>
      <c r="AC541">
        <f t="shared" si="62"/>
        <v>6.8871916187290969</v>
      </c>
    </row>
    <row r="542" spans="1:29" x14ac:dyDescent="0.25">
      <c r="A542" t="s">
        <v>1333</v>
      </c>
      <c r="B542" t="s">
        <v>2306</v>
      </c>
      <c r="C542" t="s">
        <v>2307</v>
      </c>
      <c r="D542" t="s">
        <v>2345</v>
      </c>
      <c r="E542" t="s">
        <v>2381</v>
      </c>
      <c r="F542" t="s">
        <v>2654</v>
      </c>
      <c r="I542" t="str">
        <f ca="1">IFERROR(__xludf.DUMMYFUNCTION("IFS(
  REGEXMATCH(LOWER(B608), ""sports|ufc|nba|nfl|mlb|soccer|sports fans""), ""Sports"",
  REGEXMATCH(LOWER(B608), ""music|spotify|concert|band|rock|pop|hip hop|jazz|r&amp;b|music lovers""), ""Music"",
  REGEXMATCH(LOWER(B608), ""food|cooking|recipe|restaur"&amp;"ant|snack|grocery|foodies""), ""Food"",
  REGEXMATCH(LOWER(B608), ""travel|vacation|airline|hotel|trip|flights|travelers""), ""Travel"",
  REGEXMATCH(LOWER(B608), ""fashion|style|clothing|apparel|shoes|accessories|beauty|cosmetics|fashionistas""), ""Fashi"&amp;"on &amp; Beauty"",
  REGEXMATCH(LOWER(B608), ""fitness|workout|gym|exercise|yoga|wellness|fitness enthusiasts""), ""Fitness"",
  REGEXMATCH(LOWER(B608), ""health|medical|pharmacy|mental health|doctor|health-conscious""), ""Health"",
  REGEXMATCH(LOWER(B608), "&amp;"""pets|dogs|cats|animals|pet care|pet lovers""), ""Pets"",
  REGEXMATCH(LOWER(B608), ""games|gaming|video games|xbox|playstation|nintendo|gamers""), ""Gaming"",
  REGEXMATCH(LOWER(B608), ""entertainment|movies|tv|netflix|streaming|celebrity|movie lovers|t"&amp;"v fans""), ""Entertainment"",
  REGEXMATCH(LOWER(B608), ""lifestyle|home|interior|decor|living|lifestyle enthusiasts""), ""Lifestyle"",
  REGEXMATCH(LOWER(B608), ""financial|finance|investing|stocks|retirement|banking|credit|debt|loans|savings|personal fi"&amp;"nance""), ""Finance"",
  REGEXMATCH(LOWER(B608), ""auto|automotive""), ""Auto"",
  REGEXMATCH(LOWER(B608), ""parenting|moms|dads|kids|toddlers|baby|new parents|children""), ""Parenting"",
  REGEXMATCH(LOWER(B608), ""technology|tech|gadgets|smartphone|apps"&amp;"|devices|computing|ai|robots""), ""Technology"",
  REGEXMATCH(LOWER(B608), ""education|students|learning|school|teachers|college|university|academics""), ""Education"",
  TRUE, ""Other""
)"),"Entertainment")</f>
        <v>Entertainment</v>
      </c>
      <c r="J542" t="s">
        <v>152</v>
      </c>
      <c r="K542" t="s">
        <v>1334</v>
      </c>
      <c r="L542" t="s">
        <v>40</v>
      </c>
      <c r="M542" t="s">
        <v>520</v>
      </c>
      <c r="N542" t="s">
        <v>63</v>
      </c>
      <c r="O542" t="s">
        <v>24</v>
      </c>
      <c r="P542">
        <v>11734</v>
      </c>
      <c r="Q542">
        <v>78</v>
      </c>
      <c r="R542">
        <v>8741</v>
      </c>
      <c r="S542">
        <v>10606</v>
      </c>
      <c r="T542">
        <v>5</v>
      </c>
      <c r="U542">
        <v>6439.2834979999998</v>
      </c>
      <c r="V542" t="s">
        <v>31</v>
      </c>
      <c r="W542">
        <f t="shared" si="56"/>
        <v>1287.8566996</v>
      </c>
      <c r="X542">
        <f t="shared" si="57"/>
        <v>0.66473495824100903</v>
      </c>
      <c r="Y542">
        <f t="shared" si="58"/>
        <v>74.492926538264868</v>
      </c>
      <c r="Z542">
        <f t="shared" si="59"/>
        <v>736.67583777599805</v>
      </c>
      <c r="AA542">
        <f t="shared" si="60"/>
        <v>6.4102564102564097</v>
      </c>
      <c r="AB542">
        <f t="shared" si="61"/>
        <v>548.7713906596216</v>
      </c>
      <c r="AC542">
        <f t="shared" si="62"/>
        <v>82.554916641025642</v>
      </c>
    </row>
    <row r="543" spans="1:29" x14ac:dyDescent="0.25">
      <c r="A543" t="s">
        <v>1066</v>
      </c>
      <c r="B543" t="s">
        <v>2306</v>
      </c>
      <c r="C543" t="s">
        <v>2307</v>
      </c>
      <c r="D543" t="s">
        <v>2345</v>
      </c>
      <c r="E543" t="s">
        <v>2346</v>
      </c>
      <c r="F543" t="s">
        <v>2347</v>
      </c>
      <c r="G543" t="s">
        <v>2812</v>
      </c>
      <c r="I543" t="str">
        <f ca="1">IFERROR(__xludf.DUMMYFUNCTION("IFS(
  REGEXMATCH(LOWER(B449), ""sports|ufc|nba|nfl|mlb|soccer|sports fans""), ""Sports"",
  REGEXMATCH(LOWER(B449), ""music|spotify|concert|band|rock|pop|hip hop|jazz|r&amp;b|music lovers""), ""Music"",
  REGEXMATCH(LOWER(B449), ""food|cooking|recipe|restaur"&amp;"ant|snack|grocery|foodies""), ""Food"",
  REGEXMATCH(LOWER(B449), ""travel|vacation|airline|hotel|trip|flights|travelers""), ""Travel"",
  REGEXMATCH(LOWER(B449), ""fashion|style|clothing|apparel|shoes|accessories|beauty|cosmetics|fashionistas""), ""Fashi"&amp;"on &amp; Beauty"",
  REGEXMATCH(LOWER(B449), ""fitness|workout|gym|exercise|yoga|wellness|fitness enthusiasts""), ""Fitness"",
  REGEXMATCH(LOWER(B449), ""health|medical|pharmacy|mental health|doctor|health-conscious""), ""Health"",
  REGEXMATCH(LOWER(B449), "&amp;"""pets|dogs|cats|animals|pet care|pet lovers""), ""Pets"",
  REGEXMATCH(LOWER(B449), ""games|gaming|video games|xbox|playstation|nintendo|gamers""), ""Gaming"",
  REGEXMATCH(LOWER(B449), ""entertainment|movies|tv|netflix|streaming|celebrity|movie lovers|t"&amp;"v fans""), ""Entertainment"",
  REGEXMATCH(LOWER(B449), ""lifestyle|home|interior|decor|living|lifestyle enthusiasts""), ""Lifestyle"",
  REGEXMATCH(LOWER(B449), ""financial|finance|investing|stocks|retirement|banking|credit|debt|loans|savings|personal fi"&amp;"nance""), ""Finance"",
  REGEXMATCH(LOWER(B449), ""auto|automotive""), ""Auto"",
  REGEXMATCH(LOWER(B449), ""parenting|moms|dads|kids|toddlers|baby|new parents|children""), ""Parenting"",
  REGEXMATCH(LOWER(B449), ""technology|tech|gadgets|smartphone|apps"&amp;"|devices|computing|ai|robots""), ""Technology"",
  REGEXMATCH(LOWER(B449), ""education|students|learning|school|teachers|college|university|academics""), ""Education"",
  TRUE, ""Other""
)"),"Auto")</f>
        <v>Auto</v>
      </c>
      <c r="J543" t="s">
        <v>19</v>
      </c>
      <c r="K543" t="s">
        <v>491</v>
      </c>
      <c r="L543" t="s">
        <v>21</v>
      </c>
      <c r="M543" t="s">
        <v>1067</v>
      </c>
      <c r="N543" t="s">
        <v>23</v>
      </c>
      <c r="O543" t="s">
        <v>24</v>
      </c>
      <c r="P543">
        <v>138904</v>
      </c>
      <c r="Q543">
        <v>399</v>
      </c>
      <c r="R543">
        <v>98952</v>
      </c>
      <c r="S543">
        <v>120688</v>
      </c>
      <c r="T543">
        <v>25</v>
      </c>
      <c r="U543">
        <v>5038.6447239999998</v>
      </c>
      <c r="V543" t="s">
        <v>139</v>
      </c>
      <c r="W543">
        <f t="shared" si="56"/>
        <v>201.54578895999998</v>
      </c>
      <c r="X543">
        <f t="shared" si="57"/>
        <v>0.28724874733628986</v>
      </c>
      <c r="Y543">
        <f t="shared" si="58"/>
        <v>71.237689339399864</v>
      </c>
      <c r="Z543">
        <f t="shared" si="59"/>
        <v>50.920089780903872</v>
      </c>
      <c r="AA543">
        <f t="shared" si="60"/>
        <v>6.2656641604010019</v>
      </c>
      <c r="AB543">
        <f t="shared" si="61"/>
        <v>36.2742953694638</v>
      </c>
      <c r="AC543">
        <f t="shared" si="62"/>
        <v>12.62818226566416</v>
      </c>
    </row>
    <row r="544" spans="1:29" x14ac:dyDescent="0.25">
      <c r="A544" t="s">
        <v>1214</v>
      </c>
      <c r="B544" t="s">
        <v>2306</v>
      </c>
      <c r="C544" t="s">
        <v>2307</v>
      </c>
      <c r="D544" t="s">
        <v>2369</v>
      </c>
      <c r="E544" t="s">
        <v>2409</v>
      </c>
      <c r="F544" t="s">
        <v>2976</v>
      </c>
      <c r="I544" t="str">
        <f ca="1">IFERROR(__xludf.DUMMYFUNCTION("IFS(
  REGEXMATCH(LOWER(B535), ""sports|ufc|nba|nfl|mlb|soccer|sports fans""), ""Sports"",
  REGEXMATCH(LOWER(B535), ""music|spotify|concert|band|rock|pop|hip hop|jazz|r&amp;b|music lovers""), ""Music"",
  REGEXMATCH(LOWER(B535), ""food|cooking|recipe|restaur"&amp;"ant|snack|grocery|foodies""), ""Food"",
  REGEXMATCH(LOWER(B535), ""travel|vacation|airline|hotel|trip|flights|travelers""), ""Travel"",
  REGEXMATCH(LOWER(B535), ""fashion|style|clothing|apparel|shoes|accessories|beauty|cosmetics|fashionistas""), ""Fashi"&amp;"on &amp; Beauty"",
  REGEXMATCH(LOWER(B535), ""fitness|workout|gym|exercise|yoga|wellness|fitness enthusiasts""), ""Fitness"",
  REGEXMATCH(LOWER(B535), ""health|medical|pharmacy|mental health|doctor|health-conscious""), ""Health"",
  REGEXMATCH(LOWER(B535), "&amp;"""pets|dogs|cats|animals|pet care|pet lovers""), ""Pets"",
  REGEXMATCH(LOWER(B535), ""games|gaming|video games|xbox|playstation|nintendo|gamers""), ""Gaming"",
  REGEXMATCH(LOWER(B535), ""entertainment|movies|tv|netflix|streaming|celebrity|movie lovers|t"&amp;"v fans""), ""Entertainment"",
  REGEXMATCH(LOWER(B535), ""lifestyle|home|interior|decor|living|lifestyle enthusiasts""), ""Lifestyle"",
  REGEXMATCH(LOWER(B535), ""financial|finance|investing|stocks|retirement|banking|credit|debt|loans|savings|personal fi"&amp;"nance""), ""Finance"",
  REGEXMATCH(LOWER(B535), ""auto|automotive""), ""Auto"",
  REGEXMATCH(LOWER(B535), ""parenting|moms|dads|kids|toddlers|baby|new parents|children""), ""Parenting"",
  REGEXMATCH(LOWER(B535), ""technology|tech|gadgets|smartphone|apps"&amp;"|devices|computing|ai|robots""), ""Technology"",
  REGEXMATCH(LOWER(B535), ""education|students|learning|school|teachers|college|university|academics""), ""Education"",
  TRUE, ""Other""
)"),"Other")</f>
        <v>Other</v>
      </c>
      <c r="J544" t="s">
        <v>19</v>
      </c>
      <c r="K544" t="s">
        <v>1215</v>
      </c>
      <c r="L544" t="s">
        <v>29</v>
      </c>
      <c r="M544" t="s">
        <v>665</v>
      </c>
      <c r="N544" t="s">
        <v>51</v>
      </c>
      <c r="O544" t="s">
        <v>24</v>
      </c>
      <c r="P544">
        <v>252170</v>
      </c>
      <c r="Q544">
        <v>650</v>
      </c>
      <c r="R544">
        <v>9248</v>
      </c>
      <c r="S544">
        <v>14192</v>
      </c>
      <c r="T544">
        <v>1</v>
      </c>
      <c r="U544">
        <v>5874.0047800000002</v>
      </c>
      <c r="V544" t="s">
        <v>477</v>
      </c>
      <c r="W544">
        <f t="shared" si="56"/>
        <v>5874.0047800000002</v>
      </c>
      <c r="X544">
        <f t="shared" si="57"/>
        <v>0.2577626204544553</v>
      </c>
      <c r="Y544">
        <f t="shared" si="58"/>
        <v>3.6673672522504663</v>
      </c>
      <c r="Z544">
        <f t="shared" si="59"/>
        <v>635.16487673010386</v>
      </c>
      <c r="AA544">
        <f t="shared" si="60"/>
        <v>0.15384615384615385</v>
      </c>
      <c r="AB544">
        <f t="shared" si="61"/>
        <v>23.293828686996868</v>
      </c>
      <c r="AC544">
        <f t="shared" si="62"/>
        <v>9.0369304307692317</v>
      </c>
    </row>
    <row r="545" spans="1:29" x14ac:dyDescent="0.25">
      <c r="A545" t="s">
        <v>1456</v>
      </c>
      <c r="B545" t="s">
        <v>2306</v>
      </c>
      <c r="C545" t="s">
        <v>2307</v>
      </c>
      <c r="D545" t="s">
        <v>242</v>
      </c>
      <c r="E545" t="s">
        <v>2773</v>
      </c>
      <c r="F545" t="s">
        <v>2977</v>
      </c>
      <c r="I545" t="str">
        <f ca="1">IFERROR(__xludf.DUMMYFUNCTION("IFS(
  REGEXMATCH(LOWER(B688), ""sports|ufc|nba|nfl|mlb|soccer|sports fans""), ""Sports"",
  REGEXMATCH(LOWER(B688), ""music|spotify|concert|band|rock|pop|hip hop|jazz|r&amp;b|music lovers""), ""Music"",
  REGEXMATCH(LOWER(B688), ""food|cooking|recipe|restaur"&amp;"ant|snack|grocery|foodies""), ""Food"",
  REGEXMATCH(LOWER(B688), ""travel|vacation|airline|hotel|trip|flights|travelers""), ""Travel"",
  REGEXMATCH(LOWER(B688), ""fashion|style|clothing|apparel|shoes|accessories|beauty|cosmetics|fashionistas""), ""Fashi"&amp;"on &amp; Beauty"",
  REGEXMATCH(LOWER(B688), ""fitness|workout|gym|exercise|yoga|wellness|fitness enthusiasts""), ""Fitness"",
  REGEXMATCH(LOWER(B688), ""health|medical|pharmacy|mental health|doctor|health-conscious""), ""Health"",
  REGEXMATCH(LOWER(B688), "&amp;"""pets|dogs|cats|animals|pet care|pet lovers""), ""Pets"",
  REGEXMATCH(LOWER(B688), ""games|gaming|video games|xbox|playstation|nintendo|gamers""), ""Gaming"",
  REGEXMATCH(LOWER(B688), ""entertainment|movies|tv|netflix|streaming|celebrity|movie lovers|t"&amp;"v fans""), ""Entertainment"",
  REGEXMATCH(LOWER(B688), ""lifestyle|home|interior|decor|living|lifestyle enthusiasts""), ""Lifestyle"",
  REGEXMATCH(LOWER(B688), ""financial|finance|investing|stocks|retirement|banking|credit|debt|loans|savings|personal fi"&amp;"nance""), ""Finance"",
  REGEXMATCH(LOWER(B688), ""auto|automotive""), ""Auto"",
  REGEXMATCH(LOWER(B688), ""parenting|moms|dads|kids|toddlers|baby|new parents|children""), ""Parenting"",
  REGEXMATCH(LOWER(B688), ""technology|tech|gadgets|smartphone|apps"&amp;"|devices|computing|ai|robots""), ""Technology"",
  REGEXMATCH(LOWER(B688), ""education|students|learning|school|teachers|college|university|academics""), ""Education"",
  TRUE, ""Other""
)"),"Travel")</f>
        <v>Travel</v>
      </c>
      <c r="J545" t="s">
        <v>27</v>
      </c>
      <c r="K545" t="s">
        <v>124</v>
      </c>
      <c r="L545" t="s">
        <v>21</v>
      </c>
      <c r="M545" t="s">
        <v>50</v>
      </c>
      <c r="N545" t="s">
        <v>23</v>
      </c>
      <c r="O545" t="s">
        <v>116</v>
      </c>
      <c r="P545">
        <v>141165</v>
      </c>
      <c r="Q545">
        <v>250</v>
      </c>
      <c r="R545">
        <v>102776</v>
      </c>
      <c r="S545">
        <v>128004</v>
      </c>
      <c r="T545">
        <v>28</v>
      </c>
      <c r="U545">
        <v>7222.2114080000001</v>
      </c>
      <c r="V545" t="s">
        <v>106</v>
      </c>
      <c r="W545">
        <f t="shared" si="56"/>
        <v>257.93612171428572</v>
      </c>
      <c r="X545">
        <f t="shared" si="57"/>
        <v>0.17709772252328834</v>
      </c>
      <c r="Y545">
        <f t="shared" si="58"/>
        <v>72.805582120213927</v>
      </c>
      <c r="Z545">
        <f t="shared" si="59"/>
        <v>70.271380555771771</v>
      </c>
      <c r="AA545">
        <f t="shared" si="60"/>
        <v>11.200000000000001</v>
      </c>
      <c r="AB545">
        <f t="shared" si="61"/>
        <v>51.161487677540464</v>
      </c>
      <c r="AC545">
        <f t="shared" si="62"/>
        <v>28.888845631999999</v>
      </c>
    </row>
    <row r="546" spans="1:29" x14ac:dyDescent="0.25">
      <c r="A546" t="s">
        <v>1473</v>
      </c>
      <c r="B546" t="s">
        <v>2306</v>
      </c>
      <c r="C546" t="s">
        <v>2307</v>
      </c>
      <c r="D546" t="s">
        <v>2308</v>
      </c>
      <c r="E546" t="s">
        <v>2978</v>
      </c>
      <c r="I546" t="str">
        <f ca="1">IFERROR(__xludf.DUMMYFUNCTION("IFS(
  REGEXMATCH(LOWER(B699), ""sports|ufc|nba|nfl|mlb|soccer|sports fans""), ""Sports"",
  REGEXMATCH(LOWER(B699), ""music|spotify|concert|band|rock|pop|hip hop|jazz|r&amp;b|music lovers""), ""Music"",
  REGEXMATCH(LOWER(B699), ""food|cooking|recipe|restaur"&amp;"ant|snack|grocery|foodies""), ""Food"",
  REGEXMATCH(LOWER(B699), ""travel|vacation|airline|hotel|trip|flights|travelers""), ""Travel"",
  REGEXMATCH(LOWER(B699), ""fashion|style|clothing|apparel|shoes|accessories|beauty|cosmetics|fashionistas""), ""Fashi"&amp;"on &amp; Beauty"",
  REGEXMATCH(LOWER(B699), ""fitness|workout|gym|exercise|yoga|wellness|fitness enthusiasts""), ""Fitness"",
  REGEXMATCH(LOWER(B699), ""health|medical|pharmacy|mental health|doctor|health-conscious""), ""Health"",
  REGEXMATCH(LOWER(B699), "&amp;"""pets|dogs|cats|animals|pet care|pet lovers""), ""Pets"",
  REGEXMATCH(LOWER(B699), ""games|gaming|video games|xbox|playstation|nintendo|gamers""), ""Gaming"",
  REGEXMATCH(LOWER(B699), ""entertainment|movies|tv|netflix|streaming|celebrity|movie lovers|t"&amp;"v fans""), ""Entertainment"",
  REGEXMATCH(LOWER(B699), ""lifestyle|home|interior|decor|living|lifestyle enthusiasts""), ""Lifestyle"",
  REGEXMATCH(LOWER(B699), ""financial|finance|investing|stocks|retirement|banking|credit|debt|loans|savings|personal fi"&amp;"nance""), ""Finance"",
  REGEXMATCH(LOWER(B699), ""auto|automotive""), ""Auto"",
  REGEXMATCH(LOWER(B699), ""parenting|moms|dads|kids|toddlers|baby|new parents|children""), ""Parenting"",
  REGEXMATCH(LOWER(B699), ""technology|tech|gadgets|smartphone|apps"&amp;"|devices|computing|ai|robots""), ""Technology"",
  REGEXMATCH(LOWER(B699), ""education|students|learning|school|teachers|college|university|academics""), ""Education"",
  TRUE, ""Other""
)"),"Entertainment")</f>
        <v>Entertainment</v>
      </c>
      <c r="J546" t="s">
        <v>19</v>
      </c>
      <c r="K546" t="s">
        <v>300</v>
      </c>
      <c r="L546" t="s">
        <v>34</v>
      </c>
      <c r="M546" t="s">
        <v>203</v>
      </c>
      <c r="N546" t="s">
        <v>63</v>
      </c>
      <c r="O546" t="s">
        <v>24</v>
      </c>
      <c r="P546">
        <v>113262</v>
      </c>
      <c r="Q546">
        <v>380</v>
      </c>
      <c r="R546">
        <v>95762</v>
      </c>
      <c r="S546">
        <v>104612</v>
      </c>
      <c r="T546">
        <v>4</v>
      </c>
      <c r="U546">
        <v>7443.4832329999999</v>
      </c>
      <c r="V546" t="s">
        <v>207</v>
      </c>
      <c r="W546">
        <f t="shared" si="56"/>
        <v>1860.87080825</v>
      </c>
      <c r="X546">
        <f t="shared" si="57"/>
        <v>0.33550528862283907</v>
      </c>
      <c r="Y546">
        <f t="shared" si="58"/>
        <v>84.549098550263992</v>
      </c>
      <c r="Z546">
        <f t="shared" si="59"/>
        <v>77.728986790167298</v>
      </c>
      <c r="AA546">
        <f t="shared" si="60"/>
        <v>1.0526315789473684</v>
      </c>
      <c r="AB546">
        <f t="shared" si="61"/>
        <v>65.71915764334021</v>
      </c>
      <c r="AC546">
        <f t="shared" si="62"/>
        <v>19.58811377105263</v>
      </c>
    </row>
    <row r="547" spans="1:29" x14ac:dyDescent="0.25">
      <c r="A547" t="s">
        <v>897</v>
      </c>
      <c r="B547" t="s">
        <v>2310</v>
      </c>
      <c r="C547" t="s">
        <v>2320</v>
      </c>
      <c r="D547" t="s">
        <v>2321</v>
      </c>
      <c r="E547" t="s">
        <v>2354</v>
      </c>
      <c r="F547" t="s">
        <v>2610</v>
      </c>
      <c r="G547" t="s">
        <v>2979</v>
      </c>
      <c r="I547" t="str">
        <f ca="1">IFERROR(__xludf.DUMMYFUNCTION("IFS(
  REGEXMATCH(LOWER(B361), ""sports|ufc|nba|nfl|mlb|soccer|sports fans""), ""Sports"",
  REGEXMATCH(LOWER(B361), ""music|spotify|concert|band|rock|pop|hip hop|jazz|r&amp;b|music lovers""), ""Music"",
  REGEXMATCH(LOWER(B361), ""food|cooking|recipe|restaur"&amp;"ant|snack|grocery|foodies""), ""Food"",
  REGEXMATCH(LOWER(B361), ""travel|vacation|airline|hotel|trip|flights|travelers""), ""Travel"",
  REGEXMATCH(LOWER(B361), ""fashion|style|clothing|apparel|shoes|accessories|beauty|cosmetics|fashionistas""), ""Fashi"&amp;"on &amp; Beauty"",
  REGEXMATCH(LOWER(B361), ""fitness|workout|gym|exercise|yoga|wellness|fitness enthusiasts""), ""Fitness"",
  REGEXMATCH(LOWER(B361), ""health|medical|pharmacy|mental health|doctor|health-conscious""), ""Health"",
  REGEXMATCH(LOWER(B361), "&amp;"""pets|dogs|cats|animals|pet care|pet lovers""), ""Pets"",
  REGEXMATCH(LOWER(B361), ""games|gaming|video games|xbox|playstation|nintendo|gamers""), ""Gaming"",
  REGEXMATCH(LOWER(B361), ""entertainment|movies|tv|netflix|streaming|celebrity|movie lovers|t"&amp;"v fans""), ""Entertainment"",
  REGEXMATCH(LOWER(B361), ""lifestyle|home|interior|decor|living|lifestyle enthusiasts""), ""Lifestyle"",
  REGEXMATCH(LOWER(B361), ""financial|finance|investing|stocks|retirement|banking|credit|debt|loans|savings|personal fi"&amp;"nance""), ""Finance"",
  REGEXMATCH(LOWER(B361), ""auto|automotive""), ""Auto"",
  REGEXMATCH(LOWER(B361), ""parenting|moms|dads|kids|toddlers|baby|new parents|children""), ""Parenting"",
  REGEXMATCH(LOWER(B361), ""technology|tech|gadgets|smartphone|apps"&amp;"|devices|computing|ai|robots""), ""Technology"",
  REGEXMATCH(LOWER(B361), ""education|students|learning|school|teachers|college|university|academics""), ""Education"",
  TRUE, ""Other""
)"),"Food")</f>
        <v>Food</v>
      </c>
      <c r="J547" t="s">
        <v>27</v>
      </c>
      <c r="K547" t="s">
        <v>898</v>
      </c>
      <c r="L547" t="s">
        <v>21</v>
      </c>
      <c r="M547" t="s">
        <v>899</v>
      </c>
      <c r="N547" t="s">
        <v>36</v>
      </c>
      <c r="O547" t="s">
        <v>24</v>
      </c>
      <c r="P547">
        <v>18458</v>
      </c>
      <c r="Q547">
        <v>111</v>
      </c>
      <c r="R547">
        <v>3623</v>
      </c>
      <c r="S547">
        <v>16934</v>
      </c>
      <c r="T547">
        <v>6</v>
      </c>
      <c r="U547">
        <v>2866.4966709999999</v>
      </c>
      <c r="V547" t="s">
        <v>31</v>
      </c>
      <c r="W547">
        <f t="shared" si="56"/>
        <v>477.74944516666665</v>
      </c>
      <c r="X547">
        <f t="shared" si="57"/>
        <v>0.60136526167515447</v>
      </c>
      <c r="Y547">
        <f t="shared" si="58"/>
        <v>19.628345432874632</v>
      </c>
      <c r="Z547">
        <f t="shared" si="59"/>
        <v>791.19422329561132</v>
      </c>
      <c r="AA547">
        <f t="shared" si="60"/>
        <v>5.4054054054054053</v>
      </c>
      <c r="AB547">
        <f t="shared" si="61"/>
        <v>155.29833519341207</v>
      </c>
      <c r="AC547">
        <f t="shared" si="62"/>
        <v>25.824294333333331</v>
      </c>
    </row>
    <row r="548" spans="1:29" x14ac:dyDescent="0.25">
      <c r="A548" t="s">
        <v>1296</v>
      </c>
      <c r="B548" t="s">
        <v>2306</v>
      </c>
      <c r="C548" t="s">
        <v>2307</v>
      </c>
      <c r="D548" t="s">
        <v>242</v>
      </c>
      <c r="E548" t="s">
        <v>2980</v>
      </c>
      <c r="F548" t="s">
        <v>2981</v>
      </c>
      <c r="I548" t="str">
        <f ca="1">IFERROR(__xludf.DUMMYFUNCTION("IFS(
  REGEXMATCH(LOWER(B586), ""sports|ufc|nba|nfl|mlb|soccer|sports fans""), ""Sports"",
  REGEXMATCH(LOWER(B586), ""music|spotify|concert|band|rock|pop|hip hop|jazz|r&amp;b|music lovers""), ""Music"",
  REGEXMATCH(LOWER(B586), ""food|cooking|recipe|restaur"&amp;"ant|snack|grocery|foodies""), ""Food"",
  REGEXMATCH(LOWER(B586), ""travel|vacation|airline|hotel|trip|flights|travelers""), ""Travel"",
  REGEXMATCH(LOWER(B586), ""fashion|style|clothing|apparel|shoes|accessories|beauty|cosmetics|fashionistas""), ""Fashi"&amp;"on &amp; Beauty"",
  REGEXMATCH(LOWER(B586), ""fitness|workout|gym|exercise|yoga|wellness|fitness enthusiasts""), ""Fitness"",
  REGEXMATCH(LOWER(B586), ""health|medical|pharmacy|mental health|doctor|health-conscious""), ""Health"",
  REGEXMATCH(LOWER(B586), "&amp;"""pets|dogs|cats|animals|pet care|pet lovers""), ""Pets"",
  REGEXMATCH(LOWER(B586), ""games|gaming|video games|xbox|playstation|nintendo|gamers""), ""Gaming"",
  REGEXMATCH(LOWER(B586), ""entertainment|movies|tv|netflix|streaming|celebrity|movie lovers|t"&amp;"v fans""), ""Entertainment"",
  REGEXMATCH(LOWER(B586), ""lifestyle|home|interior|decor|living|lifestyle enthusiasts""), ""Lifestyle"",
  REGEXMATCH(LOWER(B586), ""financial|finance|investing|stocks|retirement|banking|credit|debt|loans|savings|personal fi"&amp;"nance""), ""Finance"",
  REGEXMATCH(LOWER(B586), ""auto|automotive""), ""Auto"",
  REGEXMATCH(LOWER(B586), ""parenting|moms|dads|kids|toddlers|baby|new parents|children""), ""Parenting"",
  REGEXMATCH(LOWER(B586), ""technology|tech|gadgets|smartphone|apps"&amp;"|devices|computing|ai|robots""), ""Technology"",
  REGEXMATCH(LOWER(B586), ""education|students|learning|school|teachers|college|university|academics""), ""Education"",
  TRUE, ""Other""
)"),"Travel")</f>
        <v>Travel</v>
      </c>
      <c r="J548" t="s">
        <v>19</v>
      </c>
      <c r="K548" t="s">
        <v>932</v>
      </c>
      <c r="L548" t="s">
        <v>40</v>
      </c>
      <c r="M548" t="s">
        <v>572</v>
      </c>
      <c r="N548" t="s">
        <v>51</v>
      </c>
      <c r="O548" t="s">
        <v>24</v>
      </c>
      <c r="P548">
        <v>189571</v>
      </c>
      <c r="Q548">
        <v>500</v>
      </c>
      <c r="R548">
        <v>130676</v>
      </c>
      <c r="S548">
        <v>183688</v>
      </c>
      <c r="T548">
        <v>39</v>
      </c>
      <c r="U548">
        <v>6335.9483879999998</v>
      </c>
      <c r="V548" t="s">
        <v>277</v>
      </c>
      <c r="W548">
        <f t="shared" si="56"/>
        <v>162.46021507692308</v>
      </c>
      <c r="X548">
        <f t="shared" si="57"/>
        <v>0.26375342220065301</v>
      </c>
      <c r="Y548">
        <f t="shared" si="58"/>
        <v>68.932484398985068</v>
      </c>
      <c r="Z548">
        <f t="shared" si="59"/>
        <v>48.485937647310905</v>
      </c>
      <c r="AA548">
        <f t="shared" si="60"/>
        <v>7.8</v>
      </c>
      <c r="AB548">
        <f t="shared" si="61"/>
        <v>33.422561404434219</v>
      </c>
      <c r="AC548">
        <f t="shared" si="62"/>
        <v>12.671896775999999</v>
      </c>
    </row>
    <row r="549" spans="1:29" x14ac:dyDescent="0.25">
      <c r="A549" t="s">
        <v>990</v>
      </c>
      <c r="B549" t="s">
        <v>2306</v>
      </c>
      <c r="C549" t="s">
        <v>2307</v>
      </c>
      <c r="D549" t="s">
        <v>2331</v>
      </c>
      <c r="E549" t="s">
        <v>2350</v>
      </c>
      <c r="F549" t="s">
        <v>2982</v>
      </c>
      <c r="I549" t="str">
        <f ca="1">IFERROR(__xludf.DUMMYFUNCTION("IFS(
  REGEXMATCH(LOWER(B407), ""sports|ufc|nba|nfl|mlb|soccer|sports fans""), ""Sports"",
  REGEXMATCH(LOWER(B407), ""music|spotify|concert|band|rock|pop|hip hop|jazz|r&amp;b|music lovers""), ""Music"",
  REGEXMATCH(LOWER(B407), ""food|cooking|recipe|restaur"&amp;"ant|snack|grocery|foodies""), ""Food"",
  REGEXMATCH(LOWER(B407), ""travel|vacation|airline|hotel|trip|flights|travelers""), ""Travel"",
  REGEXMATCH(LOWER(B407), ""fashion|style|clothing|apparel|shoes|accessories|beauty|cosmetics|fashionistas""), ""Fashi"&amp;"on &amp; Beauty"",
  REGEXMATCH(LOWER(B407), ""fitness|workout|gym|exercise|yoga|wellness|fitness enthusiasts""), ""Fitness"",
  REGEXMATCH(LOWER(B407), ""health|medical|pharmacy|mental health|doctor|health-conscious""), ""Health"",
  REGEXMATCH(LOWER(B407), "&amp;"""pets|dogs|cats|animals|pet care|pet lovers""), ""Pets"",
  REGEXMATCH(LOWER(B407), ""games|gaming|video games|xbox|playstation|nintendo|gamers""), ""Gaming"",
  REGEXMATCH(LOWER(B407), ""entertainment|movies|tv|netflix|streaming|celebrity|movie lovers|t"&amp;"v fans""), ""Entertainment"",
  REGEXMATCH(LOWER(B407), ""lifestyle|home|interior|decor|living|lifestyle enthusiasts""), ""Lifestyle"",
  REGEXMATCH(LOWER(B407), ""financial|finance|investing|stocks|retirement|banking|credit|debt|loans|savings|personal fi"&amp;"nance""), ""Finance"",
  REGEXMATCH(LOWER(B407), ""auto|automotive""), ""Auto"",
  REGEXMATCH(LOWER(B407), ""parenting|moms|dads|kids|toddlers|baby|new parents|children""), ""Parenting"",
  REGEXMATCH(LOWER(B407), ""technology|tech|gadgets|smartphone|apps"&amp;"|devices|computing|ai|robots""), ""Technology"",
  REGEXMATCH(LOWER(B407), ""education|students|learning|school|teachers|college|university|academics""), ""Education"",
  TRUE, ""Other""
)"),"Auto")</f>
        <v>Auto</v>
      </c>
      <c r="J549" t="s">
        <v>27</v>
      </c>
      <c r="K549" t="s">
        <v>588</v>
      </c>
      <c r="L549" t="s">
        <v>40</v>
      </c>
      <c r="M549" t="s">
        <v>157</v>
      </c>
      <c r="N549" t="s">
        <v>91</v>
      </c>
      <c r="O549" t="s">
        <v>24</v>
      </c>
      <c r="P549">
        <v>335461</v>
      </c>
      <c r="Q549">
        <v>963</v>
      </c>
      <c r="R549">
        <v>171464</v>
      </c>
      <c r="S549">
        <v>247450</v>
      </c>
      <c r="T549">
        <v>5</v>
      </c>
      <c r="U549">
        <v>4445.8746289999999</v>
      </c>
      <c r="V549" t="s">
        <v>64</v>
      </c>
      <c r="W549">
        <f t="shared" si="56"/>
        <v>889.17492579999998</v>
      </c>
      <c r="X549">
        <f t="shared" si="57"/>
        <v>0.28706764720787215</v>
      </c>
      <c r="Y549">
        <f t="shared" si="58"/>
        <v>51.112946065265405</v>
      </c>
      <c r="Z549">
        <f t="shared" si="59"/>
        <v>25.928910027760928</v>
      </c>
      <c r="AA549">
        <f t="shared" si="60"/>
        <v>0.51921079958463134</v>
      </c>
      <c r="AB549">
        <f t="shared" si="61"/>
        <v>13.253029797800638</v>
      </c>
      <c r="AC549">
        <f t="shared" si="62"/>
        <v>4.6166922419522329</v>
      </c>
    </row>
    <row r="550" spans="1:29" x14ac:dyDescent="0.25">
      <c r="A550" t="s">
        <v>675</v>
      </c>
      <c r="B550" t="s">
        <v>2304</v>
      </c>
      <c r="C550" t="s">
        <v>2983</v>
      </c>
      <c r="I550" t="str">
        <f ca="1">IFERROR(__xludf.DUMMYFUNCTION("IFS(
  REGEXMATCH(LOWER(B252), ""sports|ufc|nba|nfl|mlb|soccer|sports fans""), ""Sports"",
  REGEXMATCH(LOWER(B252), ""music|spotify|concert|band|rock|pop|hip hop|jazz|r&amp;b|music lovers""), ""Music"",
  REGEXMATCH(LOWER(B252), ""food|cooking|recipe|restaur"&amp;"ant|snack|grocery|foodies""), ""Food"",
  REGEXMATCH(LOWER(B252), ""travel|vacation|airline|hotel|trip|flights|travelers""), ""Travel"",
  REGEXMATCH(LOWER(B252), ""fashion|style|clothing|apparel|shoes|accessories|beauty|cosmetics|fashionistas""), ""Fashi"&amp;"on &amp; Beauty"",
  REGEXMATCH(LOWER(B252), ""fitness|workout|gym|exercise|yoga|wellness|fitness enthusiasts""), ""Fitness"",
  REGEXMATCH(LOWER(B252), ""health|medical|pharmacy|mental health|doctor|health-conscious""), ""Health"",
  REGEXMATCH(LOWER(B252), "&amp;"""pets|dogs|cats|animals|pet care|pet lovers""), ""Pets"",
  REGEXMATCH(LOWER(B252), ""games|gaming|video games|xbox|playstation|nintendo|gamers""), ""Gaming"",
  REGEXMATCH(LOWER(B252), ""entertainment|movies|tv|netflix|streaming|celebrity|movie lovers|t"&amp;"v fans""), ""Entertainment"",
  REGEXMATCH(LOWER(B252), ""lifestyle|home|interior|decor|living|lifestyle enthusiasts""), ""Lifestyle"",
  REGEXMATCH(LOWER(B252), ""financial|finance|investing|stocks|retirement|banking|credit|debt|loans|savings|personal fi"&amp;"nance""), ""Finance"",
  REGEXMATCH(LOWER(B252), ""auto|automotive""), ""Auto"",
  REGEXMATCH(LOWER(B252), ""parenting|moms|dads|kids|toddlers|baby|new parents|children""), ""Parenting"",
  REGEXMATCH(LOWER(B252), ""technology|tech|gadgets|smartphone|apps"&amp;"|devices|computing|ai|robots""), ""Technology"",
  REGEXMATCH(LOWER(B252), ""education|students|learning|school|teachers|college|university|academics""), ""Education"",
  TRUE, ""Other""
)"),"Other")</f>
        <v>Other</v>
      </c>
      <c r="J550" t="s">
        <v>19</v>
      </c>
      <c r="K550" t="s">
        <v>676</v>
      </c>
      <c r="L550" t="s">
        <v>21</v>
      </c>
      <c r="M550" t="s">
        <v>677</v>
      </c>
      <c r="N550" t="s">
        <v>36</v>
      </c>
      <c r="O550" t="s">
        <v>24</v>
      </c>
      <c r="P550">
        <v>19549</v>
      </c>
      <c r="Q550">
        <v>84</v>
      </c>
      <c r="R550">
        <v>6187</v>
      </c>
      <c r="S550">
        <v>17166</v>
      </c>
      <c r="T550">
        <v>2</v>
      </c>
      <c r="U550">
        <v>1844.9869209999999</v>
      </c>
      <c r="V550" t="s">
        <v>513</v>
      </c>
      <c r="W550">
        <f t="shared" si="56"/>
        <v>922.49346049999997</v>
      </c>
      <c r="X550">
        <f t="shared" si="57"/>
        <v>0.42968949818405039</v>
      </c>
      <c r="Y550">
        <f t="shared" si="58"/>
        <v>31.648677681722848</v>
      </c>
      <c r="Z550">
        <f t="shared" si="59"/>
        <v>298.20380168094391</v>
      </c>
      <c r="AA550">
        <f t="shared" si="60"/>
        <v>2.3809523809523809</v>
      </c>
      <c r="AB550">
        <f t="shared" si="61"/>
        <v>94.377560028645959</v>
      </c>
      <c r="AC550">
        <f t="shared" si="62"/>
        <v>21.964130011904761</v>
      </c>
    </row>
    <row r="551" spans="1:29" x14ac:dyDescent="0.25">
      <c r="A551" t="s">
        <v>962</v>
      </c>
      <c r="B551" t="s">
        <v>2310</v>
      </c>
      <c r="C551" t="s">
        <v>2320</v>
      </c>
      <c r="D551" t="s">
        <v>2321</v>
      </c>
      <c r="E551" t="s">
        <v>2354</v>
      </c>
      <c r="F551" t="s">
        <v>2355</v>
      </c>
      <c r="G551" t="s">
        <v>2984</v>
      </c>
      <c r="I551" t="str">
        <f ca="1">IFERROR(__xludf.DUMMYFUNCTION("IFS(
  REGEXMATCH(LOWER(B393), ""sports|ufc|nba|nfl|mlb|soccer|sports fans""), ""Sports"",
  REGEXMATCH(LOWER(B393), ""music|spotify|concert|band|rock|pop|hip hop|jazz|r&amp;b|music lovers""), ""Music"",
  REGEXMATCH(LOWER(B393), ""food|cooking|recipe|restaur"&amp;"ant|snack|grocery|foodies""), ""Food"",
  REGEXMATCH(LOWER(B393), ""travel|vacation|airline|hotel|trip|flights|travelers""), ""Travel"",
  REGEXMATCH(LOWER(B393), ""fashion|style|clothing|apparel|shoes|accessories|beauty|cosmetics|fashionistas""), ""Fashi"&amp;"on &amp; Beauty"",
  REGEXMATCH(LOWER(B393), ""fitness|workout|gym|exercise|yoga|wellness|fitness enthusiasts""), ""Fitness"",
  REGEXMATCH(LOWER(B393), ""health|medical|pharmacy|mental health|doctor|health-conscious""), ""Health"",
  REGEXMATCH(LOWER(B393), "&amp;"""pets|dogs|cats|animals|pet care|pet lovers""), ""Pets"",
  REGEXMATCH(LOWER(B393), ""games|gaming|video games|xbox|playstation|nintendo|gamers""), ""Gaming"",
  REGEXMATCH(LOWER(B393), ""entertainment|movies|tv|netflix|streaming|celebrity|movie lovers|t"&amp;"v fans""), ""Entertainment"",
  REGEXMATCH(LOWER(B393), ""lifestyle|home|interior|decor|living|lifestyle enthusiasts""), ""Lifestyle"",
  REGEXMATCH(LOWER(B393), ""financial|finance|investing|stocks|retirement|banking|credit|debt|loans|savings|personal fi"&amp;"nance""), ""Finance"",
  REGEXMATCH(LOWER(B393), ""auto|automotive""), ""Auto"",
  REGEXMATCH(LOWER(B393), ""parenting|moms|dads|kids|toddlers|baby|new parents|children""), ""Parenting"",
  REGEXMATCH(LOWER(B393), ""technology|tech|gadgets|smartphone|apps"&amp;"|devices|computing|ai|robots""), ""Technology"",
  REGEXMATCH(LOWER(B393), ""education|students|learning|school|teachers|college|university|academics""), ""Education"",
  TRUE, ""Other""
)"),"Sports")</f>
        <v>Sports</v>
      </c>
      <c r="J551" t="s">
        <v>27</v>
      </c>
      <c r="K551" t="s">
        <v>963</v>
      </c>
      <c r="L551" t="s">
        <v>29</v>
      </c>
      <c r="M551" t="s">
        <v>964</v>
      </c>
      <c r="N551" t="s">
        <v>23</v>
      </c>
      <c r="O551" t="s">
        <v>116</v>
      </c>
      <c r="P551">
        <v>33650</v>
      </c>
      <c r="Q551">
        <v>100</v>
      </c>
      <c r="R551">
        <v>15621</v>
      </c>
      <c r="S551">
        <v>32539</v>
      </c>
      <c r="T551">
        <v>9</v>
      </c>
      <c r="U551">
        <v>3844.9911649999999</v>
      </c>
      <c r="V551" t="s">
        <v>31</v>
      </c>
      <c r="W551">
        <f t="shared" si="56"/>
        <v>427.22124055555554</v>
      </c>
      <c r="X551">
        <f t="shared" si="57"/>
        <v>0.29717682020802377</v>
      </c>
      <c r="Y551">
        <f t="shared" si="58"/>
        <v>46.421991084695399</v>
      </c>
      <c r="Z551">
        <f t="shared" si="59"/>
        <v>246.14244702643876</v>
      </c>
      <c r="AA551">
        <f t="shared" si="60"/>
        <v>9</v>
      </c>
      <c r="AB551">
        <f t="shared" si="61"/>
        <v>114.26422481426448</v>
      </c>
      <c r="AC551">
        <f t="shared" si="62"/>
        <v>38.449911649999997</v>
      </c>
    </row>
    <row r="552" spans="1:29" x14ac:dyDescent="0.25">
      <c r="A552" t="s">
        <v>1354</v>
      </c>
      <c r="B552" t="s">
        <v>2306</v>
      </c>
      <c r="C552" t="s">
        <v>2307</v>
      </c>
      <c r="D552" t="s">
        <v>2333</v>
      </c>
      <c r="E552" t="s">
        <v>2312</v>
      </c>
      <c r="F552" t="s">
        <v>2985</v>
      </c>
      <c r="I552" t="str">
        <f ca="1">IFERROR(__xludf.DUMMYFUNCTION("IFS(
  REGEXMATCH(LOWER(B622), ""sports|ufc|nba|nfl|mlb|soccer|sports fans""), ""Sports"",
  REGEXMATCH(LOWER(B622), ""music|spotify|concert|band|rock|pop|hip hop|jazz|r&amp;b|music lovers""), ""Music"",
  REGEXMATCH(LOWER(B622), ""food|cooking|recipe|restaur"&amp;"ant|snack|grocery|foodies""), ""Food"",
  REGEXMATCH(LOWER(B622), ""travel|vacation|airline|hotel|trip|flights|travelers""), ""Travel"",
  REGEXMATCH(LOWER(B622), ""fashion|style|clothing|apparel|shoes|accessories|beauty|cosmetics|fashionistas""), ""Fashi"&amp;"on &amp; Beauty"",
  REGEXMATCH(LOWER(B622), ""fitness|workout|gym|exercise|yoga|wellness|fitness enthusiasts""), ""Fitness"",
  REGEXMATCH(LOWER(B622), ""health|medical|pharmacy|mental health|doctor|health-conscious""), ""Health"",
  REGEXMATCH(LOWER(B622), "&amp;"""pets|dogs|cats|animals|pet care|pet lovers""), ""Pets"",
  REGEXMATCH(LOWER(B622), ""games|gaming|video games|xbox|playstation|nintendo|gamers""), ""Gaming"",
  REGEXMATCH(LOWER(B622), ""entertainment|movies|tv|netflix|streaming|celebrity|movie lovers|t"&amp;"v fans""), ""Entertainment"",
  REGEXMATCH(LOWER(B622), ""lifestyle|home|interior|decor|living|lifestyle enthusiasts""), ""Lifestyle"",
  REGEXMATCH(LOWER(B622), ""financial|finance|investing|stocks|retirement|banking|credit|debt|loans|savings|personal fi"&amp;"nance""), ""Finance"",
  REGEXMATCH(LOWER(B622), ""auto|automotive""), ""Auto"",
  REGEXMATCH(LOWER(B622), ""parenting|moms|dads|kids|toddlers|baby|new parents|children""), ""Parenting"",
  REGEXMATCH(LOWER(B622), ""technology|tech|gadgets|smartphone|apps"&amp;"|devices|computing|ai|robots""), ""Technology"",
  REGEXMATCH(LOWER(B622), ""education|students|learning|school|teachers|college|university|academics""), ""Education"",
  TRUE, ""Other""
)"),"Finance")</f>
        <v>Finance</v>
      </c>
      <c r="J552" t="s">
        <v>19</v>
      </c>
      <c r="K552" t="s">
        <v>1246</v>
      </c>
      <c r="L552" t="s">
        <v>21</v>
      </c>
      <c r="M552" t="s">
        <v>122</v>
      </c>
      <c r="N552" t="s">
        <v>51</v>
      </c>
      <c r="O552" t="s">
        <v>24</v>
      </c>
      <c r="P552">
        <v>18401</v>
      </c>
      <c r="Q552">
        <v>66</v>
      </c>
      <c r="R552">
        <v>11051</v>
      </c>
      <c r="S552">
        <v>17202</v>
      </c>
      <c r="T552">
        <v>26</v>
      </c>
      <c r="U552">
        <v>6571.4915520000004</v>
      </c>
      <c r="V552" t="s">
        <v>47</v>
      </c>
      <c r="W552">
        <f t="shared" si="56"/>
        <v>252.7496750769231</v>
      </c>
      <c r="X552">
        <f t="shared" si="57"/>
        <v>0.35867615890440741</v>
      </c>
      <c r="Y552">
        <f t="shared" si="58"/>
        <v>60.05651866746372</v>
      </c>
      <c r="Z552">
        <f t="shared" si="59"/>
        <v>594.65130323047686</v>
      </c>
      <c r="AA552">
        <f t="shared" si="60"/>
        <v>39.393939393939391</v>
      </c>
      <c r="AB552">
        <f t="shared" si="61"/>
        <v>357.12687093092774</v>
      </c>
      <c r="AC552">
        <f t="shared" si="62"/>
        <v>99.568053818181824</v>
      </c>
    </row>
    <row r="553" spans="1:29" x14ac:dyDescent="0.25">
      <c r="A553" t="s">
        <v>1041</v>
      </c>
      <c r="B553" t="s">
        <v>2306</v>
      </c>
      <c r="C553" t="s">
        <v>2307</v>
      </c>
      <c r="D553" t="s">
        <v>2405</v>
      </c>
      <c r="E553" t="s">
        <v>622</v>
      </c>
      <c r="F553" t="s">
        <v>2986</v>
      </c>
      <c r="I553" t="str">
        <f ca="1">IFERROR(__xludf.DUMMYFUNCTION("IFS(
  REGEXMATCH(LOWER(B435), ""sports|ufc|nba|nfl|mlb|soccer|sports fans""), ""Sports"",
  REGEXMATCH(LOWER(B435), ""music|spotify|concert|band|rock|pop|hip hop|jazz|r&amp;b|music lovers""), ""Music"",
  REGEXMATCH(LOWER(B435), ""food|cooking|recipe|restaur"&amp;"ant|snack|grocery|foodies""), ""Food"",
  REGEXMATCH(LOWER(B435), ""travel|vacation|airline|hotel|trip|flights|travelers""), ""Travel"",
  REGEXMATCH(LOWER(B435), ""fashion|style|clothing|apparel|shoes|accessories|beauty|cosmetics|fashionistas""), ""Fashi"&amp;"on &amp; Beauty"",
  REGEXMATCH(LOWER(B435), ""fitness|workout|gym|exercise|yoga|wellness|fitness enthusiasts""), ""Fitness"",
  REGEXMATCH(LOWER(B435), ""health|medical|pharmacy|mental health|doctor|health-conscious""), ""Health"",
  REGEXMATCH(LOWER(B435), "&amp;"""pets|dogs|cats|animals|pet care|pet lovers""), ""Pets"",
  REGEXMATCH(LOWER(B435), ""games|gaming|video games|xbox|playstation|nintendo|gamers""), ""Gaming"",
  REGEXMATCH(LOWER(B435), ""entertainment|movies|tv|netflix|streaming|celebrity|movie lovers|t"&amp;"v fans""), ""Entertainment"",
  REGEXMATCH(LOWER(B435), ""lifestyle|home|interior|decor|living|lifestyle enthusiasts""), ""Lifestyle"",
  REGEXMATCH(LOWER(B435), ""financial|finance|investing|stocks|retirement|banking|credit|debt|loans|savings|personal fi"&amp;"nance""), ""Finance"",
  REGEXMATCH(LOWER(B435), ""auto|automotive""), ""Auto"",
  REGEXMATCH(LOWER(B435), ""parenting|moms|dads|kids|toddlers|baby|new parents|children""), ""Parenting"",
  REGEXMATCH(LOWER(B435), ""technology|tech|gadgets|smartphone|apps"&amp;"|devices|computing|ai|robots""), ""Technology"",
  REGEXMATCH(LOWER(B435), ""education|students|learning|school|teachers|college|university|academics""), ""Education"",
  TRUE, ""Other""
)"),"Food")</f>
        <v>Food</v>
      </c>
      <c r="J553" t="s">
        <v>19</v>
      </c>
      <c r="K553" t="s">
        <v>1042</v>
      </c>
      <c r="L553" t="s">
        <v>29</v>
      </c>
      <c r="M553" t="s">
        <v>187</v>
      </c>
      <c r="N553" t="s">
        <v>63</v>
      </c>
      <c r="O553" t="s">
        <v>24</v>
      </c>
      <c r="P553">
        <v>116926</v>
      </c>
      <c r="Q553">
        <v>321</v>
      </c>
      <c r="R553">
        <v>69132</v>
      </c>
      <c r="S553">
        <v>111957</v>
      </c>
      <c r="T553">
        <v>22</v>
      </c>
      <c r="U553">
        <v>4918.0409820000004</v>
      </c>
      <c r="V553" t="s">
        <v>74</v>
      </c>
      <c r="W553">
        <f t="shared" si="56"/>
        <v>223.54731736363638</v>
      </c>
      <c r="X553">
        <f t="shared" si="57"/>
        <v>0.27453261036895127</v>
      </c>
      <c r="Y553">
        <f t="shared" si="58"/>
        <v>59.124574517216018</v>
      </c>
      <c r="Z553">
        <f t="shared" si="59"/>
        <v>71.139862610657886</v>
      </c>
      <c r="AA553">
        <f t="shared" si="60"/>
        <v>6.8535825545171329</v>
      </c>
      <c r="AB553">
        <f t="shared" si="61"/>
        <v>42.061141080683512</v>
      </c>
      <c r="AC553">
        <f t="shared" si="62"/>
        <v>15.320999943925235</v>
      </c>
    </row>
    <row r="554" spans="1:29" x14ac:dyDescent="0.25">
      <c r="A554" t="s">
        <v>1431</v>
      </c>
      <c r="B554" t="s">
        <v>2306</v>
      </c>
      <c r="C554" t="s">
        <v>2307</v>
      </c>
      <c r="D554" t="s">
        <v>2426</v>
      </c>
      <c r="E554" t="s">
        <v>2987</v>
      </c>
      <c r="I554" t="str">
        <f ca="1">IFERROR(__xludf.DUMMYFUNCTION("IFS(
  REGEXMATCH(LOWER(B672), ""sports|ufc|nba|nfl|mlb|soccer|sports fans""), ""Sports"",
  REGEXMATCH(LOWER(B672), ""music|spotify|concert|band|rock|pop|hip hop|jazz|r&amp;b|music lovers""), ""Music"",
  REGEXMATCH(LOWER(B672), ""food|cooking|recipe|restaur"&amp;"ant|snack|grocery|foodies""), ""Food"",
  REGEXMATCH(LOWER(B672), ""travel|vacation|airline|hotel|trip|flights|travelers""), ""Travel"",
  REGEXMATCH(LOWER(B672), ""fashion|style|clothing|apparel|shoes|accessories|beauty|cosmetics|fashionistas""), ""Fashi"&amp;"on &amp; Beauty"",
  REGEXMATCH(LOWER(B672), ""fitness|workout|gym|exercise|yoga|wellness|fitness enthusiasts""), ""Fitness"",
  REGEXMATCH(LOWER(B672), ""health|medical|pharmacy|mental health|doctor|health-conscious""), ""Health"",
  REGEXMATCH(LOWER(B672), "&amp;"""pets|dogs|cats|animals|pet care|pet lovers""), ""Pets"",
  REGEXMATCH(LOWER(B672), ""games|gaming|video games|xbox|playstation|nintendo|gamers""), ""Gaming"",
  REGEXMATCH(LOWER(B672), ""entertainment|movies|tv|netflix|streaming|celebrity|movie lovers|t"&amp;"v fans""), ""Entertainment"",
  REGEXMATCH(LOWER(B672), ""lifestyle|home|interior|decor|living|lifestyle enthusiasts""), ""Lifestyle"",
  REGEXMATCH(LOWER(B672), ""financial|finance|investing|stocks|retirement|banking|credit|debt|loans|savings|personal fi"&amp;"nance""), ""Finance"",
  REGEXMATCH(LOWER(B672), ""auto|automotive""), ""Auto"",
  REGEXMATCH(LOWER(B672), ""parenting|moms|dads|kids|toddlers|baby|new parents|children""), ""Parenting"",
  REGEXMATCH(LOWER(B672), ""technology|tech|gadgets|smartphone|apps"&amp;"|devices|computing|ai|robots""), ""Technology"",
  REGEXMATCH(LOWER(B672), ""education|students|learning|school|teachers|college|university|academics""), ""Education"",
  TRUE, ""Other""
)"),"Technology")</f>
        <v>Technology</v>
      </c>
      <c r="J554" t="s">
        <v>27</v>
      </c>
      <c r="K554" t="s">
        <v>863</v>
      </c>
      <c r="L554" t="s">
        <v>40</v>
      </c>
      <c r="M554" t="s">
        <v>215</v>
      </c>
      <c r="N554" t="s">
        <v>36</v>
      </c>
      <c r="O554" t="s">
        <v>116</v>
      </c>
      <c r="P554">
        <v>109372</v>
      </c>
      <c r="Q554">
        <v>364</v>
      </c>
      <c r="R554">
        <v>58336</v>
      </c>
      <c r="S554">
        <v>103569</v>
      </c>
      <c r="T554">
        <v>21</v>
      </c>
      <c r="U554">
        <v>6928.0062019999996</v>
      </c>
      <c r="V554" t="s">
        <v>31</v>
      </c>
      <c r="W554">
        <f t="shared" si="56"/>
        <v>329.9050572380952</v>
      </c>
      <c r="X554">
        <f t="shared" si="57"/>
        <v>0.33280912847895255</v>
      </c>
      <c r="Y554">
        <f t="shared" si="58"/>
        <v>53.33723439271477</v>
      </c>
      <c r="Z554">
        <f t="shared" si="59"/>
        <v>118.76039155924299</v>
      </c>
      <c r="AA554">
        <f t="shared" si="60"/>
        <v>5.7692307692307692</v>
      </c>
      <c r="AB554">
        <f t="shared" si="61"/>
        <v>63.343508411659286</v>
      </c>
      <c r="AC554">
        <f t="shared" si="62"/>
        <v>19.032984071428569</v>
      </c>
    </row>
    <row r="555" spans="1:29" x14ac:dyDescent="0.25">
      <c r="A555" t="s">
        <v>291</v>
      </c>
      <c r="B555" t="s">
        <v>930</v>
      </c>
      <c r="C555" t="s">
        <v>2423</v>
      </c>
      <c r="D555" t="s">
        <v>2988</v>
      </c>
      <c r="I555" t="str">
        <f ca="1">IFERROR(__xludf.DUMMYFUNCTION("IFS(
  REGEXMATCH(LOWER(B86), ""sports|ufc|nba|nfl|mlb|soccer|sports fans""), ""Sports"",
  REGEXMATCH(LOWER(B86), ""music|spotify|concert|band|rock|pop|hip hop|jazz|r&amp;b|music lovers""), ""Music"",
  REGEXMATCH(LOWER(B86), ""food|cooking|recipe|restaurant"&amp;"|snack|grocery|foodies""), ""Food"",
  REGEXMATCH(LOWER(B86), ""travel|vacation|airline|hotel|trip|flights|travelers""), ""Travel"",
  REGEXMATCH(LOWER(B86), ""fashion|style|clothing|apparel|shoes|accessories|beauty|cosmetics|fashionistas""), ""Fashion &amp; "&amp;"Beauty"",
  REGEXMATCH(LOWER(B86), ""fitness|workout|gym|exercise|yoga|wellness|fitness enthusiasts""), ""Fitness"",
  REGEXMATCH(LOWER(B86), ""health|medical|pharmacy|mental health|doctor|health-conscious""), ""Health"",
  REGEXMATCH(LOWER(B86), ""pets|d"&amp;"ogs|cats|animals|pet care|pet lovers""), ""Pets"",
  REGEXMATCH(LOWER(B86), ""games|gaming|video games|xbox|playstation|nintendo|gamers""), ""Gaming"",
  REGEXMATCH(LOWER(B86), ""entertainment|movies|tv|netflix|streaming|celebrity|movie lovers|tv fans""),"&amp;" ""Entertainment"",
  REGEXMATCH(LOWER(B86), ""lifestyle|home|interior|decor|living|lifestyle enthusiasts""), ""Lifestyle"",
  REGEXMATCH(LOWER(B86), ""financial|finance|investing|stocks|retirement|banking|credit|debt|loans|savings|personal finance""), """&amp;"Finance"",
  REGEXMATCH(LOWER(B86), ""auto|automotive""), ""Auto"",
  REGEXMATCH(LOWER(B86), ""parenting|moms|dads|kids|toddlers|baby|new parents|children""), ""Parenting"",
  REGEXMATCH(LOWER(B86), ""technology|tech|gadgets|smartphone|apps|devices|comput"&amp;"ing|ai|robots""), ""Technology"",
  REGEXMATCH(LOWER(B86), ""education|students|learning|school|teachers|college|university|academics""), ""Education"",
  TRUE, ""Other""
)"),"Entertainment")</f>
        <v>Entertainment</v>
      </c>
      <c r="J555" t="s">
        <v>19</v>
      </c>
      <c r="K555" t="s">
        <v>292</v>
      </c>
      <c r="L555" t="s">
        <v>21</v>
      </c>
      <c r="M555" t="s">
        <v>293</v>
      </c>
      <c r="N555" t="s">
        <v>36</v>
      </c>
      <c r="O555" t="s">
        <v>24</v>
      </c>
      <c r="P555">
        <v>13466</v>
      </c>
      <c r="Q555">
        <v>150</v>
      </c>
      <c r="R555">
        <v>8684</v>
      </c>
      <c r="S555">
        <v>11766</v>
      </c>
      <c r="T555">
        <v>1</v>
      </c>
      <c r="U555">
        <v>1527.1762739999999</v>
      </c>
      <c r="V555" t="s">
        <v>207</v>
      </c>
      <c r="W555">
        <f t="shared" si="56"/>
        <v>1527.1762739999999</v>
      </c>
      <c r="X555">
        <f t="shared" si="57"/>
        <v>1.1139165305213128</v>
      </c>
      <c r="Y555">
        <f t="shared" si="58"/>
        <v>64.488341006980548</v>
      </c>
      <c r="Z555">
        <f t="shared" si="59"/>
        <v>175.86092514970059</v>
      </c>
      <c r="AA555">
        <f t="shared" si="60"/>
        <v>0.66666666666666674</v>
      </c>
      <c r="AB555">
        <f t="shared" si="61"/>
        <v>113.40979310856973</v>
      </c>
      <c r="AC555">
        <f t="shared" si="62"/>
        <v>10.181175159999999</v>
      </c>
    </row>
    <row r="556" spans="1:29" x14ac:dyDescent="0.25">
      <c r="A556" t="s">
        <v>890</v>
      </c>
      <c r="B556" t="s">
        <v>2310</v>
      </c>
      <c r="C556" t="s">
        <v>2989</v>
      </c>
      <c r="D556" t="s">
        <v>2409</v>
      </c>
      <c r="E556" t="s">
        <v>2990</v>
      </c>
      <c r="I556" t="str">
        <f ca="1">IFERROR(__xludf.DUMMYFUNCTION("IFS(
  REGEXMATCH(LOWER(B358), ""sports|ufc|nba|nfl|mlb|soccer|sports fans""), ""Sports"",
  REGEXMATCH(LOWER(B358), ""music|spotify|concert|band|rock|pop|hip hop|jazz|r&amp;b|music lovers""), ""Music"",
  REGEXMATCH(LOWER(B358), ""food|cooking|recipe|restaur"&amp;"ant|snack|grocery|foodies""), ""Food"",
  REGEXMATCH(LOWER(B358), ""travel|vacation|airline|hotel|trip|flights|travelers""), ""Travel"",
  REGEXMATCH(LOWER(B358), ""fashion|style|clothing|apparel|shoes|accessories|beauty|cosmetics|fashionistas""), ""Fashi"&amp;"on &amp; Beauty"",
  REGEXMATCH(LOWER(B358), ""fitness|workout|gym|exercise|yoga|wellness|fitness enthusiasts""), ""Fitness"",
  REGEXMATCH(LOWER(B358), ""health|medical|pharmacy|mental health|doctor|health-conscious""), ""Health"",
  REGEXMATCH(LOWER(B358), "&amp;"""pets|dogs|cats|animals|pet care|pet lovers""), ""Pets"",
  REGEXMATCH(LOWER(B358), ""games|gaming|video games|xbox|playstation|nintendo|gamers""), ""Gaming"",
  REGEXMATCH(LOWER(B358), ""entertainment|movies|tv|netflix|streaming|celebrity|movie lovers|t"&amp;"v fans""), ""Entertainment"",
  REGEXMATCH(LOWER(B358), ""lifestyle|home|interior|decor|living|lifestyle enthusiasts""), ""Lifestyle"",
  REGEXMATCH(LOWER(B358), ""financial|finance|investing|stocks|retirement|banking|credit|debt|loans|savings|personal fi"&amp;"nance""), ""Finance"",
  REGEXMATCH(LOWER(B358), ""auto|automotive""), ""Auto"",
  REGEXMATCH(LOWER(B358), ""parenting|moms|dads|kids|toddlers|baby|new parents|children""), ""Parenting"",
  REGEXMATCH(LOWER(B358), ""technology|tech|gadgets|smartphone|apps"&amp;"|devices|computing|ai|robots""), ""Technology"",
  REGEXMATCH(LOWER(B358), ""education|students|learning|school|teachers|college|university|academics""), ""Education"",
  TRUE, ""Other""
)"),"Other")</f>
        <v>Other</v>
      </c>
      <c r="J556" t="s">
        <v>19</v>
      </c>
      <c r="K556" t="s">
        <v>891</v>
      </c>
      <c r="L556" t="s">
        <v>29</v>
      </c>
      <c r="M556" t="s">
        <v>157</v>
      </c>
      <c r="N556" t="s">
        <v>23</v>
      </c>
      <c r="O556" t="s">
        <v>24</v>
      </c>
      <c r="P556">
        <v>58738</v>
      </c>
      <c r="Q556">
        <v>165</v>
      </c>
      <c r="R556">
        <v>33538</v>
      </c>
      <c r="S556">
        <v>47535</v>
      </c>
      <c r="T556">
        <v>14</v>
      </c>
      <c r="U556">
        <v>2801.584386</v>
      </c>
      <c r="V556" t="s">
        <v>119</v>
      </c>
      <c r="W556">
        <f t="shared" si="56"/>
        <v>200.11317042857144</v>
      </c>
      <c r="X556">
        <f t="shared" si="57"/>
        <v>0.28090844087302941</v>
      </c>
      <c r="Y556">
        <f t="shared" si="58"/>
        <v>57.097619939391876</v>
      </c>
      <c r="Z556">
        <f t="shared" si="59"/>
        <v>83.534628958196677</v>
      </c>
      <c r="AA556">
        <f t="shared" si="60"/>
        <v>8.4848484848484862</v>
      </c>
      <c r="AB556">
        <f t="shared" si="61"/>
        <v>47.696284960332328</v>
      </c>
      <c r="AC556">
        <f t="shared" si="62"/>
        <v>16.979299309090909</v>
      </c>
    </row>
    <row r="557" spans="1:29" x14ac:dyDescent="0.25">
      <c r="A557" t="s">
        <v>236</v>
      </c>
      <c r="B557" t="s">
        <v>2415</v>
      </c>
      <c r="C557" t="s">
        <v>2991</v>
      </c>
      <c r="I557" t="str">
        <f ca="1">IFERROR(__xludf.DUMMYFUNCTION("IFS(
  REGEXMATCH(LOWER(B66), ""sports|ufc|nba|nfl|mlb|soccer|sports fans""), ""Sports"",
  REGEXMATCH(LOWER(B66), ""music|spotify|concert|band|rock|pop|hip hop|jazz|r&amp;b|music lovers""), ""Music"",
  REGEXMATCH(LOWER(B66), ""food|cooking|recipe|restaurant"&amp;"|snack|grocery|foodies""), ""Food"",
  REGEXMATCH(LOWER(B66), ""travel|vacation|airline|hotel|trip|flights|travelers""), ""Travel"",
  REGEXMATCH(LOWER(B66), ""fashion|style|clothing|apparel|shoes|accessories|beauty|cosmetics|fashionistas""), ""Fashion &amp; "&amp;"Beauty"",
  REGEXMATCH(LOWER(B66), ""fitness|workout|gym|exercise|yoga|wellness|fitness enthusiasts""), ""Fitness"",
  REGEXMATCH(LOWER(B66), ""health|medical|pharmacy|mental health|doctor|health-conscious""), ""Health"",
  REGEXMATCH(LOWER(B66), ""pets|d"&amp;"ogs|cats|animals|pet care|pet lovers""), ""Pets"",
  REGEXMATCH(LOWER(B66), ""games|gaming|video games|xbox|playstation|nintendo|gamers""), ""Gaming"",
  REGEXMATCH(LOWER(B66), ""entertainment|movies|tv|netflix|streaming|celebrity|movie lovers|tv fans""),"&amp;" ""Entertainment"",
  REGEXMATCH(LOWER(B66), ""lifestyle|home|interior|decor|living|lifestyle enthusiasts""), ""Lifestyle"",
  REGEXMATCH(LOWER(B66), ""financial|finance|investing|stocks|retirement|banking|credit|debt|loans|savings|personal finance""), """&amp;"Finance"",
  REGEXMATCH(LOWER(B66), ""auto|automotive""), ""Auto"",
  REGEXMATCH(LOWER(B66), ""parenting|moms|dads|kids|toddlers|baby|new parents|children""), ""Parenting"",
  REGEXMATCH(LOWER(B66), ""technology|tech|gadgets|smartphone|apps|devices|comput"&amp;"ing|ai|robots""), ""Technology"",
  REGEXMATCH(LOWER(B66), ""education|students|learning|school|teachers|college|university|academics""), ""Education"",
  TRUE, ""Other""
)"),"Fashion &amp; Beauty")</f>
        <v>Fashion &amp; Beauty</v>
      </c>
      <c r="J557" t="s">
        <v>152</v>
      </c>
      <c r="K557" t="s">
        <v>192</v>
      </c>
      <c r="L557" t="s">
        <v>40</v>
      </c>
      <c r="M557" t="s">
        <v>237</v>
      </c>
      <c r="N557" t="s">
        <v>238</v>
      </c>
      <c r="O557" t="s">
        <v>24</v>
      </c>
      <c r="P557">
        <v>130602</v>
      </c>
      <c r="Q557">
        <v>269</v>
      </c>
      <c r="R557">
        <v>11736</v>
      </c>
      <c r="S557">
        <v>113735</v>
      </c>
      <c r="T557">
        <v>4</v>
      </c>
      <c r="U557">
        <v>1507.8471199999999</v>
      </c>
      <c r="V557" t="s">
        <v>200</v>
      </c>
      <c r="W557">
        <f t="shared" si="56"/>
        <v>376.96177999999998</v>
      </c>
      <c r="X557">
        <f t="shared" si="57"/>
        <v>0.20596928071545612</v>
      </c>
      <c r="Y557">
        <f t="shared" si="58"/>
        <v>8.9860798456378923</v>
      </c>
      <c r="Z557">
        <f t="shared" si="59"/>
        <v>128.4804976141786</v>
      </c>
      <c r="AA557">
        <f t="shared" si="60"/>
        <v>1.486988847583643</v>
      </c>
      <c r="AB557">
        <f t="shared" si="61"/>
        <v>11.545360101682975</v>
      </c>
      <c r="AC557">
        <f t="shared" si="62"/>
        <v>5.6053796282527877</v>
      </c>
    </row>
    <row r="558" spans="1:29" x14ac:dyDescent="0.25">
      <c r="A558" t="s">
        <v>1466</v>
      </c>
      <c r="B558" t="s">
        <v>2306</v>
      </c>
      <c r="C558" t="s">
        <v>2307</v>
      </c>
      <c r="D558" t="s">
        <v>2355</v>
      </c>
      <c r="E558" t="s">
        <v>2342</v>
      </c>
      <c r="F558" t="s">
        <v>2343</v>
      </c>
      <c r="I558" t="str">
        <f ca="1">IFERROR(__xludf.DUMMYFUNCTION("IFS(
  REGEXMATCH(LOWER(B694), ""sports|ufc|nba|nfl|mlb|soccer|sports fans""), ""Sports"",
  REGEXMATCH(LOWER(B694), ""music|spotify|concert|band|rock|pop|hip hop|jazz|r&amp;b|music lovers""), ""Music"",
  REGEXMATCH(LOWER(B694), ""food|cooking|recipe|restaur"&amp;"ant|snack|grocery|foodies""), ""Food"",
  REGEXMATCH(LOWER(B694), ""travel|vacation|airline|hotel|trip|flights|travelers""), ""Travel"",
  REGEXMATCH(LOWER(B694), ""fashion|style|clothing|apparel|shoes|accessories|beauty|cosmetics|fashionistas""), ""Fashi"&amp;"on &amp; Beauty"",
  REGEXMATCH(LOWER(B694), ""fitness|workout|gym|exercise|yoga|wellness|fitness enthusiasts""), ""Fitness"",
  REGEXMATCH(LOWER(B694), ""health|medical|pharmacy|mental health|doctor|health-conscious""), ""Health"",
  REGEXMATCH(LOWER(B694), "&amp;"""pets|dogs|cats|animals|pet care|pet lovers""), ""Pets"",
  REGEXMATCH(LOWER(B694), ""games|gaming|video games|xbox|playstation|nintendo|gamers""), ""Gaming"",
  REGEXMATCH(LOWER(B694), ""entertainment|movies|tv|netflix|streaming|celebrity|movie lovers|t"&amp;"v fans""), ""Entertainment"",
  REGEXMATCH(LOWER(B694), ""lifestyle|home|interior|decor|living|lifestyle enthusiasts""), ""Lifestyle"",
  REGEXMATCH(LOWER(B694), ""financial|finance|investing|stocks|retirement|banking|credit|debt|loans|savings|personal fi"&amp;"nance""), ""Finance"",
  REGEXMATCH(LOWER(B694), ""auto|automotive""), ""Auto"",
  REGEXMATCH(LOWER(B694), ""parenting|moms|dads|kids|toddlers|baby|new parents|children""), ""Parenting"",
  REGEXMATCH(LOWER(B694), ""technology|tech|gadgets|smartphone|apps"&amp;"|devices|computing|ai|robots""), ""Technology"",
  REGEXMATCH(LOWER(B694), ""education|students|learning|school|teachers|college|university|academics""), ""Education"",
  TRUE, ""Other""
)"),"Sports")</f>
        <v>Sports</v>
      </c>
      <c r="J558" t="s">
        <v>19</v>
      </c>
      <c r="K558" t="s">
        <v>1467</v>
      </c>
      <c r="L558" t="s">
        <v>29</v>
      </c>
      <c r="M558" t="s">
        <v>964</v>
      </c>
      <c r="N558" t="s">
        <v>91</v>
      </c>
      <c r="O558" t="s">
        <v>24</v>
      </c>
      <c r="P558">
        <v>19334</v>
      </c>
      <c r="Q558">
        <v>40</v>
      </c>
      <c r="R558">
        <v>8673</v>
      </c>
      <c r="S558">
        <v>18578</v>
      </c>
      <c r="T558">
        <v>11</v>
      </c>
      <c r="U558">
        <v>7292.1350590000002</v>
      </c>
      <c r="V558" t="s">
        <v>31</v>
      </c>
      <c r="W558">
        <f t="shared" si="56"/>
        <v>662.92136900000003</v>
      </c>
      <c r="X558">
        <f t="shared" si="57"/>
        <v>0.20688941760628943</v>
      </c>
      <c r="Y558">
        <f t="shared" si="58"/>
        <v>44.858797972483707</v>
      </c>
      <c r="Z558">
        <f t="shared" si="59"/>
        <v>840.78577873861411</v>
      </c>
      <c r="AA558">
        <f t="shared" si="60"/>
        <v>27.500000000000004</v>
      </c>
      <c r="AB558">
        <f t="shared" si="61"/>
        <v>377.16639386572876</v>
      </c>
      <c r="AC558">
        <f t="shared" si="62"/>
        <v>182.30337647499999</v>
      </c>
    </row>
    <row r="559" spans="1:29" x14ac:dyDescent="0.25">
      <c r="A559" t="s">
        <v>1350</v>
      </c>
      <c r="B559" t="s">
        <v>2306</v>
      </c>
      <c r="C559" t="s">
        <v>2307</v>
      </c>
      <c r="D559" t="s">
        <v>2308</v>
      </c>
      <c r="E559" t="s">
        <v>2992</v>
      </c>
      <c r="I559" t="str">
        <f ca="1">IFERROR(__xludf.DUMMYFUNCTION("IFS(
  REGEXMATCH(LOWER(B620), ""sports|ufc|nba|nfl|mlb|soccer|sports fans""), ""Sports"",
  REGEXMATCH(LOWER(B620), ""music|spotify|concert|band|rock|pop|hip hop|jazz|r&amp;b|music lovers""), ""Music"",
  REGEXMATCH(LOWER(B620), ""food|cooking|recipe|restaur"&amp;"ant|snack|grocery|foodies""), ""Food"",
  REGEXMATCH(LOWER(B620), ""travel|vacation|airline|hotel|trip|flights|travelers""), ""Travel"",
  REGEXMATCH(LOWER(B620), ""fashion|style|clothing|apparel|shoes|accessories|beauty|cosmetics|fashionistas""), ""Fashi"&amp;"on &amp; Beauty"",
  REGEXMATCH(LOWER(B620), ""fitness|workout|gym|exercise|yoga|wellness|fitness enthusiasts""), ""Fitness"",
  REGEXMATCH(LOWER(B620), ""health|medical|pharmacy|mental health|doctor|health-conscious""), ""Health"",
  REGEXMATCH(LOWER(B620), "&amp;"""pets|dogs|cats|animals|pet care|pet lovers""), ""Pets"",
  REGEXMATCH(LOWER(B620), ""games|gaming|video games|xbox|playstation|nintendo|gamers""), ""Gaming"",
  REGEXMATCH(LOWER(B620), ""entertainment|movies|tv|netflix|streaming|celebrity|movie lovers|t"&amp;"v fans""), ""Entertainment"",
  REGEXMATCH(LOWER(B620), ""lifestyle|home|interior|decor|living|lifestyle enthusiasts""), ""Lifestyle"",
  REGEXMATCH(LOWER(B620), ""financial|finance|investing|stocks|retirement|banking|credit|debt|loans|savings|personal fi"&amp;"nance""), ""Finance"",
  REGEXMATCH(LOWER(B620), ""auto|automotive""), ""Auto"",
  REGEXMATCH(LOWER(B620), ""parenting|moms|dads|kids|toddlers|baby|new parents|children""), ""Parenting"",
  REGEXMATCH(LOWER(B620), ""technology|tech|gadgets|smartphone|apps"&amp;"|devices|computing|ai|robots""), ""Technology"",
  REGEXMATCH(LOWER(B620), ""education|students|learning|school|teachers|college|university|academics""), ""Education"",
  TRUE, ""Other""
)"),"Other")</f>
        <v>Other</v>
      </c>
      <c r="J559" t="s">
        <v>27</v>
      </c>
      <c r="K559" t="s">
        <v>1351</v>
      </c>
      <c r="L559" t="s">
        <v>40</v>
      </c>
      <c r="M559" t="s">
        <v>203</v>
      </c>
      <c r="N559" t="s">
        <v>59</v>
      </c>
      <c r="O559" t="s">
        <v>92</v>
      </c>
      <c r="P559">
        <v>42755</v>
      </c>
      <c r="Q559">
        <v>117</v>
      </c>
      <c r="R559">
        <v>36503</v>
      </c>
      <c r="S559">
        <v>40051</v>
      </c>
      <c r="T559">
        <v>12</v>
      </c>
      <c r="U559">
        <v>6550.3029699999997</v>
      </c>
      <c r="V559" t="s">
        <v>74</v>
      </c>
      <c r="W559">
        <f t="shared" si="56"/>
        <v>545.85858083333335</v>
      </c>
      <c r="X559">
        <f t="shared" si="57"/>
        <v>0.27365220442053562</v>
      </c>
      <c r="Y559">
        <f t="shared" si="58"/>
        <v>85.377148871477019</v>
      </c>
      <c r="Z559">
        <f t="shared" si="59"/>
        <v>179.44560638851601</v>
      </c>
      <c r="AA559">
        <f t="shared" si="60"/>
        <v>10.256410256410255</v>
      </c>
      <c r="AB559">
        <f t="shared" si="61"/>
        <v>153.20554250964798</v>
      </c>
      <c r="AC559">
        <f t="shared" si="62"/>
        <v>55.985495470085468</v>
      </c>
    </row>
    <row r="560" spans="1:29" x14ac:dyDescent="0.25">
      <c r="A560" t="s">
        <v>1186</v>
      </c>
      <c r="B560" t="s">
        <v>2306</v>
      </c>
      <c r="C560" t="s">
        <v>2307</v>
      </c>
      <c r="D560" t="s">
        <v>2331</v>
      </c>
      <c r="E560" t="s">
        <v>2350</v>
      </c>
      <c r="F560" t="s">
        <v>2993</v>
      </c>
      <c r="I560" t="str">
        <f ca="1">IFERROR(__xludf.DUMMYFUNCTION("IFS(
  REGEXMATCH(LOWER(B518), ""sports|ufc|nba|nfl|mlb|soccer|sports fans""), ""Sports"",
  REGEXMATCH(LOWER(B518), ""music|spotify|concert|band|rock|pop|hip hop|jazz|r&amp;b|music lovers""), ""Music"",
  REGEXMATCH(LOWER(B518), ""food|cooking|recipe|restaur"&amp;"ant|snack|grocery|foodies""), ""Food"",
  REGEXMATCH(LOWER(B518), ""travel|vacation|airline|hotel|trip|flights|travelers""), ""Travel"",
  REGEXMATCH(LOWER(B518), ""fashion|style|clothing|apparel|shoes|accessories|beauty|cosmetics|fashionistas""), ""Fashi"&amp;"on &amp; Beauty"",
  REGEXMATCH(LOWER(B518), ""fitness|workout|gym|exercise|yoga|wellness|fitness enthusiasts""), ""Fitness"",
  REGEXMATCH(LOWER(B518), ""health|medical|pharmacy|mental health|doctor|health-conscious""), ""Health"",
  REGEXMATCH(LOWER(B518), "&amp;"""pets|dogs|cats|animals|pet care|pet lovers""), ""Pets"",
  REGEXMATCH(LOWER(B518), ""games|gaming|video games|xbox|playstation|nintendo|gamers""), ""Gaming"",
  REGEXMATCH(LOWER(B518), ""entertainment|movies|tv|netflix|streaming|celebrity|movie lovers|t"&amp;"v fans""), ""Entertainment"",
  REGEXMATCH(LOWER(B518), ""lifestyle|home|interior|decor|living|lifestyle enthusiasts""), ""Lifestyle"",
  REGEXMATCH(LOWER(B518), ""financial|finance|investing|stocks|retirement|banking|credit|debt|loans|savings|personal fi"&amp;"nance""), ""Finance"",
  REGEXMATCH(LOWER(B518), ""auto|automotive""), ""Auto"",
  REGEXMATCH(LOWER(B518), ""parenting|moms|dads|kids|toddlers|baby|new parents|children""), ""Parenting"",
  REGEXMATCH(LOWER(B518), ""technology|tech|gadgets|smartphone|apps"&amp;"|devices|computing|ai|robots""), ""Technology"",
  REGEXMATCH(LOWER(B518), ""education|students|learning|school|teachers|college|university|academics""), ""Education"",
  TRUE, ""Other""
)"),"Auto")</f>
        <v>Auto</v>
      </c>
      <c r="J560" t="s">
        <v>19</v>
      </c>
      <c r="K560" t="s">
        <v>611</v>
      </c>
      <c r="L560" t="s">
        <v>40</v>
      </c>
      <c r="M560" t="s">
        <v>649</v>
      </c>
      <c r="N560" t="s">
        <v>36</v>
      </c>
      <c r="O560" t="s">
        <v>24</v>
      </c>
      <c r="P560">
        <v>14047</v>
      </c>
      <c r="Q560">
        <v>44</v>
      </c>
      <c r="R560">
        <v>9934</v>
      </c>
      <c r="S560">
        <v>13377</v>
      </c>
      <c r="T560">
        <v>7</v>
      </c>
      <c r="U560">
        <v>5729.6507549999997</v>
      </c>
      <c r="V560" t="s">
        <v>338</v>
      </c>
      <c r="W560">
        <f t="shared" si="56"/>
        <v>818.52153642857138</v>
      </c>
      <c r="X560">
        <f t="shared" si="57"/>
        <v>0.31323414252153486</v>
      </c>
      <c r="Y560">
        <f t="shared" si="58"/>
        <v>70.719726632021079</v>
      </c>
      <c r="Z560">
        <f t="shared" si="59"/>
        <v>576.77176917656527</v>
      </c>
      <c r="AA560">
        <f t="shared" si="60"/>
        <v>15.909090909090908</v>
      </c>
      <c r="AB560">
        <f t="shared" si="61"/>
        <v>407.89141845233854</v>
      </c>
      <c r="AC560">
        <f t="shared" si="62"/>
        <v>130.21933534090908</v>
      </c>
    </row>
    <row r="561" spans="1:29" x14ac:dyDescent="0.25">
      <c r="A561" t="s">
        <v>244</v>
      </c>
      <c r="B561" t="s">
        <v>930</v>
      </c>
      <c r="C561" t="s">
        <v>2587</v>
      </c>
      <c r="D561" t="s">
        <v>2994</v>
      </c>
      <c r="E561" t="s">
        <v>2995</v>
      </c>
      <c r="F561" t="s">
        <v>2996</v>
      </c>
      <c r="G561" t="s">
        <v>2997</v>
      </c>
      <c r="I561" t="str">
        <f ca="1">IFERROR(__xludf.DUMMYFUNCTION("IFS(
  REGEXMATCH(LOWER(B69), ""sports|ufc|nba|nfl|mlb|soccer|sports fans""), ""Sports"",
  REGEXMATCH(LOWER(B69), ""music|spotify|concert|band|rock|pop|hip hop|jazz|r&amp;b|music lovers""), ""Music"",
  REGEXMATCH(LOWER(B69), ""food|cooking|recipe|restaurant"&amp;"|snack|grocery|foodies""), ""Food"",
  REGEXMATCH(LOWER(B69), ""travel|vacation|airline|hotel|trip|flights|travelers""), ""Travel"",
  REGEXMATCH(LOWER(B69), ""fashion|style|clothing|apparel|shoes|accessories|beauty|cosmetics|fashionistas""), ""Fashion &amp; "&amp;"Beauty"",
  REGEXMATCH(LOWER(B69), ""fitness|workout|gym|exercise|yoga|wellness|fitness enthusiasts""), ""Fitness"",
  REGEXMATCH(LOWER(B69), ""health|medical|pharmacy|mental health|doctor|health-conscious""), ""Health"",
  REGEXMATCH(LOWER(B69), ""pets|d"&amp;"ogs|cats|animals|pet care|pet lovers""), ""Pets"",
  REGEXMATCH(LOWER(B69), ""games|gaming|video games|xbox|playstation|nintendo|gamers""), ""Gaming"",
  REGEXMATCH(LOWER(B69), ""entertainment|movies|tv|netflix|streaming|celebrity|movie lovers|tv fans""),"&amp;" ""Entertainment"",
  REGEXMATCH(LOWER(B69), ""lifestyle|home|interior|decor|living|lifestyle enthusiasts""), ""Lifestyle"",
  REGEXMATCH(LOWER(B69), ""financial|finance|investing|stocks|retirement|banking|credit|debt|loans|savings|personal finance""), """&amp;"Finance"",
  REGEXMATCH(LOWER(B69), ""auto|automotive""), ""Auto"",
  REGEXMATCH(LOWER(B69), ""parenting|moms|dads|kids|toddlers|baby|new parents|children""), ""Parenting"",
  REGEXMATCH(LOWER(B69), ""technology|tech|gadgets|smartphone|apps|devices|comput"&amp;"ing|ai|robots""), ""Technology"",
  REGEXMATCH(LOWER(B69), ""education|students|learning|school|teachers|college|university|academics""), ""Education"",
  TRUE, ""Other""
)"),"Entertainment")</f>
        <v>Entertainment</v>
      </c>
      <c r="J561" t="s">
        <v>27</v>
      </c>
      <c r="K561" t="s">
        <v>71</v>
      </c>
      <c r="L561" t="s">
        <v>29</v>
      </c>
      <c r="M561" t="s">
        <v>245</v>
      </c>
      <c r="N561" t="s">
        <v>36</v>
      </c>
      <c r="O561" t="s">
        <v>116</v>
      </c>
      <c r="P561">
        <v>69757</v>
      </c>
      <c r="Q561">
        <v>199</v>
      </c>
      <c r="R561">
        <v>41258</v>
      </c>
      <c r="S561">
        <v>65374</v>
      </c>
      <c r="T561">
        <v>20</v>
      </c>
      <c r="U561">
        <v>1510.6153200000001</v>
      </c>
      <c r="V561" t="s">
        <v>74</v>
      </c>
      <c r="W561">
        <f t="shared" si="56"/>
        <v>75.530766</v>
      </c>
      <c r="X561">
        <f t="shared" si="57"/>
        <v>0.28527602964577031</v>
      </c>
      <c r="Y561">
        <f t="shared" si="58"/>
        <v>59.145318749372819</v>
      </c>
      <c r="Z561">
        <f t="shared" si="59"/>
        <v>36.61387658151147</v>
      </c>
      <c r="AA561">
        <f t="shared" si="60"/>
        <v>10.050251256281408</v>
      </c>
      <c r="AB561">
        <f t="shared" si="61"/>
        <v>21.655394010636925</v>
      </c>
      <c r="AC561">
        <f t="shared" si="62"/>
        <v>7.59103175879397</v>
      </c>
    </row>
    <row r="562" spans="1:29" x14ac:dyDescent="0.25">
      <c r="A562" t="s">
        <v>1474</v>
      </c>
      <c r="B562" t="s">
        <v>2306</v>
      </c>
      <c r="C562" t="s">
        <v>2307</v>
      </c>
      <c r="D562" t="s">
        <v>2355</v>
      </c>
      <c r="E562" t="s">
        <v>2342</v>
      </c>
      <c r="F562" t="s">
        <v>2998</v>
      </c>
      <c r="I562" t="str">
        <f ca="1">IFERROR(__xludf.DUMMYFUNCTION("IFS(
  REGEXMATCH(LOWER(B700), ""sports|ufc|nba|nfl|mlb|soccer|sports fans""), ""Sports"",
  REGEXMATCH(LOWER(B700), ""music|spotify|concert|band|rock|pop|hip hop|jazz|r&amp;b|music lovers""), ""Music"",
  REGEXMATCH(LOWER(B700), ""food|cooking|recipe|restaur"&amp;"ant|snack|grocery|foodies""), ""Food"",
  REGEXMATCH(LOWER(B700), ""travel|vacation|airline|hotel|trip|flights|travelers""), ""Travel"",
  REGEXMATCH(LOWER(B700), ""fashion|style|clothing|apparel|shoes|accessories|beauty|cosmetics|fashionistas""), ""Fashi"&amp;"on &amp; Beauty"",
  REGEXMATCH(LOWER(B700), ""fitness|workout|gym|exercise|yoga|wellness|fitness enthusiasts""), ""Fitness"",
  REGEXMATCH(LOWER(B700), ""health|medical|pharmacy|mental health|doctor|health-conscious""), ""Health"",
  REGEXMATCH(LOWER(B700), "&amp;"""pets|dogs|cats|animals|pet care|pet lovers""), ""Pets"",
  REGEXMATCH(LOWER(B700), ""games|gaming|video games|xbox|playstation|nintendo|gamers""), ""Gaming"",
  REGEXMATCH(LOWER(B700), ""entertainment|movies|tv|netflix|streaming|celebrity|movie lovers|t"&amp;"v fans""), ""Entertainment"",
  REGEXMATCH(LOWER(B700), ""lifestyle|home|interior|decor|living|lifestyle enthusiasts""), ""Lifestyle"",
  REGEXMATCH(LOWER(B700), ""financial|finance|investing|stocks|retirement|banking|credit|debt|loans|savings|personal fi"&amp;"nance""), ""Finance"",
  REGEXMATCH(LOWER(B700), ""auto|automotive""), ""Auto"",
  REGEXMATCH(LOWER(B700), ""parenting|moms|dads|kids|toddlers|baby|new parents|children""), ""Parenting"",
  REGEXMATCH(LOWER(B700), ""technology|tech|gadgets|smartphone|apps"&amp;"|devices|computing|ai|robots""), ""Technology"",
  REGEXMATCH(LOWER(B700), ""education|students|learning|school|teachers|college|university|academics""), ""Education"",
  TRUE, ""Other""
)"),"Sports")</f>
        <v>Sports</v>
      </c>
      <c r="J562" t="s">
        <v>19</v>
      </c>
      <c r="K562" t="s">
        <v>1475</v>
      </c>
      <c r="L562" t="s">
        <v>40</v>
      </c>
      <c r="M562" t="s">
        <v>157</v>
      </c>
      <c r="N562" t="s">
        <v>46</v>
      </c>
      <c r="O562" t="s">
        <v>24</v>
      </c>
      <c r="P562">
        <v>458931</v>
      </c>
      <c r="Q562">
        <v>974</v>
      </c>
      <c r="R562">
        <v>264325</v>
      </c>
      <c r="S562">
        <v>378011</v>
      </c>
      <c r="T562">
        <v>30</v>
      </c>
      <c r="U562">
        <v>7462.6779349999997</v>
      </c>
      <c r="V562" t="s">
        <v>119</v>
      </c>
      <c r="W562">
        <f t="shared" si="56"/>
        <v>248.75593116666667</v>
      </c>
      <c r="X562">
        <f t="shared" si="57"/>
        <v>0.21223233993781201</v>
      </c>
      <c r="Y562">
        <f t="shared" si="58"/>
        <v>57.595804162281475</v>
      </c>
      <c r="Z562">
        <f t="shared" si="59"/>
        <v>28.232962962262363</v>
      </c>
      <c r="AA562">
        <f t="shared" si="60"/>
        <v>3.0800821355236137</v>
      </c>
      <c r="AB562">
        <f t="shared" si="61"/>
        <v>16.261002056954094</v>
      </c>
      <c r="AC562">
        <f t="shared" si="62"/>
        <v>7.6618869969199173</v>
      </c>
    </row>
    <row r="563" spans="1:29" x14ac:dyDescent="0.25">
      <c r="A563" t="s">
        <v>93</v>
      </c>
      <c r="B563" t="s">
        <v>2471</v>
      </c>
      <c r="C563" t="s">
        <v>2616</v>
      </c>
      <c r="D563" t="s">
        <v>2999</v>
      </c>
      <c r="I563" t="str">
        <f ca="1">IFERROR(__xludf.DUMMYFUNCTION("IFS(
  REGEXMATCH(LOWER(B18), ""sports|ufc|nba|nfl|mlb|soccer|sports fans""), ""Sports"",
  REGEXMATCH(LOWER(B18), ""music|spotify|concert|band|rock|pop|hip hop|jazz|r&amp;b|music lovers""), ""Music"",
  REGEXMATCH(LOWER(B18), ""food|cooking|recipe|restaurant"&amp;"|snack|grocery|foodies""), ""Food"",
  REGEXMATCH(LOWER(B18), ""travel|vacation|airline|hotel|trip|flights|travelers""), ""Travel"",
  REGEXMATCH(LOWER(B18), ""fashion|style|clothing|apparel|shoes|accessories|beauty|cosmetics|fashionistas""), ""Fashion &amp; "&amp;"Beauty"",
  REGEXMATCH(LOWER(B18), ""fitness|workout|gym|exercise|yoga|wellness|fitness enthusiasts""), ""Fitness"",
  REGEXMATCH(LOWER(B18), ""health|medical|pharmacy|mental health|doctor|health-conscious""), ""Health"",
  REGEXMATCH(LOWER(B18), ""pets|d"&amp;"ogs|cats|animals|pet care|pet lovers""), ""Pets"",
  REGEXMATCH(LOWER(B18), ""games|gaming|video games|xbox|playstation|nintendo|gamers""), ""Gaming"",
  REGEXMATCH(LOWER(B18), ""entertainment|movies|tv|netflix|streaming|celebrity|movie lovers|tv fans""),"&amp;" ""Entertainment"",
  REGEXMATCH(LOWER(B18), ""lifestyle|home|interior|decor|living|lifestyle enthusiasts""), ""Lifestyle"",
  REGEXMATCH(LOWER(B18), ""financial|finance|investing|stocks|retirement|banking|credit|debt|loans|savings|personal finance""), """&amp;"Finance"",
  REGEXMATCH(LOWER(B18), ""auto|automotive""), ""Auto"",
  REGEXMATCH(LOWER(B18), ""parenting|moms|dads|kids|toddlers|baby|new parents|children""), ""Parenting"",
  REGEXMATCH(LOWER(B18), ""technology|tech|gadgets|smartphone|apps|devices|comput"&amp;"ing|ai|robots""), ""Technology"",
  REGEXMATCH(LOWER(B18), ""education|students|learning|school|teachers|college|university|academics""), ""Education"",
  TRUE, ""Other""
)"),"Fashion &amp; Beauty")</f>
        <v>Fashion &amp; Beauty</v>
      </c>
      <c r="J563" t="s">
        <v>19</v>
      </c>
      <c r="K563" t="s">
        <v>94</v>
      </c>
      <c r="L563" t="s">
        <v>40</v>
      </c>
      <c r="M563" t="s">
        <v>95</v>
      </c>
      <c r="N563" t="s">
        <v>46</v>
      </c>
      <c r="O563" t="s">
        <v>24</v>
      </c>
      <c r="P563">
        <v>10903</v>
      </c>
      <c r="Q563">
        <v>35</v>
      </c>
      <c r="R563">
        <v>3776</v>
      </c>
      <c r="S563">
        <v>9581</v>
      </c>
      <c r="T563">
        <v>2</v>
      </c>
      <c r="U563">
        <v>1460.0097539999999</v>
      </c>
      <c r="V563" t="s">
        <v>74</v>
      </c>
      <c r="W563">
        <f t="shared" si="56"/>
        <v>730.00487699999996</v>
      </c>
      <c r="X563">
        <f t="shared" si="57"/>
        <v>0.32101256534898653</v>
      </c>
      <c r="Y563">
        <f t="shared" si="58"/>
        <v>34.632669907364942</v>
      </c>
      <c r="Z563">
        <f t="shared" si="59"/>
        <v>386.65512552966101</v>
      </c>
      <c r="AA563">
        <f t="shared" si="60"/>
        <v>5.7142857142857144</v>
      </c>
      <c r="AB563">
        <f t="shared" si="61"/>
        <v>133.90899330459504</v>
      </c>
      <c r="AC563">
        <f t="shared" si="62"/>
        <v>41.7145644</v>
      </c>
    </row>
    <row r="564" spans="1:29" x14ac:dyDescent="0.25">
      <c r="A564" t="s">
        <v>1104</v>
      </c>
      <c r="B564" t="s">
        <v>2306</v>
      </c>
      <c r="C564" t="s">
        <v>2307</v>
      </c>
      <c r="D564" t="s">
        <v>2665</v>
      </c>
      <c r="E564" t="s">
        <v>3000</v>
      </c>
      <c r="I564" t="str">
        <f ca="1">IFERROR(__xludf.DUMMYFUNCTION("IFS(
  REGEXMATCH(LOWER(B470), ""sports|ufc|nba|nfl|mlb|soccer|sports fans""), ""Sports"",
  REGEXMATCH(LOWER(B470), ""music|spotify|concert|band|rock|pop|hip hop|jazz|r&amp;b|music lovers""), ""Music"",
  REGEXMATCH(LOWER(B470), ""food|cooking|recipe|restaur"&amp;"ant|snack|grocery|foodies""), ""Food"",
  REGEXMATCH(LOWER(B470), ""travel|vacation|airline|hotel|trip|flights|travelers""), ""Travel"",
  REGEXMATCH(LOWER(B470), ""fashion|style|clothing|apparel|shoes|accessories|beauty|cosmetics|fashionistas""), ""Fashi"&amp;"on &amp; Beauty"",
  REGEXMATCH(LOWER(B470), ""fitness|workout|gym|exercise|yoga|wellness|fitness enthusiasts""), ""Fitness"",
  REGEXMATCH(LOWER(B470), ""health|medical|pharmacy|mental health|doctor|health-conscious""), ""Health"",
  REGEXMATCH(LOWER(B470), "&amp;"""pets|dogs|cats|animals|pet care|pet lovers""), ""Pets"",
  REGEXMATCH(LOWER(B470), ""games|gaming|video games|xbox|playstation|nintendo|gamers""), ""Gaming"",
  REGEXMATCH(LOWER(B470), ""entertainment|movies|tv|netflix|streaming|celebrity|movie lovers|t"&amp;"v fans""), ""Entertainment"",
  REGEXMATCH(LOWER(B470), ""lifestyle|home|interior|decor|living|lifestyle enthusiasts""), ""Lifestyle"",
  REGEXMATCH(LOWER(B470), ""financial|finance|investing|stocks|retirement|banking|credit|debt|loans|savings|personal fi"&amp;"nance""), ""Finance"",
  REGEXMATCH(LOWER(B470), ""auto|automotive""), ""Auto"",
  REGEXMATCH(LOWER(B470), ""parenting|moms|dads|kids|toddlers|baby|new parents|children""), ""Parenting"",
  REGEXMATCH(LOWER(B470), ""technology|tech|gadgets|smartphone|apps"&amp;"|devices|computing|ai|robots""), ""Technology"",
  REGEXMATCH(LOWER(B470), ""education|students|learning|school|teachers|college|university|academics""), ""Education"",
  TRUE, ""Other""
)"),"Lifestyle")</f>
        <v>Lifestyle</v>
      </c>
      <c r="J564" t="s">
        <v>27</v>
      </c>
      <c r="K564" t="s">
        <v>1105</v>
      </c>
      <c r="L564" t="s">
        <v>34</v>
      </c>
      <c r="M564" t="s">
        <v>109</v>
      </c>
      <c r="N564" t="s">
        <v>36</v>
      </c>
      <c r="O564" t="s">
        <v>24</v>
      </c>
      <c r="P564">
        <v>8420</v>
      </c>
      <c r="Q564">
        <v>80</v>
      </c>
      <c r="R564">
        <v>4430</v>
      </c>
      <c r="S564">
        <v>7869</v>
      </c>
      <c r="T564">
        <v>8</v>
      </c>
      <c r="U564">
        <v>5184.5854239999999</v>
      </c>
      <c r="V564" t="s">
        <v>223</v>
      </c>
      <c r="W564">
        <f t="shared" si="56"/>
        <v>648.07317799999998</v>
      </c>
      <c r="X564">
        <f t="shared" si="57"/>
        <v>0.95011876484560576</v>
      </c>
      <c r="Y564">
        <f t="shared" si="58"/>
        <v>52.612826603325416</v>
      </c>
      <c r="Z564">
        <f t="shared" si="59"/>
        <v>1170.3353101580137</v>
      </c>
      <c r="AA564">
        <f t="shared" si="60"/>
        <v>10</v>
      </c>
      <c r="AB564">
        <f t="shared" si="61"/>
        <v>615.74648741092631</v>
      </c>
      <c r="AC564">
        <f t="shared" si="62"/>
        <v>64.807317799999993</v>
      </c>
    </row>
    <row r="565" spans="1:29" x14ac:dyDescent="0.25">
      <c r="A565" t="s">
        <v>743</v>
      </c>
      <c r="B565" t="s">
        <v>2480</v>
      </c>
      <c r="C565" t="s">
        <v>2802</v>
      </c>
      <c r="I565" t="str">
        <f ca="1">IFERROR(__xludf.DUMMYFUNCTION("IFS(
  REGEXMATCH(LOWER(B282), ""sports|ufc|nba|nfl|mlb|soccer|sports fans""), ""Sports"",
  REGEXMATCH(LOWER(B282), ""music|spotify|concert|band|rock|pop|hip hop|jazz|r&amp;b|music lovers""), ""Music"",
  REGEXMATCH(LOWER(B282), ""food|cooking|recipe|restaur"&amp;"ant|snack|grocery|foodies""), ""Food"",
  REGEXMATCH(LOWER(B282), ""travel|vacation|airline|hotel|trip|flights|travelers""), ""Travel"",
  REGEXMATCH(LOWER(B282), ""fashion|style|clothing|apparel|shoes|accessories|beauty|cosmetics|fashionistas""), ""Fashi"&amp;"on &amp; Beauty"",
  REGEXMATCH(LOWER(B282), ""fitness|workout|gym|exercise|yoga|wellness|fitness enthusiasts""), ""Fitness"",
  REGEXMATCH(LOWER(B282), ""health|medical|pharmacy|mental health|doctor|health-conscious""), ""Health"",
  REGEXMATCH(LOWER(B282), "&amp;"""pets|dogs|cats|animals|pet care|pet lovers""), ""Pets"",
  REGEXMATCH(LOWER(B282), ""games|gaming|video games|xbox|playstation|nintendo|gamers""), ""Gaming"",
  REGEXMATCH(LOWER(B282), ""entertainment|movies|tv|netflix|streaming|celebrity|movie lovers|t"&amp;"v fans""), ""Entertainment"",
  REGEXMATCH(LOWER(B282), ""lifestyle|home|interior|decor|living|lifestyle enthusiasts""), ""Lifestyle"",
  REGEXMATCH(LOWER(B282), ""financial|finance|investing|stocks|retirement|banking|credit|debt|loans|savings|personal fi"&amp;"nance""), ""Finance"",
  REGEXMATCH(LOWER(B282), ""auto|automotive""), ""Auto"",
  REGEXMATCH(LOWER(B282), ""parenting|moms|dads|kids|toddlers|baby|new parents|children""), ""Parenting"",
  REGEXMATCH(LOWER(B282), ""technology|tech|gadgets|smartphone|apps"&amp;"|devices|computing|ai|robots""), ""Technology"",
  REGEXMATCH(LOWER(B282), ""education|students|learning|school|teachers|college|university|academics""), ""Education"",
  TRUE, ""Other""
)"),"Travel")</f>
        <v>Travel</v>
      </c>
      <c r="J565" t="s">
        <v>27</v>
      </c>
      <c r="K565" t="s">
        <v>744</v>
      </c>
      <c r="L565" t="s">
        <v>29</v>
      </c>
      <c r="M565" t="s">
        <v>215</v>
      </c>
      <c r="N565" t="s">
        <v>23</v>
      </c>
      <c r="O565" t="s">
        <v>92</v>
      </c>
      <c r="P565">
        <v>48892</v>
      </c>
      <c r="Q565">
        <v>110</v>
      </c>
      <c r="R565">
        <v>32060</v>
      </c>
      <c r="S565">
        <v>45251</v>
      </c>
      <c r="T565">
        <v>9</v>
      </c>
      <c r="U565">
        <v>1978.609661</v>
      </c>
      <c r="V565" t="s">
        <v>74</v>
      </c>
      <c r="W565">
        <f t="shared" si="56"/>
        <v>219.84551788888888</v>
      </c>
      <c r="X565">
        <f t="shared" si="57"/>
        <v>0.22498568272928088</v>
      </c>
      <c r="Y565">
        <f t="shared" si="58"/>
        <v>65.573099893643132</v>
      </c>
      <c r="Z565">
        <f t="shared" si="59"/>
        <v>61.715834716157204</v>
      </c>
      <c r="AA565">
        <f t="shared" si="60"/>
        <v>8.1818181818181817</v>
      </c>
      <c r="AB565">
        <f t="shared" si="61"/>
        <v>40.468985948621452</v>
      </c>
      <c r="AC565">
        <f t="shared" si="62"/>
        <v>17.987360554545454</v>
      </c>
    </row>
    <row r="566" spans="1:29" x14ac:dyDescent="0.25">
      <c r="A566" t="s">
        <v>1330</v>
      </c>
      <c r="B566" t="s">
        <v>2306</v>
      </c>
      <c r="C566" t="s">
        <v>2307</v>
      </c>
      <c r="D566" t="s">
        <v>2345</v>
      </c>
      <c r="E566" t="s">
        <v>2381</v>
      </c>
      <c r="F566" t="s">
        <v>3001</v>
      </c>
      <c r="I566" t="str">
        <f ca="1">IFERROR(__xludf.DUMMYFUNCTION("IFS(
  REGEXMATCH(LOWER(B607), ""sports|ufc|nba|nfl|mlb|soccer|sports fans""), ""Sports"",
  REGEXMATCH(LOWER(B607), ""music|spotify|concert|band|rock|pop|hip hop|jazz|r&amp;b|music lovers""), ""Music"",
  REGEXMATCH(LOWER(B607), ""food|cooking|recipe|restaur"&amp;"ant|snack|grocery|foodies""), ""Food"",
  REGEXMATCH(LOWER(B607), ""travel|vacation|airline|hotel|trip|flights|travelers""), ""Travel"",
  REGEXMATCH(LOWER(B607), ""fashion|style|clothing|apparel|shoes|accessories|beauty|cosmetics|fashionistas""), ""Fashi"&amp;"on &amp; Beauty"",
  REGEXMATCH(LOWER(B607), ""fitness|workout|gym|exercise|yoga|wellness|fitness enthusiasts""), ""Fitness"",
  REGEXMATCH(LOWER(B607), ""health|medical|pharmacy|mental health|doctor|health-conscious""), ""Health"",
  REGEXMATCH(LOWER(B607), "&amp;"""pets|dogs|cats|animals|pet care|pet lovers""), ""Pets"",
  REGEXMATCH(LOWER(B607), ""games|gaming|video games|xbox|playstation|nintendo|gamers""), ""Gaming"",
  REGEXMATCH(LOWER(B607), ""entertainment|movies|tv|netflix|streaming|celebrity|movie lovers|t"&amp;"v fans""), ""Entertainment"",
  REGEXMATCH(LOWER(B607), ""lifestyle|home|interior|decor|living|lifestyle enthusiasts""), ""Lifestyle"",
  REGEXMATCH(LOWER(B607), ""financial|finance|investing|stocks|retirement|banking|credit|debt|loans|savings|personal fi"&amp;"nance""), ""Finance"",
  REGEXMATCH(LOWER(B607), ""auto|automotive""), ""Auto"",
  REGEXMATCH(LOWER(B607), ""parenting|moms|dads|kids|toddlers|baby|new parents|children""), ""Parenting"",
  REGEXMATCH(LOWER(B607), ""technology|tech|gadgets|smartphone|apps"&amp;"|devices|computing|ai|robots""), ""Technology"",
  REGEXMATCH(LOWER(B607), ""education|students|learning|school|teachers|college|university|academics""), ""Education"",
  TRUE, ""Other""
)"),"Other")</f>
        <v>Other</v>
      </c>
      <c r="J566" t="s">
        <v>27</v>
      </c>
      <c r="K566" t="s">
        <v>1331</v>
      </c>
      <c r="L566" t="s">
        <v>34</v>
      </c>
      <c r="M566" t="s">
        <v>1332</v>
      </c>
      <c r="N566" t="s">
        <v>23</v>
      </c>
      <c r="O566" t="s">
        <v>92</v>
      </c>
      <c r="P566">
        <v>39725</v>
      </c>
      <c r="Q566">
        <v>144</v>
      </c>
      <c r="R566">
        <v>5402</v>
      </c>
      <c r="S566">
        <v>36080</v>
      </c>
      <c r="T566">
        <v>12</v>
      </c>
      <c r="U566">
        <v>6431.5551519999999</v>
      </c>
      <c r="V566" t="s">
        <v>47</v>
      </c>
      <c r="W566">
        <f t="shared" si="56"/>
        <v>535.96292933333336</v>
      </c>
      <c r="X566">
        <f t="shared" si="57"/>
        <v>0.36249213341724357</v>
      </c>
      <c r="Y566">
        <f t="shared" si="58"/>
        <v>13.598489616110761</v>
      </c>
      <c r="Z566">
        <f t="shared" si="59"/>
        <v>1190.5877734172527</v>
      </c>
      <c r="AA566">
        <f t="shared" si="60"/>
        <v>8.3333333333333321</v>
      </c>
      <c r="AB566">
        <f t="shared" si="61"/>
        <v>161.90195473882946</v>
      </c>
      <c r="AC566">
        <f t="shared" si="62"/>
        <v>44.663577444444442</v>
      </c>
    </row>
    <row r="567" spans="1:29" x14ac:dyDescent="0.25">
      <c r="A567" t="s">
        <v>1083</v>
      </c>
      <c r="B567" t="s">
        <v>2306</v>
      </c>
      <c r="C567" t="s">
        <v>2307</v>
      </c>
      <c r="D567" t="s">
        <v>2360</v>
      </c>
      <c r="E567" t="s">
        <v>2385</v>
      </c>
      <c r="F567" t="s">
        <v>3002</v>
      </c>
      <c r="I567" t="str">
        <f ca="1">IFERROR(__xludf.DUMMYFUNCTION("IFS(
  REGEXMATCH(LOWER(B459), ""sports|ufc|nba|nfl|mlb|soccer|sports fans""), ""Sports"",
  REGEXMATCH(LOWER(B459), ""music|spotify|concert|band|rock|pop|hip hop|jazz|r&amp;b|music lovers""), ""Music"",
  REGEXMATCH(LOWER(B459), ""food|cooking|recipe|restaur"&amp;"ant|snack|grocery|foodies""), ""Food"",
  REGEXMATCH(LOWER(B459), ""travel|vacation|airline|hotel|trip|flights|travelers""), ""Travel"",
  REGEXMATCH(LOWER(B459), ""fashion|style|clothing|apparel|shoes|accessories|beauty|cosmetics|fashionistas""), ""Fashi"&amp;"on &amp; Beauty"",
  REGEXMATCH(LOWER(B459), ""fitness|workout|gym|exercise|yoga|wellness|fitness enthusiasts""), ""Fitness"",
  REGEXMATCH(LOWER(B459), ""health|medical|pharmacy|mental health|doctor|health-conscious""), ""Health"",
  REGEXMATCH(LOWER(B459), "&amp;"""pets|dogs|cats|animals|pet care|pet lovers""), ""Pets"",
  REGEXMATCH(LOWER(B459), ""games|gaming|video games|xbox|playstation|nintendo|gamers""), ""Gaming"",
  REGEXMATCH(LOWER(B459), ""entertainment|movies|tv|netflix|streaming|celebrity|movie lovers|t"&amp;"v fans""), ""Entertainment"",
  REGEXMATCH(LOWER(B459), ""lifestyle|home|interior|decor|living|lifestyle enthusiasts""), ""Lifestyle"",
  REGEXMATCH(LOWER(B459), ""financial|finance|investing|stocks|retirement|banking|credit|debt|loans|savings|personal fi"&amp;"nance""), ""Finance"",
  REGEXMATCH(LOWER(B459), ""auto|automotive""), ""Auto"",
  REGEXMATCH(LOWER(B459), ""parenting|moms|dads|kids|toddlers|baby|new parents|children""), ""Parenting"",
  REGEXMATCH(LOWER(B459), ""technology|tech|gadgets|smartphone|apps"&amp;"|devices|computing|ai|robots""), ""Technology"",
  REGEXMATCH(LOWER(B459), ""education|students|learning|school|teachers|college|university|academics""), ""Education"",
  TRUE, ""Other""
)"),"Entertainment")</f>
        <v>Entertainment</v>
      </c>
      <c r="J567" t="s">
        <v>19</v>
      </c>
      <c r="K567" t="s">
        <v>1084</v>
      </c>
      <c r="L567" t="s">
        <v>21</v>
      </c>
      <c r="M567" t="s">
        <v>1085</v>
      </c>
      <c r="N567" t="s">
        <v>23</v>
      </c>
      <c r="O567" t="s">
        <v>24</v>
      </c>
      <c r="P567">
        <v>21028</v>
      </c>
      <c r="Q567">
        <v>10</v>
      </c>
      <c r="R567">
        <v>5781</v>
      </c>
      <c r="S567">
        <v>16134</v>
      </c>
      <c r="T567">
        <v>11</v>
      </c>
      <c r="U567">
        <v>5101.3216549999997</v>
      </c>
      <c r="V567" t="s">
        <v>74</v>
      </c>
      <c r="W567">
        <f t="shared" si="56"/>
        <v>463.75651409090909</v>
      </c>
      <c r="X567">
        <f t="shared" si="57"/>
        <v>4.7555640098915733E-2</v>
      </c>
      <c r="Y567">
        <f t="shared" si="58"/>
        <v>27.491915541183182</v>
      </c>
      <c r="Z567">
        <f t="shared" si="59"/>
        <v>882.42893184570141</v>
      </c>
      <c r="AA567">
        <f t="shared" si="60"/>
        <v>110.00000000000001</v>
      </c>
      <c r="AB567">
        <f t="shared" si="61"/>
        <v>242.59661665398517</v>
      </c>
      <c r="AC567">
        <f t="shared" si="62"/>
        <v>510.13216549999999</v>
      </c>
    </row>
    <row r="568" spans="1:29" x14ac:dyDescent="0.25">
      <c r="A568" t="s">
        <v>497</v>
      </c>
      <c r="B568" t="s">
        <v>2428</v>
      </c>
      <c r="C568" t="s">
        <v>3003</v>
      </c>
      <c r="D568" t="s">
        <v>3004</v>
      </c>
      <c r="E568" t="s">
        <v>3005</v>
      </c>
      <c r="I568" t="str">
        <f ca="1">IFERROR(__xludf.DUMMYFUNCTION("IFS(
  REGEXMATCH(LOWER(B173), ""sports|ufc|nba|nfl|mlb|soccer|sports fans""), ""Sports"",
  REGEXMATCH(LOWER(B173), ""music|spotify|concert|band|rock|pop|hip hop|jazz|r&amp;b|music lovers""), ""Music"",
  REGEXMATCH(LOWER(B173), ""food|cooking|recipe|restaur"&amp;"ant|snack|grocery|foodies""), ""Food"",
  REGEXMATCH(LOWER(B173), ""travel|vacation|airline|hotel|trip|flights|travelers""), ""Travel"",
  REGEXMATCH(LOWER(B173), ""fashion|style|clothing|apparel|shoes|accessories|beauty|cosmetics|fashionistas""), ""Fashi"&amp;"on &amp; Beauty"",
  REGEXMATCH(LOWER(B173), ""fitness|workout|gym|exercise|yoga|wellness|fitness enthusiasts""), ""Fitness"",
  REGEXMATCH(LOWER(B173), ""health|medical|pharmacy|mental health|doctor|health-conscious""), ""Health"",
  REGEXMATCH(LOWER(B173), "&amp;"""pets|dogs|cats|animals|pet care|pet lovers""), ""Pets"",
  REGEXMATCH(LOWER(B173), ""games|gaming|video games|xbox|playstation|nintendo|gamers""), ""Gaming"",
  REGEXMATCH(LOWER(B173), ""entertainment|movies|tv|netflix|streaming|celebrity|movie lovers|t"&amp;"v fans""), ""Entertainment"",
  REGEXMATCH(LOWER(B173), ""lifestyle|home|interior|decor|living|lifestyle enthusiasts""), ""Lifestyle"",
  REGEXMATCH(LOWER(B173), ""financial|finance|investing|stocks|retirement|banking|credit|debt|loans|savings|personal fi"&amp;"nance""), ""Finance"",
  REGEXMATCH(LOWER(B173), ""auto|automotive""), ""Auto"",
  REGEXMATCH(LOWER(B173), ""parenting|moms|dads|kids|toddlers|baby|new parents|children""), ""Parenting"",
  REGEXMATCH(LOWER(B173), ""technology|tech|gadgets|smartphone|apps"&amp;"|devices|computing|ai|robots""), ""Technology"",
  REGEXMATCH(LOWER(B173), ""education|students|learning|school|teachers|college|university|academics""), ""Education"",
  TRUE, ""Other""
)"),"Finance")</f>
        <v>Finance</v>
      </c>
      <c r="J568" t="s">
        <v>27</v>
      </c>
      <c r="K568" t="s">
        <v>498</v>
      </c>
      <c r="L568" t="s">
        <v>21</v>
      </c>
      <c r="M568" t="s">
        <v>499</v>
      </c>
      <c r="N568" t="s">
        <v>23</v>
      </c>
      <c r="O568" t="s">
        <v>116</v>
      </c>
      <c r="P568">
        <v>16175</v>
      </c>
      <c r="Q568">
        <v>35</v>
      </c>
      <c r="R568">
        <v>1923</v>
      </c>
      <c r="S568">
        <v>15085</v>
      </c>
      <c r="T568">
        <v>2</v>
      </c>
      <c r="U568">
        <v>1649.069475</v>
      </c>
      <c r="V568" t="s">
        <v>31</v>
      </c>
      <c r="W568">
        <f t="shared" si="56"/>
        <v>824.53473750000001</v>
      </c>
      <c r="X568">
        <f t="shared" si="57"/>
        <v>0.21638330757341576</v>
      </c>
      <c r="Y568">
        <f t="shared" si="58"/>
        <v>11.888717156105102</v>
      </c>
      <c r="Z568">
        <f t="shared" si="59"/>
        <v>857.5504290171607</v>
      </c>
      <c r="AA568">
        <f t="shared" si="60"/>
        <v>5.7142857142857144</v>
      </c>
      <c r="AB568">
        <f t="shared" si="61"/>
        <v>101.95174497681607</v>
      </c>
      <c r="AC568">
        <f t="shared" si="62"/>
        <v>47.116270714285712</v>
      </c>
    </row>
    <row r="569" spans="1:29" x14ac:dyDescent="0.25">
      <c r="A569" t="s">
        <v>551</v>
      </c>
      <c r="B569" t="s">
        <v>2310</v>
      </c>
      <c r="C569" t="s">
        <v>2315</v>
      </c>
      <c r="D569" t="s">
        <v>3006</v>
      </c>
      <c r="E569" t="s">
        <v>3007</v>
      </c>
      <c r="I569" t="str">
        <f ca="1">IFERROR(__xludf.DUMMYFUNCTION("IFS(
  REGEXMATCH(LOWER(B197), ""sports|ufc|nba|nfl|mlb|soccer|sports fans""), ""Sports"",
  REGEXMATCH(LOWER(B197), ""music|spotify|concert|band|rock|pop|hip hop|jazz|r&amp;b|music lovers""), ""Music"",
  REGEXMATCH(LOWER(B197), ""food|cooking|recipe|restaur"&amp;"ant|snack|grocery|foodies""), ""Food"",
  REGEXMATCH(LOWER(B197), ""travel|vacation|airline|hotel|trip|flights|travelers""), ""Travel"",
  REGEXMATCH(LOWER(B197), ""fashion|style|clothing|apparel|shoes|accessories|beauty|cosmetics|fashionistas""), ""Fashi"&amp;"on &amp; Beauty"",
  REGEXMATCH(LOWER(B197), ""fitness|workout|gym|exercise|yoga|wellness|fitness enthusiasts""), ""Fitness"",
  REGEXMATCH(LOWER(B197), ""health|medical|pharmacy|mental health|doctor|health-conscious""), ""Health"",
  REGEXMATCH(LOWER(B197), "&amp;"""pets|dogs|cats|animals|pet care|pet lovers""), ""Pets"",
  REGEXMATCH(LOWER(B197), ""games|gaming|video games|xbox|playstation|nintendo|gamers""), ""Gaming"",
  REGEXMATCH(LOWER(B197), ""entertainment|movies|tv|netflix|streaming|celebrity|movie lovers|t"&amp;"v fans""), ""Entertainment"",
  REGEXMATCH(LOWER(B197), ""lifestyle|home|interior|decor|living|lifestyle enthusiasts""), ""Lifestyle"",
  REGEXMATCH(LOWER(B197), ""financial|finance|investing|stocks|retirement|banking|credit|debt|loans|savings|personal fi"&amp;"nance""), ""Finance"",
  REGEXMATCH(LOWER(B197), ""auto|automotive""), ""Auto"",
  REGEXMATCH(LOWER(B197), ""parenting|moms|dads|kids|toddlers|baby|new parents|children""), ""Parenting"",
  REGEXMATCH(LOWER(B197), ""technology|tech|gadgets|smartphone|apps"&amp;"|devices|computing|ai|robots""), ""Technology"",
  REGEXMATCH(LOWER(B197), ""education|students|learning|school|teachers|college|university|academics""), ""Education"",
  TRUE, ""Other""
)"),"Food")</f>
        <v>Food</v>
      </c>
      <c r="J569" t="s">
        <v>27</v>
      </c>
      <c r="K569" t="s">
        <v>44</v>
      </c>
      <c r="L569" t="s">
        <v>29</v>
      </c>
      <c r="M569" t="s">
        <v>552</v>
      </c>
      <c r="N569" t="s">
        <v>23</v>
      </c>
      <c r="O569" t="s">
        <v>24</v>
      </c>
      <c r="P569">
        <v>13202</v>
      </c>
      <c r="Q569">
        <v>101</v>
      </c>
      <c r="R569">
        <v>10871</v>
      </c>
      <c r="S569">
        <v>12885</v>
      </c>
      <c r="T569">
        <v>3</v>
      </c>
      <c r="U569">
        <v>1699.0608090000001</v>
      </c>
      <c r="V569" t="s">
        <v>553</v>
      </c>
      <c r="W569">
        <f t="shared" si="56"/>
        <v>566.35360300000002</v>
      </c>
      <c r="X569">
        <f t="shared" si="57"/>
        <v>0.76503560066656562</v>
      </c>
      <c r="Y569">
        <f t="shared" si="58"/>
        <v>82.343584305408271</v>
      </c>
      <c r="Z569">
        <f t="shared" si="59"/>
        <v>156.2929637567841</v>
      </c>
      <c r="AA569">
        <f t="shared" si="60"/>
        <v>2.9702970297029703</v>
      </c>
      <c r="AB569">
        <f t="shared" si="61"/>
        <v>128.6972283744887</v>
      </c>
      <c r="AC569">
        <f t="shared" si="62"/>
        <v>16.822384247524752</v>
      </c>
    </row>
    <row r="570" spans="1:29" x14ac:dyDescent="0.25">
      <c r="A570" t="s">
        <v>561</v>
      </c>
      <c r="B570" t="s">
        <v>2310</v>
      </c>
      <c r="C570" t="s">
        <v>2311</v>
      </c>
      <c r="D570" t="s">
        <v>2373</v>
      </c>
      <c r="E570" t="s">
        <v>2414</v>
      </c>
      <c r="I570" t="str">
        <f ca="1">IFERROR(__xludf.DUMMYFUNCTION("IFS(
  REGEXMATCH(LOWER(B201), ""sports|ufc|nba|nfl|mlb|soccer|sports fans""), ""Sports"",
  REGEXMATCH(LOWER(B201), ""music|spotify|concert|band|rock|pop|hip hop|jazz|r&amp;b|music lovers""), ""Music"",
  REGEXMATCH(LOWER(B201), ""food|cooking|recipe|restaur"&amp;"ant|snack|grocery|foodies""), ""Food"",
  REGEXMATCH(LOWER(B201), ""travel|vacation|airline|hotel|trip|flights|travelers""), ""Travel"",
  REGEXMATCH(LOWER(B201), ""fashion|style|clothing|apparel|shoes|accessories|beauty|cosmetics|fashionistas""), ""Fashi"&amp;"on &amp; Beauty"",
  REGEXMATCH(LOWER(B201), ""fitness|workout|gym|exercise|yoga|wellness|fitness enthusiasts""), ""Fitness"",
  REGEXMATCH(LOWER(B201), ""health|medical|pharmacy|mental health|doctor|health-conscious""), ""Health"",
  REGEXMATCH(LOWER(B201), "&amp;"""pets|dogs|cats|animals|pet care|pet lovers""), ""Pets"",
  REGEXMATCH(LOWER(B201), ""games|gaming|video games|xbox|playstation|nintendo|gamers""), ""Gaming"",
  REGEXMATCH(LOWER(B201), ""entertainment|movies|tv|netflix|streaming|celebrity|movie lovers|t"&amp;"v fans""), ""Entertainment"",
  REGEXMATCH(LOWER(B201), ""lifestyle|home|interior|decor|living|lifestyle enthusiasts""), ""Lifestyle"",
  REGEXMATCH(LOWER(B201), ""financial|finance|investing|stocks|retirement|banking|credit|debt|loans|savings|personal fi"&amp;"nance""), ""Finance"",
  REGEXMATCH(LOWER(B201), ""auto|automotive""), ""Auto"",
  REGEXMATCH(LOWER(B201), ""parenting|moms|dads|kids|toddlers|baby|new parents|children""), ""Parenting"",
  REGEXMATCH(LOWER(B201), ""technology|tech|gadgets|smartphone|apps"&amp;"|devices|computing|ai|robots""), ""Technology"",
  REGEXMATCH(LOWER(B201), ""education|students|learning|school|teachers|college|university|academics""), ""Education"",
  TRUE, ""Other""
)"),"Other")</f>
        <v>Other</v>
      </c>
      <c r="J570" t="s">
        <v>19</v>
      </c>
      <c r="K570" t="s">
        <v>562</v>
      </c>
      <c r="L570" t="s">
        <v>40</v>
      </c>
      <c r="M570" t="s">
        <v>283</v>
      </c>
      <c r="N570" t="s">
        <v>51</v>
      </c>
      <c r="O570" t="s">
        <v>24</v>
      </c>
      <c r="P570">
        <v>16151</v>
      </c>
      <c r="Q570">
        <v>54</v>
      </c>
      <c r="R570">
        <v>4360</v>
      </c>
      <c r="S570">
        <v>11358</v>
      </c>
      <c r="T570">
        <v>3</v>
      </c>
      <c r="U570">
        <v>1706.224318</v>
      </c>
      <c r="V570" t="s">
        <v>80</v>
      </c>
      <c r="W570">
        <f t="shared" si="56"/>
        <v>568.74143933333335</v>
      </c>
      <c r="X570">
        <f t="shared" si="57"/>
        <v>0.33434462262398612</v>
      </c>
      <c r="Y570">
        <f t="shared" si="58"/>
        <v>26.995232493344069</v>
      </c>
      <c r="Z570">
        <f t="shared" si="59"/>
        <v>391.33585275229359</v>
      </c>
      <c r="AA570">
        <f t="shared" si="60"/>
        <v>5.5555555555555554</v>
      </c>
      <c r="AB570">
        <f t="shared" si="61"/>
        <v>105.64202328029225</v>
      </c>
      <c r="AC570">
        <f t="shared" si="62"/>
        <v>31.596746629629632</v>
      </c>
    </row>
    <row r="571" spans="1:29" x14ac:dyDescent="0.25">
      <c r="A571" t="s">
        <v>1346</v>
      </c>
      <c r="B571" t="s">
        <v>2306</v>
      </c>
      <c r="C571" t="s">
        <v>2307</v>
      </c>
      <c r="D571" t="s">
        <v>2331</v>
      </c>
      <c r="E571" t="s">
        <v>3008</v>
      </c>
      <c r="I571" t="str">
        <f ca="1">IFERROR(__xludf.DUMMYFUNCTION("IFS(
  REGEXMATCH(LOWER(B616), ""sports|ufc|nba|nfl|mlb|soccer|sports fans""), ""Sports"",
  REGEXMATCH(LOWER(B616), ""music|spotify|concert|band|rock|pop|hip hop|jazz|r&amp;b|music lovers""), ""Music"",
  REGEXMATCH(LOWER(B616), ""food|cooking|recipe|restaur"&amp;"ant|snack|grocery|foodies""), ""Food"",
  REGEXMATCH(LOWER(B616), ""travel|vacation|airline|hotel|trip|flights|travelers""), ""Travel"",
  REGEXMATCH(LOWER(B616), ""fashion|style|clothing|apparel|shoes|accessories|beauty|cosmetics|fashionistas""), ""Fashi"&amp;"on &amp; Beauty"",
  REGEXMATCH(LOWER(B616), ""fitness|workout|gym|exercise|yoga|wellness|fitness enthusiasts""), ""Fitness"",
  REGEXMATCH(LOWER(B616), ""health|medical|pharmacy|mental health|doctor|health-conscious""), ""Health"",
  REGEXMATCH(LOWER(B616), "&amp;"""pets|dogs|cats|animals|pet care|pet lovers""), ""Pets"",
  REGEXMATCH(LOWER(B616), ""games|gaming|video games|xbox|playstation|nintendo|gamers""), ""Gaming"",
  REGEXMATCH(LOWER(B616), ""entertainment|movies|tv|netflix|streaming|celebrity|movie lovers|t"&amp;"v fans""), ""Entertainment"",
  REGEXMATCH(LOWER(B616), ""lifestyle|home|interior|decor|living|lifestyle enthusiasts""), ""Lifestyle"",
  REGEXMATCH(LOWER(B616), ""financial|finance|investing|stocks|retirement|banking|credit|debt|loans|savings|personal fi"&amp;"nance""), ""Finance"",
  REGEXMATCH(LOWER(B616), ""auto|automotive""), ""Auto"",
  REGEXMATCH(LOWER(B616), ""parenting|moms|dads|kids|toddlers|baby|new parents|children""), ""Parenting"",
  REGEXMATCH(LOWER(B616), ""technology|tech|gadgets|smartphone|apps"&amp;"|devices|computing|ai|robots""), ""Technology"",
  REGEXMATCH(LOWER(B616), ""education|students|learning|school|teachers|college|university|academics""), ""Education"",
  TRUE, ""Other""
)"),"Auto")</f>
        <v>Auto</v>
      </c>
      <c r="J571" t="s">
        <v>19</v>
      </c>
      <c r="K571" t="s">
        <v>1242</v>
      </c>
      <c r="L571" t="s">
        <v>21</v>
      </c>
      <c r="M571" t="s">
        <v>926</v>
      </c>
      <c r="N571" t="s">
        <v>55</v>
      </c>
      <c r="O571" t="s">
        <v>24</v>
      </c>
      <c r="P571">
        <v>111624</v>
      </c>
      <c r="Q571">
        <v>590</v>
      </c>
      <c r="R571">
        <v>40343</v>
      </c>
      <c r="S571">
        <v>101306</v>
      </c>
      <c r="T571">
        <v>21</v>
      </c>
      <c r="U571">
        <v>6510.4466560000001</v>
      </c>
      <c r="V571" t="s">
        <v>74</v>
      </c>
      <c r="W571">
        <f t="shared" si="56"/>
        <v>310.02126933333335</v>
      </c>
      <c r="X571">
        <f t="shared" si="57"/>
        <v>0.52856016627248614</v>
      </c>
      <c r="Y571">
        <f t="shared" si="58"/>
        <v>36.141869132086292</v>
      </c>
      <c r="Z571">
        <f t="shared" si="59"/>
        <v>161.37735557593635</v>
      </c>
      <c r="AA571">
        <f t="shared" si="60"/>
        <v>3.5593220338983054</v>
      </c>
      <c r="AB571">
        <f t="shared" si="61"/>
        <v>58.324792661076472</v>
      </c>
      <c r="AC571">
        <f t="shared" si="62"/>
        <v>11.034655349152542</v>
      </c>
    </row>
    <row r="572" spans="1:29" x14ac:dyDescent="0.25">
      <c r="A572" t="s">
        <v>1424</v>
      </c>
      <c r="B572" t="s">
        <v>2306</v>
      </c>
      <c r="C572" t="s">
        <v>2307</v>
      </c>
      <c r="D572" t="s">
        <v>2665</v>
      </c>
      <c r="E572" t="s">
        <v>3009</v>
      </c>
      <c r="I572" t="str">
        <f ca="1">IFERROR(__xludf.DUMMYFUNCTION("IFS(
  REGEXMATCH(LOWER(B666), ""sports|ufc|nba|nfl|mlb|soccer|sports fans""), ""Sports"",
  REGEXMATCH(LOWER(B666), ""music|spotify|concert|band|rock|pop|hip hop|jazz|r&amp;b|music lovers""), ""Music"",
  REGEXMATCH(LOWER(B666), ""food|cooking|recipe|restaur"&amp;"ant|snack|grocery|foodies""), ""Food"",
  REGEXMATCH(LOWER(B666), ""travel|vacation|airline|hotel|trip|flights|travelers""), ""Travel"",
  REGEXMATCH(LOWER(B666), ""fashion|style|clothing|apparel|shoes|accessories|beauty|cosmetics|fashionistas""), ""Fashi"&amp;"on &amp; Beauty"",
  REGEXMATCH(LOWER(B666), ""fitness|workout|gym|exercise|yoga|wellness|fitness enthusiasts""), ""Fitness"",
  REGEXMATCH(LOWER(B666), ""health|medical|pharmacy|mental health|doctor|health-conscious""), ""Health"",
  REGEXMATCH(LOWER(B666), "&amp;"""pets|dogs|cats|animals|pet care|pet lovers""), ""Pets"",
  REGEXMATCH(LOWER(B666), ""games|gaming|video games|xbox|playstation|nintendo|gamers""), ""Gaming"",
  REGEXMATCH(LOWER(B666), ""entertainment|movies|tv|netflix|streaming|celebrity|movie lovers|t"&amp;"v fans""), ""Entertainment"",
  REGEXMATCH(LOWER(B666), ""lifestyle|home|interior|decor|living|lifestyle enthusiasts""), ""Lifestyle"",
  REGEXMATCH(LOWER(B666), ""financial|finance|investing|stocks|retirement|banking|credit|debt|loans|savings|personal fi"&amp;"nance""), ""Finance"",
  REGEXMATCH(LOWER(B666), ""auto|automotive""), ""Auto"",
  REGEXMATCH(LOWER(B666), ""parenting|moms|dads|kids|toddlers|baby|new parents|children""), ""Parenting"",
  REGEXMATCH(LOWER(B666), ""technology|tech|gadgets|smartphone|apps"&amp;"|devices|computing|ai|robots""), ""Technology"",
  REGEXMATCH(LOWER(B666), ""education|students|learning|school|teachers|college|university|academics""), ""Education"",
  TRUE, ""Other""
)"),"Lifestyle")</f>
        <v>Lifestyle</v>
      </c>
      <c r="J572" t="s">
        <v>27</v>
      </c>
      <c r="K572" t="s">
        <v>1282</v>
      </c>
      <c r="L572" t="s">
        <v>34</v>
      </c>
      <c r="M572" t="s">
        <v>762</v>
      </c>
      <c r="N572" t="s">
        <v>23</v>
      </c>
      <c r="O572" t="s">
        <v>92</v>
      </c>
      <c r="P572">
        <v>28888</v>
      </c>
      <c r="Q572">
        <v>85</v>
      </c>
      <c r="R572">
        <v>21437</v>
      </c>
      <c r="S572">
        <v>27586</v>
      </c>
      <c r="T572">
        <v>19</v>
      </c>
      <c r="U572">
        <v>6858.5781180000004</v>
      </c>
      <c r="V572" t="s">
        <v>47</v>
      </c>
      <c r="W572">
        <f t="shared" si="56"/>
        <v>360.97779568421055</v>
      </c>
      <c r="X572">
        <f t="shared" si="57"/>
        <v>0.29423982276377736</v>
      </c>
      <c r="Y572">
        <f t="shared" si="58"/>
        <v>74.207283301024646</v>
      </c>
      <c r="Z572">
        <f t="shared" si="59"/>
        <v>319.94113532677147</v>
      </c>
      <c r="AA572">
        <f t="shared" si="60"/>
        <v>22.352941176470591</v>
      </c>
      <c r="AB572">
        <f t="shared" si="61"/>
        <v>237.41962468845196</v>
      </c>
      <c r="AC572">
        <f t="shared" si="62"/>
        <v>80.689154329411764</v>
      </c>
    </row>
    <row r="573" spans="1:29" x14ac:dyDescent="0.25">
      <c r="A573" t="s">
        <v>1180</v>
      </c>
      <c r="B573" t="s">
        <v>2306</v>
      </c>
      <c r="C573" t="s">
        <v>2307</v>
      </c>
      <c r="D573" t="s">
        <v>2331</v>
      </c>
      <c r="E573" t="s">
        <v>2350</v>
      </c>
      <c r="F573" t="s">
        <v>3010</v>
      </c>
      <c r="I573" t="str">
        <f ca="1">IFERROR(__xludf.DUMMYFUNCTION("IFS(
  REGEXMATCH(LOWER(B515), ""sports|ufc|nba|nfl|mlb|soccer|sports fans""), ""Sports"",
  REGEXMATCH(LOWER(B515), ""music|spotify|concert|band|rock|pop|hip hop|jazz|r&amp;b|music lovers""), ""Music"",
  REGEXMATCH(LOWER(B515), ""food|cooking|recipe|restaur"&amp;"ant|snack|grocery|foodies""), ""Food"",
  REGEXMATCH(LOWER(B515), ""travel|vacation|airline|hotel|trip|flights|travelers""), ""Travel"",
  REGEXMATCH(LOWER(B515), ""fashion|style|clothing|apparel|shoes|accessories|beauty|cosmetics|fashionistas""), ""Fashi"&amp;"on &amp; Beauty"",
  REGEXMATCH(LOWER(B515), ""fitness|workout|gym|exercise|yoga|wellness|fitness enthusiasts""), ""Fitness"",
  REGEXMATCH(LOWER(B515), ""health|medical|pharmacy|mental health|doctor|health-conscious""), ""Health"",
  REGEXMATCH(LOWER(B515), "&amp;"""pets|dogs|cats|animals|pet care|pet lovers""), ""Pets"",
  REGEXMATCH(LOWER(B515), ""games|gaming|video games|xbox|playstation|nintendo|gamers""), ""Gaming"",
  REGEXMATCH(LOWER(B515), ""entertainment|movies|tv|netflix|streaming|celebrity|movie lovers|t"&amp;"v fans""), ""Entertainment"",
  REGEXMATCH(LOWER(B515), ""lifestyle|home|interior|decor|living|lifestyle enthusiasts""), ""Lifestyle"",
  REGEXMATCH(LOWER(B515), ""financial|finance|investing|stocks|retirement|banking|credit|debt|loans|savings|personal fi"&amp;"nance""), ""Finance"",
  REGEXMATCH(LOWER(B515), ""auto|automotive""), ""Auto"",
  REGEXMATCH(LOWER(B515), ""parenting|moms|dads|kids|toddlers|baby|new parents|children""), ""Parenting"",
  REGEXMATCH(LOWER(B515), ""technology|tech|gadgets|smartphone|apps"&amp;"|devices|computing|ai|robots""), ""Technology"",
  REGEXMATCH(LOWER(B515), ""education|students|learning|school|teachers|college|university|academics""), ""Education"",
  TRUE, ""Other""
)"),"Auto")</f>
        <v>Auto</v>
      </c>
      <c r="J573" t="s">
        <v>19</v>
      </c>
      <c r="K573" t="s">
        <v>397</v>
      </c>
      <c r="L573" t="s">
        <v>21</v>
      </c>
      <c r="M573" t="s">
        <v>54</v>
      </c>
      <c r="N573" t="s">
        <v>46</v>
      </c>
      <c r="O573" t="s">
        <v>24</v>
      </c>
      <c r="P573">
        <v>23965</v>
      </c>
      <c r="Q573">
        <v>270</v>
      </c>
      <c r="R573">
        <v>13608</v>
      </c>
      <c r="S573">
        <v>21704</v>
      </c>
      <c r="T573">
        <v>12</v>
      </c>
      <c r="U573">
        <v>5706.8644169999998</v>
      </c>
      <c r="V573" t="s">
        <v>119</v>
      </c>
      <c r="W573">
        <f t="shared" si="56"/>
        <v>475.57203475</v>
      </c>
      <c r="X573">
        <f t="shared" si="57"/>
        <v>1.1266430210723972</v>
      </c>
      <c r="Y573">
        <f t="shared" si="58"/>
        <v>56.782808262048825</v>
      </c>
      <c r="Z573">
        <f t="shared" si="59"/>
        <v>419.37569201940033</v>
      </c>
      <c r="AA573">
        <f t="shared" si="60"/>
        <v>4.4444444444444446</v>
      </c>
      <c r="AB573">
        <f t="shared" si="61"/>
        <v>238.13329509701649</v>
      </c>
      <c r="AC573">
        <f t="shared" si="62"/>
        <v>21.136534877777777</v>
      </c>
    </row>
    <row r="574" spans="1:29" x14ac:dyDescent="0.25">
      <c r="A574" t="s">
        <v>1493</v>
      </c>
      <c r="B574" t="s">
        <v>2306</v>
      </c>
      <c r="C574" t="s">
        <v>2307</v>
      </c>
      <c r="D574" t="s">
        <v>242</v>
      </c>
      <c r="E574" t="s">
        <v>2325</v>
      </c>
      <c r="F574" t="s">
        <v>3011</v>
      </c>
      <c r="I574" t="str">
        <f ca="1">IFERROR(__xludf.DUMMYFUNCTION("IFS(
  REGEXMATCH(LOWER(B715), ""sports|ufc|nba|nfl|mlb|soccer|sports fans""), ""Sports"",
  REGEXMATCH(LOWER(B715), ""music|spotify|concert|band|rock|pop|hip hop|jazz|r&amp;b|music lovers""), ""Music"",
  REGEXMATCH(LOWER(B715), ""food|cooking|recipe|restaur"&amp;"ant|snack|grocery|foodies""), ""Food"",
  REGEXMATCH(LOWER(B715), ""travel|vacation|airline|hotel|trip|flights|travelers""), ""Travel"",
  REGEXMATCH(LOWER(B715), ""fashion|style|clothing|apparel|shoes|accessories|beauty|cosmetics|fashionistas""), ""Fashi"&amp;"on &amp; Beauty"",
  REGEXMATCH(LOWER(B715), ""fitness|workout|gym|exercise|yoga|wellness|fitness enthusiasts""), ""Fitness"",
  REGEXMATCH(LOWER(B715), ""health|medical|pharmacy|mental health|doctor|health-conscious""), ""Health"",
  REGEXMATCH(LOWER(B715), "&amp;"""pets|dogs|cats|animals|pet care|pet lovers""), ""Pets"",
  REGEXMATCH(LOWER(B715), ""games|gaming|video games|xbox|playstation|nintendo|gamers""), ""Gaming"",
  REGEXMATCH(LOWER(B715), ""entertainment|movies|tv|netflix|streaming|celebrity|movie lovers|t"&amp;"v fans""), ""Entertainment"",
  REGEXMATCH(LOWER(B715), ""lifestyle|home|interior|decor|living|lifestyle enthusiasts""), ""Lifestyle"",
  REGEXMATCH(LOWER(B715), ""financial|finance|investing|stocks|retirement|banking|credit|debt|loans|savings|personal fi"&amp;"nance""), ""Finance"",
  REGEXMATCH(LOWER(B715), ""auto|automotive""), ""Auto"",
  REGEXMATCH(LOWER(B715), ""parenting|moms|dads|kids|toddlers|baby|new parents|children""), ""Parenting"",
  REGEXMATCH(LOWER(B715), ""technology|tech|gadgets|smartphone|apps"&amp;"|devices|computing|ai|robots""), ""Technology"",
  REGEXMATCH(LOWER(B715), ""education|students|learning|school|teachers|college|university|academics""), ""Education"",
  TRUE, ""Other""
)"),"Travel")</f>
        <v>Travel</v>
      </c>
      <c r="J574" t="s">
        <v>19</v>
      </c>
      <c r="K574" t="s">
        <v>214</v>
      </c>
      <c r="L574" t="s">
        <v>29</v>
      </c>
      <c r="M574" t="s">
        <v>237</v>
      </c>
      <c r="N574" t="s">
        <v>23</v>
      </c>
      <c r="O574" t="s">
        <v>24</v>
      </c>
      <c r="P574">
        <v>318269</v>
      </c>
      <c r="Q574">
        <v>914</v>
      </c>
      <c r="R574">
        <v>33355</v>
      </c>
      <c r="S574">
        <v>295405</v>
      </c>
      <c r="T574">
        <v>44</v>
      </c>
      <c r="U574">
        <v>7854.7319909999997</v>
      </c>
      <c r="V574" t="s">
        <v>47</v>
      </c>
      <c r="W574">
        <f t="shared" si="56"/>
        <v>178.51663615909089</v>
      </c>
      <c r="X574">
        <f t="shared" si="57"/>
        <v>0.2871784559602098</v>
      </c>
      <c r="Y574">
        <f t="shared" si="58"/>
        <v>10.480128444806123</v>
      </c>
      <c r="Z574">
        <f t="shared" si="59"/>
        <v>235.48889195023233</v>
      </c>
      <c r="AA574">
        <f t="shared" si="60"/>
        <v>4.814004376367615</v>
      </c>
      <c r="AB574">
        <f t="shared" si="61"/>
        <v>24.679538349635056</v>
      </c>
      <c r="AC574">
        <f t="shared" si="62"/>
        <v>8.5937986772428872</v>
      </c>
    </row>
    <row r="575" spans="1:29" x14ac:dyDescent="0.25">
      <c r="A575" t="s">
        <v>204</v>
      </c>
      <c r="B575" t="s">
        <v>2310</v>
      </c>
      <c r="C575" t="s">
        <v>2362</v>
      </c>
      <c r="D575" t="s">
        <v>2363</v>
      </c>
      <c r="E575" t="s">
        <v>3012</v>
      </c>
      <c r="I575" t="str">
        <f ca="1">IFERROR(__xludf.DUMMYFUNCTION("IFS(
  REGEXMATCH(LOWER(B55), ""sports|ufc|nba|nfl|mlb|soccer|sports fans""), ""Sports"",
  REGEXMATCH(LOWER(B55), ""music|spotify|concert|band|rock|pop|hip hop|jazz|r&amp;b|music lovers""), ""Music"",
  REGEXMATCH(LOWER(B55), ""food|cooking|recipe|restaurant"&amp;"|snack|grocery|foodies""), ""Food"",
  REGEXMATCH(LOWER(B55), ""travel|vacation|airline|hotel|trip|flights|travelers""), ""Travel"",
  REGEXMATCH(LOWER(B55), ""fashion|style|clothing|apparel|shoes|accessories|beauty|cosmetics|fashionistas""), ""Fashion &amp; "&amp;"Beauty"",
  REGEXMATCH(LOWER(B55), ""fitness|workout|gym|exercise|yoga|wellness|fitness enthusiasts""), ""Fitness"",
  REGEXMATCH(LOWER(B55), ""health|medical|pharmacy|mental health|doctor|health-conscious""), ""Health"",
  REGEXMATCH(LOWER(B55), ""pets|d"&amp;"ogs|cats|animals|pet care|pet lovers""), ""Pets"",
  REGEXMATCH(LOWER(B55), ""games|gaming|video games|xbox|playstation|nintendo|gamers""), ""Gaming"",
  REGEXMATCH(LOWER(B55), ""entertainment|movies|tv|netflix|streaming|celebrity|movie lovers|tv fans""),"&amp;" ""Entertainment"",
  REGEXMATCH(LOWER(B55), ""lifestyle|home|interior|decor|living|lifestyle enthusiasts""), ""Lifestyle"",
  REGEXMATCH(LOWER(B55), ""financial|finance|investing|stocks|retirement|banking|credit|debt|loans|savings|personal finance""), """&amp;"Finance"",
  REGEXMATCH(LOWER(B55), ""auto|automotive""), ""Auto"",
  REGEXMATCH(LOWER(B55), ""parenting|moms|dads|kids|toddlers|baby|new parents|children""), ""Parenting"",
  REGEXMATCH(LOWER(B55), ""technology|tech|gadgets|smartphone|apps|devices|comput"&amp;"ing|ai|robots""), ""Technology"",
  REGEXMATCH(LOWER(B55), ""education|students|learning|school|teachers|college|university|academics""), ""Education"",
  TRUE, ""Other""
)"),"Other")</f>
        <v>Other</v>
      </c>
      <c r="J575" t="s">
        <v>19</v>
      </c>
      <c r="K575" t="s">
        <v>205</v>
      </c>
      <c r="L575" t="s">
        <v>29</v>
      </c>
      <c r="M575" t="s">
        <v>206</v>
      </c>
      <c r="N575" t="s">
        <v>23</v>
      </c>
      <c r="O575" t="s">
        <v>24</v>
      </c>
      <c r="P575">
        <v>54134</v>
      </c>
      <c r="Q575">
        <v>155</v>
      </c>
      <c r="R575">
        <v>37418</v>
      </c>
      <c r="S575">
        <v>51299</v>
      </c>
      <c r="T575">
        <v>4</v>
      </c>
      <c r="U575">
        <v>1502.01775</v>
      </c>
      <c r="V575" t="s">
        <v>207</v>
      </c>
      <c r="W575">
        <f t="shared" si="56"/>
        <v>375.50443749999999</v>
      </c>
      <c r="X575">
        <f t="shared" si="57"/>
        <v>0.28632652307237594</v>
      </c>
      <c r="Y575">
        <f t="shared" si="58"/>
        <v>69.121069937562339</v>
      </c>
      <c r="Z575">
        <f t="shared" si="59"/>
        <v>40.141582928002563</v>
      </c>
      <c r="AA575">
        <f t="shared" si="60"/>
        <v>2.5806451612903225</v>
      </c>
      <c r="AB575">
        <f t="shared" si="61"/>
        <v>27.746291609709242</v>
      </c>
      <c r="AC575">
        <f t="shared" si="62"/>
        <v>9.6904370967741933</v>
      </c>
    </row>
    <row r="576" spans="1:29" x14ac:dyDescent="0.25">
      <c r="A576" t="s">
        <v>275</v>
      </c>
      <c r="B576" t="s">
        <v>2393</v>
      </c>
      <c r="C576" t="s">
        <v>2355</v>
      </c>
      <c r="D576" t="s">
        <v>3013</v>
      </c>
      <c r="E576" t="s">
        <v>3014</v>
      </c>
      <c r="I576" t="str">
        <f ca="1">IFERROR(__xludf.DUMMYFUNCTION("IFS(
  REGEXMATCH(LOWER(B80), ""sports|ufc|nba|nfl|mlb|soccer|sports fans""), ""Sports"",
  REGEXMATCH(LOWER(B80), ""music|spotify|concert|band|rock|pop|hip hop|jazz|r&amp;b|music lovers""), ""Music"",
  REGEXMATCH(LOWER(B80), ""food|cooking|recipe|restaurant"&amp;"|snack|grocery|foodies""), ""Food"",
  REGEXMATCH(LOWER(B80), ""travel|vacation|airline|hotel|trip|flights|travelers""), ""Travel"",
  REGEXMATCH(LOWER(B80), ""fashion|style|clothing|apparel|shoes|accessories|beauty|cosmetics|fashionistas""), ""Fashion &amp; "&amp;"Beauty"",
  REGEXMATCH(LOWER(B80), ""fitness|workout|gym|exercise|yoga|wellness|fitness enthusiasts""), ""Fitness"",
  REGEXMATCH(LOWER(B80), ""health|medical|pharmacy|mental health|doctor|health-conscious""), ""Health"",
  REGEXMATCH(LOWER(B80), ""pets|d"&amp;"ogs|cats|animals|pet care|pet lovers""), ""Pets"",
  REGEXMATCH(LOWER(B80), ""games|gaming|video games|xbox|playstation|nintendo|gamers""), ""Gaming"",
  REGEXMATCH(LOWER(B80), ""entertainment|movies|tv|netflix|streaming|celebrity|movie lovers|tv fans""),"&amp;" ""Entertainment"",
  REGEXMATCH(LOWER(B80), ""lifestyle|home|interior|decor|living|lifestyle enthusiasts""), ""Lifestyle"",
  REGEXMATCH(LOWER(B80), ""financial|finance|investing|stocks|retirement|banking|credit|debt|loans|savings|personal finance""), """&amp;"Finance"",
  REGEXMATCH(LOWER(B80), ""auto|automotive""), ""Auto"",
  REGEXMATCH(LOWER(B80), ""parenting|moms|dads|kids|toddlers|baby|new parents|children""), ""Parenting"",
  REGEXMATCH(LOWER(B80), ""technology|tech|gadgets|smartphone|apps|devices|comput"&amp;"ing|ai|robots""), ""Technology"",
  REGEXMATCH(LOWER(B80), ""education|students|learning|school|teachers|college|university|academics""), ""Education"",
  TRUE, ""Other""
)"),"Sports")</f>
        <v>Sports</v>
      </c>
      <c r="J576" t="s">
        <v>19</v>
      </c>
      <c r="K576" t="s">
        <v>276</v>
      </c>
      <c r="L576" t="s">
        <v>29</v>
      </c>
      <c r="M576" t="s">
        <v>35</v>
      </c>
      <c r="N576" t="s">
        <v>23</v>
      </c>
      <c r="O576" t="s">
        <v>24</v>
      </c>
      <c r="P576">
        <v>74516</v>
      </c>
      <c r="Q576">
        <v>200</v>
      </c>
      <c r="R576">
        <v>23985</v>
      </c>
      <c r="S576">
        <v>63853</v>
      </c>
      <c r="T576">
        <v>24</v>
      </c>
      <c r="U576">
        <v>1523.783909</v>
      </c>
      <c r="V576" t="s">
        <v>277</v>
      </c>
      <c r="W576">
        <f t="shared" si="56"/>
        <v>63.490996208333335</v>
      </c>
      <c r="X576">
        <f t="shared" si="57"/>
        <v>0.26839873315797952</v>
      </c>
      <c r="Y576">
        <f t="shared" si="58"/>
        <v>32.187718073970686</v>
      </c>
      <c r="Z576">
        <f t="shared" si="59"/>
        <v>63.530702897644353</v>
      </c>
      <c r="AA576">
        <f t="shared" si="60"/>
        <v>12</v>
      </c>
      <c r="AB576">
        <f t="shared" si="61"/>
        <v>20.449083539105693</v>
      </c>
      <c r="AC576">
        <f t="shared" si="62"/>
        <v>7.6189195449999998</v>
      </c>
    </row>
    <row r="577" spans="1:29" x14ac:dyDescent="0.25">
      <c r="A577" t="s">
        <v>535</v>
      </c>
      <c r="B577" t="s">
        <v>2310</v>
      </c>
      <c r="C577" t="s">
        <v>2315</v>
      </c>
      <c r="D577" t="s">
        <v>3015</v>
      </c>
      <c r="E577" t="s">
        <v>3016</v>
      </c>
      <c r="I577" t="str">
        <f ca="1">IFERROR(__xludf.DUMMYFUNCTION("IFS(
  REGEXMATCH(LOWER(B190), ""sports|ufc|nba|nfl|mlb|soccer|sports fans""), ""Sports"",
  REGEXMATCH(LOWER(B190), ""music|spotify|concert|band|rock|pop|hip hop|jazz|r&amp;b|music lovers""), ""Music"",
  REGEXMATCH(LOWER(B190), ""food|cooking|recipe|restaur"&amp;"ant|snack|grocery|foodies""), ""Food"",
  REGEXMATCH(LOWER(B190), ""travel|vacation|airline|hotel|trip|flights|travelers""), ""Travel"",
  REGEXMATCH(LOWER(B190), ""fashion|style|clothing|apparel|shoes|accessories|beauty|cosmetics|fashionistas""), ""Fashi"&amp;"on &amp; Beauty"",
  REGEXMATCH(LOWER(B190), ""fitness|workout|gym|exercise|yoga|wellness|fitness enthusiasts""), ""Fitness"",
  REGEXMATCH(LOWER(B190), ""health|medical|pharmacy|mental health|doctor|health-conscious""), ""Health"",
  REGEXMATCH(LOWER(B190), "&amp;"""pets|dogs|cats|animals|pet care|pet lovers""), ""Pets"",
  REGEXMATCH(LOWER(B190), ""games|gaming|video games|xbox|playstation|nintendo|gamers""), ""Gaming"",
  REGEXMATCH(LOWER(B190), ""entertainment|movies|tv|netflix|streaming|celebrity|movie lovers|t"&amp;"v fans""), ""Entertainment"",
  REGEXMATCH(LOWER(B190), ""lifestyle|home|interior|decor|living|lifestyle enthusiasts""), ""Lifestyle"",
  REGEXMATCH(LOWER(B190), ""financial|finance|investing|stocks|retirement|banking|credit|debt|loans|savings|personal fi"&amp;"nance""), ""Finance"",
  REGEXMATCH(LOWER(B190), ""auto|automotive""), ""Auto"",
  REGEXMATCH(LOWER(B190), ""parenting|moms|dads|kids|toddlers|baby|new parents|children""), ""Parenting"",
  REGEXMATCH(LOWER(B190), ""technology|tech|gadgets|smartphone|apps"&amp;"|devices|computing|ai|robots""), ""Technology"",
  REGEXMATCH(LOWER(B190), ""education|students|learning|school|teachers|college|university|academics""), ""Education"",
  TRUE, ""Other""
)"),"Other")</f>
        <v>Other</v>
      </c>
      <c r="J577" t="s">
        <v>27</v>
      </c>
      <c r="K577" t="s">
        <v>536</v>
      </c>
      <c r="L577" t="s">
        <v>34</v>
      </c>
      <c r="M577" t="s">
        <v>157</v>
      </c>
      <c r="N577" t="s">
        <v>23</v>
      </c>
      <c r="O577" t="s">
        <v>116</v>
      </c>
      <c r="P577">
        <v>60412</v>
      </c>
      <c r="Q577">
        <v>169</v>
      </c>
      <c r="R577">
        <v>33457</v>
      </c>
      <c r="S577">
        <v>52172</v>
      </c>
      <c r="T577">
        <v>24</v>
      </c>
      <c r="U577">
        <v>1679.5727079999999</v>
      </c>
      <c r="V577" t="s">
        <v>119</v>
      </c>
      <c r="W577">
        <f t="shared" si="56"/>
        <v>69.982196166666668</v>
      </c>
      <c r="X577">
        <f t="shared" si="57"/>
        <v>0.27974574587830237</v>
      </c>
      <c r="Y577">
        <f t="shared" si="58"/>
        <v>55.381381182546519</v>
      </c>
      <c r="Z577">
        <f t="shared" si="59"/>
        <v>50.200935768299608</v>
      </c>
      <c r="AA577">
        <f t="shared" si="60"/>
        <v>14.201183431952662</v>
      </c>
      <c r="AB577">
        <f t="shared" si="61"/>
        <v>27.801971595047341</v>
      </c>
      <c r="AC577">
        <f t="shared" si="62"/>
        <v>9.9383000473372771</v>
      </c>
    </row>
    <row r="578" spans="1:29" x14ac:dyDescent="0.25">
      <c r="A578" t="s">
        <v>1194</v>
      </c>
      <c r="B578" t="s">
        <v>2306</v>
      </c>
      <c r="C578" t="s">
        <v>2307</v>
      </c>
      <c r="D578" t="s">
        <v>2327</v>
      </c>
      <c r="E578" t="s">
        <v>2484</v>
      </c>
      <c r="F578" t="s">
        <v>3017</v>
      </c>
      <c r="I578" t="str">
        <f ca="1">IFERROR(__xludf.DUMMYFUNCTION("IFS(
  REGEXMATCH(LOWER(B523), ""sports|ufc|nba|nfl|mlb|soccer|sports fans""), ""Sports"",
  REGEXMATCH(LOWER(B523), ""music|spotify|concert|band|rock|pop|hip hop|jazz|r&amp;b|music lovers""), ""Music"",
  REGEXMATCH(LOWER(B523), ""food|cooking|recipe|restaur"&amp;"ant|snack|grocery|foodies""), ""Food"",
  REGEXMATCH(LOWER(B523), ""travel|vacation|airline|hotel|trip|flights|travelers""), ""Travel"",
  REGEXMATCH(LOWER(B523), ""fashion|style|clothing|apparel|shoes|accessories|beauty|cosmetics|fashionistas""), ""Fashi"&amp;"on &amp; Beauty"",
  REGEXMATCH(LOWER(B523), ""fitness|workout|gym|exercise|yoga|wellness|fitness enthusiasts""), ""Fitness"",
  REGEXMATCH(LOWER(B523), ""health|medical|pharmacy|mental health|doctor|health-conscious""), ""Health"",
  REGEXMATCH(LOWER(B523), "&amp;"""pets|dogs|cats|animals|pet care|pet lovers""), ""Pets"",
  REGEXMATCH(LOWER(B523), ""games|gaming|video games|xbox|playstation|nintendo|gamers""), ""Gaming"",
  REGEXMATCH(LOWER(B523), ""entertainment|movies|tv|netflix|streaming|celebrity|movie lovers|t"&amp;"v fans""), ""Entertainment"",
  REGEXMATCH(LOWER(B523), ""lifestyle|home|interior|decor|living|lifestyle enthusiasts""), ""Lifestyle"",
  REGEXMATCH(LOWER(B523), ""financial|finance|investing|stocks|retirement|banking|credit|debt|loans|savings|personal fi"&amp;"nance""), ""Finance"",
  REGEXMATCH(LOWER(B523), ""auto|automotive""), ""Auto"",
  REGEXMATCH(LOWER(B523), ""parenting|moms|dads|kids|toddlers|baby|new parents|children""), ""Parenting"",
  REGEXMATCH(LOWER(B523), ""technology|tech|gadgets|smartphone|apps"&amp;"|devices|computing|ai|robots""), ""Technology"",
  REGEXMATCH(LOWER(B523), ""education|students|learning|school|teachers|college|university|academics""), ""Education"",
  TRUE, ""Other""
)"),"Fashion &amp; Beauty")</f>
        <v>Fashion &amp; Beauty</v>
      </c>
      <c r="J578" t="s">
        <v>19</v>
      </c>
      <c r="K578" t="s">
        <v>1195</v>
      </c>
      <c r="L578" t="s">
        <v>40</v>
      </c>
      <c r="M578" t="s">
        <v>964</v>
      </c>
      <c r="N578" t="s">
        <v>23</v>
      </c>
      <c r="O578" t="s">
        <v>24</v>
      </c>
      <c r="P578">
        <v>25835</v>
      </c>
      <c r="Q578">
        <v>69</v>
      </c>
      <c r="R578">
        <v>3753</v>
      </c>
      <c r="S578">
        <v>20808</v>
      </c>
      <c r="T578">
        <v>11</v>
      </c>
      <c r="U578">
        <v>5751.9122969999999</v>
      </c>
      <c r="V578" t="s">
        <v>31</v>
      </c>
      <c r="W578">
        <f t="shared" si="56"/>
        <v>522.90111790909089</v>
      </c>
      <c r="X578">
        <f t="shared" si="57"/>
        <v>0.26707954325527383</v>
      </c>
      <c r="Y578">
        <f t="shared" si="58"/>
        <v>14.526804722275982</v>
      </c>
      <c r="Z578">
        <f t="shared" si="59"/>
        <v>1532.6171854516385</v>
      </c>
      <c r="AA578">
        <f t="shared" si="60"/>
        <v>15.942028985507244</v>
      </c>
      <c r="AB578">
        <f t="shared" si="61"/>
        <v>222.64030567060189</v>
      </c>
      <c r="AC578">
        <f t="shared" si="62"/>
        <v>83.361047782608694</v>
      </c>
    </row>
    <row r="579" spans="1:29" x14ac:dyDescent="0.25">
      <c r="A579" t="s">
        <v>155</v>
      </c>
      <c r="B579" t="s">
        <v>2428</v>
      </c>
      <c r="C579" t="s">
        <v>3018</v>
      </c>
      <c r="D579" t="s">
        <v>3019</v>
      </c>
      <c r="E579" t="s">
        <v>3020</v>
      </c>
      <c r="I579" t="str">
        <f ca="1">IFERROR(__xludf.DUMMYFUNCTION("IFS(
  REGEXMATCH(LOWER(B38), ""sports|ufc|nba|nfl|mlb|soccer|sports fans""), ""Sports"",
  REGEXMATCH(LOWER(B38), ""music|spotify|concert|band|rock|pop|hip hop|jazz|r&amp;b|music lovers""), ""Music"",
  REGEXMATCH(LOWER(B38), ""food|cooking|recipe|restaurant"&amp;"|snack|grocery|foodies""), ""Food"",
  REGEXMATCH(LOWER(B38), ""travel|vacation|airline|hotel|trip|flights|travelers""), ""Travel"",
  REGEXMATCH(LOWER(B38), ""fashion|style|clothing|apparel|shoes|accessories|beauty|cosmetics|fashionistas""), ""Fashion &amp; "&amp;"Beauty"",
  REGEXMATCH(LOWER(B38), ""fitness|workout|gym|exercise|yoga|wellness|fitness enthusiasts""), ""Fitness"",
  REGEXMATCH(LOWER(B38), ""health|medical|pharmacy|mental health|doctor|health-conscious""), ""Health"",
  REGEXMATCH(LOWER(B38), ""pets|d"&amp;"ogs|cats|animals|pet care|pet lovers""), ""Pets"",
  REGEXMATCH(LOWER(B38), ""games|gaming|video games|xbox|playstation|nintendo|gamers""), ""Gaming"",
  REGEXMATCH(LOWER(B38), ""entertainment|movies|tv|netflix|streaming|celebrity|movie lovers|tv fans""),"&amp;" ""Entertainment"",
  REGEXMATCH(LOWER(B38), ""lifestyle|home|interior|decor|living|lifestyle enthusiasts""), ""Lifestyle"",
  REGEXMATCH(LOWER(B38), ""financial|finance|investing|stocks|retirement|banking|credit|debt|loans|savings|personal finance""), """&amp;"Finance"",
  REGEXMATCH(LOWER(B38), ""auto|automotive""), ""Auto"",
  REGEXMATCH(LOWER(B38), ""parenting|moms|dads|kids|toddlers|baby|new parents|children""), ""Parenting"",
  REGEXMATCH(LOWER(B38), ""technology|tech|gadgets|smartphone|apps|devices|comput"&amp;"ing|ai|robots""), ""Technology"",
  REGEXMATCH(LOWER(B38), ""education|students|learning|school|teachers|college|university|academics""), ""Education"",
  TRUE, ""Other""
)"),"Finance")</f>
        <v>Finance</v>
      </c>
      <c r="J579" t="s">
        <v>27</v>
      </c>
      <c r="K579" t="s">
        <v>156</v>
      </c>
      <c r="L579" t="s">
        <v>40</v>
      </c>
      <c r="M579" t="s">
        <v>157</v>
      </c>
      <c r="N579" t="s">
        <v>51</v>
      </c>
      <c r="O579" t="s">
        <v>24</v>
      </c>
      <c r="P579">
        <v>177632</v>
      </c>
      <c r="Q579">
        <v>485</v>
      </c>
      <c r="R579">
        <v>70865</v>
      </c>
      <c r="S579">
        <v>95871</v>
      </c>
      <c r="T579">
        <v>5</v>
      </c>
      <c r="U579">
        <v>1483.3844039999999</v>
      </c>
      <c r="V579" t="s">
        <v>158</v>
      </c>
      <c r="W579">
        <f t="shared" ref="W579:W642" si="63">IFERROR(U579/T579, "N/A")</f>
        <v>296.67688079999999</v>
      </c>
      <c r="X579">
        <f t="shared" ref="X579:X642" si="64">IFERROR(Q579/P579*100, "N/A")</f>
        <v>0.27303638983966849</v>
      </c>
      <c r="Y579">
        <f t="shared" ref="Y579:Y642" si="65">IFERROR(R579/P579*100, "N/A")</f>
        <v>39.894275806161048</v>
      </c>
      <c r="Z579">
        <f t="shared" ref="Z579:Z642" si="66">IFERROR((U579/R579)*1000, "N/A")</f>
        <v>20.93253939180131</v>
      </c>
      <c r="AA579">
        <f t="shared" ref="AA579:AA642" si="67">IFERROR(T579/Q579*100, "N/A")</f>
        <v>1.0309278350515463</v>
      </c>
      <c r="AB579">
        <f t="shared" ref="AB579:AB642" si="68">IFERROR(U579/P579*1000, "N/A")</f>
        <v>8.3508849981985218</v>
      </c>
      <c r="AC579">
        <f t="shared" ref="AC579:AC642" si="69">IFERROR(U579/Q579, "N/A")</f>
        <v>3.0585245443298965</v>
      </c>
    </row>
    <row r="580" spans="1:29" x14ac:dyDescent="0.25">
      <c r="A580" t="s">
        <v>1059</v>
      </c>
      <c r="B580" t="s">
        <v>2306</v>
      </c>
      <c r="C580" t="s">
        <v>2307</v>
      </c>
      <c r="D580" t="s">
        <v>2345</v>
      </c>
      <c r="E580" t="s">
        <v>2381</v>
      </c>
      <c r="F580" t="s">
        <v>2438</v>
      </c>
      <c r="G580" t="s">
        <v>3021</v>
      </c>
      <c r="I580" t="str">
        <f ca="1">IFERROR(__xludf.DUMMYFUNCTION("IFS(
  REGEXMATCH(LOWER(B446), ""sports|ufc|nba|nfl|mlb|soccer|sports fans""), ""Sports"",
  REGEXMATCH(LOWER(B446), ""music|spotify|concert|band|rock|pop|hip hop|jazz|r&amp;b|music lovers""), ""Music"",
  REGEXMATCH(LOWER(B446), ""food|cooking|recipe|restaur"&amp;"ant|snack|grocery|foodies""), ""Food"",
  REGEXMATCH(LOWER(B446), ""travel|vacation|airline|hotel|trip|flights|travelers""), ""Travel"",
  REGEXMATCH(LOWER(B446), ""fashion|style|clothing|apparel|shoes|accessories|beauty|cosmetics|fashionistas""), ""Fashi"&amp;"on &amp; Beauty"",
  REGEXMATCH(LOWER(B446), ""fitness|workout|gym|exercise|yoga|wellness|fitness enthusiasts""), ""Fitness"",
  REGEXMATCH(LOWER(B446), ""health|medical|pharmacy|mental health|doctor|health-conscious""), ""Health"",
  REGEXMATCH(LOWER(B446), "&amp;"""pets|dogs|cats|animals|pet care|pet lovers""), ""Pets"",
  REGEXMATCH(LOWER(B446), ""games|gaming|video games|xbox|playstation|nintendo|gamers""), ""Gaming"",
  REGEXMATCH(LOWER(B446), ""entertainment|movies|tv|netflix|streaming|celebrity|movie lovers|t"&amp;"v fans""), ""Entertainment"",
  REGEXMATCH(LOWER(B446), ""lifestyle|home|interior|decor|living|lifestyle enthusiasts""), ""Lifestyle"",
  REGEXMATCH(LOWER(B446), ""financial|finance|investing|stocks|retirement|banking|credit|debt|loans|savings|personal fi"&amp;"nance""), ""Finance"",
  REGEXMATCH(LOWER(B446), ""auto|automotive""), ""Auto"",
  REGEXMATCH(LOWER(B446), ""parenting|moms|dads|kids|toddlers|baby|new parents|children""), ""Parenting"",
  REGEXMATCH(LOWER(B446), ""technology|tech|gadgets|smartphone|apps"&amp;"|devices|computing|ai|robots""), ""Technology"",
  REGEXMATCH(LOWER(B446), ""education|students|learning|school|teachers|college|university|academics""), ""Education"",
  TRUE, ""Other""
)"),"Food")</f>
        <v>Food</v>
      </c>
      <c r="J580" t="s">
        <v>27</v>
      </c>
      <c r="K580" t="s">
        <v>526</v>
      </c>
      <c r="L580" t="s">
        <v>21</v>
      </c>
      <c r="M580" t="s">
        <v>1060</v>
      </c>
      <c r="N580" t="s">
        <v>23</v>
      </c>
      <c r="O580" t="s">
        <v>24</v>
      </c>
      <c r="P580">
        <v>8111</v>
      </c>
      <c r="Q580">
        <v>0</v>
      </c>
      <c r="R580">
        <v>4346</v>
      </c>
      <c r="S580">
        <v>6163</v>
      </c>
      <c r="T580">
        <v>1</v>
      </c>
      <c r="U580">
        <v>5000.7612060000001</v>
      </c>
      <c r="V580" t="s">
        <v>31</v>
      </c>
      <c r="W580">
        <f t="shared" si="63"/>
        <v>5000.7612060000001</v>
      </c>
      <c r="X580">
        <f t="shared" si="64"/>
        <v>0</v>
      </c>
      <c r="Y580">
        <f t="shared" si="65"/>
        <v>53.58155591172482</v>
      </c>
      <c r="Z580">
        <f t="shared" si="66"/>
        <v>1150.6583538886332</v>
      </c>
      <c r="AA580" t="str">
        <f t="shared" si="67"/>
        <v>N/A</v>
      </c>
      <c r="AB580">
        <f t="shared" si="68"/>
        <v>616.54064924177044</v>
      </c>
      <c r="AC580" t="str">
        <f t="shared" si="69"/>
        <v>N/A</v>
      </c>
    </row>
    <row r="581" spans="1:29" x14ac:dyDescent="0.25">
      <c r="A581" t="s">
        <v>1340</v>
      </c>
      <c r="B581" t="s">
        <v>2306</v>
      </c>
      <c r="C581" t="s">
        <v>2307</v>
      </c>
      <c r="D581" t="s">
        <v>2390</v>
      </c>
      <c r="E581" t="s">
        <v>3022</v>
      </c>
      <c r="I581" t="str">
        <f ca="1">IFERROR(__xludf.DUMMYFUNCTION("IFS(
  REGEXMATCH(LOWER(B612), ""sports|ufc|nba|nfl|mlb|soccer|sports fans""), ""Sports"",
  REGEXMATCH(LOWER(B612), ""music|spotify|concert|band|rock|pop|hip hop|jazz|r&amp;b|music lovers""), ""Music"",
  REGEXMATCH(LOWER(B612), ""food|cooking|recipe|restaur"&amp;"ant|snack|grocery|foodies""), ""Food"",
  REGEXMATCH(LOWER(B612), ""travel|vacation|airline|hotel|trip|flights|travelers""), ""Travel"",
  REGEXMATCH(LOWER(B612), ""fashion|style|clothing|apparel|shoes|accessories|beauty|cosmetics|fashionistas""), ""Fashi"&amp;"on &amp; Beauty"",
  REGEXMATCH(LOWER(B612), ""fitness|workout|gym|exercise|yoga|wellness|fitness enthusiasts""), ""Fitness"",
  REGEXMATCH(LOWER(B612), ""health|medical|pharmacy|mental health|doctor|health-conscious""), ""Health"",
  REGEXMATCH(LOWER(B612), "&amp;"""pets|dogs|cats|animals|pet care|pet lovers""), ""Pets"",
  REGEXMATCH(LOWER(B612), ""games|gaming|video games|xbox|playstation|nintendo|gamers""), ""Gaming"",
  REGEXMATCH(LOWER(B612), ""entertainment|movies|tv|netflix|streaming|celebrity|movie lovers|t"&amp;"v fans""), ""Entertainment"",
  REGEXMATCH(LOWER(B612), ""lifestyle|home|interior|decor|living|lifestyle enthusiasts""), ""Lifestyle"",
  REGEXMATCH(LOWER(B612), ""financial|finance|investing|stocks|retirement|banking|credit|debt|loans|savings|personal fi"&amp;"nance""), ""Finance"",
  REGEXMATCH(LOWER(B612), ""auto|automotive""), ""Auto"",
  REGEXMATCH(LOWER(B612), ""parenting|moms|dads|kids|toddlers|baby|new parents|children""), ""Parenting"",
  REGEXMATCH(LOWER(B612), ""technology|tech|gadgets|smartphone|apps"&amp;"|devices|computing|ai|robots""), ""Technology"",
  REGEXMATCH(LOWER(B612), ""education|students|learning|school|teachers|college|university|academics""), ""Education"",
  TRUE, ""Other""
)"),"Gaming")</f>
        <v>Gaming</v>
      </c>
      <c r="J581" t="s">
        <v>152</v>
      </c>
      <c r="K581" t="s">
        <v>1292</v>
      </c>
      <c r="L581" t="s">
        <v>40</v>
      </c>
      <c r="M581" t="s">
        <v>335</v>
      </c>
      <c r="N581" t="s">
        <v>23</v>
      </c>
      <c r="O581" t="s">
        <v>24</v>
      </c>
      <c r="P581">
        <v>119280</v>
      </c>
      <c r="Q581">
        <v>400</v>
      </c>
      <c r="R581">
        <v>55665</v>
      </c>
      <c r="S581">
        <v>112913</v>
      </c>
      <c r="T581">
        <v>23</v>
      </c>
      <c r="U581">
        <v>6492.6763430000001</v>
      </c>
      <c r="V581" t="s">
        <v>106</v>
      </c>
      <c r="W581">
        <f t="shared" si="63"/>
        <v>282.29027578260872</v>
      </c>
      <c r="X581">
        <f t="shared" si="64"/>
        <v>0.33534540576794097</v>
      </c>
      <c r="Y581">
        <f t="shared" si="65"/>
        <v>46.66750503018109</v>
      </c>
      <c r="Z581">
        <f t="shared" si="66"/>
        <v>116.63839653283033</v>
      </c>
      <c r="AA581">
        <f t="shared" si="67"/>
        <v>5.75</v>
      </c>
      <c r="AB581">
        <f t="shared" si="68"/>
        <v>54.432229569081159</v>
      </c>
      <c r="AC581">
        <f t="shared" si="69"/>
        <v>16.231690857499999</v>
      </c>
    </row>
    <row r="582" spans="1:29" x14ac:dyDescent="0.25">
      <c r="A582" t="s">
        <v>1111</v>
      </c>
      <c r="B582" t="s">
        <v>2306</v>
      </c>
      <c r="C582" t="s">
        <v>2307</v>
      </c>
      <c r="D582" t="s">
        <v>2735</v>
      </c>
      <c r="E582" t="s">
        <v>3023</v>
      </c>
      <c r="I582" t="str">
        <f ca="1">IFERROR(__xludf.DUMMYFUNCTION("IFS(
  REGEXMATCH(LOWER(B475), ""sports|ufc|nba|nfl|mlb|soccer|sports fans""), ""Sports"",
  REGEXMATCH(LOWER(B475), ""music|spotify|concert|band|rock|pop|hip hop|jazz|r&amp;b|music lovers""), ""Music"",
  REGEXMATCH(LOWER(B475), ""food|cooking|recipe|restaur"&amp;"ant|snack|grocery|foodies""), ""Food"",
  REGEXMATCH(LOWER(B475), ""travel|vacation|airline|hotel|trip|flights|travelers""), ""Travel"",
  REGEXMATCH(LOWER(B475), ""fashion|style|clothing|apparel|shoes|accessories|beauty|cosmetics|fashionistas""), ""Fashi"&amp;"on &amp; Beauty"",
  REGEXMATCH(LOWER(B475), ""fitness|workout|gym|exercise|yoga|wellness|fitness enthusiasts""), ""Fitness"",
  REGEXMATCH(LOWER(B475), ""health|medical|pharmacy|mental health|doctor|health-conscious""), ""Health"",
  REGEXMATCH(LOWER(B475), "&amp;"""pets|dogs|cats|animals|pet care|pet lovers""), ""Pets"",
  REGEXMATCH(LOWER(B475), ""games|gaming|video games|xbox|playstation|nintendo|gamers""), ""Gaming"",
  REGEXMATCH(LOWER(B475), ""entertainment|movies|tv|netflix|streaming|celebrity|movie lovers|t"&amp;"v fans""), ""Entertainment"",
  REGEXMATCH(LOWER(B475), ""lifestyle|home|interior|decor|living|lifestyle enthusiasts""), ""Lifestyle"",
  REGEXMATCH(LOWER(B475), ""financial|finance|investing|stocks|retirement|banking|credit|debt|loans|savings|personal fi"&amp;"nance""), ""Finance"",
  REGEXMATCH(LOWER(B475), ""auto|automotive""), ""Auto"",
  REGEXMATCH(LOWER(B475), ""parenting|moms|dads|kids|toddlers|baby|new parents|children""), ""Parenting"",
  REGEXMATCH(LOWER(B475), ""technology|tech|gadgets|smartphone|apps"&amp;"|devices|computing|ai|robots""), ""Technology"",
  REGEXMATCH(LOWER(B475), ""education|students|learning|school|teachers|college|university|academics""), ""Education"",
  TRUE, ""Other""
)"),"Other")</f>
        <v>Other</v>
      </c>
      <c r="J582" t="s">
        <v>27</v>
      </c>
      <c r="K582" t="s">
        <v>1112</v>
      </c>
      <c r="L582" t="s">
        <v>40</v>
      </c>
      <c r="M582" t="s">
        <v>280</v>
      </c>
      <c r="N582" t="s">
        <v>55</v>
      </c>
      <c r="O582" t="s">
        <v>116</v>
      </c>
      <c r="P582">
        <v>18537</v>
      </c>
      <c r="Q582">
        <v>95</v>
      </c>
      <c r="R582">
        <v>6473</v>
      </c>
      <c r="S582">
        <v>17081</v>
      </c>
      <c r="T582">
        <v>4</v>
      </c>
      <c r="U582">
        <v>5206.2389679999997</v>
      </c>
      <c r="V582" t="s">
        <v>74</v>
      </c>
      <c r="W582">
        <f t="shared" si="63"/>
        <v>1301.5597419999999</v>
      </c>
      <c r="X582">
        <f t="shared" si="64"/>
        <v>0.5124885364406323</v>
      </c>
      <c r="Y582">
        <f t="shared" si="65"/>
        <v>34.919350488212764</v>
      </c>
      <c r="Z582">
        <f t="shared" si="66"/>
        <v>804.30078294453881</v>
      </c>
      <c r="AA582">
        <f t="shared" si="67"/>
        <v>4.2105263157894735</v>
      </c>
      <c r="AB582">
        <f t="shared" si="68"/>
        <v>280.85660937584288</v>
      </c>
      <c r="AC582">
        <f t="shared" si="69"/>
        <v>54.802515452631575</v>
      </c>
    </row>
    <row r="583" spans="1:29" x14ac:dyDescent="0.25">
      <c r="A583" t="s">
        <v>894</v>
      </c>
      <c r="B583" t="s">
        <v>2306</v>
      </c>
      <c r="C583" t="s">
        <v>2307</v>
      </c>
      <c r="D583" t="s">
        <v>2331</v>
      </c>
      <c r="E583" t="s">
        <v>2350</v>
      </c>
      <c r="F583" t="s">
        <v>3024</v>
      </c>
      <c r="I583" t="str">
        <f ca="1">IFERROR(__xludf.DUMMYFUNCTION("IFS(
  REGEXMATCH(LOWER(B360), ""sports|ufc|nba|nfl|mlb|soccer|sports fans""), ""Sports"",
  REGEXMATCH(LOWER(B360), ""music|spotify|concert|band|rock|pop|hip hop|jazz|r&amp;b|music lovers""), ""Music"",
  REGEXMATCH(LOWER(B360), ""food|cooking|recipe|restaur"&amp;"ant|snack|grocery|foodies""), ""Food"",
  REGEXMATCH(LOWER(B360), ""travel|vacation|airline|hotel|trip|flights|travelers""), ""Travel"",
  REGEXMATCH(LOWER(B360), ""fashion|style|clothing|apparel|shoes|accessories|beauty|cosmetics|fashionistas""), ""Fashi"&amp;"on &amp; Beauty"",
  REGEXMATCH(LOWER(B360), ""fitness|workout|gym|exercise|yoga|wellness|fitness enthusiasts""), ""Fitness"",
  REGEXMATCH(LOWER(B360), ""health|medical|pharmacy|mental health|doctor|health-conscious""), ""Health"",
  REGEXMATCH(LOWER(B360), "&amp;"""pets|dogs|cats|animals|pet care|pet lovers""), ""Pets"",
  REGEXMATCH(LOWER(B360), ""games|gaming|video games|xbox|playstation|nintendo|gamers""), ""Gaming"",
  REGEXMATCH(LOWER(B360), ""entertainment|movies|tv|netflix|streaming|celebrity|movie lovers|t"&amp;"v fans""), ""Entertainment"",
  REGEXMATCH(LOWER(B360), ""lifestyle|home|interior|decor|living|lifestyle enthusiasts""), ""Lifestyle"",
  REGEXMATCH(LOWER(B360), ""financial|finance|investing|stocks|retirement|banking|credit|debt|loans|savings|personal fi"&amp;"nance""), ""Finance"",
  REGEXMATCH(LOWER(B360), ""auto|automotive""), ""Auto"",
  REGEXMATCH(LOWER(B360), ""parenting|moms|dads|kids|toddlers|baby|new parents|children""), ""Parenting"",
  REGEXMATCH(LOWER(B360), ""technology|tech|gadgets|smartphone|apps"&amp;"|devices|computing|ai|robots""), ""Technology"",
  REGEXMATCH(LOWER(B360), ""education|students|learning|school|teachers|college|university|academics""), ""Education"",
  TRUE, ""Other""
)"),"Auto")</f>
        <v>Auto</v>
      </c>
      <c r="J583" t="s">
        <v>19</v>
      </c>
      <c r="K583" t="s">
        <v>895</v>
      </c>
      <c r="L583" t="s">
        <v>40</v>
      </c>
      <c r="M583" t="s">
        <v>896</v>
      </c>
      <c r="N583" t="s">
        <v>51</v>
      </c>
      <c r="O583" t="s">
        <v>24</v>
      </c>
      <c r="P583">
        <v>23941</v>
      </c>
      <c r="Q583">
        <v>150</v>
      </c>
      <c r="R583">
        <v>13054</v>
      </c>
      <c r="S583">
        <v>22276</v>
      </c>
      <c r="T583">
        <v>6</v>
      </c>
      <c r="U583">
        <v>2856.1654250000001</v>
      </c>
      <c r="V583" t="s">
        <v>106</v>
      </c>
      <c r="W583">
        <f t="shared" si="63"/>
        <v>476.02757083333336</v>
      </c>
      <c r="X583">
        <f t="shared" si="64"/>
        <v>0.62654024476838899</v>
      </c>
      <c r="Y583">
        <f t="shared" si="65"/>
        <v>54.525709034710331</v>
      </c>
      <c r="Z583">
        <f t="shared" si="66"/>
        <v>218.79618699249272</v>
      </c>
      <c r="AA583">
        <f t="shared" si="67"/>
        <v>4</v>
      </c>
      <c r="AB583">
        <f t="shared" si="68"/>
        <v>119.30017229856732</v>
      </c>
      <c r="AC583">
        <f t="shared" si="69"/>
        <v>19.041102833333333</v>
      </c>
    </row>
    <row r="584" spans="1:29" x14ac:dyDescent="0.25">
      <c r="A584" t="s">
        <v>1508</v>
      </c>
      <c r="B584" t="s">
        <v>2306</v>
      </c>
      <c r="C584" t="s">
        <v>2307</v>
      </c>
      <c r="D584" t="s">
        <v>242</v>
      </c>
      <c r="E584" t="s">
        <v>242</v>
      </c>
      <c r="I584" t="str">
        <f ca="1">IFERROR(__xludf.DUMMYFUNCTION("IFS(
  REGEXMATCH(LOWER(B727), ""sports|ufc|nba|nfl|mlb|soccer|sports fans""), ""Sports"",
  REGEXMATCH(LOWER(B727), ""music|spotify|concert|band|rock|pop|hip hop|jazz|r&amp;b|music lovers""), ""Music"",
  REGEXMATCH(LOWER(B727), ""food|cooking|recipe|restaur"&amp;"ant|snack|grocery|foodies""), ""Food"",
  REGEXMATCH(LOWER(B727), ""travel|vacation|airline|hotel|trip|flights|travelers""), ""Travel"",
  REGEXMATCH(LOWER(B727), ""fashion|style|clothing|apparel|shoes|accessories|beauty|cosmetics|fashionistas""), ""Fashi"&amp;"on &amp; Beauty"",
  REGEXMATCH(LOWER(B727), ""fitness|workout|gym|exercise|yoga|wellness|fitness enthusiasts""), ""Fitness"",
  REGEXMATCH(LOWER(B727), ""health|medical|pharmacy|mental health|doctor|health-conscious""), ""Health"",
  REGEXMATCH(LOWER(B727), "&amp;"""pets|dogs|cats|animals|pet care|pet lovers""), ""Pets"",
  REGEXMATCH(LOWER(B727), ""games|gaming|video games|xbox|playstation|nintendo|gamers""), ""Gaming"",
  REGEXMATCH(LOWER(B727), ""entertainment|movies|tv|netflix|streaming|celebrity|movie lovers|t"&amp;"v fans""), ""Entertainment"",
  REGEXMATCH(LOWER(B727), ""lifestyle|home|interior|decor|living|lifestyle enthusiasts""), ""Lifestyle"",
  REGEXMATCH(LOWER(B727), ""financial|finance|investing|stocks|retirement|banking|credit|debt|loans|savings|personal fi"&amp;"nance""), ""Finance"",
  REGEXMATCH(LOWER(B727), ""auto|automotive""), ""Auto"",
  REGEXMATCH(LOWER(B727), ""parenting|moms|dads|kids|toddlers|baby|new parents|children""), ""Parenting"",
  REGEXMATCH(LOWER(B727), ""technology|tech|gadgets|smartphone|apps"&amp;"|devices|computing|ai|robots""), ""Technology"",
  REGEXMATCH(LOWER(B727), ""education|students|learning|school|teachers|college|university|academics""), ""Education"",
  TRUE, ""Other""
)"),"Travel")</f>
        <v>Travel</v>
      </c>
      <c r="J584" t="s">
        <v>19</v>
      </c>
      <c r="K584" t="s">
        <v>473</v>
      </c>
      <c r="L584" t="s">
        <v>21</v>
      </c>
      <c r="M584" t="s">
        <v>187</v>
      </c>
      <c r="N584" t="s">
        <v>23</v>
      </c>
      <c r="O584" t="s">
        <v>24</v>
      </c>
      <c r="P584">
        <v>272509</v>
      </c>
      <c r="Q584">
        <v>736</v>
      </c>
      <c r="R584">
        <v>89526</v>
      </c>
      <c r="S584">
        <v>237859</v>
      </c>
      <c r="T584">
        <v>69</v>
      </c>
      <c r="U584">
        <v>8168.3470770000004</v>
      </c>
      <c r="V584" t="s">
        <v>31</v>
      </c>
      <c r="W584">
        <f t="shared" si="63"/>
        <v>118.38184169565218</v>
      </c>
      <c r="X584">
        <f t="shared" si="64"/>
        <v>0.27008282295263641</v>
      </c>
      <c r="Y584">
        <f t="shared" si="65"/>
        <v>32.852492945187137</v>
      </c>
      <c r="Z584">
        <f t="shared" si="66"/>
        <v>91.23994232960257</v>
      </c>
      <c r="AA584">
        <f t="shared" si="67"/>
        <v>9.375</v>
      </c>
      <c r="AB584">
        <f t="shared" si="68"/>
        <v>29.974595617025493</v>
      </c>
      <c r="AC584">
        <f t="shared" si="69"/>
        <v>11.098297658967391</v>
      </c>
    </row>
    <row r="585" spans="1:29" x14ac:dyDescent="0.25">
      <c r="A585" t="s">
        <v>1149</v>
      </c>
      <c r="B585" t="s">
        <v>2306</v>
      </c>
      <c r="C585" t="s">
        <v>2307</v>
      </c>
      <c r="D585" t="s">
        <v>2345</v>
      </c>
      <c r="E585" t="s">
        <v>2381</v>
      </c>
      <c r="F585" t="s">
        <v>2382</v>
      </c>
      <c r="G585" t="s">
        <v>3025</v>
      </c>
      <c r="I585" t="str">
        <f ca="1">IFERROR(__xludf.DUMMYFUNCTION("IFS(
  REGEXMATCH(LOWER(B499), ""sports|ufc|nba|nfl|mlb|soccer|sports fans""), ""Sports"",
  REGEXMATCH(LOWER(B499), ""music|spotify|concert|band|rock|pop|hip hop|jazz|r&amp;b|music lovers""), ""Music"",
  REGEXMATCH(LOWER(B499), ""food|cooking|recipe|restaur"&amp;"ant|snack|grocery|foodies""), ""Food"",
  REGEXMATCH(LOWER(B499), ""travel|vacation|airline|hotel|trip|flights|travelers""), ""Travel"",
  REGEXMATCH(LOWER(B499), ""fashion|style|clothing|apparel|shoes|accessories|beauty|cosmetics|fashionistas""), ""Fashi"&amp;"on &amp; Beauty"",
  REGEXMATCH(LOWER(B499), ""fitness|workout|gym|exercise|yoga|wellness|fitness enthusiasts""), ""Fitness"",
  REGEXMATCH(LOWER(B499), ""health|medical|pharmacy|mental health|doctor|health-conscious""), ""Health"",
  REGEXMATCH(LOWER(B499), "&amp;"""pets|dogs|cats|animals|pet care|pet lovers""), ""Pets"",
  REGEXMATCH(LOWER(B499), ""games|gaming|video games|xbox|playstation|nintendo|gamers""), ""Gaming"",
  REGEXMATCH(LOWER(B499), ""entertainment|movies|tv|netflix|streaming|celebrity|movie lovers|t"&amp;"v fans""), ""Entertainment"",
  REGEXMATCH(LOWER(B499), ""lifestyle|home|interior|decor|living|lifestyle enthusiasts""), ""Lifestyle"",
  REGEXMATCH(LOWER(B499), ""financial|finance|investing|stocks|retirement|banking|credit|debt|loans|savings|personal fi"&amp;"nance""), ""Finance"",
  REGEXMATCH(LOWER(B499), ""auto|automotive""), ""Auto"",
  REGEXMATCH(LOWER(B499), ""parenting|moms|dads|kids|toddlers|baby|new parents|children""), ""Parenting"",
  REGEXMATCH(LOWER(B499), ""technology|tech|gadgets|smartphone|apps"&amp;"|devices|computing|ai|robots""), ""Technology"",
  REGEXMATCH(LOWER(B499), ""education|students|learning|school|teachers|college|university|academics""), ""Education"",
  TRUE, ""Other""
)"),"Other")</f>
        <v>Other</v>
      </c>
      <c r="J585" t="s">
        <v>27</v>
      </c>
      <c r="K585" t="s">
        <v>418</v>
      </c>
      <c r="L585" t="s">
        <v>34</v>
      </c>
      <c r="M585" t="s">
        <v>1150</v>
      </c>
      <c r="N585" t="s">
        <v>51</v>
      </c>
      <c r="O585" t="s">
        <v>92</v>
      </c>
      <c r="P585">
        <v>39314</v>
      </c>
      <c r="Q585">
        <v>100</v>
      </c>
      <c r="R585">
        <v>27671</v>
      </c>
      <c r="S585">
        <v>35488</v>
      </c>
      <c r="T585">
        <v>8</v>
      </c>
      <c r="U585">
        <v>5530.8004579999997</v>
      </c>
      <c r="V585" t="s">
        <v>74</v>
      </c>
      <c r="W585">
        <f t="shared" si="63"/>
        <v>691.35005724999996</v>
      </c>
      <c r="X585">
        <f t="shared" si="64"/>
        <v>0.25436231367960527</v>
      </c>
      <c r="Y585">
        <f t="shared" si="65"/>
        <v>70.384595818283572</v>
      </c>
      <c r="Z585">
        <f t="shared" si="66"/>
        <v>199.87714423042175</v>
      </c>
      <c r="AA585">
        <f t="shared" si="67"/>
        <v>8</v>
      </c>
      <c r="AB585">
        <f t="shared" si="68"/>
        <v>140.68272009971002</v>
      </c>
      <c r="AC585">
        <f t="shared" si="69"/>
        <v>55.308004579999995</v>
      </c>
    </row>
    <row r="586" spans="1:29" x14ac:dyDescent="0.25">
      <c r="A586" t="s">
        <v>449</v>
      </c>
      <c r="B586" t="s">
        <v>818</v>
      </c>
      <c r="C586" t="s">
        <v>2337</v>
      </c>
      <c r="D586" t="s">
        <v>2401</v>
      </c>
      <c r="I586" t="str">
        <f ca="1">IFERROR(__xludf.DUMMYFUNCTION("IFS(
  REGEXMATCH(LOWER(B153), ""sports|ufc|nba|nfl|mlb|soccer|sports fans""), ""Sports"",
  REGEXMATCH(LOWER(B153), ""music|spotify|concert|band|rock|pop|hip hop|jazz|r&amp;b|music lovers""), ""Music"",
  REGEXMATCH(LOWER(B153), ""food|cooking|recipe|restaur"&amp;"ant|snack|grocery|foodies""), ""Food"",
  REGEXMATCH(LOWER(B153), ""travel|vacation|airline|hotel|trip|flights|travelers""), ""Travel"",
  REGEXMATCH(LOWER(B153), ""fashion|style|clothing|apparel|shoes|accessories|beauty|cosmetics|fashionistas""), ""Fashi"&amp;"on &amp; Beauty"",
  REGEXMATCH(LOWER(B153), ""fitness|workout|gym|exercise|yoga|wellness|fitness enthusiasts""), ""Fitness"",
  REGEXMATCH(LOWER(B153), ""health|medical|pharmacy|mental health|doctor|health-conscious""), ""Health"",
  REGEXMATCH(LOWER(B153), "&amp;"""pets|dogs|cats|animals|pet care|pet lovers""), ""Pets"",
  REGEXMATCH(LOWER(B153), ""games|gaming|video games|xbox|playstation|nintendo|gamers""), ""Gaming"",
  REGEXMATCH(LOWER(B153), ""entertainment|movies|tv|netflix|streaming|celebrity|movie lovers|t"&amp;"v fans""), ""Entertainment"",
  REGEXMATCH(LOWER(B153), ""lifestyle|home|interior|decor|living|lifestyle enthusiasts""), ""Lifestyle"",
  REGEXMATCH(LOWER(B153), ""financial|finance|investing|stocks|retirement|banking|credit|debt|loans|savings|personal fi"&amp;"nance""), ""Finance"",
  REGEXMATCH(LOWER(B153), ""auto|automotive""), ""Auto"",
  REGEXMATCH(LOWER(B153), ""parenting|moms|dads|kids|toddlers|baby|new parents|children""), ""Parenting"",
  REGEXMATCH(LOWER(B153), ""technology|tech|gadgets|smartphone|apps"&amp;"|devices|computing|ai|robots""), ""Technology"",
  REGEXMATCH(LOWER(B153), ""education|students|learning|school|teachers|college|university|academics""), ""Education"",
  TRUE, ""Other""
)"),"Entertainment")</f>
        <v>Entertainment</v>
      </c>
      <c r="J586" t="s">
        <v>19</v>
      </c>
      <c r="K586" t="s">
        <v>450</v>
      </c>
      <c r="L586" t="s">
        <v>21</v>
      </c>
      <c r="M586" t="s">
        <v>451</v>
      </c>
      <c r="N586" t="s">
        <v>55</v>
      </c>
      <c r="O586" t="s">
        <v>24</v>
      </c>
      <c r="P586">
        <v>37617</v>
      </c>
      <c r="Q586">
        <v>85</v>
      </c>
      <c r="R586">
        <v>5092</v>
      </c>
      <c r="S586">
        <v>34373</v>
      </c>
      <c r="T586">
        <v>6</v>
      </c>
      <c r="U586">
        <v>1608.8829519999999</v>
      </c>
      <c r="V586" t="s">
        <v>47</v>
      </c>
      <c r="W586">
        <f t="shared" si="63"/>
        <v>268.14715866666666</v>
      </c>
      <c r="X586">
        <f t="shared" si="64"/>
        <v>0.22596166626791075</v>
      </c>
      <c r="Y586">
        <f t="shared" si="65"/>
        <v>13.536432995720022</v>
      </c>
      <c r="Z586">
        <f t="shared" si="66"/>
        <v>315.96287352710135</v>
      </c>
      <c r="AA586">
        <f t="shared" si="67"/>
        <v>7.0588235294117645</v>
      </c>
      <c r="AB586">
        <f t="shared" si="68"/>
        <v>42.770102666347661</v>
      </c>
      <c r="AC586">
        <f t="shared" si="69"/>
        <v>18.928034729411763</v>
      </c>
    </row>
    <row r="587" spans="1:29" x14ac:dyDescent="0.25">
      <c r="A587" t="s">
        <v>623</v>
      </c>
      <c r="B587" t="s">
        <v>2310</v>
      </c>
      <c r="C587" t="s">
        <v>3026</v>
      </c>
      <c r="D587" t="s">
        <v>3027</v>
      </c>
      <c r="I587" t="str">
        <f ca="1">IFERROR(__xludf.DUMMYFUNCTION("IFS(
  REGEXMATCH(LOWER(B226), ""sports|ufc|nba|nfl|mlb|soccer|sports fans""), ""Sports"",
  REGEXMATCH(LOWER(B226), ""music|spotify|concert|band|rock|pop|hip hop|jazz|r&amp;b|music lovers""), ""Music"",
  REGEXMATCH(LOWER(B226), ""food|cooking|recipe|restaur"&amp;"ant|snack|grocery|foodies""), ""Food"",
  REGEXMATCH(LOWER(B226), ""travel|vacation|airline|hotel|trip|flights|travelers""), ""Travel"",
  REGEXMATCH(LOWER(B226), ""fashion|style|clothing|apparel|shoes|accessories|beauty|cosmetics|fashionistas""), ""Fashi"&amp;"on &amp; Beauty"",
  REGEXMATCH(LOWER(B226), ""fitness|workout|gym|exercise|yoga|wellness|fitness enthusiasts""), ""Fitness"",
  REGEXMATCH(LOWER(B226), ""health|medical|pharmacy|mental health|doctor|health-conscious""), ""Health"",
  REGEXMATCH(LOWER(B226), "&amp;"""pets|dogs|cats|animals|pet care|pet lovers""), ""Pets"",
  REGEXMATCH(LOWER(B226), ""games|gaming|video games|xbox|playstation|nintendo|gamers""), ""Gaming"",
  REGEXMATCH(LOWER(B226), ""entertainment|movies|tv|netflix|streaming|celebrity|movie lovers|t"&amp;"v fans""), ""Entertainment"",
  REGEXMATCH(LOWER(B226), ""lifestyle|home|interior|decor|living|lifestyle enthusiasts""), ""Lifestyle"",
  REGEXMATCH(LOWER(B226), ""financial|finance|investing|stocks|retirement|banking|credit|debt|loans|savings|personal fi"&amp;"nance""), ""Finance"",
  REGEXMATCH(LOWER(B226), ""auto|automotive""), ""Auto"",
  REGEXMATCH(LOWER(B226), ""parenting|moms|dads|kids|toddlers|baby|new parents|children""), ""Parenting"",
  REGEXMATCH(LOWER(B226), ""technology|tech|gadgets|smartphone|apps"&amp;"|devices|computing|ai|robots""), ""Technology"",
  REGEXMATCH(LOWER(B226), ""education|students|learning|school|teachers|college|university|academics""), ""Education"",
  TRUE, ""Other""
)"),"Lifestyle")</f>
        <v>Lifestyle</v>
      </c>
      <c r="J587" t="s">
        <v>27</v>
      </c>
      <c r="K587" t="s">
        <v>624</v>
      </c>
      <c r="L587" t="s">
        <v>29</v>
      </c>
      <c r="M587" t="s">
        <v>625</v>
      </c>
      <c r="N587" t="s">
        <v>23</v>
      </c>
      <c r="O587" t="s">
        <v>24</v>
      </c>
      <c r="P587">
        <v>15547</v>
      </c>
      <c r="Q587">
        <v>70</v>
      </c>
      <c r="R587">
        <v>7615</v>
      </c>
      <c r="S587">
        <v>14939</v>
      </c>
      <c r="T587">
        <v>3</v>
      </c>
      <c r="U587">
        <v>1767.4644559999999</v>
      </c>
      <c r="V587" t="s">
        <v>74</v>
      </c>
      <c r="W587">
        <f t="shared" si="63"/>
        <v>589.15481866666664</v>
      </c>
      <c r="X587">
        <f t="shared" si="64"/>
        <v>0.45024763619990993</v>
      </c>
      <c r="Y587">
        <f t="shared" si="65"/>
        <v>48.980510709461633</v>
      </c>
      <c r="Z587">
        <f t="shared" si="66"/>
        <v>232.10301457649376</v>
      </c>
      <c r="AA587">
        <f t="shared" si="67"/>
        <v>4.2857142857142856</v>
      </c>
      <c r="AB587">
        <f t="shared" si="68"/>
        <v>113.68524191162281</v>
      </c>
      <c r="AC587">
        <f t="shared" si="69"/>
        <v>25.249492228571427</v>
      </c>
    </row>
    <row r="588" spans="1:29" x14ac:dyDescent="0.25">
      <c r="A588" t="s">
        <v>398</v>
      </c>
      <c r="B588" t="s">
        <v>2393</v>
      </c>
      <c r="C588" t="s">
        <v>242</v>
      </c>
      <c r="D588" t="s">
        <v>3028</v>
      </c>
      <c r="E588" t="s">
        <v>3029</v>
      </c>
      <c r="I588" t="str">
        <f ca="1">IFERROR(__xludf.DUMMYFUNCTION("IFS(
  REGEXMATCH(LOWER(B131), ""sports|ufc|nba|nfl|mlb|soccer|sports fans""), ""Sports"",
  REGEXMATCH(LOWER(B131), ""music|spotify|concert|band|rock|pop|hip hop|jazz|r&amp;b|music lovers""), ""Music"",
  REGEXMATCH(LOWER(B131), ""food|cooking|recipe|restaur"&amp;"ant|snack|grocery|foodies""), ""Food"",
  REGEXMATCH(LOWER(B131), ""travel|vacation|airline|hotel|trip|flights|travelers""), ""Travel"",
  REGEXMATCH(LOWER(B131), ""fashion|style|clothing|apparel|shoes|accessories|beauty|cosmetics|fashionistas""), ""Fashi"&amp;"on &amp; Beauty"",
  REGEXMATCH(LOWER(B131), ""fitness|workout|gym|exercise|yoga|wellness|fitness enthusiasts""), ""Fitness"",
  REGEXMATCH(LOWER(B131), ""health|medical|pharmacy|mental health|doctor|health-conscious""), ""Health"",
  REGEXMATCH(LOWER(B131), "&amp;"""pets|dogs|cats|animals|pet care|pet lovers""), ""Pets"",
  REGEXMATCH(LOWER(B131), ""games|gaming|video games|xbox|playstation|nintendo|gamers""), ""Gaming"",
  REGEXMATCH(LOWER(B131), ""entertainment|movies|tv|netflix|streaming|celebrity|movie lovers|t"&amp;"v fans""), ""Entertainment"",
  REGEXMATCH(LOWER(B131), ""lifestyle|home|interior|decor|living|lifestyle enthusiasts""), ""Lifestyle"",
  REGEXMATCH(LOWER(B131), ""financial|finance|investing|stocks|retirement|banking|credit|debt|loans|savings|personal fi"&amp;"nance""), ""Finance"",
  REGEXMATCH(LOWER(B131), ""auto|automotive""), ""Auto"",
  REGEXMATCH(LOWER(B131), ""parenting|moms|dads|kids|toddlers|baby|new parents|children""), ""Parenting"",
  REGEXMATCH(LOWER(B131), ""technology|tech|gadgets|smartphone|apps"&amp;"|devices|computing|ai|robots""), ""Technology"",
  REGEXMATCH(LOWER(B131), ""education|students|learning|school|teachers|college|university|academics""), ""Education"",
  TRUE, ""Other""
)"),"Travel")</f>
        <v>Travel</v>
      </c>
      <c r="J588" t="s">
        <v>19</v>
      </c>
      <c r="K588" t="s">
        <v>399</v>
      </c>
      <c r="L588" t="s">
        <v>40</v>
      </c>
      <c r="M588" t="s">
        <v>45</v>
      </c>
      <c r="N588" t="s">
        <v>36</v>
      </c>
      <c r="O588" t="s">
        <v>24</v>
      </c>
      <c r="P588">
        <v>87287</v>
      </c>
      <c r="Q588">
        <v>203</v>
      </c>
      <c r="R588">
        <v>40039</v>
      </c>
      <c r="S588">
        <v>80040</v>
      </c>
      <c r="T588">
        <v>18</v>
      </c>
      <c r="U588">
        <v>1579.367346</v>
      </c>
      <c r="V588" t="s">
        <v>74</v>
      </c>
      <c r="W588">
        <f t="shared" si="63"/>
        <v>87.742630333333338</v>
      </c>
      <c r="X588">
        <f t="shared" si="64"/>
        <v>0.23256613241376148</v>
      </c>
      <c r="Y588">
        <f t="shared" si="65"/>
        <v>45.870519092190129</v>
      </c>
      <c r="Z588">
        <f t="shared" si="66"/>
        <v>39.445724069032693</v>
      </c>
      <c r="AA588">
        <f t="shared" si="67"/>
        <v>8.8669950738916263</v>
      </c>
      <c r="AB588">
        <f t="shared" si="68"/>
        <v>18.09395839013828</v>
      </c>
      <c r="AC588">
        <f t="shared" si="69"/>
        <v>7.780134709359606</v>
      </c>
    </row>
    <row r="589" spans="1:29" x14ac:dyDescent="0.25">
      <c r="A589" t="s">
        <v>70</v>
      </c>
      <c r="B589" t="s">
        <v>522</v>
      </c>
      <c r="C589" t="s">
        <v>3030</v>
      </c>
      <c r="D589" t="s">
        <v>3031</v>
      </c>
      <c r="I589" t="str">
        <f ca="1">IFERROR(__xludf.DUMMYFUNCTION("IFS(
  REGEXMATCH(LOWER(B12), ""sports|ufc|nba|nfl|mlb|soccer|sports fans""), ""Sports"",
  REGEXMATCH(LOWER(B12), ""music|spotify|concert|band|rock|pop|hip hop|jazz|r&amp;b|music lovers""), ""Music"",
  REGEXMATCH(LOWER(B12), ""food|cooking|recipe|restaurant"&amp;"|snack|grocery|foodies""), ""Food"",
  REGEXMATCH(LOWER(B12), ""travel|vacation|airline|hotel|trip|flights|travelers""), ""Travel"",
  REGEXMATCH(LOWER(B12), ""fashion|style|clothing|apparel|shoes|accessories|beauty|cosmetics|fashionistas""), ""Fashion &amp; "&amp;"Beauty"",
  REGEXMATCH(LOWER(B12), ""fitness|workout|gym|exercise|yoga|wellness|fitness enthusiasts""), ""Fitness"",
  REGEXMATCH(LOWER(B12), ""health|medical|pharmacy|mental health|doctor|health-conscious""), ""Health"",
  REGEXMATCH(LOWER(B12), ""pets|d"&amp;"ogs|cats|animals|pet care|pet lovers""), ""Pets"",
  REGEXMATCH(LOWER(B12), ""games|gaming|video games|xbox|playstation|nintendo|gamers""), ""Gaming"",
  REGEXMATCH(LOWER(B12), ""entertainment|movies|tv|netflix|streaming|celebrity|movie lovers|tv fans""),"&amp;" ""Entertainment"",
  REGEXMATCH(LOWER(B12), ""lifestyle|home|interior|decor|living|lifestyle enthusiasts""), ""Lifestyle"",
  REGEXMATCH(LOWER(B12), ""financial|finance|investing|stocks|retirement|banking|credit|debt|loans|savings|personal finance""), """&amp;"Finance"",
  REGEXMATCH(LOWER(B12), ""auto|automotive""), ""Auto"",
  REGEXMATCH(LOWER(B12), ""parenting|moms|dads|kids|toddlers|baby|new parents|children""), ""Parenting"",
  REGEXMATCH(LOWER(B12), ""technology|tech|gadgets|smartphone|apps|devices|comput"&amp;"ing|ai|robots""), ""Technology"",
  REGEXMATCH(LOWER(B12), ""education|students|learning|school|teachers|college|university|academics""), ""Education"",
  TRUE, ""Other""
)"),"Other")</f>
        <v>Other</v>
      </c>
      <c r="J589" t="s">
        <v>27</v>
      </c>
      <c r="K589" t="s">
        <v>71</v>
      </c>
      <c r="L589" t="s">
        <v>21</v>
      </c>
      <c r="M589" t="s">
        <v>72</v>
      </c>
      <c r="N589" t="s">
        <v>73</v>
      </c>
      <c r="O589" t="s">
        <v>24</v>
      </c>
      <c r="P589">
        <v>12280</v>
      </c>
      <c r="Q589">
        <v>90</v>
      </c>
      <c r="R589">
        <v>7633</v>
      </c>
      <c r="S589">
        <v>11053</v>
      </c>
      <c r="T589">
        <v>5</v>
      </c>
      <c r="U589">
        <v>1452.207361</v>
      </c>
      <c r="V589" t="s">
        <v>74</v>
      </c>
      <c r="W589">
        <f t="shared" si="63"/>
        <v>290.44147220000002</v>
      </c>
      <c r="X589">
        <f t="shared" si="64"/>
        <v>0.73289902280130292</v>
      </c>
      <c r="Y589">
        <f t="shared" si="65"/>
        <v>62.15798045602606</v>
      </c>
      <c r="Z589">
        <f t="shared" si="66"/>
        <v>190.25381383466527</v>
      </c>
      <c r="AA589">
        <f t="shared" si="67"/>
        <v>5.5555555555555554</v>
      </c>
      <c r="AB589">
        <f t="shared" si="68"/>
        <v>118.25792842019543</v>
      </c>
      <c r="AC589">
        <f t="shared" si="69"/>
        <v>16.135637344444444</v>
      </c>
    </row>
    <row r="590" spans="1:29" x14ac:dyDescent="0.25">
      <c r="A590" t="s">
        <v>487</v>
      </c>
      <c r="B590" t="s">
        <v>818</v>
      </c>
      <c r="C590" t="s">
        <v>2345</v>
      </c>
      <c r="D590" t="s">
        <v>2443</v>
      </c>
      <c r="I590" t="str">
        <f ca="1">IFERROR(__xludf.DUMMYFUNCTION("IFS(
  REGEXMATCH(LOWER(B169), ""sports|ufc|nba|nfl|mlb|soccer|sports fans""), ""Sports"",
  REGEXMATCH(LOWER(B169), ""music|spotify|concert|band|rock|pop|hip hop|jazz|r&amp;b|music lovers""), ""Music"",
  REGEXMATCH(LOWER(B169), ""food|cooking|recipe|restaur"&amp;"ant|snack|grocery|foodies""), ""Food"",
  REGEXMATCH(LOWER(B169), ""travel|vacation|airline|hotel|trip|flights|travelers""), ""Travel"",
  REGEXMATCH(LOWER(B169), ""fashion|style|clothing|apparel|shoes|accessories|beauty|cosmetics|fashionistas""), ""Fashi"&amp;"on &amp; Beauty"",
  REGEXMATCH(LOWER(B169), ""fitness|workout|gym|exercise|yoga|wellness|fitness enthusiasts""), ""Fitness"",
  REGEXMATCH(LOWER(B169), ""health|medical|pharmacy|mental health|doctor|health-conscious""), ""Health"",
  REGEXMATCH(LOWER(B169), "&amp;"""pets|dogs|cats|animals|pet care|pet lovers""), ""Pets"",
  REGEXMATCH(LOWER(B169), ""games|gaming|video games|xbox|playstation|nintendo|gamers""), ""Gaming"",
  REGEXMATCH(LOWER(B169), ""entertainment|movies|tv|netflix|streaming|celebrity|movie lovers|t"&amp;"v fans""), ""Entertainment"",
  REGEXMATCH(LOWER(B169), ""lifestyle|home|interior|decor|living|lifestyle enthusiasts""), ""Lifestyle"",
  REGEXMATCH(LOWER(B169), ""financial|finance|investing|stocks|retirement|banking|credit|debt|loans|savings|personal fi"&amp;"nance""), ""Finance"",
  REGEXMATCH(LOWER(B169), ""auto|automotive""), ""Auto"",
  REGEXMATCH(LOWER(B169), ""parenting|moms|dads|kids|toddlers|baby|new parents|children""), ""Parenting"",
  REGEXMATCH(LOWER(B169), ""technology|tech|gadgets|smartphone|apps"&amp;"|devices|computing|ai|robots""), ""Technology"",
  REGEXMATCH(LOWER(B169), ""education|students|learning|school|teachers|college|university|academics""), ""Education"",
  TRUE, ""Other""
)"),"Other")</f>
        <v>Other</v>
      </c>
      <c r="J590" t="s">
        <v>27</v>
      </c>
      <c r="K590" t="s">
        <v>437</v>
      </c>
      <c r="L590" t="s">
        <v>29</v>
      </c>
      <c r="M590" t="s">
        <v>488</v>
      </c>
      <c r="N590" t="s">
        <v>46</v>
      </c>
      <c r="O590" t="s">
        <v>24</v>
      </c>
      <c r="P590">
        <v>22004</v>
      </c>
      <c r="Q590">
        <v>80</v>
      </c>
      <c r="R590">
        <v>18735</v>
      </c>
      <c r="S590">
        <v>21127</v>
      </c>
      <c r="T590">
        <v>4</v>
      </c>
      <c r="U590">
        <v>1632.4727820000001</v>
      </c>
      <c r="V590" t="s">
        <v>74</v>
      </c>
      <c r="W590">
        <f t="shared" si="63"/>
        <v>408.11819550000001</v>
      </c>
      <c r="X590">
        <f t="shared" si="64"/>
        <v>0.36357025995273584</v>
      </c>
      <c r="Y590">
        <f t="shared" si="65"/>
        <v>85.143610252681327</v>
      </c>
      <c r="Z590">
        <f t="shared" si="66"/>
        <v>87.134922978382718</v>
      </c>
      <c r="AA590">
        <f t="shared" si="67"/>
        <v>5</v>
      </c>
      <c r="AB590">
        <f t="shared" si="68"/>
        <v>74.189819214688242</v>
      </c>
      <c r="AC590">
        <f t="shared" si="69"/>
        <v>20.405909775000001</v>
      </c>
    </row>
    <row r="591" spans="1:29" x14ac:dyDescent="0.25">
      <c r="A591" t="s">
        <v>1126</v>
      </c>
      <c r="B591" t="s">
        <v>2306</v>
      </c>
      <c r="C591" t="s">
        <v>2307</v>
      </c>
      <c r="D591" t="s">
        <v>2308</v>
      </c>
      <c r="E591" t="s">
        <v>3032</v>
      </c>
      <c r="I591" t="str">
        <f ca="1">IFERROR(__xludf.DUMMYFUNCTION("IFS(
  REGEXMATCH(LOWER(B485), ""sports|ufc|nba|nfl|mlb|soccer|sports fans""), ""Sports"",
  REGEXMATCH(LOWER(B485), ""music|spotify|concert|band|rock|pop|hip hop|jazz|r&amp;b|music lovers""), ""Music"",
  REGEXMATCH(LOWER(B485), ""food|cooking|recipe|restaur"&amp;"ant|snack|grocery|foodies""), ""Food"",
  REGEXMATCH(LOWER(B485), ""travel|vacation|airline|hotel|trip|flights|travelers""), ""Travel"",
  REGEXMATCH(LOWER(B485), ""fashion|style|clothing|apparel|shoes|accessories|beauty|cosmetics|fashionistas""), ""Fashi"&amp;"on &amp; Beauty"",
  REGEXMATCH(LOWER(B485), ""fitness|workout|gym|exercise|yoga|wellness|fitness enthusiasts""), ""Fitness"",
  REGEXMATCH(LOWER(B485), ""health|medical|pharmacy|mental health|doctor|health-conscious""), ""Health"",
  REGEXMATCH(LOWER(B485), "&amp;"""pets|dogs|cats|animals|pet care|pet lovers""), ""Pets"",
  REGEXMATCH(LOWER(B485), ""games|gaming|video games|xbox|playstation|nintendo|gamers""), ""Gaming"",
  REGEXMATCH(LOWER(B485), ""entertainment|movies|tv|netflix|streaming|celebrity|movie lovers|t"&amp;"v fans""), ""Entertainment"",
  REGEXMATCH(LOWER(B485), ""lifestyle|home|interior|decor|living|lifestyle enthusiasts""), ""Lifestyle"",
  REGEXMATCH(LOWER(B485), ""financial|finance|investing|stocks|retirement|banking|credit|debt|loans|savings|personal fi"&amp;"nance""), ""Finance"",
  REGEXMATCH(LOWER(B485), ""auto|automotive""), ""Auto"",
  REGEXMATCH(LOWER(B485), ""parenting|moms|dads|kids|toddlers|baby|new parents|children""), ""Parenting"",
  REGEXMATCH(LOWER(B485), ""technology|tech|gadgets|smartphone|apps"&amp;"|devices|computing|ai|robots""), ""Technology"",
  REGEXMATCH(LOWER(B485), ""education|students|learning|school|teachers|college|university|academics""), ""Education"",
  TRUE, ""Other""
)"),"Food")</f>
        <v>Food</v>
      </c>
      <c r="J591" t="s">
        <v>27</v>
      </c>
      <c r="K591" t="s">
        <v>1127</v>
      </c>
      <c r="L591" t="s">
        <v>21</v>
      </c>
      <c r="M591" t="s">
        <v>50</v>
      </c>
      <c r="N591" t="s">
        <v>46</v>
      </c>
      <c r="O591" t="s">
        <v>24</v>
      </c>
      <c r="P591">
        <v>103665</v>
      </c>
      <c r="Q591">
        <v>270</v>
      </c>
      <c r="R591">
        <v>77283</v>
      </c>
      <c r="S591">
        <v>94019</v>
      </c>
      <c r="T591">
        <v>4</v>
      </c>
      <c r="U591">
        <v>5284.6855649999998</v>
      </c>
      <c r="V591" t="s">
        <v>47</v>
      </c>
      <c r="W591">
        <f t="shared" si="63"/>
        <v>1321.1713912499999</v>
      </c>
      <c r="X591">
        <f t="shared" si="64"/>
        <v>0.26045434814064533</v>
      </c>
      <c r="Y591">
        <f t="shared" si="65"/>
        <v>74.550716249457381</v>
      </c>
      <c r="Z591">
        <f t="shared" si="66"/>
        <v>68.380957843251423</v>
      </c>
      <c r="AA591">
        <f t="shared" si="67"/>
        <v>1.4814814814814816</v>
      </c>
      <c r="AB591">
        <f t="shared" si="68"/>
        <v>50.978493850383444</v>
      </c>
      <c r="AC591">
        <f t="shared" si="69"/>
        <v>19.572909499999998</v>
      </c>
    </row>
    <row r="592" spans="1:29" x14ac:dyDescent="0.25">
      <c r="A592" t="s">
        <v>1499</v>
      </c>
      <c r="B592" t="s">
        <v>2306</v>
      </c>
      <c r="C592" t="s">
        <v>2307</v>
      </c>
      <c r="D592" t="s">
        <v>2338</v>
      </c>
      <c r="E592" t="s">
        <v>3033</v>
      </c>
      <c r="I592" t="str">
        <f ca="1">IFERROR(__xludf.DUMMYFUNCTION("IFS(
  REGEXMATCH(LOWER(B721), ""sports|ufc|nba|nfl|mlb|soccer|sports fans""), ""Sports"",
  REGEXMATCH(LOWER(B721), ""music|spotify|concert|band|rock|pop|hip hop|jazz|r&amp;b|music lovers""), ""Music"",
  REGEXMATCH(LOWER(B721), ""food|cooking|recipe|restaur"&amp;"ant|snack|grocery|foodies""), ""Food"",
  REGEXMATCH(LOWER(B721), ""travel|vacation|airline|hotel|trip|flights|travelers""), ""Travel"",
  REGEXMATCH(LOWER(B721), ""fashion|style|clothing|apparel|shoes|accessories|beauty|cosmetics|fashionistas""), ""Fashi"&amp;"on &amp; Beauty"",
  REGEXMATCH(LOWER(B721), ""fitness|workout|gym|exercise|yoga|wellness|fitness enthusiasts""), ""Fitness"",
  REGEXMATCH(LOWER(B721), ""health|medical|pharmacy|mental health|doctor|health-conscious""), ""Health"",
  REGEXMATCH(LOWER(B721), "&amp;"""pets|dogs|cats|animals|pet care|pet lovers""), ""Pets"",
  REGEXMATCH(LOWER(B721), ""games|gaming|video games|xbox|playstation|nintendo|gamers""), ""Gaming"",
  REGEXMATCH(LOWER(B721), ""entertainment|movies|tv|netflix|streaming|celebrity|movie lovers|t"&amp;"v fans""), ""Entertainment"",
  REGEXMATCH(LOWER(B721), ""lifestyle|home|interior|decor|living|lifestyle enthusiasts""), ""Lifestyle"",
  REGEXMATCH(LOWER(B721), ""financial|finance|investing|stocks|retirement|banking|credit|debt|loans|savings|personal fi"&amp;"nance""), ""Finance"",
  REGEXMATCH(LOWER(B721), ""auto|automotive""), ""Auto"",
  REGEXMATCH(LOWER(B721), ""parenting|moms|dads|kids|toddlers|baby|new parents|children""), ""Parenting"",
  REGEXMATCH(LOWER(B721), ""technology|tech|gadgets|smartphone|apps"&amp;"|devices|computing|ai|robots""), ""Technology"",
  REGEXMATCH(LOWER(B721), ""education|students|learning|school|teachers|college|university|academics""), ""Education"",
  TRUE, ""Other""
)"),"Other")</f>
        <v>Other</v>
      </c>
      <c r="J592" t="s">
        <v>19</v>
      </c>
      <c r="K592" t="s">
        <v>744</v>
      </c>
      <c r="L592" t="s">
        <v>40</v>
      </c>
      <c r="M592" t="s">
        <v>486</v>
      </c>
      <c r="N592" t="s">
        <v>23</v>
      </c>
      <c r="O592" t="s">
        <v>24</v>
      </c>
      <c r="P592">
        <v>55445</v>
      </c>
      <c r="Q592">
        <v>155</v>
      </c>
      <c r="R592">
        <v>4565</v>
      </c>
      <c r="S592">
        <v>53407</v>
      </c>
      <c r="T592">
        <v>36</v>
      </c>
      <c r="U592">
        <v>7948.4807520000004</v>
      </c>
      <c r="V592" t="s">
        <v>31</v>
      </c>
      <c r="W592">
        <f t="shared" si="63"/>
        <v>220.791132</v>
      </c>
      <c r="X592">
        <f t="shared" si="64"/>
        <v>0.27955631707097123</v>
      </c>
      <c r="Y592">
        <f t="shared" si="65"/>
        <v>8.2333844350256999</v>
      </c>
      <c r="Z592">
        <f t="shared" si="66"/>
        <v>1741.1786970427163</v>
      </c>
      <c r="AA592">
        <f t="shared" si="67"/>
        <v>23.225806451612904</v>
      </c>
      <c r="AB592">
        <f t="shared" si="68"/>
        <v>143.35793582829831</v>
      </c>
      <c r="AC592">
        <f t="shared" si="69"/>
        <v>51.280520980645164</v>
      </c>
    </row>
    <row r="593" spans="1:29" x14ac:dyDescent="0.25">
      <c r="A593" t="s">
        <v>312</v>
      </c>
      <c r="B593" t="s">
        <v>3034</v>
      </c>
      <c r="C593" t="s">
        <v>3035</v>
      </c>
      <c r="D593" t="s">
        <v>3036</v>
      </c>
      <c r="E593" t="s">
        <v>3037</v>
      </c>
      <c r="I593" t="str">
        <f ca="1">IFERROR(__xludf.DUMMYFUNCTION("IFS(
  REGEXMATCH(LOWER(B93), ""sports|ufc|nba|nfl|mlb|soccer|sports fans""), ""Sports"",
  REGEXMATCH(LOWER(B93), ""music|spotify|concert|band|rock|pop|hip hop|jazz|r&amp;b|music lovers""), ""Music"",
  REGEXMATCH(LOWER(B93), ""food|cooking|recipe|restaurant"&amp;"|snack|grocery|foodies""), ""Food"",
  REGEXMATCH(LOWER(B93), ""travel|vacation|airline|hotel|trip|flights|travelers""), ""Travel"",
  REGEXMATCH(LOWER(B93), ""fashion|style|clothing|apparel|shoes|accessories|beauty|cosmetics|fashionistas""), ""Fashion &amp; "&amp;"Beauty"",
  REGEXMATCH(LOWER(B93), ""fitness|workout|gym|exercise|yoga|wellness|fitness enthusiasts""), ""Fitness"",
  REGEXMATCH(LOWER(B93), ""health|medical|pharmacy|mental health|doctor|health-conscious""), ""Health"",
  REGEXMATCH(LOWER(B93), ""pets|d"&amp;"ogs|cats|animals|pet care|pet lovers""), ""Pets"",
  REGEXMATCH(LOWER(B93), ""games|gaming|video games|xbox|playstation|nintendo|gamers""), ""Gaming"",
  REGEXMATCH(LOWER(B93), ""entertainment|movies|tv|netflix|streaming|celebrity|movie lovers|tv fans""),"&amp;" ""Entertainment"",
  REGEXMATCH(LOWER(B93), ""lifestyle|home|interior|decor|living|lifestyle enthusiasts""), ""Lifestyle"",
  REGEXMATCH(LOWER(B93), ""financial|finance|investing|stocks|retirement|banking|credit|debt|loans|savings|personal finance""), """&amp;"Finance"",
  REGEXMATCH(LOWER(B93), ""auto|automotive""), ""Auto"",
  REGEXMATCH(LOWER(B93), ""parenting|moms|dads|kids|toddlers|baby|new parents|children""), ""Parenting"",
  REGEXMATCH(LOWER(B93), ""technology|tech|gadgets|smartphone|apps|devices|comput"&amp;"ing|ai|robots""), ""Technology"",
  REGEXMATCH(LOWER(B93), ""education|students|learning|school|teachers|college|university|academics""), ""Education"",
  TRUE, ""Other""
)"),"Travel")</f>
        <v>Travel</v>
      </c>
      <c r="J593" t="s">
        <v>152</v>
      </c>
      <c r="K593" t="s">
        <v>313</v>
      </c>
      <c r="L593" t="s">
        <v>40</v>
      </c>
      <c r="M593" t="s">
        <v>296</v>
      </c>
      <c r="N593" t="s">
        <v>23</v>
      </c>
      <c r="O593" t="s">
        <v>24</v>
      </c>
      <c r="P593">
        <v>81054</v>
      </c>
      <c r="Q593">
        <v>265</v>
      </c>
      <c r="R593">
        <v>56762</v>
      </c>
      <c r="S593">
        <v>76198</v>
      </c>
      <c r="T593">
        <v>16</v>
      </c>
      <c r="U593">
        <v>1532.357841</v>
      </c>
      <c r="V593" t="s">
        <v>260</v>
      </c>
      <c r="W593">
        <f t="shared" si="63"/>
        <v>95.7723650625</v>
      </c>
      <c r="X593">
        <f t="shared" si="64"/>
        <v>0.32694253213906777</v>
      </c>
      <c r="Y593">
        <f t="shared" si="65"/>
        <v>70.029856638784011</v>
      </c>
      <c r="Z593">
        <f t="shared" si="66"/>
        <v>26.996191836087526</v>
      </c>
      <c r="AA593">
        <f t="shared" si="67"/>
        <v>6.0377358490566042</v>
      </c>
      <c r="AB593">
        <f t="shared" si="68"/>
        <v>18.905394440743208</v>
      </c>
      <c r="AC593">
        <f t="shared" si="69"/>
        <v>5.7824824188679242</v>
      </c>
    </row>
    <row r="594" spans="1:29" x14ac:dyDescent="0.25">
      <c r="A594" t="s">
        <v>711</v>
      </c>
      <c r="B594" t="s">
        <v>2310</v>
      </c>
      <c r="C594" t="s">
        <v>2315</v>
      </c>
      <c r="D594" t="s">
        <v>930</v>
      </c>
      <c r="E594" t="s">
        <v>3038</v>
      </c>
      <c r="I594" t="str">
        <f ca="1">IFERROR(__xludf.DUMMYFUNCTION("IFS(
  REGEXMATCH(LOWER(B267), ""sports|ufc|nba|nfl|mlb|soccer|sports fans""), ""Sports"",
  REGEXMATCH(LOWER(B267), ""music|spotify|concert|band|rock|pop|hip hop|jazz|r&amp;b|music lovers""), ""Music"",
  REGEXMATCH(LOWER(B267), ""food|cooking|recipe|restaur"&amp;"ant|snack|grocery|foodies""), ""Food"",
  REGEXMATCH(LOWER(B267), ""travel|vacation|airline|hotel|trip|flights|travelers""), ""Travel"",
  REGEXMATCH(LOWER(B267), ""fashion|style|clothing|apparel|shoes|accessories|beauty|cosmetics|fashionistas""), ""Fashi"&amp;"on &amp; Beauty"",
  REGEXMATCH(LOWER(B267), ""fitness|workout|gym|exercise|yoga|wellness|fitness enthusiasts""), ""Fitness"",
  REGEXMATCH(LOWER(B267), ""health|medical|pharmacy|mental health|doctor|health-conscious""), ""Health"",
  REGEXMATCH(LOWER(B267), "&amp;"""pets|dogs|cats|animals|pet care|pet lovers""), ""Pets"",
  REGEXMATCH(LOWER(B267), ""games|gaming|video games|xbox|playstation|nintendo|gamers""), ""Gaming"",
  REGEXMATCH(LOWER(B267), ""entertainment|movies|tv|netflix|streaming|celebrity|movie lovers|t"&amp;"v fans""), ""Entertainment"",
  REGEXMATCH(LOWER(B267), ""lifestyle|home|interior|decor|living|lifestyle enthusiasts""), ""Lifestyle"",
  REGEXMATCH(LOWER(B267), ""financial|finance|investing|stocks|retirement|banking|credit|debt|loans|savings|personal fi"&amp;"nance""), ""Finance"",
  REGEXMATCH(LOWER(B267), ""auto|automotive""), ""Auto"",
  REGEXMATCH(LOWER(B267), ""parenting|moms|dads|kids|toddlers|baby|new parents|children""), ""Parenting"",
  REGEXMATCH(LOWER(B267), ""technology|tech|gadgets|smartphone|apps"&amp;"|devices|computing|ai|robots""), ""Technology"",
  REGEXMATCH(LOWER(B267), ""education|students|learning|school|teachers|college|university|academics""), ""Education"",
  TRUE, ""Other""
)"),"Entertainment")</f>
        <v>Entertainment</v>
      </c>
      <c r="J594" t="s">
        <v>27</v>
      </c>
      <c r="K594" t="s">
        <v>712</v>
      </c>
      <c r="L594" t="s">
        <v>34</v>
      </c>
      <c r="M594" t="s">
        <v>713</v>
      </c>
      <c r="N594" t="s">
        <v>63</v>
      </c>
      <c r="O594" t="s">
        <v>24</v>
      </c>
      <c r="P594">
        <v>61227</v>
      </c>
      <c r="Q594">
        <v>174</v>
      </c>
      <c r="R594">
        <v>10434</v>
      </c>
      <c r="S594">
        <v>53104</v>
      </c>
      <c r="T594">
        <v>8</v>
      </c>
      <c r="U594">
        <v>1919.553678</v>
      </c>
      <c r="V594" t="s">
        <v>74</v>
      </c>
      <c r="W594">
        <f t="shared" si="63"/>
        <v>239.94420975</v>
      </c>
      <c r="X594">
        <f t="shared" si="64"/>
        <v>0.2841883482777206</v>
      </c>
      <c r="Y594">
        <f t="shared" si="65"/>
        <v>17.041501298446761</v>
      </c>
      <c r="Z594">
        <f t="shared" si="66"/>
        <v>183.97102530189764</v>
      </c>
      <c r="AA594">
        <f t="shared" si="67"/>
        <v>4.5977011494252871</v>
      </c>
      <c r="AB594">
        <f t="shared" si="68"/>
        <v>31.351424665588713</v>
      </c>
      <c r="AC594">
        <f t="shared" si="69"/>
        <v>11.031917689655172</v>
      </c>
    </row>
    <row r="595" spans="1:29" x14ac:dyDescent="0.25">
      <c r="A595" t="s">
        <v>1498</v>
      </c>
      <c r="B595" t="s">
        <v>2306</v>
      </c>
      <c r="C595" t="s">
        <v>2307</v>
      </c>
      <c r="D595" t="s">
        <v>2333</v>
      </c>
      <c r="E595" t="s">
        <v>2565</v>
      </c>
      <c r="F595" t="s">
        <v>3039</v>
      </c>
      <c r="I595" t="str">
        <f ca="1">IFERROR(__xludf.DUMMYFUNCTION("IFS(
  REGEXMATCH(LOWER(B720), ""sports|ufc|nba|nfl|mlb|soccer|sports fans""), ""Sports"",
  REGEXMATCH(LOWER(B720), ""music|spotify|concert|band|rock|pop|hip hop|jazz|r&amp;b|music lovers""), ""Music"",
  REGEXMATCH(LOWER(B720), ""food|cooking|recipe|restaur"&amp;"ant|snack|grocery|foodies""), ""Food"",
  REGEXMATCH(LOWER(B720), ""travel|vacation|airline|hotel|trip|flights|travelers""), ""Travel"",
  REGEXMATCH(LOWER(B720), ""fashion|style|clothing|apparel|shoes|accessories|beauty|cosmetics|fashionistas""), ""Fashi"&amp;"on &amp; Beauty"",
  REGEXMATCH(LOWER(B720), ""fitness|workout|gym|exercise|yoga|wellness|fitness enthusiasts""), ""Fitness"",
  REGEXMATCH(LOWER(B720), ""health|medical|pharmacy|mental health|doctor|health-conscious""), ""Health"",
  REGEXMATCH(LOWER(B720), "&amp;"""pets|dogs|cats|animals|pet care|pet lovers""), ""Pets"",
  REGEXMATCH(LOWER(B720), ""games|gaming|video games|xbox|playstation|nintendo|gamers""), ""Gaming"",
  REGEXMATCH(LOWER(B720), ""entertainment|movies|tv|netflix|streaming|celebrity|movie lovers|t"&amp;"v fans""), ""Entertainment"",
  REGEXMATCH(LOWER(B720), ""lifestyle|home|interior|decor|living|lifestyle enthusiasts""), ""Lifestyle"",
  REGEXMATCH(LOWER(B720), ""financial|finance|investing|stocks|retirement|banking|credit|debt|loans|savings|personal fi"&amp;"nance""), ""Finance"",
  REGEXMATCH(LOWER(B720), ""auto|automotive""), ""Auto"",
  REGEXMATCH(LOWER(B720), ""parenting|moms|dads|kids|toddlers|baby|new parents|children""), ""Parenting"",
  REGEXMATCH(LOWER(B720), ""technology|tech|gadgets|smartphone|apps"&amp;"|devices|computing|ai|robots""), ""Technology"",
  REGEXMATCH(LOWER(B720), ""education|students|learning|school|teachers|college|university|academics""), ""Education"",
  TRUE, ""Other""
)"),"Finance")</f>
        <v>Finance</v>
      </c>
      <c r="J595" t="s">
        <v>19</v>
      </c>
      <c r="K595" t="s">
        <v>1040</v>
      </c>
      <c r="L595" t="s">
        <v>21</v>
      </c>
      <c r="M595" t="s">
        <v>45</v>
      </c>
      <c r="N595" t="s">
        <v>23</v>
      </c>
      <c r="O595" t="s">
        <v>24</v>
      </c>
      <c r="P595">
        <v>221720</v>
      </c>
      <c r="Q595">
        <v>499</v>
      </c>
      <c r="R595">
        <v>35178</v>
      </c>
      <c r="S595">
        <v>196583</v>
      </c>
      <c r="T595">
        <v>69</v>
      </c>
      <c r="U595">
        <v>7890.221963</v>
      </c>
      <c r="V595" t="s">
        <v>31</v>
      </c>
      <c r="W595">
        <f t="shared" si="63"/>
        <v>114.35104294202898</v>
      </c>
      <c r="X595">
        <f t="shared" si="64"/>
        <v>0.22505863250947139</v>
      </c>
      <c r="Y595">
        <f t="shared" si="65"/>
        <v>15.865957062962293</v>
      </c>
      <c r="Z595">
        <f t="shared" si="66"/>
        <v>224.29421692535107</v>
      </c>
      <c r="AA595">
        <f t="shared" si="67"/>
        <v>13.827655310621243</v>
      </c>
      <c r="AB595">
        <f t="shared" si="68"/>
        <v>35.586424152083715</v>
      </c>
      <c r="AC595">
        <f t="shared" si="69"/>
        <v>15.812068062124249</v>
      </c>
    </row>
    <row r="596" spans="1:29" x14ac:dyDescent="0.25">
      <c r="A596" t="s">
        <v>657</v>
      </c>
      <c r="B596" t="s">
        <v>2310</v>
      </c>
      <c r="C596" t="s">
        <v>2311</v>
      </c>
      <c r="D596" t="s">
        <v>2365</v>
      </c>
      <c r="E596" t="s">
        <v>2911</v>
      </c>
      <c r="I596" t="str">
        <f ca="1">IFERROR(__xludf.DUMMYFUNCTION("IFS(
  REGEXMATCH(LOWER(B244), ""sports|ufc|nba|nfl|mlb|soccer|sports fans""), ""Sports"",
  REGEXMATCH(LOWER(B244), ""music|spotify|concert|band|rock|pop|hip hop|jazz|r&amp;b|music lovers""), ""Music"",
  REGEXMATCH(LOWER(B244), ""food|cooking|recipe|restaur"&amp;"ant|snack|grocery|foodies""), ""Food"",
  REGEXMATCH(LOWER(B244), ""travel|vacation|airline|hotel|trip|flights|travelers""), ""Travel"",
  REGEXMATCH(LOWER(B244), ""fashion|style|clothing|apparel|shoes|accessories|beauty|cosmetics|fashionistas""), ""Fashi"&amp;"on &amp; Beauty"",
  REGEXMATCH(LOWER(B244), ""fitness|workout|gym|exercise|yoga|wellness|fitness enthusiasts""), ""Fitness"",
  REGEXMATCH(LOWER(B244), ""health|medical|pharmacy|mental health|doctor|health-conscious""), ""Health"",
  REGEXMATCH(LOWER(B244), "&amp;"""pets|dogs|cats|animals|pet care|pet lovers""), ""Pets"",
  REGEXMATCH(LOWER(B244), ""games|gaming|video games|xbox|playstation|nintendo|gamers""), ""Gaming"",
  REGEXMATCH(LOWER(B244), ""entertainment|movies|tv|netflix|streaming|celebrity|movie lovers|t"&amp;"v fans""), ""Entertainment"",
  REGEXMATCH(LOWER(B244), ""lifestyle|home|interior|decor|living|lifestyle enthusiasts""), ""Lifestyle"",
  REGEXMATCH(LOWER(B244), ""financial|finance|investing|stocks|retirement|banking|credit|debt|loans|savings|personal fi"&amp;"nance""), ""Finance"",
  REGEXMATCH(LOWER(B244), ""auto|automotive""), ""Auto"",
  REGEXMATCH(LOWER(B244), ""parenting|moms|dads|kids|toddlers|baby|new parents|children""), ""Parenting"",
  REGEXMATCH(LOWER(B244), ""technology|tech|gadgets|smartphone|apps"&amp;"|devices|computing|ai|robots""), ""Technology"",
  REGEXMATCH(LOWER(B244), ""education|students|learning|school|teachers|college|university|academics""), ""Education"",
  TRUE, ""Other""
)"),"Entertainment")</f>
        <v>Entertainment</v>
      </c>
      <c r="J596" t="s">
        <v>27</v>
      </c>
      <c r="K596" t="s">
        <v>658</v>
      </c>
      <c r="L596" t="s">
        <v>34</v>
      </c>
      <c r="M596" t="s">
        <v>35</v>
      </c>
      <c r="N596" t="s">
        <v>46</v>
      </c>
      <c r="O596" t="s">
        <v>24</v>
      </c>
      <c r="P596">
        <v>556152</v>
      </c>
      <c r="Q596">
        <v>1867</v>
      </c>
      <c r="R596">
        <v>221833</v>
      </c>
      <c r="S596">
        <v>480882</v>
      </c>
      <c r="T596">
        <v>7</v>
      </c>
      <c r="U596">
        <v>1818.100044</v>
      </c>
      <c r="V596" t="s">
        <v>47</v>
      </c>
      <c r="W596">
        <f t="shared" si="63"/>
        <v>259.72857771428573</v>
      </c>
      <c r="X596">
        <f t="shared" si="64"/>
        <v>0.33569959291704426</v>
      </c>
      <c r="Y596">
        <f t="shared" si="65"/>
        <v>39.887117190983759</v>
      </c>
      <c r="Z596">
        <f t="shared" si="66"/>
        <v>8.1958051507214904</v>
      </c>
      <c r="AA596">
        <f t="shared" si="67"/>
        <v>0.37493304767005892</v>
      </c>
      <c r="AB596">
        <f t="shared" si="68"/>
        <v>3.2690704052129633</v>
      </c>
      <c r="AC596">
        <f t="shared" si="69"/>
        <v>0.9738082720942689</v>
      </c>
    </row>
    <row r="597" spans="1:29" x14ac:dyDescent="0.25">
      <c r="A597" t="s">
        <v>1234</v>
      </c>
      <c r="B597" t="s">
        <v>2306</v>
      </c>
      <c r="C597" t="s">
        <v>2307</v>
      </c>
      <c r="D597" t="s">
        <v>2345</v>
      </c>
      <c r="E597" t="s">
        <v>2346</v>
      </c>
      <c r="F597" t="s">
        <v>2347</v>
      </c>
      <c r="G597" t="s">
        <v>2351</v>
      </c>
      <c r="I597" t="str">
        <f ca="1">IFERROR(__xludf.DUMMYFUNCTION("IFS(
  REGEXMATCH(LOWER(B548), ""sports|ufc|nba|nfl|mlb|soccer|sports fans""), ""Sports"",
  REGEXMATCH(LOWER(B548), ""music|spotify|concert|band|rock|pop|hip hop|jazz|r&amp;b|music lovers""), ""Music"",
  REGEXMATCH(LOWER(B548), ""food|cooking|recipe|restaur"&amp;"ant|snack|grocery|foodies""), ""Food"",
  REGEXMATCH(LOWER(B548), ""travel|vacation|airline|hotel|trip|flights|travelers""), ""Travel"",
  REGEXMATCH(LOWER(B548), ""fashion|style|clothing|apparel|shoes|accessories|beauty|cosmetics|fashionistas""), ""Fashi"&amp;"on &amp; Beauty"",
  REGEXMATCH(LOWER(B548), ""fitness|workout|gym|exercise|yoga|wellness|fitness enthusiasts""), ""Fitness"",
  REGEXMATCH(LOWER(B548), ""health|medical|pharmacy|mental health|doctor|health-conscious""), ""Health"",
  REGEXMATCH(LOWER(B548), "&amp;"""pets|dogs|cats|animals|pet care|pet lovers""), ""Pets"",
  REGEXMATCH(LOWER(B548), ""games|gaming|video games|xbox|playstation|nintendo|gamers""), ""Gaming"",
  REGEXMATCH(LOWER(B548), ""entertainment|movies|tv|netflix|streaming|celebrity|movie lovers|t"&amp;"v fans""), ""Entertainment"",
  REGEXMATCH(LOWER(B548), ""lifestyle|home|interior|decor|living|lifestyle enthusiasts""), ""Lifestyle"",
  REGEXMATCH(LOWER(B548), ""financial|finance|investing|stocks|retirement|banking|credit|debt|loans|savings|personal fi"&amp;"nance""), ""Finance"",
  REGEXMATCH(LOWER(B548), ""auto|automotive""), ""Auto"",
  REGEXMATCH(LOWER(B548), ""parenting|moms|dads|kids|toddlers|baby|new parents|children""), ""Parenting"",
  REGEXMATCH(LOWER(B548), ""technology|tech|gadgets|smartphone|apps"&amp;"|devices|computing|ai|robots""), ""Technology"",
  REGEXMATCH(LOWER(B548), ""education|students|learning|school|teachers|college|university|academics""), ""Education"",
  TRUE, ""Other""
)"),"Auto")</f>
        <v>Auto</v>
      </c>
      <c r="J597" t="s">
        <v>19</v>
      </c>
      <c r="K597" t="s">
        <v>371</v>
      </c>
      <c r="L597" t="s">
        <v>21</v>
      </c>
      <c r="M597" t="s">
        <v>1235</v>
      </c>
      <c r="N597" t="s">
        <v>23</v>
      </c>
      <c r="O597" t="s">
        <v>24</v>
      </c>
      <c r="P597">
        <v>8068</v>
      </c>
      <c r="Q597">
        <v>10</v>
      </c>
      <c r="R597">
        <v>5545</v>
      </c>
      <c r="S597">
        <v>7554</v>
      </c>
      <c r="T597">
        <v>1</v>
      </c>
      <c r="U597">
        <v>5995.0410019999999</v>
      </c>
      <c r="V597" t="s">
        <v>106</v>
      </c>
      <c r="W597">
        <f t="shared" si="63"/>
        <v>5995.0410019999999</v>
      </c>
      <c r="X597">
        <f t="shared" si="64"/>
        <v>0.12394645513138325</v>
      </c>
      <c r="Y597">
        <f t="shared" si="65"/>
        <v>68.728309370352008</v>
      </c>
      <c r="Z597">
        <f t="shared" si="66"/>
        <v>1081.1615873760143</v>
      </c>
      <c r="AA597">
        <f t="shared" si="67"/>
        <v>10</v>
      </c>
      <c r="AB597">
        <f t="shared" si="68"/>
        <v>743.06408056519581</v>
      </c>
      <c r="AC597">
        <f t="shared" si="69"/>
        <v>599.50410020000004</v>
      </c>
    </row>
    <row r="598" spans="1:29" x14ac:dyDescent="0.25">
      <c r="A598" t="s">
        <v>241</v>
      </c>
      <c r="B598" t="s">
        <v>818</v>
      </c>
      <c r="C598" t="s">
        <v>2345</v>
      </c>
      <c r="D598" t="s">
        <v>242</v>
      </c>
      <c r="I598" t="str">
        <f ca="1">IFERROR(__xludf.DUMMYFUNCTION("IFS(
  REGEXMATCH(LOWER(B68), ""sports|ufc|nba|nfl|mlb|soccer|sports fans""), ""Sports"",
  REGEXMATCH(LOWER(B68), ""music|spotify|concert|band|rock|pop|hip hop|jazz|r&amp;b|music lovers""), ""Music"",
  REGEXMATCH(LOWER(B68), ""food|cooking|recipe|restaurant"&amp;"|snack|grocery|foodies""), ""Food"",
  REGEXMATCH(LOWER(B68), ""travel|vacation|airline|hotel|trip|flights|travelers""), ""Travel"",
  REGEXMATCH(LOWER(B68), ""fashion|style|clothing|apparel|shoes|accessories|beauty|cosmetics|fashionistas""), ""Fashion &amp; "&amp;"Beauty"",
  REGEXMATCH(LOWER(B68), ""fitness|workout|gym|exercise|yoga|wellness|fitness enthusiasts""), ""Fitness"",
  REGEXMATCH(LOWER(B68), ""health|medical|pharmacy|mental health|doctor|health-conscious""), ""Health"",
  REGEXMATCH(LOWER(B68), ""pets|d"&amp;"ogs|cats|animals|pet care|pet lovers""), ""Pets"",
  REGEXMATCH(LOWER(B68), ""games|gaming|video games|xbox|playstation|nintendo|gamers""), ""Gaming"",
  REGEXMATCH(LOWER(B68), ""entertainment|movies|tv|netflix|streaming|celebrity|movie lovers|tv fans""),"&amp;" ""Entertainment"",
  REGEXMATCH(LOWER(B68), ""lifestyle|home|interior|decor|living|lifestyle enthusiasts""), ""Lifestyle"",
  REGEXMATCH(LOWER(B68), ""financial|finance|investing|stocks|retirement|banking|credit|debt|loans|savings|personal finance""), """&amp;"Finance"",
  REGEXMATCH(LOWER(B68), ""auto|automotive""), ""Auto"",
  REGEXMATCH(LOWER(B68), ""parenting|moms|dads|kids|toddlers|baby|new parents|children""), ""Parenting"",
  REGEXMATCH(LOWER(B68), ""technology|tech|gadgets|smartphone|apps|devices|comput"&amp;"ing|ai|robots""), ""Technology"",
  REGEXMATCH(LOWER(B68), ""education|students|learning|school|teachers|college|university|academics""), ""Education"",
  TRUE, ""Other""
)"),"Travel")</f>
        <v>Travel</v>
      </c>
      <c r="J598" t="s">
        <v>27</v>
      </c>
      <c r="K598" t="s">
        <v>243</v>
      </c>
      <c r="L598" t="s">
        <v>21</v>
      </c>
      <c r="M598" t="s">
        <v>157</v>
      </c>
      <c r="N598" t="s">
        <v>36</v>
      </c>
      <c r="O598" t="s">
        <v>92</v>
      </c>
      <c r="P598">
        <v>96031</v>
      </c>
      <c r="Q598">
        <v>311</v>
      </c>
      <c r="R598">
        <v>57187</v>
      </c>
      <c r="S598">
        <v>78396</v>
      </c>
      <c r="T598">
        <v>21</v>
      </c>
      <c r="U598">
        <v>1508.9076700000001</v>
      </c>
      <c r="V598" t="s">
        <v>74</v>
      </c>
      <c r="W598">
        <f t="shared" si="63"/>
        <v>71.852746190476196</v>
      </c>
      <c r="X598">
        <f t="shared" si="64"/>
        <v>0.32385375555810103</v>
      </c>
      <c r="Y598">
        <f t="shared" si="65"/>
        <v>59.550561797752813</v>
      </c>
      <c r="Z598">
        <f t="shared" si="66"/>
        <v>26.385501425149073</v>
      </c>
      <c r="AA598">
        <f t="shared" si="67"/>
        <v>6.7524115755627019</v>
      </c>
      <c r="AB598">
        <f t="shared" si="68"/>
        <v>15.712714331830346</v>
      </c>
      <c r="AC598">
        <f t="shared" si="69"/>
        <v>4.8517931511254018</v>
      </c>
    </row>
    <row r="599" spans="1:29" x14ac:dyDescent="0.25">
      <c r="A599" t="s">
        <v>391</v>
      </c>
      <c r="B599" t="s">
        <v>2310</v>
      </c>
      <c r="C599" t="s">
        <v>2320</v>
      </c>
      <c r="D599" t="s">
        <v>2321</v>
      </c>
      <c r="E599" t="s">
        <v>2354</v>
      </c>
      <c r="F599" t="s">
        <v>2460</v>
      </c>
      <c r="G599" t="s">
        <v>3040</v>
      </c>
      <c r="I599" t="str">
        <f ca="1">IFERROR(__xludf.DUMMYFUNCTION("IFS(
  REGEXMATCH(LOWER(B127), ""sports|ufc|nba|nfl|mlb|soccer|sports fans""), ""Sports"",
  REGEXMATCH(LOWER(B127), ""music|spotify|concert|band|rock|pop|hip hop|jazz|r&amp;b|music lovers""), ""Music"",
  REGEXMATCH(LOWER(B127), ""food|cooking|recipe|restaur"&amp;"ant|snack|grocery|foodies""), ""Food"",
  REGEXMATCH(LOWER(B127), ""travel|vacation|airline|hotel|trip|flights|travelers""), ""Travel"",
  REGEXMATCH(LOWER(B127), ""fashion|style|clothing|apparel|shoes|accessories|beauty|cosmetics|fashionistas""), ""Fashi"&amp;"on &amp; Beauty"",
  REGEXMATCH(LOWER(B127), ""fitness|workout|gym|exercise|yoga|wellness|fitness enthusiasts""), ""Fitness"",
  REGEXMATCH(LOWER(B127), ""health|medical|pharmacy|mental health|doctor|health-conscious""), ""Health"",
  REGEXMATCH(LOWER(B127), "&amp;"""pets|dogs|cats|animals|pet care|pet lovers""), ""Pets"",
  REGEXMATCH(LOWER(B127), ""games|gaming|video games|xbox|playstation|nintendo|gamers""), ""Gaming"",
  REGEXMATCH(LOWER(B127), ""entertainment|movies|tv|netflix|streaming|celebrity|movie lovers|t"&amp;"v fans""), ""Entertainment"",
  REGEXMATCH(LOWER(B127), ""lifestyle|home|interior|decor|living|lifestyle enthusiasts""), ""Lifestyle"",
  REGEXMATCH(LOWER(B127), ""financial|finance|investing|stocks|retirement|banking|credit|debt|loans|savings|personal fi"&amp;"nance""), ""Finance"",
  REGEXMATCH(LOWER(B127), ""auto|automotive""), ""Auto"",
  REGEXMATCH(LOWER(B127), ""parenting|moms|dads|kids|toddlers|baby|new parents|children""), ""Parenting"",
  REGEXMATCH(LOWER(B127), ""technology|tech|gadgets|smartphone|apps"&amp;"|devices|computing|ai|robots""), ""Technology"",
  REGEXMATCH(LOWER(B127), ""education|students|learning|school|teachers|college|university|academics""), ""Education"",
  TRUE, ""Other""
)"),"Pets")</f>
        <v>Pets</v>
      </c>
      <c r="J599" t="s">
        <v>27</v>
      </c>
      <c r="K599" t="s">
        <v>392</v>
      </c>
      <c r="L599" t="s">
        <v>29</v>
      </c>
      <c r="M599" t="s">
        <v>157</v>
      </c>
      <c r="N599" t="s">
        <v>23</v>
      </c>
      <c r="O599" t="s">
        <v>24</v>
      </c>
      <c r="P599">
        <v>321263</v>
      </c>
      <c r="Q599">
        <v>852</v>
      </c>
      <c r="R599">
        <v>172887</v>
      </c>
      <c r="S599">
        <v>263424</v>
      </c>
      <c r="T599">
        <v>6</v>
      </c>
      <c r="U599">
        <v>1576.051434</v>
      </c>
      <c r="V599" t="s">
        <v>47</v>
      </c>
      <c r="W599">
        <f t="shared" si="63"/>
        <v>262.67523899999998</v>
      </c>
      <c r="X599">
        <f t="shared" si="64"/>
        <v>0.26520327582074499</v>
      </c>
      <c r="Y599">
        <f t="shared" si="65"/>
        <v>53.814787261527165</v>
      </c>
      <c r="Z599">
        <f t="shared" si="66"/>
        <v>9.1160783286192721</v>
      </c>
      <c r="AA599">
        <f t="shared" si="67"/>
        <v>0.70422535211267612</v>
      </c>
      <c r="AB599">
        <f t="shared" si="68"/>
        <v>4.9057981591406419</v>
      </c>
      <c r="AC599">
        <f t="shared" si="69"/>
        <v>1.8498256267605633</v>
      </c>
    </row>
    <row r="600" spans="1:29" x14ac:dyDescent="0.25">
      <c r="A600" t="s">
        <v>1232</v>
      </c>
      <c r="B600" t="s">
        <v>2306</v>
      </c>
      <c r="C600" t="s">
        <v>2307</v>
      </c>
      <c r="D600" t="s">
        <v>2355</v>
      </c>
      <c r="E600" t="s">
        <v>2656</v>
      </c>
      <c r="F600" t="s">
        <v>3041</v>
      </c>
      <c r="I600" t="str">
        <f ca="1">IFERROR(__xludf.DUMMYFUNCTION("IFS(
  REGEXMATCH(LOWER(B547), ""sports|ufc|nba|nfl|mlb|soccer|sports fans""), ""Sports"",
  REGEXMATCH(LOWER(B547), ""music|spotify|concert|band|rock|pop|hip hop|jazz|r&amp;b|music lovers""), ""Music"",
  REGEXMATCH(LOWER(B547), ""food|cooking|recipe|restaur"&amp;"ant|snack|grocery|foodies""), ""Food"",
  REGEXMATCH(LOWER(B547), ""travel|vacation|airline|hotel|trip|flights|travelers""), ""Travel"",
  REGEXMATCH(LOWER(B547), ""fashion|style|clothing|apparel|shoes|accessories|beauty|cosmetics|fashionistas""), ""Fashi"&amp;"on &amp; Beauty"",
  REGEXMATCH(LOWER(B547), ""fitness|workout|gym|exercise|yoga|wellness|fitness enthusiasts""), ""Fitness"",
  REGEXMATCH(LOWER(B547), ""health|medical|pharmacy|mental health|doctor|health-conscious""), ""Health"",
  REGEXMATCH(LOWER(B547), "&amp;"""pets|dogs|cats|animals|pet care|pet lovers""), ""Pets"",
  REGEXMATCH(LOWER(B547), ""games|gaming|video games|xbox|playstation|nintendo|gamers""), ""Gaming"",
  REGEXMATCH(LOWER(B547), ""entertainment|movies|tv|netflix|streaming|celebrity|movie lovers|t"&amp;"v fans""), ""Entertainment"",
  REGEXMATCH(LOWER(B547), ""lifestyle|home|interior|decor|living|lifestyle enthusiasts""), ""Lifestyle"",
  REGEXMATCH(LOWER(B547), ""financial|finance|investing|stocks|retirement|banking|credit|debt|loans|savings|personal fi"&amp;"nance""), ""Finance"",
  REGEXMATCH(LOWER(B547), ""auto|automotive""), ""Auto"",
  REGEXMATCH(LOWER(B547), ""parenting|moms|dads|kids|toddlers|baby|new parents|children""), ""Parenting"",
  REGEXMATCH(LOWER(B547), ""technology|tech|gadgets|smartphone|apps"&amp;"|devices|computing|ai|robots""), ""Technology"",
  REGEXMATCH(LOWER(B547), ""education|students|learning|school|teachers|college|university|academics""), ""Education"",
  TRUE, ""Other""
)"),"Sports")</f>
        <v>Sports</v>
      </c>
      <c r="J600" t="s">
        <v>19</v>
      </c>
      <c r="K600" t="s">
        <v>1233</v>
      </c>
      <c r="L600" t="s">
        <v>34</v>
      </c>
      <c r="M600" t="s">
        <v>488</v>
      </c>
      <c r="N600" t="s">
        <v>23</v>
      </c>
      <c r="O600" t="s">
        <v>24</v>
      </c>
      <c r="P600">
        <v>29251</v>
      </c>
      <c r="Q600">
        <v>95</v>
      </c>
      <c r="R600">
        <v>25060</v>
      </c>
      <c r="S600">
        <v>28038</v>
      </c>
      <c r="T600">
        <v>8</v>
      </c>
      <c r="U600">
        <v>5994.7468339999996</v>
      </c>
      <c r="V600" t="s">
        <v>298</v>
      </c>
      <c r="W600">
        <f t="shared" si="63"/>
        <v>749.34335424999995</v>
      </c>
      <c r="X600">
        <f t="shared" si="64"/>
        <v>0.32477522135995351</v>
      </c>
      <c r="Y600">
        <f t="shared" si="65"/>
        <v>85.672284708215102</v>
      </c>
      <c r="Z600">
        <f t="shared" si="66"/>
        <v>239.21575554668792</v>
      </c>
      <c r="AA600">
        <f t="shared" si="67"/>
        <v>8.4210526315789469</v>
      </c>
      <c r="AB600">
        <f t="shared" si="68"/>
        <v>204.94160315886634</v>
      </c>
      <c r="AC600">
        <f t="shared" si="69"/>
        <v>63.102598252631573</v>
      </c>
    </row>
    <row r="601" spans="1:29" x14ac:dyDescent="0.25">
      <c r="A601" t="s">
        <v>472</v>
      </c>
      <c r="B601" t="s">
        <v>2310</v>
      </c>
      <c r="C601" t="s">
        <v>2742</v>
      </c>
      <c r="D601" t="s">
        <v>3042</v>
      </c>
      <c r="E601" t="s">
        <v>3043</v>
      </c>
      <c r="I601" t="str">
        <f ca="1">IFERROR(__xludf.DUMMYFUNCTION("IFS(
  REGEXMATCH(LOWER(B162), ""sports|ufc|nba|nfl|mlb|soccer|sports fans""), ""Sports"",
  REGEXMATCH(LOWER(B162), ""music|spotify|concert|band|rock|pop|hip hop|jazz|r&amp;b|music lovers""), ""Music"",
  REGEXMATCH(LOWER(B162), ""food|cooking|recipe|restaur"&amp;"ant|snack|grocery|foodies""), ""Food"",
  REGEXMATCH(LOWER(B162), ""travel|vacation|airline|hotel|trip|flights|travelers""), ""Travel"",
  REGEXMATCH(LOWER(B162), ""fashion|style|clothing|apparel|shoes|accessories|beauty|cosmetics|fashionistas""), ""Fashi"&amp;"on &amp; Beauty"",
  REGEXMATCH(LOWER(B162), ""fitness|workout|gym|exercise|yoga|wellness|fitness enthusiasts""), ""Fitness"",
  REGEXMATCH(LOWER(B162), ""health|medical|pharmacy|mental health|doctor|health-conscious""), ""Health"",
  REGEXMATCH(LOWER(B162), "&amp;"""pets|dogs|cats|animals|pet care|pet lovers""), ""Pets"",
  REGEXMATCH(LOWER(B162), ""games|gaming|video games|xbox|playstation|nintendo|gamers""), ""Gaming"",
  REGEXMATCH(LOWER(B162), ""entertainment|movies|tv|netflix|streaming|celebrity|movie lovers|t"&amp;"v fans""), ""Entertainment"",
  REGEXMATCH(LOWER(B162), ""lifestyle|home|interior|decor|living|lifestyle enthusiasts""), ""Lifestyle"",
  REGEXMATCH(LOWER(B162), ""financial|finance|investing|stocks|retirement|banking|credit|debt|loans|savings|personal fi"&amp;"nance""), ""Finance"",
  REGEXMATCH(LOWER(B162), ""auto|automotive""), ""Auto"",
  REGEXMATCH(LOWER(B162), ""parenting|moms|dads|kids|toddlers|baby|new parents|children""), ""Parenting"",
  REGEXMATCH(LOWER(B162), ""technology|tech|gadgets|smartphone|apps"&amp;"|devices|computing|ai|robots""), ""Technology"",
  REGEXMATCH(LOWER(B162), ""education|students|learning|school|teachers|college|university|academics""), ""Education"",
  TRUE, ""Other""
)"),"Auto")</f>
        <v>Auto</v>
      </c>
      <c r="J601" t="s">
        <v>19</v>
      </c>
      <c r="K601" t="s">
        <v>473</v>
      </c>
      <c r="L601" t="s">
        <v>21</v>
      </c>
      <c r="M601" t="s">
        <v>125</v>
      </c>
      <c r="N601" t="s">
        <v>63</v>
      </c>
      <c r="O601" t="s">
        <v>24</v>
      </c>
      <c r="P601">
        <v>31359</v>
      </c>
      <c r="Q601">
        <v>66</v>
      </c>
      <c r="R601">
        <v>18348</v>
      </c>
      <c r="S601">
        <v>25950</v>
      </c>
      <c r="T601">
        <v>24</v>
      </c>
      <c r="U601">
        <v>1623.614838</v>
      </c>
      <c r="V601" t="s">
        <v>80</v>
      </c>
      <c r="W601">
        <f t="shared" si="63"/>
        <v>67.650618249999994</v>
      </c>
      <c r="X601">
        <f t="shared" si="64"/>
        <v>0.21046589495838514</v>
      </c>
      <c r="Y601">
        <f t="shared" si="65"/>
        <v>58.509518798431074</v>
      </c>
      <c r="Z601">
        <f t="shared" si="66"/>
        <v>88.490017331589272</v>
      </c>
      <c r="AA601">
        <f t="shared" si="67"/>
        <v>36.363636363636367</v>
      </c>
      <c r="AB601">
        <f t="shared" si="68"/>
        <v>51.775083325361138</v>
      </c>
      <c r="AC601">
        <f t="shared" si="69"/>
        <v>24.600224818181818</v>
      </c>
    </row>
    <row r="602" spans="1:29" x14ac:dyDescent="0.25">
      <c r="A602" t="s">
        <v>716</v>
      </c>
      <c r="B602" t="s">
        <v>818</v>
      </c>
      <c r="C602" t="s">
        <v>2337</v>
      </c>
      <c r="D602" t="s">
        <v>2381</v>
      </c>
      <c r="I602" t="str">
        <f ca="1">IFERROR(__xludf.DUMMYFUNCTION("IFS(
  REGEXMATCH(LOWER(B269), ""sports|ufc|nba|nfl|mlb|soccer|sports fans""), ""Sports"",
  REGEXMATCH(LOWER(B269), ""music|spotify|concert|band|rock|pop|hip hop|jazz|r&amp;b|music lovers""), ""Music"",
  REGEXMATCH(LOWER(B269), ""food|cooking|recipe|restaur"&amp;"ant|snack|grocery|foodies""), ""Food"",
  REGEXMATCH(LOWER(B269), ""travel|vacation|airline|hotel|trip|flights|travelers""), ""Travel"",
  REGEXMATCH(LOWER(B269), ""fashion|style|clothing|apparel|shoes|accessories|beauty|cosmetics|fashionistas""), ""Fashi"&amp;"on &amp; Beauty"",
  REGEXMATCH(LOWER(B269), ""fitness|workout|gym|exercise|yoga|wellness|fitness enthusiasts""), ""Fitness"",
  REGEXMATCH(LOWER(B269), ""health|medical|pharmacy|mental health|doctor|health-conscious""), ""Health"",
  REGEXMATCH(LOWER(B269), "&amp;"""pets|dogs|cats|animals|pet care|pet lovers""), ""Pets"",
  REGEXMATCH(LOWER(B269), ""games|gaming|video games|xbox|playstation|nintendo|gamers""), ""Gaming"",
  REGEXMATCH(LOWER(B269), ""entertainment|movies|tv|netflix|streaming|celebrity|movie lovers|t"&amp;"v fans""), ""Entertainment"",
  REGEXMATCH(LOWER(B269), ""lifestyle|home|interior|decor|living|lifestyle enthusiasts""), ""Lifestyle"",
  REGEXMATCH(LOWER(B269), ""financial|finance|investing|stocks|retirement|banking|credit|debt|loans|savings|personal fi"&amp;"nance""), ""Finance"",
  REGEXMATCH(LOWER(B269), ""auto|automotive""), ""Auto"",
  REGEXMATCH(LOWER(B269), ""parenting|moms|dads|kids|toddlers|baby|new parents|children""), ""Parenting"",
  REGEXMATCH(LOWER(B269), ""technology|tech|gadgets|smartphone|apps"&amp;"|devices|computing|ai|robots""), ""Technology"",
  REGEXMATCH(LOWER(B269), ""education|students|learning|school|teachers|college|university|academics""), ""Education"",
  TRUE, ""Other""
)"),"Other")</f>
        <v>Other</v>
      </c>
      <c r="J602" t="s">
        <v>152</v>
      </c>
      <c r="K602" t="s">
        <v>202</v>
      </c>
      <c r="L602" t="s">
        <v>21</v>
      </c>
      <c r="M602" t="s">
        <v>109</v>
      </c>
      <c r="N602" t="s">
        <v>23</v>
      </c>
      <c r="O602" t="s">
        <v>24</v>
      </c>
      <c r="P602">
        <v>63415</v>
      </c>
      <c r="Q602">
        <v>185</v>
      </c>
      <c r="R602">
        <v>28161</v>
      </c>
      <c r="S602">
        <v>59169</v>
      </c>
      <c r="T602">
        <v>9</v>
      </c>
      <c r="U602">
        <v>1924.162675</v>
      </c>
      <c r="V602" t="s">
        <v>260</v>
      </c>
      <c r="W602">
        <f t="shared" si="63"/>
        <v>213.79585277777778</v>
      </c>
      <c r="X602">
        <f t="shared" si="64"/>
        <v>0.29172908617834897</v>
      </c>
      <c r="Y602">
        <f t="shared" si="65"/>
        <v>44.407474572262082</v>
      </c>
      <c r="Z602">
        <f t="shared" si="66"/>
        <v>68.327214054898619</v>
      </c>
      <c r="AA602">
        <f t="shared" si="67"/>
        <v>4.8648648648648649</v>
      </c>
      <c r="AB602">
        <f t="shared" si="68"/>
        <v>30.34239020736419</v>
      </c>
      <c r="AC602">
        <f t="shared" si="69"/>
        <v>10.400879324324325</v>
      </c>
    </row>
    <row r="603" spans="1:29" x14ac:dyDescent="0.25">
      <c r="A603" t="s">
        <v>835</v>
      </c>
      <c r="B603" t="s">
        <v>2310</v>
      </c>
      <c r="C603" t="s">
        <v>2362</v>
      </c>
      <c r="D603" t="s">
        <v>2363</v>
      </c>
      <c r="E603" t="s">
        <v>3044</v>
      </c>
      <c r="I603" t="str">
        <f ca="1">IFERROR(__xludf.DUMMYFUNCTION("IFS(
  REGEXMATCH(LOWER(B330), ""sports|ufc|nba|nfl|mlb|soccer|sports fans""), ""Sports"",
  REGEXMATCH(LOWER(B330), ""music|spotify|concert|band|rock|pop|hip hop|jazz|r&amp;b|music lovers""), ""Music"",
  REGEXMATCH(LOWER(B330), ""food|cooking|recipe|restaur"&amp;"ant|snack|grocery|foodies""), ""Food"",
  REGEXMATCH(LOWER(B330), ""travel|vacation|airline|hotel|trip|flights|travelers""), ""Travel"",
  REGEXMATCH(LOWER(B330), ""fashion|style|clothing|apparel|shoes|accessories|beauty|cosmetics|fashionistas""), ""Fashi"&amp;"on &amp; Beauty"",
  REGEXMATCH(LOWER(B330), ""fitness|workout|gym|exercise|yoga|wellness|fitness enthusiasts""), ""Fitness"",
  REGEXMATCH(LOWER(B330), ""health|medical|pharmacy|mental health|doctor|health-conscious""), ""Health"",
  REGEXMATCH(LOWER(B330), "&amp;"""pets|dogs|cats|animals|pet care|pet lovers""), ""Pets"",
  REGEXMATCH(LOWER(B330), ""games|gaming|video games|xbox|playstation|nintendo|gamers""), ""Gaming"",
  REGEXMATCH(LOWER(B330), ""entertainment|movies|tv|netflix|streaming|celebrity|movie lovers|t"&amp;"v fans""), ""Entertainment"",
  REGEXMATCH(LOWER(B330), ""lifestyle|home|interior|decor|living|lifestyle enthusiasts""), ""Lifestyle"",
  REGEXMATCH(LOWER(B330), ""financial|finance|investing|stocks|retirement|banking|credit|debt|loans|savings|personal fi"&amp;"nance""), ""Finance"",
  REGEXMATCH(LOWER(B330), ""auto|automotive""), ""Auto"",
  REGEXMATCH(LOWER(B330), ""parenting|moms|dads|kids|toddlers|baby|new parents|children""), ""Parenting"",
  REGEXMATCH(LOWER(B330), ""technology|tech|gadgets|smartphone|apps"&amp;"|devices|computing|ai|robots""), ""Technology"",
  REGEXMATCH(LOWER(B330), ""education|students|learning|school|teachers|college|university|academics""), ""Education"",
  TRUE, ""Other""
)"),"Auto")</f>
        <v>Auto</v>
      </c>
      <c r="J603" t="s">
        <v>27</v>
      </c>
      <c r="K603" t="s">
        <v>836</v>
      </c>
      <c r="L603" t="s">
        <v>21</v>
      </c>
      <c r="M603" t="s">
        <v>35</v>
      </c>
      <c r="N603" t="s">
        <v>46</v>
      </c>
      <c r="O603" t="s">
        <v>24</v>
      </c>
      <c r="P603">
        <v>276716</v>
      </c>
      <c r="Q603">
        <v>799</v>
      </c>
      <c r="R603">
        <v>114927</v>
      </c>
      <c r="S603">
        <v>255481</v>
      </c>
      <c r="T603">
        <v>49</v>
      </c>
      <c r="U603">
        <v>2276.2774709999999</v>
      </c>
      <c r="V603" t="s">
        <v>277</v>
      </c>
      <c r="W603">
        <f t="shared" si="63"/>
        <v>46.45464226530612</v>
      </c>
      <c r="X603">
        <f t="shared" si="64"/>
        <v>0.28874369389554633</v>
      </c>
      <c r="Y603">
        <f t="shared" si="65"/>
        <v>41.532473727576289</v>
      </c>
      <c r="Z603">
        <f t="shared" si="66"/>
        <v>19.806289827455689</v>
      </c>
      <c r="AA603">
        <f t="shared" si="67"/>
        <v>6.1326658322903622</v>
      </c>
      <c r="AB603">
        <f t="shared" si="68"/>
        <v>8.2260421189956485</v>
      </c>
      <c r="AC603">
        <f t="shared" si="69"/>
        <v>2.8489079737171461</v>
      </c>
    </row>
    <row r="604" spans="1:29" x14ac:dyDescent="0.25">
      <c r="A604" t="s">
        <v>692</v>
      </c>
      <c r="B604" t="s">
        <v>2310</v>
      </c>
      <c r="C604" t="s">
        <v>3045</v>
      </c>
      <c r="D604" t="s">
        <v>2654</v>
      </c>
      <c r="E604" t="s">
        <v>3046</v>
      </c>
      <c r="I604" t="str">
        <f ca="1">IFERROR(__xludf.DUMMYFUNCTION("IFS(
  REGEXMATCH(LOWER(B260), ""sports|ufc|nba|nfl|mlb|soccer|sports fans""), ""Sports"",
  REGEXMATCH(LOWER(B260), ""music|spotify|concert|band|rock|pop|hip hop|jazz|r&amp;b|music lovers""), ""Music"",
  REGEXMATCH(LOWER(B260), ""food|cooking|recipe|restaur"&amp;"ant|snack|grocery|foodies""), ""Food"",
  REGEXMATCH(LOWER(B260), ""travel|vacation|airline|hotel|trip|flights|travelers""), ""Travel"",
  REGEXMATCH(LOWER(B260), ""fashion|style|clothing|apparel|shoes|accessories|beauty|cosmetics|fashionistas""), ""Fashi"&amp;"on &amp; Beauty"",
  REGEXMATCH(LOWER(B260), ""fitness|workout|gym|exercise|yoga|wellness|fitness enthusiasts""), ""Fitness"",
  REGEXMATCH(LOWER(B260), ""health|medical|pharmacy|mental health|doctor|health-conscious""), ""Health"",
  REGEXMATCH(LOWER(B260), "&amp;"""pets|dogs|cats|animals|pet care|pet lovers""), ""Pets"",
  REGEXMATCH(LOWER(B260), ""games|gaming|video games|xbox|playstation|nintendo|gamers""), ""Gaming"",
  REGEXMATCH(LOWER(B260), ""entertainment|movies|tv|netflix|streaming|celebrity|movie lovers|t"&amp;"v fans""), ""Entertainment"",
  REGEXMATCH(LOWER(B260), ""lifestyle|home|interior|decor|living|lifestyle enthusiasts""), ""Lifestyle"",
  REGEXMATCH(LOWER(B260), ""financial|finance|investing|stocks|retirement|banking|credit|debt|loans|savings|personal fi"&amp;"nance""), ""Finance"",
  REGEXMATCH(LOWER(B260), ""auto|automotive""), ""Auto"",
  REGEXMATCH(LOWER(B260), ""parenting|moms|dads|kids|toddlers|baby|new parents|children""), ""Parenting"",
  REGEXMATCH(LOWER(B260), ""technology|tech|gadgets|smartphone|apps"&amp;"|devices|computing|ai|robots""), ""Technology"",
  REGEXMATCH(LOWER(B260), ""education|students|learning|school|teachers|college|university|academics""), ""Education"",
  TRUE, ""Other""
)"),"Entertainment")</f>
        <v>Entertainment</v>
      </c>
      <c r="J604" t="s">
        <v>27</v>
      </c>
      <c r="K604" t="s">
        <v>693</v>
      </c>
      <c r="L604" t="s">
        <v>29</v>
      </c>
      <c r="M604" t="s">
        <v>543</v>
      </c>
      <c r="N604" t="s">
        <v>36</v>
      </c>
      <c r="O604" t="s">
        <v>24</v>
      </c>
      <c r="P604">
        <v>15277</v>
      </c>
      <c r="Q604">
        <v>69</v>
      </c>
      <c r="R604">
        <v>3089</v>
      </c>
      <c r="S604">
        <v>13644</v>
      </c>
      <c r="T604">
        <v>4</v>
      </c>
      <c r="U604">
        <v>1904.5643459999999</v>
      </c>
      <c r="V604" t="s">
        <v>25</v>
      </c>
      <c r="W604">
        <f t="shared" si="63"/>
        <v>476.14108649999997</v>
      </c>
      <c r="X604">
        <f t="shared" si="64"/>
        <v>0.45165935720363948</v>
      </c>
      <c r="Y604">
        <f t="shared" si="65"/>
        <v>20.219938469594815</v>
      </c>
      <c r="Z604">
        <f t="shared" si="66"/>
        <v>616.5634011006797</v>
      </c>
      <c r="AA604">
        <f t="shared" si="67"/>
        <v>5.7971014492753623</v>
      </c>
      <c r="AB604">
        <f t="shared" si="68"/>
        <v>124.66874032859853</v>
      </c>
      <c r="AC604">
        <f t="shared" si="69"/>
        <v>27.602381826086955</v>
      </c>
    </row>
    <row r="605" spans="1:29" x14ac:dyDescent="0.25">
      <c r="A605" t="s">
        <v>771</v>
      </c>
      <c r="B605" t="s">
        <v>818</v>
      </c>
      <c r="C605" t="s">
        <v>2337</v>
      </c>
      <c r="D605" t="s">
        <v>2338</v>
      </c>
      <c r="I605" t="str">
        <f ca="1">IFERROR(__xludf.DUMMYFUNCTION("IFS(
  REGEXMATCH(LOWER(B297), ""sports|ufc|nba|nfl|mlb|soccer|sports fans""), ""Sports"",
  REGEXMATCH(LOWER(B297), ""music|spotify|concert|band|rock|pop|hip hop|jazz|r&amp;b|music lovers""), ""Music"",
  REGEXMATCH(LOWER(B297), ""food|cooking|recipe|restaur"&amp;"ant|snack|grocery|foodies""), ""Food"",
  REGEXMATCH(LOWER(B297), ""travel|vacation|airline|hotel|trip|flights|travelers""), ""Travel"",
  REGEXMATCH(LOWER(B297), ""fashion|style|clothing|apparel|shoes|accessories|beauty|cosmetics|fashionistas""), ""Fashi"&amp;"on &amp; Beauty"",
  REGEXMATCH(LOWER(B297), ""fitness|workout|gym|exercise|yoga|wellness|fitness enthusiasts""), ""Fitness"",
  REGEXMATCH(LOWER(B297), ""health|medical|pharmacy|mental health|doctor|health-conscious""), ""Health"",
  REGEXMATCH(LOWER(B297), "&amp;"""pets|dogs|cats|animals|pet care|pet lovers""), ""Pets"",
  REGEXMATCH(LOWER(B297), ""games|gaming|video games|xbox|playstation|nintendo|gamers""), ""Gaming"",
  REGEXMATCH(LOWER(B297), ""entertainment|movies|tv|netflix|streaming|celebrity|movie lovers|t"&amp;"v fans""), ""Entertainment"",
  REGEXMATCH(LOWER(B297), ""lifestyle|home|interior|decor|living|lifestyle enthusiasts""), ""Lifestyle"",
  REGEXMATCH(LOWER(B297), ""financial|finance|investing|stocks|retirement|banking|credit|debt|loans|savings|personal fi"&amp;"nance""), ""Finance"",
  REGEXMATCH(LOWER(B297), ""auto|automotive""), ""Auto"",
  REGEXMATCH(LOWER(B297), ""parenting|moms|dads|kids|toddlers|baby|new parents|children""), ""Parenting"",
  REGEXMATCH(LOWER(B297), ""technology|tech|gadgets|smartphone|apps"&amp;"|devices|computing|ai|robots""), ""Technology"",
  REGEXMATCH(LOWER(B297), ""education|students|learning|school|teachers|college|university|academics""), ""Education"",
  TRUE, ""Other""
)"),"Other")</f>
        <v>Other</v>
      </c>
      <c r="J605" t="s">
        <v>19</v>
      </c>
      <c r="K605" t="s">
        <v>712</v>
      </c>
      <c r="L605" t="s">
        <v>34</v>
      </c>
      <c r="M605" t="s">
        <v>203</v>
      </c>
      <c r="N605" t="s">
        <v>23</v>
      </c>
      <c r="O605" t="s">
        <v>24</v>
      </c>
      <c r="P605">
        <v>42833</v>
      </c>
      <c r="Q605">
        <v>120</v>
      </c>
      <c r="R605">
        <v>37438</v>
      </c>
      <c r="S605">
        <v>40447</v>
      </c>
      <c r="T605">
        <v>9</v>
      </c>
      <c r="U605">
        <v>2040.9348190000001</v>
      </c>
      <c r="V605" t="s">
        <v>80</v>
      </c>
      <c r="W605">
        <f t="shared" si="63"/>
        <v>226.77053544444445</v>
      </c>
      <c r="X605">
        <f t="shared" si="64"/>
        <v>0.2801578222398618</v>
      </c>
      <c r="Y605">
        <f t="shared" si="65"/>
        <v>87.404571241799545</v>
      </c>
      <c r="Z605">
        <f t="shared" si="66"/>
        <v>54.515060072653455</v>
      </c>
      <c r="AA605">
        <f t="shared" si="67"/>
        <v>7.5</v>
      </c>
      <c r="AB605">
        <f t="shared" si="68"/>
        <v>47.648654518712213</v>
      </c>
      <c r="AC605">
        <f t="shared" si="69"/>
        <v>17.007790158333332</v>
      </c>
    </row>
    <row r="606" spans="1:29" x14ac:dyDescent="0.25">
      <c r="A606" t="s">
        <v>38</v>
      </c>
      <c r="B606" t="s">
        <v>2393</v>
      </c>
      <c r="C606" t="s">
        <v>2355</v>
      </c>
      <c r="D606" t="s">
        <v>3047</v>
      </c>
      <c r="I606" t="str">
        <f ca="1">IFERROR(__xludf.DUMMYFUNCTION("IFS(
  REGEXMATCH(LOWER(B5), ""sports|ufc|nba|nfl|mlb|soccer|sports fans""), ""Sports"",
  REGEXMATCH(LOWER(B5), ""music|spotify|concert|band|rock|pop|hip hop|jazz|r&amp;b|music lovers""), ""Music"",
  REGEXMATCH(LOWER(B5), ""food|cooking|recipe|restaurant|sn"&amp;"ack|grocery|foodies""), ""Food"",
  REGEXMATCH(LOWER(B5), ""travel|vacation|airline|hotel|trip|flights|travelers""), ""Travel"",
  REGEXMATCH(LOWER(B5), ""fashion|style|clothing|apparel|shoes|accessories|beauty|cosmetics|fashionistas""), ""Fashion &amp; Beaut"&amp;"y"",
  REGEXMATCH(LOWER(B5), ""fitness|workout|gym|exercise|yoga|wellness|fitness enthusiasts""), ""Fitness"",
  REGEXMATCH(LOWER(B5), ""health|medical|pharmacy|mental health|doctor|health-conscious""), ""Health"",
  REGEXMATCH(LOWER(B5), ""pets|dogs|cats"&amp;"|animals|pet care|pet lovers""), ""Pets"",
  REGEXMATCH(LOWER(B5), ""games|gaming|video games|xbox|playstation|nintendo|gamers""), ""Gaming"",
  REGEXMATCH(LOWER(B5), ""entertainment|movies|tv|netflix|streaming|celebrity|movie lovers|tv fans""), ""Enterta"&amp;"inment"",
  REGEXMATCH(LOWER(B5), ""lifestyle|home|interior|decor|living|lifestyle enthusiasts""), ""Lifestyle"",
  REGEXMATCH(LOWER(B5), ""financial|finance|investing|stocks|retirement|banking|credit|debt|loans|savings|personal finance""), ""Finance"",
 "&amp;" REGEXMATCH(LOWER(B5), ""auto|automotive""), ""Auto"",
  REGEXMATCH(LOWER(B5), ""parenting|moms|dads|kids|toddlers|baby|new parents|children""), ""Parenting"",
  REGEXMATCH(LOWER(B5), ""technology|tech|gadgets|smartphone|apps|devices|computing|ai|robots"""&amp;"), ""Technology"",
  REGEXMATCH(LOWER(B5), ""education|students|learning|school|teachers|college|university|academics""), ""Education"",
  TRUE, ""Other""
)"),"Sports")</f>
        <v>Sports</v>
      </c>
      <c r="J606" t="s">
        <v>19</v>
      </c>
      <c r="K606" t="s">
        <v>39</v>
      </c>
      <c r="L606" t="s">
        <v>40</v>
      </c>
      <c r="M606" t="s">
        <v>41</v>
      </c>
      <c r="N606" t="s">
        <v>23</v>
      </c>
      <c r="O606" t="s">
        <v>24</v>
      </c>
      <c r="P606">
        <v>22180</v>
      </c>
      <c r="Q606">
        <v>60</v>
      </c>
      <c r="R606">
        <v>4835</v>
      </c>
      <c r="S606">
        <v>19291</v>
      </c>
      <c r="T606">
        <v>9</v>
      </c>
      <c r="U606">
        <v>1441.631095</v>
      </c>
      <c r="V606" t="s">
        <v>42</v>
      </c>
      <c r="W606">
        <f t="shared" si="63"/>
        <v>160.18123277777778</v>
      </c>
      <c r="X606">
        <f t="shared" si="64"/>
        <v>0.27051397655545539</v>
      </c>
      <c r="Y606">
        <f t="shared" si="65"/>
        <v>21.79891794409378</v>
      </c>
      <c r="Z606">
        <f t="shared" si="66"/>
        <v>298.16568665977252</v>
      </c>
      <c r="AA606">
        <f t="shared" si="67"/>
        <v>15</v>
      </c>
      <c r="AB606">
        <f t="shared" si="68"/>
        <v>64.996893372407584</v>
      </c>
      <c r="AC606">
        <f t="shared" si="69"/>
        <v>24.027184916666666</v>
      </c>
    </row>
    <row r="607" spans="1:29" x14ac:dyDescent="0.25">
      <c r="A607" t="s">
        <v>702</v>
      </c>
      <c r="B607" t="s">
        <v>2310</v>
      </c>
      <c r="C607" t="s">
        <v>2311</v>
      </c>
      <c r="D607" t="s">
        <v>2312</v>
      </c>
      <c r="E607" t="s">
        <v>3048</v>
      </c>
      <c r="I607" t="str">
        <f ca="1">IFERROR(__xludf.DUMMYFUNCTION("IFS(
  REGEXMATCH(LOWER(B264), ""sports|ufc|nba|nfl|mlb|soccer|sports fans""), ""Sports"",
  REGEXMATCH(LOWER(B264), ""music|spotify|concert|band|rock|pop|hip hop|jazz|r&amp;b|music lovers""), ""Music"",
  REGEXMATCH(LOWER(B264), ""food|cooking|recipe|restaur"&amp;"ant|snack|grocery|foodies""), ""Food"",
  REGEXMATCH(LOWER(B264), ""travel|vacation|airline|hotel|trip|flights|travelers""), ""Travel"",
  REGEXMATCH(LOWER(B264), ""fashion|style|clothing|apparel|shoes|accessories|beauty|cosmetics|fashionistas""), ""Fashi"&amp;"on &amp; Beauty"",
  REGEXMATCH(LOWER(B264), ""fitness|workout|gym|exercise|yoga|wellness|fitness enthusiasts""), ""Fitness"",
  REGEXMATCH(LOWER(B264), ""health|medical|pharmacy|mental health|doctor|health-conscious""), ""Health"",
  REGEXMATCH(LOWER(B264), "&amp;"""pets|dogs|cats|animals|pet care|pet lovers""), ""Pets"",
  REGEXMATCH(LOWER(B264), ""games|gaming|video games|xbox|playstation|nintendo|gamers""), ""Gaming"",
  REGEXMATCH(LOWER(B264), ""entertainment|movies|tv|netflix|streaming|celebrity|movie lovers|t"&amp;"v fans""), ""Entertainment"",
  REGEXMATCH(LOWER(B264), ""lifestyle|home|interior|decor|living|lifestyle enthusiasts""), ""Lifestyle"",
  REGEXMATCH(LOWER(B264), ""financial|finance|investing|stocks|retirement|banking|credit|debt|loans|savings|personal fi"&amp;"nance""), ""Finance"",
  REGEXMATCH(LOWER(B264), ""auto|automotive""), ""Auto"",
  REGEXMATCH(LOWER(B264), ""parenting|moms|dads|kids|toddlers|baby|new parents|children""), ""Parenting"",
  REGEXMATCH(LOWER(B264), ""technology|tech|gadgets|smartphone|apps"&amp;"|devices|computing|ai|robots""), ""Technology"",
  REGEXMATCH(LOWER(B264), ""education|students|learning|school|teachers|college|university|academics""), ""Education"",
  TRUE, ""Other""
)"),"Other")</f>
        <v>Other</v>
      </c>
      <c r="J607" t="s">
        <v>27</v>
      </c>
      <c r="K607" t="s">
        <v>703</v>
      </c>
      <c r="L607" t="s">
        <v>34</v>
      </c>
      <c r="M607" t="s">
        <v>704</v>
      </c>
      <c r="N607" t="s">
        <v>23</v>
      </c>
      <c r="O607" t="s">
        <v>116</v>
      </c>
      <c r="P607">
        <v>32845</v>
      </c>
      <c r="Q607">
        <v>164</v>
      </c>
      <c r="R607">
        <v>16163</v>
      </c>
      <c r="S607">
        <v>30368</v>
      </c>
      <c r="T607">
        <v>5</v>
      </c>
      <c r="U607">
        <v>1910.436686</v>
      </c>
      <c r="V607" t="s">
        <v>31</v>
      </c>
      <c r="W607">
        <f t="shared" si="63"/>
        <v>382.08733719999998</v>
      </c>
      <c r="X607">
        <f t="shared" si="64"/>
        <v>0.49931496422590954</v>
      </c>
      <c r="Y607">
        <f t="shared" si="65"/>
        <v>49.209925407215707</v>
      </c>
      <c r="Z607">
        <f t="shared" si="66"/>
        <v>118.1981492297222</v>
      </c>
      <c r="AA607">
        <f t="shared" si="67"/>
        <v>3.0487804878048781</v>
      </c>
      <c r="AB607">
        <f t="shared" si="68"/>
        <v>58.165221068655804</v>
      </c>
      <c r="AC607">
        <f t="shared" si="69"/>
        <v>11.649004182926829</v>
      </c>
    </row>
    <row r="608" spans="1:29" x14ac:dyDescent="0.25">
      <c r="A608" t="s">
        <v>1258</v>
      </c>
      <c r="B608" t="s">
        <v>2306</v>
      </c>
      <c r="C608" t="s">
        <v>2307</v>
      </c>
      <c r="D608" t="s">
        <v>2345</v>
      </c>
      <c r="E608" t="s">
        <v>2346</v>
      </c>
      <c r="F608" t="s">
        <v>2347</v>
      </c>
      <c r="G608" t="s">
        <v>2626</v>
      </c>
      <c r="I608" t="str">
        <f ca="1">IFERROR(__xludf.DUMMYFUNCTION("IFS(
  REGEXMATCH(LOWER(B564), ""sports|ufc|nba|nfl|mlb|soccer|sports fans""), ""Sports"",
  REGEXMATCH(LOWER(B564), ""music|spotify|concert|band|rock|pop|hip hop|jazz|r&amp;b|music lovers""), ""Music"",
  REGEXMATCH(LOWER(B564), ""food|cooking|recipe|restaur"&amp;"ant|snack|grocery|foodies""), ""Food"",
  REGEXMATCH(LOWER(B564), ""travel|vacation|airline|hotel|trip|flights|travelers""), ""Travel"",
  REGEXMATCH(LOWER(B564), ""fashion|style|clothing|apparel|shoes|accessories|beauty|cosmetics|fashionistas""), ""Fashi"&amp;"on &amp; Beauty"",
  REGEXMATCH(LOWER(B564), ""fitness|workout|gym|exercise|yoga|wellness|fitness enthusiasts""), ""Fitness"",
  REGEXMATCH(LOWER(B564), ""health|medical|pharmacy|mental health|doctor|health-conscious""), ""Health"",
  REGEXMATCH(LOWER(B564), "&amp;"""pets|dogs|cats|animals|pet care|pet lovers""), ""Pets"",
  REGEXMATCH(LOWER(B564), ""games|gaming|video games|xbox|playstation|nintendo|gamers""), ""Gaming"",
  REGEXMATCH(LOWER(B564), ""entertainment|movies|tv|netflix|streaming|celebrity|movie lovers|t"&amp;"v fans""), ""Entertainment"",
  REGEXMATCH(LOWER(B564), ""lifestyle|home|interior|decor|living|lifestyle enthusiasts""), ""Lifestyle"",
  REGEXMATCH(LOWER(B564), ""financial|finance|investing|stocks|retirement|banking|credit|debt|loans|savings|personal fi"&amp;"nance""), ""Finance"",
  REGEXMATCH(LOWER(B564), ""auto|automotive""), ""Auto"",
  REGEXMATCH(LOWER(B564), ""parenting|moms|dads|kids|toddlers|baby|new parents|children""), ""Parenting"",
  REGEXMATCH(LOWER(B564), ""technology|tech|gadgets|smartphone|apps"&amp;"|devices|computing|ai|robots""), ""Technology"",
  REGEXMATCH(LOWER(B564), ""education|students|learning|school|teachers|college|university|academics""), ""Education"",
  TRUE, ""Other""
)"),"Auto")</f>
        <v>Auto</v>
      </c>
      <c r="J608" t="s">
        <v>27</v>
      </c>
      <c r="K608" t="s">
        <v>1219</v>
      </c>
      <c r="L608" t="s">
        <v>21</v>
      </c>
      <c r="M608" t="s">
        <v>357</v>
      </c>
      <c r="N608" t="s">
        <v>59</v>
      </c>
      <c r="O608" t="s">
        <v>24</v>
      </c>
      <c r="P608">
        <v>8000</v>
      </c>
      <c r="Q608">
        <v>10</v>
      </c>
      <c r="R608">
        <v>4400</v>
      </c>
      <c r="S608">
        <v>6379</v>
      </c>
      <c r="T608">
        <v>1</v>
      </c>
      <c r="U608">
        <v>6159.3669019999998</v>
      </c>
      <c r="V608" t="s">
        <v>119</v>
      </c>
      <c r="W608">
        <f t="shared" si="63"/>
        <v>6159.3669019999998</v>
      </c>
      <c r="X608">
        <f t="shared" si="64"/>
        <v>0.125</v>
      </c>
      <c r="Y608">
        <f t="shared" si="65"/>
        <v>55.000000000000007</v>
      </c>
      <c r="Z608">
        <f t="shared" si="66"/>
        <v>1399.8561140909089</v>
      </c>
      <c r="AA608">
        <f t="shared" si="67"/>
        <v>10</v>
      </c>
      <c r="AB608">
        <f t="shared" si="68"/>
        <v>769.92086274999997</v>
      </c>
      <c r="AC608">
        <f t="shared" si="69"/>
        <v>615.93669019999993</v>
      </c>
    </row>
    <row r="609" spans="1:29" x14ac:dyDescent="0.25">
      <c r="A609" t="s">
        <v>143</v>
      </c>
      <c r="B609" t="s">
        <v>2480</v>
      </c>
      <c r="C609" t="s">
        <v>2341</v>
      </c>
      <c r="D609" t="s">
        <v>2954</v>
      </c>
      <c r="E609" t="s">
        <v>3049</v>
      </c>
      <c r="I609" t="str">
        <f ca="1">IFERROR(__xludf.DUMMYFUNCTION("IFS(
  REGEXMATCH(LOWER(B34), ""sports|ufc|nba|nfl|mlb|soccer|sports fans""), ""Sports"",
  REGEXMATCH(LOWER(B34), ""music|spotify|concert|band|rock|pop|hip hop|jazz|r&amp;b|music lovers""), ""Music"",
  REGEXMATCH(LOWER(B34), ""food|cooking|recipe|restaurant"&amp;"|snack|grocery|foodies""), ""Food"",
  REGEXMATCH(LOWER(B34), ""travel|vacation|airline|hotel|trip|flights|travelers""), ""Travel"",
  REGEXMATCH(LOWER(B34), ""fashion|style|clothing|apparel|shoes|accessories|beauty|cosmetics|fashionistas""), ""Fashion &amp; "&amp;"Beauty"",
  REGEXMATCH(LOWER(B34), ""fitness|workout|gym|exercise|yoga|wellness|fitness enthusiasts""), ""Fitness"",
  REGEXMATCH(LOWER(B34), ""health|medical|pharmacy|mental health|doctor|health-conscious""), ""Health"",
  REGEXMATCH(LOWER(B34), ""pets|d"&amp;"ogs|cats|animals|pet care|pet lovers""), ""Pets"",
  REGEXMATCH(LOWER(B34), ""games|gaming|video games|xbox|playstation|nintendo|gamers""), ""Gaming"",
  REGEXMATCH(LOWER(B34), ""entertainment|movies|tv|netflix|streaming|celebrity|movie lovers|tv fans""),"&amp;" ""Entertainment"",
  REGEXMATCH(LOWER(B34), ""lifestyle|home|interior|decor|living|lifestyle enthusiasts""), ""Lifestyle"",
  REGEXMATCH(LOWER(B34), ""financial|finance|investing|stocks|retirement|banking|credit|debt|loans|savings|personal finance""), """&amp;"Finance"",
  REGEXMATCH(LOWER(B34), ""auto|automotive""), ""Auto"",
  REGEXMATCH(LOWER(B34), ""parenting|moms|dads|kids|toddlers|baby|new parents|children""), ""Parenting"",
  REGEXMATCH(LOWER(B34), ""technology|tech|gadgets|smartphone|apps|devices|comput"&amp;"ing|ai|robots""), ""Technology"",
  REGEXMATCH(LOWER(B34), ""education|students|learning|school|teachers|college|university|academics""), ""Education"",
  TRUE, ""Other""
)"),"Travel")</f>
        <v>Travel</v>
      </c>
      <c r="J609" t="s">
        <v>27</v>
      </c>
      <c r="K609" t="s">
        <v>144</v>
      </c>
      <c r="L609" t="s">
        <v>40</v>
      </c>
      <c r="M609" t="s">
        <v>115</v>
      </c>
      <c r="N609" t="s">
        <v>91</v>
      </c>
      <c r="O609" t="s">
        <v>24</v>
      </c>
      <c r="P609">
        <v>679098</v>
      </c>
      <c r="Q609">
        <v>1984</v>
      </c>
      <c r="R609">
        <v>467726</v>
      </c>
      <c r="S609">
        <v>634589</v>
      </c>
      <c r="T609">
        <v>9</v>
      </c>
      <c r="U609">
        <v>1477.4248560000001</v>
      </c>
      <c r="V609" t="s">
        <v>106</v>
      </c>
      <c r="W609">
        <f t="shared" si="63"/>
        <v>164.15831733333334</v>
      </c>
      <c r="X609">
        <f t="shared" si="64"/>
        <v>0.2921522372323288</v>
      </c>
      <c r="Y609">
        <f t="shared" si="65"/>
        <v>68.87459541921784</v>
      </c>
      <c r="Z609">
        <f t="shared" si="66"/>
        <v>3.1587400657649995</v>
      </c>
      <c r="AA609">
        <f t="shared" si="67"/>
        <v>0.45362903225806456</v>
      </c>
      <c r="AB609">
        <f t="shared" si="68"/>
        <v>2.1755694406403787</v>
      </c>
      <c r="AC609">
        <f t="shared" si="69"/>
        <v>0.74466978629032266</v>
      </c>
    </row>
    <row r="610" spans="1:29" x14ac:dyDescent="0.25">
      <c r="A610" t="s">
        <v>1141</v>
      </c>
      <c r="B610" t="s">
        <v>2306</v>
      </c>
      <c r="C610" t="s">
        <v>2307</v>
      </c>
      <c r="D610" t="s">
        <v>2369</v>
      </c>
      <c r="E610" t="s">
        <v>2370</v>
      </c>
      <c r="F610" t="s">
        <v>3050</v>
      </c>
      <c r="I610" t="str">
        <f ca="1">IFERROR(__xludf.DUMMYFUNCTION("IFS(
  REGEXMATCH(LOWER(B494), ""sports|ufc|nba|nfl|mlb|soccer|sports fans""), ""Sports"",
  REGEXMATCH(LOWER(B494), ""music|spotify|concert|band|rock|pop|hip hop|jazz|r&amp;b|music lovers""), ""Music"",
  REGEXMATCH(LOWER(B494), ""food|cooking|recipe|restaur"&amp;"ant|snack|grocery|foodies""), ""Food"",
  REGEXMATCH(LOWER(B494), ""travel|vacation|airline|hotel|trip|flights|travelers""), ""Travel"",
  REGEXMATCH(LOWER(B494), ""fashion|style|clothing|apparel|shoes|accessories|beauty|cosmetics|fashionistas""), ""Fashi"&amp;"on &amp; Beauty"",
  REGEXMATCH(LOWER(B494), ""fitness|workout|gym|exercise|yoga|wellness|fitness enthusiasts""), ""Fitness"",
  REGEXMATCH(LOWER(B494), ""health|medical|pharmacy|mental health|doctor|health-conscious""), ""Health"",
  REGEXMATCH(LOWER(B494), "&amp;"""pets|dogs|cats|animals|pet care|pet lovers""), ""Pets"",
  REGEXMATCH(LOWER(B494), ""games|gaming|video games|xbox|playstation|nintendo|gamers""), ""Gaming"",
  REGEXMATCH(LOWER(B494), ""entertainment|movies|tv|netflix|streaming|celebrity|movie lovers|t"&amp;"v fans""), ""Entertainment"",
  REGEXMATCH(LOWER(B494), ""lifestyle|home|interior|decor|living|lifestyle enthusiasts""), ""Lifestyle"",
  REGEXMATCH(LOWER(B494), ""financial|finance|investing|stocks|retirement|banking|credit|debt|loans|savings|personal fi"&amp;"nance""), ""Finance"",
  REGEXMATCH(LOWER(B494), ""auto|automotive""), ""Auto"",
  REGEXMATCH(LOWER(B494), ""parenting|moms|dads|kids|toddlers|baby|new parents|children""), ""Parenting"",
  REGEXMATCH(LOWER(B494), ""technology|tech|gadgets|smartphone|apps"&amp;"|devices|computing|ai|robots""), ""Technology"",
  REGEXMATCH(LOWER(B494), ""education|students|learning|school|teachers|college|university|academics""), ""Education"",
  TRUE, ""Other""
)"),"Other")</f>
        <v>Other</v>
      </c>
      <c r="J610" t="s">
        <v>19</v>
      </c>
      <c r="K610" t="s">
        <v>464</v>
      </c>
      <c r="L610" t="s">
        <v>40</v>
      </c>
      <c r="M610" t="s">
        <v>179</v>
      </c>
      <c r="N610" t="s">
        <v>23</v>
      </c>
      <c r="O610" t="s">
        <v>24</v>
      </c>
      <c r="P610">
        <v>232470</v>
      </c>
      <c r="Q610">
        <v>504</v>
      </c>
      <c r="R610">
        <v>40870</v>
      </c>
      <c r="S610">
        <v>195447</v>
      </c>
      <c r="T610">
        <v>36</v>
      </c>
      <c r="U610">
        <v>5401.3650850000004</v>
      </c>
      <c r="V610" t="s">
        <v>74</v>
      </c>
      <c r="W610">
        <f t="shared" si="63"/>
        <v>150.03791902777778</v>
      </c>
      <c r="X610">
        <f t="shared" si="64"/>
        <v>0.21680216802168023</v>
      </c>
      <c r="Y610">
        <f t="shared" si="65"/>
        <v>17.580763109218395</v>
      </c>
      <c r="Z610">
        <f t="shared" si="66"/>
        <v>132.15965463665279</v>
      </c>
      <c r="AA610">
        <f t="shared" si="67"/>
        <v>7.1428571428571423</v>
      </c>
      <c r="AB610">
        <f t="shared" si="68"/>
        <v>23.234675807631092</v>
      </c>
      <c r="AC610">
        <f t="shared" si="69"/>
        <v>10.716994216269843</v>
      </c>
    </row>
    <row r="611" spans="1:29" x14ac:dyDescent="0.25">
      <c r="A611" t="s">
        <v>374</v>
      </c>
      <c r="B611" t="s">
        <v>2310</v>
      </c>
      <c r="C611" t="s">
        <v>2315</v>
      </c>
      <c r="D611" t="s">
        <v>2432</v>
      </c>
      <c r="E611" t="s">
        <v>3051</v>
      </c>
      <c r="I611" t="str">
        <f ca="1">IFERROR(__xludf.DUMMYFUNCTION("IFS(
  REGEXMATCH(LOWER(B119), ""sports|ufc|nba|nfl|mlb|soccer|sports fans""), ""Sports"",
  REGEXMATCH(LOWER(B119), ""music|spotify|concert|band|rock|pop|hip hop|jazz|r&amp;b|music lovers""), ""Music"",
  REGEXMATCH(LOWER(B119), ""food|cooking|recipe|restaur"&amp;"ant|snack|grocery|foodies""), ""Food"",
  REGEXMATCH(LOWER(B119), ""travel|vacation|airline|hotel|trip|flights|travelers""), ""Travel"",
  REGEXMATCH(LOWER(B119), ""fashion|style|clothing|apparel|shoes|accessories|beauty|cosmetics|fashionistas""), ""Fashi"&amp;"on &amp; Beauty"",
  REGEXMATCH(LOWER(B119), ""fitness|workout|gym|exercise|yoga|wellness|fitness enthusiasts""), ""Fitness"",
  REGEXMATCH(LOWER(B119), ""health|medical|pharmacy|mental health|doctor|health-conscious""), ""Health"",
  REGEXMATCH(LOWER(B119), "&amp;"""pets|dogs|cats|animals|pet care|pet lovers""), ""Pets"",
  REGEXMATCH(LOWER(B119), ""games|gaming|video games|xbox|playstation|nintendo|gamers""), ""Gaming"",
  REGEXMATCH(LOWER(B119), ""entertainment|movies|tv|netflix|streaming|celebrity|movie lovers|t"&amp;"v fans""), ""Entertainment"",
  REGEXMATCH(LOWER(B119), ""lifestyle|home|interior|decor|living|lifestyle enthusiasts""), ""Lifestyle"",
  REGEXMATCH(LOWER(B119), ""financial|finance|investing|stocks|retirement|banking|credit|debt|loans|savings|personal fi"&amp;"nance""), ""Finance"",
  REGEXMATCH(LOWER(B119), ""auto|automotive""), ""Auto"",
  REGEXMATCH(LOWER(B119), ""parenting|moms|dads|kids|toddlers|baby|new parents|children""), ""Parenting"",
  REGEXMATCH(LOWER(B119), ""technology|tech|gadgets|smartphone|apps"&amp;"|devices|computing|ai|robots""), ""Technology"",
  REGEXMATCH(LOWER(B119), ""education|students|learning|school|teachers|college|university|academics""), ""Education"",
  TRUE, ""Other""
)"),"Fashion &amp; Beauty")</f>
        <v>Fashion &amp; Beauty</v>
      </c>
      <c r="J611" t="s">
        <v>27</v>
      </c>
      <c r="K611" t="s">
        <v>375</v>
      </c>
      <c r="L611" t="s">
        <v>29</v>
      </c>
      <c r="M611" t="s">
        <v>35</v>
      </c>
      <c r="N611" t="s">
        <v>36</v>
      </c>
      <c r="O611" t="s">
        <v>116</v>
      </c>
      <c r="P611">
        <v>59296</v>
      </c>
      <c r="Q611">
        <v>170</v>
      </c>
      <c r="R611">
        <v>25482</v>
      </c>
      <c r="S611">
        <v>54149</v>
      </c>
      <c r="T611">
        <v>4</v>
      </c>
      <c r="U611">
        <v>1568.7152590000001</v>
      </c>
      <c r="V611" t="s">
        <v>260</v>
      </c>
      <c r="W611">
        <f t="shared" si="63"/>
        <v>392.17881475000002</v>
      </c>
      <c r="X611">
        <f t="shared" si="64"/>
        <v>0.28669724770642202</v>
      </c>
      <c r="Y611">
        <f t="shared" si="65"/>
        <v>42.974230976794388</v>
      </c>
      <c r="Z611">
        <f t="shared" si="66"/>
        <v>61.5617007691704</v>
      </c>
      <c r="AA611">
        <f t="shared" si="67"/>
        <v>2.3529411764705883</v>
      </c>
      <c r="AB611">
        <f t="shared" si="68"/>
        <v>26.455667481786293</v>
      </c>
      <c r="AC611">
        <f t="shared" si="69"/>
        <v>9.2277368176470596</v>
      </c>
    </row>
    <row r="612" spans="1:29" x14ac:dyDescent="0.25">
      <c r="A612" t="s">
        <v>1496</v>
      </c>
      <c r="B612" t="s">
        <v>2306</v>
      </c>
      <c r="C612" t="s">
        <v>2307</v>
      </c>
      <c r="D612" t="s">
        <v>2333</v>
      </c>
      <c r="E612" t="s">
        <v>2447</v>
      </c>
      <c r="F612" t="s">
        <v>2447</v>
      </c>
      <c r="I612" t="str">
        <f ca="1">IFERROR(__xludf.DUMMYFUNCTION("IFS(
  REGEXMATCH(LOWER(B718), ""sports|ufc|nba|nfl|mlb|soccer|sports fans""), ""Sports"",
  REGEXMATCH(LOWER(B718), ""music|spotify|concert|band|rock|pop|hip hop|jazz|r&amp;b|music lovers""), ""Music"",
  REGEXMATCH(LOWER(B718), ""food|cooking|recipe|restaur"&amp;"ant|snack|grocery|foodies""), ""Food"",
  REGEXMATCH(LOWER(B718), ""travel|vacation|airline|hotel|trip|flights|travelers""), ""Travel"",
  REGEXMATCH(LOWER(B718), ""fashion|style|clothing|apparel|shoes|accessories|beauty|cosmetics|fashionistas""), ""Fashi"&amp;"on &amp; Beauty"",
  REGEXMATCH(LOWER(B718), ""fitness|workout|gym|exercise|yoga|wellness|fitness enthusiasts""), ""Fitness"",
  REGEXMATCH(LOWER(B718), ""health|medical|pharmacy|mental health|doctor|health-conscious""), ""Health"",
  REGEXMATCH(LOWER(B718), "&amp;"""pets|dogs|cats|animals|pet care|pet lovers""), ""Pets"",
  REGEXMATCH(LOWER(B718), ""games|gaming|video games|xbox|playstation|nintendo|gamers""), ""Gaming"",
  REGEXMATCH(LOWER(B718), ""entertainment|movies|tv|netflix|streaming|celebrity|movie lovers|t"&amp;"v fans""), ""Entertainment"",
  REGEXMATCH(LOWER(B718), ""lifestyle|home|interior|decor|living|lifestyle enthusiasts""), ""Lifestyle"",
  REGEXMATCH(LOWER(B718), ""financial|finance|investing|stocks|retirement|banking|credit|debt|loans|savings|personal fi"&amp;"nance""), ""Finance"",
  REGEXMATCH(LOWER(B718), ""auto|automotive""), ""Auto"",
  REGEXMATCH(LOWER(B718), ""parenting|moms|dads|kids|toddlers|baby|new parents|children""), ""Parenting"",
  REGEXMATCH(LOWER(B718), ""technology|tech|gadgets|smartphone|apps"&amp;"|devices|computing|ai|robots""), ""Technology"",
  REGEXMATCH(LOWER(B718), ""education|students|learning|school|teachers|college|university|academics""), ""Education"",
  TRUE, ""Other""
)"),"Finance")</f>
        <v>Finance</v>
      </c>
      <c r="J612" t="s">
        <v>19</v>
      </c>
      <c r="K612" t="s">
        <v>786</v>
      </c>
      <c r="L612" t="s">
        <v>21</v>
      </c>
      <c r="M612" t="s">
        <v>157</v>
      </c>
      <c r="N612" t="s">
        <v>23</v>
      </c>
      <c r="O612" t="s">
        <v>24</v>
      </c>
      <c r="P612">
        <v>1222302</v>
      </c>
      <c r="Q612">
        <v>3142</v>
      </c>
      <c r="R612">
        <v>553773</v>
      </c>
      <c r="S612">
        <v>1120128</v>
      </c>
      <c r="T612">
        <v>42</v>
      </c>
      <c r="U612">
        <v>7880.7704059999996</v>
      </c>
      <c r="V612" t="s">
        <v>106</v>
      </c>
      <c r="W612">
        <f t="shared" si="63"/>
        <v>187.63739061904761</v>
      </c>
      <c r="X612">
        <f t="shared" si="64"/>
        <v>0.25705594852990504</v>
      </c>
      <c r="Y612">
        <f t="shared" si="65"/>
        <v>45.305742770608248</v>
      </c>
      <c r="Z612">
        <f t="shared" si="66"/>
        <v>14.231048472930244</v>
      </c>
      <c r="AA612">
        <f t="shared" si="67"/>
        <v>1.336728198599618</v>
      </c>
      <c r="AB612">
        <f t="shared" si="68"/>
        <v>6.4474822147063495</v>
      </c>
      <c r="AC612">
        <f t="shared" si="69"/>
        <v>2.5082019115213239</v>
      </c>
    </row>
    <row r="613" spans="1:29" x14ac:dyDescent="0.25">
      <c r="A613" t="s">
        <v>1189</v>
      </c>
      <c r="B613" t="s">
        <v>2306</v>
      </c>
      <c r="C613" t="s">
        <v>2307</v>
      </c>
      <c r="D613" t="s">
        <v>2331</v>
      </c>
      <c r="E613" t="s">
        <v>2350</v>
      </c>
      <c r="F613" t="s">
        <v>3052</v>
      </c>
      <c r="I613" t="str">
        <f ca="1">IFERROR(__xludf.DUMMYFUNCTION("IFS(
  REGEXMATCH(LOWER(B520), ""sports|ufc|nba|nfl|mlb|soccer|sports fans""), ""Sports"",
  REGEXMATCH(LOWER(B520), ""music|spotify|concert|band|rock|pop|hip hop|jazz|r&amp;b|music lovers""), ""Music"",
  REGEXMATCH(LOWER(B520), ""food|cooking|recipe|restaur"&amp;"ant|snack|grocery|foodies""), ""Food"",
  REGEXMATCH(LOWER(B520), ""travel|vacation|airline|hotel|trip|flights|travelers""), ""Travel"",
  REGEXMATCH(LOWER(B520), ""fashion|style|clothing|apparel|shoes|accessories|beauty|cosmetics|fashionistas""), ""Fashi"&amp;"on &amp; Beauty"",
  REGEXMATCH(LOWER(B520), ""fitness|workout|gym|exercise|yoga|wellness|fitness enthusiasts""), ""Fitness"",
  REGEXMATCH(LOWER(B520), ""health|medical|pharmacy|mental health|doctor|health-conscious""), ""Health"",
  REGEXMATCH(LOWER(B520), "&amp;"""pets|dogs|cats|animals|pet care|pet lovers""), ""Pets"",
  REGEXMATCH(LOWER(B520), ""games|gaming|video games|xbox|playstation|nintendo|gamers""), ""Gaming"",
  REGEXMATCH(LOWER(B520), ""entertainment|movies|tv|netflix|streaming|celebrity|movie lovers|t"&amp;"v fans""), ""Entertainment"",
  REGEXMATCH(LOWER(B520), ""lifestyle|home|interior|decor|living|lifestyle enthusiasts""), ""Lifestyle"",
  REGEXMATCH(LOWER(B520), ""financial|finance|investing|stocks|retirement|banking|credit|debt|loans|savings|personal fi"&amp;"nance""), ""Finance"",
  REGEXMATCH(LOWER(B520), ""auto|automotive""), ""Auto"",
  REGEXMATCH(LOWER(B520), ""parenting|moms|dads|kids|toddlers|baby|new parents|children""), ""Parenting"",
  REGEXMATCH(LOWER(B520), ""technology|tech|gadgets|smartphone|apps"&amp;"|devices|computing|ai|robots""), ""Technology"",
  REGEXMATCH(LOWER(B520), ""education|students|learning|school|teachers|college|university|academics""), ""Education"",
  TRUE, ""Other""
)"),"Auto")</f>
        <v>Auto</v>
      </c>
      <c r="J613" t="s">
        <v>19</v>
      </c>
      <c r="K613" t="s">
        <v>1190</v>
      </c>
      <c r="L613" t="s">
        <v>29</v>
      </c>
      <c r="M613" t="s">
        <v>235</v>
      </c>
      <c r="N613" t="s">
        <v>23</v>
      </c>
      <c r="O613" t="s">
        <v>24</v>
      </c>
      <c r="P613">
        <v>38396</v>
      </c>
      <c r="Q613">
        <v>87</v>
      </c>
      <c r="R613">
        <v>6305</v>
      </c>
      <c r="S613">
        <v>35118</v>
      </c>
      <c r="T613">
        <v>9</v>
      </c>
      <c r="U613">
        <v>5740.164546</v>
      </c>
      <c r="V613" t="s">
        <v>74</v>
      </c>
      <c r="W613">
        <f t="shared" si="63"/>
        <v>637.79606066666668</v>
      </c>
      <c r="X613">
        <f t="shared" si="64"/>
        <v>0.22658610271903326</v>
      </c>
      <c r="Y613">
        <f t="shared" si="65"/>
        <v>16.420981352224189</v>
      </c>
      <c r="Z613">
        <f t="shared" si="66"/>
        <v>910.41467819191109</v>
      </c>
      <c r="AA613">
        <f t="shared" si="67"/>
        <v>10.344827586206897</v>
      </c>
      <c r="AB613">
        <f t="shared" si="68"/>
        <v>149.4990245338056</v>
      </c>
      <c r="AC613">
        <f t="shared" si="69"/>
        <v>65.978902827586211</v>
      </c>
    </row>
    <row r="614" spans="1:29" x14ac:dyDescent="0.25">
      <c r="A614" t="s">
        <v>874</v>
      </c>
      <c r="B614" t="s">
        <v>930</v>
      </c>
      <c r="C614" t="s">
        <v>2340</v>
      </c>
      <c r="D614" t="s">
        <v>2341</v>
      </c>
      <c r="I614" t="str">
        <f ca="1">IFERROR(__xludf.DUMMYFUNCTION("IFS(
  REGEXMATCH(LOWER(B350), ""sports|ufc|nba|nfl|mlb|soccer|sports fans""), ""Sports"",
  REGEXMATCH(LOWER(B350), ""music|spotify|concert|band|rock|pop|hip hop|jazz|r&amp;b|music lovers""), ""Music"",
  REGEXMATCH(LOWER(B350), ""food|cooking|recipe|restaur"&amp;"ant|snack|grocery|foodies""), ""Food"",
  REGEXMATCH(LOWER(B350), ""travel|vacation|airline|hotel|trip|flights|travelers""), ""Travel"",
  REGEXMATCH(LOWER(B350), ""fashion|style|clothing|apparel|shoes|accessories|beauty|cosmetics|fashionistas""), ""Fashi"&amp;"on &amp; Beauty"",
  REGEXMATCH(LOWER(B350), ""fitness|workout|gym|exercise|yoga|wellness|fitness enthusiasts""), ""Fitness"",
  REGEXMATCH(LOWER(B350), ""health|medical|pharmacy|mental health|doctor|health-conscious""), ""Health"",
  REGEXMATCH(LOWER(B350), "&amp;"""pets|dogs|cats|animals|pet care|pet lovers""), ""Pets"",
  REGEXMATCH(LOWER(B350), ""games|gaming|video games|xbox|playstation|nintendo|gamers""), ""Gaming"",
  REGEXMATCH(LOWER(B350), ""entertainment|movies|tv|netflix|streaming|celebrity|movie lovers|t"&amp;"v fans""), ""Entertainment"",
  REGEXMATCH(LOWER(B350), ""lifestyle|home|interior|decor|living|lifestyle enthusiasts""), ""Lifestyle"",
  REGEXMATCH(LOWER(B350), ""financial|finance|investing|stocks|retirement|banking|credit|debt|loans|savings|personal fi"&amp;"nance""), ""Finance"",
  REGEXMATCH(LOWER(B350), ""auto|automotive""), ""Auto"",
  REGEXMATCH(LOWER(B350), ""parenting|moms|dads|kids|toddlers|baby|new parents|children""), ""Parenting"",
  REGEXMATCH(LOWER(B350), ""technology|tech|gadgets|smartphone|apps"&amp;"|devices|computing|ai|robots""), ""Technology"",
  REGEXMATCH(LOWER(B350), ""education|students|learning|school|teachers|college|university|academics""), ""Education"",
  TRUE, ""Other""
)"),"Sports")</f>
        <v>Sports</v>
      </c>
      <c r="J614" t="s">
        <v>27</v>
      </c>
      <c r="K614" t="s">
        <v>875</v>
      </c>
      <c r="L614" t="s">
        <v>29</v>
      </c>
      <c r="M614" t="s">
        <v>876</v>
      </c>
      <c r="N614" t="s">
        <v>23</v>
      </c>
      <c r="O614" t="s">
        <v>24</v>
      </c>
      <c r="P614">
        <v>14581</v>
      </c>
      <c r="Q614">
        <v>85</v>
      </c>
      <c r="R614">
        <v>6970</v>
      </c>
      <c r="S614">
        <v>8882</v>
      </c>
      <c r="T614">
        <v>4</v>
      </c>
      <c r="U614">
        <v>2636.2021239999999</v>
      </c>
      <c r="V614" t="s">
        <v>74</v>
      </c>
      <c r="W614">
        <f t="shared" si="63"/>
        <v>659.05053099999998</v>
      </c>
      <c r="X614">
        <f t="shared" si="64"/>
        <v>0.58295041492353061</v>
      </c>
      <c r="Y614">
        <f t="shared" si="65"/>
        <v>47.801934023729508</v>
      </c>
      <c r="Z614">
        <f t="shared" si="66"/>
        <v>378.22125164992826</v>
      </c>
      <c r="AA614">
        <f t="shared" si="67"/>
        <v>4.7058823529411766</v>
      </c>
      <c r="AB614">
        <f t="shared" si="68"/>
        <v>180.79707317742267</v>
      </c>
      <c r="AC614">
        <f t="shared" si="69"/>
        <v>31.014142635294117</v>
      </c>
    </row>
    <row r="615" spans="1:29" x14ac:dyDescent="0.25">
      <c r="A615" t="s">
        <v>521</v>
      </c>
      <c r="B615" t="s">
        <v>522</v>
      </c>
      <c r="I615" t="str">
        <f ca="1">IFERROR(__xludf.DUMMYFUNCTION("IFS(
  REGEXMATCH(LOWER(B184), ""sports|ufc|nba|nfl|mlb|soccer|sports fans""), ""Sports"",
  REGEXMATCH(LOWER(B184), ""music|spotify|concert|band|rock|pop|hip hop|jazz|r&amp;b|music lovers""), ""Music"",
  REGEXMATCH(LOWER(B184), ""food|cooking|recipe|restaur"&amp;"ant|snack|grocery|foodies""), ""Food"",
  REGEXMATCH(LOWER(B184), ""travel|vacation|airline|hotel|trip|flights|travelers""), ""Travel"",
  REGEXMATCH(LOWER(B184), ""fashion|style|clothing|apparel|shoes|accessories|beauty|cosmetics|fashionistas""), ""Fashi"&amp;"on &amp; Beauty"",
  REGEXMATCH(LOWER(B184), ""fitness|workout|gym|exercise|yoga|wellness|fitness enthusiasts""), ""Fitness"",
  REGEXMATCH(LOWER(B184), ""health|medical|pharmacy|mental health|doctor|health-conscious""), ""Health"",
  REGEXMATCH(LOWER(B184), "&amp;"""pets|dogs|cats|animals|pet care|pet lovers""), ""Pets"",
  REGEXMATCH(LOWER(B184), ""games|gaming|video games|xbox|playstation|nintendo|gamers""), ""Gaming"",
  REGEXMATCH(LOWER(B184), ""entertainment|movies|tv|netflix|streaming|celebrity|movie lovers|t"&amp;"v fans""), ""Entertainment"",
  REGEXMATCH(LOWER(B184), ""lifestyle|home|interior|decor|living|lifestyle enthusiasts""), ""Lifestyle"",
  REGEXMATCH(LOWER(B184), ""financial|finance|investing|stocks|retirement|banking|credit|debt|loans|savings|personal fi"&amp;"nance""), ""Finance"",
  REGEXMATCH(LOWER(B184), ""auto|automotive""), ""Auto"",
  REGEXMATCH(LOWER(B184), ""parenting|moms|dads|kids|toddlers|baby|new parents|children""), ""Parenting"",
  REGEXMATCH(LOWER(B184), ""technology|tech|gadgets|smartphone|apps"&amp;"|devices|computing|ai|robots""), ""Technology"",
  REGEXMATCH(LOWER(B184), ""education|students|learning|school|teachers|college|university|academics""), ""Education"",
  TRUE, ""Other""
)"),"Other")</f>
        <v>Other</v>
      </c>
      <c r="J615" t="s">
        <v>27</v>
      </c>
      <c r="K615" t="s">
        <v>523</v>
      </c>
      <c r="L615" t="s">
        <v>34</v>
      </c>
      <c r="M615" t="s">
        <v>524</v>
      </c>
      <c r="N615" t="s">
        <v>63</v>
      </c>
      <c r="O615" t="s">
        <v>24</v>
      </c>
      <c r="P615">
        <v>11289</v>
      </c>
      <c r="Q615">
        <v>97</v>
      </c>
      <c r="R615">
        <v>1345</v>
      </c>
      <c r="S615">
        <v>8187</v>
      </c>
      <c r="T615">
        <v>3</v>
      </c>
      <c r="U615">
        <v>1665.160445</v>
      </c>
      <c r="V615" t="s">
        <v>74</v>
      </c>
      <c r="W615">
        <f t="shared" si="63"/>
        <v>555.0534816666667</v>
      </c>
      <c r="X615">
        <f t="shared" si="64"/>
        <v>0.859243511382762</v>
      </c>
      <c r="Y615">
        <f t="shared" si="65"/>
        <v>11.914252812472318</v>
      </c>
      <c r="Z615">
        <f t="shared" si="66"/>
        <v>1238.0375055762081</v>
      </c>
      <c r="AA615">
        <f t="shared" si="67"/>
        <v>3.0927835051546393</v>
      </c>
      <c r="AB615">
        <f t="shared" si="68"/>
        <v>147.50291832757551</v>
      </c>
      <c r="AC615">
        <f t="shared" si="69"/>
        <v>17.166602525773197</v>
      </c>
    </row>
    <row r="616" spans="1:29" x14ac:dyDescent="0.25">
      <c r="A616" t="s">
        <v>931</v>
      </c>
      <c r="B616" t="s">
        <v>2306</v>
      </c>
      <c r="C616" t="s">
        <v>2307</v>
      </c>
      <c r="D616" t="s">
        <v>2362</v>
      </c>
      <c r="E616" t="s">
        <v>2367</v>
      </c>
      <c r="F616" t="s">
        <v>3053</v>
      </c>
      <c r="I616" t="str">
        <f ca="1">IFERROR(__xludf.DUMMYFUNCTION("IFS(
  REGEXMATCH(LOWER(B375), ""sports|ufc|nba|nfl|mlb|soccer|sports fans""), ""Sports"",
  REGEXMATCH(LOWER(B375), ""music|spotify|concert|band|rock|pop|hip hop|jazz|r&amp;b|music lovers""), ""Music"",
  REGEXMATCH(LOWER(B375), ""food|cooking|recipe|restaur"&amp;"ant|snack|grocery|foodies""), ""Food"",
  REGEXMATCH(LOWER(B375), ""travel|vacation|airline|hotel|trip|flights|travelers""), ""Travel"",
  REGEXMATCH(LOWER(B375), ""fashion|style|clothing|apparel|shoes|accessories|beauty|cosmetics|fashionistas""), ""Fashi"&amp;"on &amp; Beauty"",
  REGEXMATCH(LOWER(B375), ""fitness|workout|gym|exercise|yoga|wellness|fitness enthusiasts""), ""Fitness"",
  REGEXMATCH(LOWER(B375), ""health|medical|pharmacy|mental health|doctor|health-conscious""), ""Health"",
  REGEXMATCH(LOWER(B375), "&amp;"""pets|dogs|cats|animals|pet care|pet lovers""), ""Pets"",
  REGEXMATCH(LOWER(B375), ""games|gaming|video games|xbox|playstation|nintendo|gamers""), ""Gaming"",
  REGEXMATCH(LOWER(B375), ""entertainment|movies|tv|netflix|streaming|celebrity|movie lovers|t"&amp;"v fans""), ""Entertainment"",
  REGEXMATCH(LOWER(B375), ""lifestyle|home|interior|decor|living|lifestyle enthusiasts""), ""Lifestyle"",
  REGEXMATCH(LOWER(B375), ""financial|finance|investing|stocks|retirement|banking|credit|debt|loans|savings|personal fi"&amp;"nance""), ""Finance"",
  REGEXMATCH(LOWER(B375), ""auto|automotive""), ""Auto"",
  REGEXMATCH(LOWER(B375), ""parenting|moms|dads|kids|toddlers|baby|new parents|children""), ""Parenting"",
  REGEXMATCH(LOWER(B375), ""technology|tech|gadgets|smartphone|apps"&amp;"|devices|computing|ai|robots""), ""Technology"",
  REGEXMATCH(LOWER(B375), ""education|students|learning|school|teachers|college|university|academics""), ""Education"",
  TRUE, ""Other""
)"),"Other")</f>
        <v>Other</v>
      </c>
      <c r="J616" t="s">
        <v>19</v>
      </c>
      <c r="K616" t="s">
        <v>932</v>
      </c>
      <c r="L616" t="s">
        <v>29</v>
      </c>
      <c r="M616" t="s">
        <v>933</v>
      </c>
      <c r="N616" t="s">
        <v>23</v>
      </c>
      <c r="O616" t="s">
        <v>24</v>
      </c>
      <c r="P616">
        <v>95289</v>
      </c>
      <c r="Q616">
        <v>199</v>
      </c>
      <c r="R616">
        <v>19527</v>
      </c>
      <c r="S616">
        <v>82800</v>
      </c>
      <c r="T616">
        <v>5</v>
      </c>
      <c r="U616">
        <v>3223.5359480000002</v>
      </c>
      <c r="V616" t="s">
        <v>74</v>
      </c>
      <c r="W616">
        <f t="shared" si="63"/>
        <v>644.70718959999999</v>
      </c>
      <c r="X616">
        <f t="shared" si="64"/>
        <v>0.20883837588808785</v>
      </c>
      <c r="Y616">
        <f t="shared" si="65"/>
        <v>20.492396813902968</v>
      </c>
      <c r="Z616">
        <f t="shared" si="66"/>
        <v>165.08096215496494</v>
      </c>
      <c r="AA616">
        <f t="shared" si="67"/>
        <v>2.512562814070352</v>
      </c>
      <c r="AB616">
        <f t="shared" si="68"/>
        <v>33.8290458290044</v>
      </c>
      <c r="AC616">
        <f t="shared" si="69"/>
        <v>16.198673105527639</v>
      </c>
    </row>
    <row r="617" spans="1:29" x14ac:dyDescent="0.25">
      <c r="A617" t="s">
        <v>685</v>
      </c>
      <c r="B617" t="s">
        <v>2310</v>
      </c>
      <c r="C617" t="s">
        <v>2315</v>
      </c>
      <c r="D617" t="s">
        <v>3015</v>
      </c>
      <c r="E617" t="s">
        <v>3054</v>
      </c>
      <c r="I617" t="str">
        <f ca="1">IFERROR(__xludf.DUMMYFUNCTION("IFS(
  REGEXMATCH(LOWER(B256), ""sports|ufc|nba|nfl|mlb|soccer|sports fans""), ""Sports"",
  REGEXMATCH(LOWER(B256), ""music|spotify|concert|band|rock|pop|hip hop|jazz|r&amp;b|music lovers""), ""Music"",
  REGEXMATCH(LOWER(B256), ""food|cooking|recipe|restaur"&amp;"ant|snack|grocery|foodies""), ""Food"",
  REGEXMATCH(LOWER(B256), ""travel|vacation|airline|hotel|trip|flights|travelers""), ""Travel"",
  REGEXMATCH(LOWER(B256), ""fashion|style|clothing|apparel|shoes|accessories|beauty|cosmetics|fashionistas""), ""Fashi"&amp;"on &amp; Beauty"",
  REGEXMATCH(LOWER(B256), ""fitness|workout|gym|exercise|yoga|wellness|fitness enthusiasts""), ""Fitness"",
  REGEXMATCH(LOWER(B256), ""health|medical|pharmacy|mental health|doctor|health-conscious""), ""Health"",
  REGEXMATCH(LOWER(B256), "&amp;"""pets|dogs|cats|animals|pet care|pet lovers""), ""Pets"",
  REGEXMATCH(LOWER(B256), ""games|gaming|video games|xbox|playstation|nintendo|gamers""), ""Gaming"",
  REGEXMATCH(LOWER(B256), ""entertainment|movies|tv|netflix|streaming|celebrity|movie lovers|t"&amp;"v fans""), ""Entertainment"",
  REGEXMATCH(LOWER(B256), ""lifestyle|home|interior|decor|living|lifestyle enthusiasts""), ""Lifestyle"",
  REGEXMATCH(LOWER(B256), ""financial|finance|investing|stocks|retirement|banking|credit|debt|loans|savings|personal fi"&amp;"nance""), ""Finance"",
  REGEXMATCH(LOWER(B256), ""auto|automotive""), ""Auto"",
  REGEXMATCH(LOWER(B256), ""parenting|moms|dads|kids|toddlers|baby|new parents|children""), ""Parenting"",
  REGEXMATCH(LOWER(B256), ""technology|tech|gadgets|smartphone|apps"&amp;"|devices|computing|ai|robots""), ""Technology"",
  REGEXMATCH(LOWER(B256), ""education|students|learning|school|teachers|college|university|academics""), ""Education"",
  TRUE, ""Other""
)"),"Other")</f>
        <v>Other</v>
      </c>
      <c r="J617" t="s">
        <v>27</v>
      </c>
      <c r="K617" t="s">
        <v>686</v>
      </c>
      <c r="L617" t="s">
        <v>40</v>
      </c>
      <c r="M617" t="s">
        <v>687</v>
      </c>
      <c r="N617" t="s">
        <v>68</v>
      </c>
      <c r="O617" t="s">
        <v>24</v>
      </c>
      <c r="P617">
        <v>8437</v>
      </c>
      <c r="Q617">
        <v>63</v>
      </c>
      <c r="R617">
        <v>5271</v>
      </c>
      <c r="S617">
        <v>7065</v>
      </c>
      <c r="T617">
        <v>2</v>
      </c>
      <c r="U617">
        <v>1880.5331679999999</v>
      </c>
      <c r="V617" t="s">
        <v>47</v>
      </c>
      <c r="W617">
        <f t="shared" si="63"/>
        <v>940.26658399999997</v>
      </c>
      <c r="X617">
        <f t="shared" si="64"/>
        <v>0.74671091620244157</v>
      </c>
      <c r="Y617">
        <f t="shared" si="65"/>
        <v>62.474813322270947</v>
      </c>
      <c r="Z617">
        <f t="shared" si="66"/>
        <v>356.76971504458356</v>
      </c>
      <c r="AA617">
        <f t="shared" si="67"/>
        <v>3.1746031746031744</v>
      </c>
      <c r="AB617">
        <f t="shared" si="68"/>
        <v>222.89121346450159</v>
      </c>
      <c r="AC617">
        <f t="shared" si="69"/>
        <v>29.849732825396824</v>
      </c>
    </row>
    <row r="618" spans="1:29" x14ac:dyDescent="0.25">
      <c r="A618" t="s">
        <v>597</v>
      </c>
      <c r="B618" t="s">
        <v>2428</v>
      </c>
      <c r="C618" t="s">
        <v>2429</v>
      </c>
      <c r="D618" t="s">
        <v>3055</v>
      </c>
      <c r="E618" t="s">
        <v>3056</v>
      </c>
      <c r="I618" t="str">
        <f ca="1">IFERROR(__xludf.DUMMYFUNCTION("IFS(
  REGEXMATCH(LOWER(B216), ""sports|ufc|nba|nfl|mlb|soccer|sports fans""), ""Sports"",
  REGEXMATCH(LOWER(B216), ""music|spotify|concert|band|rock|pop|hip hop|jazz|r&amp;b|music lovers""), ""Music"",
  REGEXMATCH(LOWER(B216), ""food|cooking|recipe|restaur"&amp;"ant|snack|grocery|foodies""), ""Food"",
  REGEXMATCH(LOWER(B216), ""travel|vacation|airline|hotel|trip|flights|travelers""), ""Travel"",
  REGEXMATCH(LOWER(B216), ""fashion|style|clothing|apparel|shoes|accessories|beauty|cosmetics|fashionistas""), ""Fashi"&amp;"on &amp; Beauty"",
  REGEXMATCH(LOWER(B216), ""fitness|workout|gym|exercise|yoga|wellness|fitness enthusiasts""), ""Fitness"",
  REGEXMATCH(LOWER(B216), ""health|medical|pharmacy|mental health|doctor|health-conscious""), ""Health"",
  REGEXMATCH(LOWER(B216), "&amp;"""pets|dogs|cats|animals|pet care|pet lovers""), ""Pets"",
  REGEXMATCH(LOWER(B216), ""games|gaming|video games|xbox|playstation|nintendo|gamers""), ""Gaming"",
  REGEXMATCH(LOWER(B216), ""entertainment|movies|tv|netflix|streaming|celebrity|movie lovers|t"&amp;"v fans""), ""Entertainment"",
  REGEXMATCH(LOWER(B216), ""lifestyle|home|interior|decor|living|lifestyle enthusiasts""), ""Lifestyle"",
  REGEXMATCH(LOWER(B216), ""financial|finance|investing|stocks|retirement|banking|credit|debt|loans|savings|personal fi"&amp;"nance""), ""Finance"",
  REGEXMATCH(LOWER(B216), ""auto|automotive""), ""Auto"",
  REGEXMATCH(LOWER(B216), ""parenting|moms|dads|kids|toddlers|baby|new parents|children""), ""Parenting"",
  REGEXMATCH(LOWER(B216), ""technology|tech|gadgets|smartphone|apps"&amp;"|devices|computing|ai|robots""), ""Technology"",
  REGEXMATCH(LOWER(B216), ""education|students|learning|school|teachers|college|university|academics""), ""Education"",
  TRUE, ""Other""
)"),"Finance")</f>
        <v>Finance</v>
      </c>
      <c r="J618" t="s">
        <v>27</v>
      </c>
      <c r="K618" t="s">
        <v>583</v>
      </c>
      <c r="L618" t="s">
        <v>34</v>
      </c>
      <c r="M618" t="s">
        <v>280</v>
      </c>
      <c r="N618" t="s">
        <v>23</v>
      </c>
      <c r="O618" t="s">
        <v>24</v>
      </c>
      <c r="P618">
        <v>37554</v>
      </c>
      <c r="Q618">
        <v>92</v>
      </c>
      <c r="R618">
        <v>13128</v>
      </c>
      <c r="S618">
        <v>27596</v>
      </c>
      <c r="T618">
        <v>8</v>
      </c>
      <c r="U618">
        <v>1737.8434850000001</v>
      </c>
      <c r="V618" t="s">
        <v>129</v>
      </c>
      <c r="W618">
        <f t="shared" si="63"/>
        <v>217.23043562500001</v>
      </c>
      <c r="X618">
        <f t="shared" si="64"/>
        <v>0.2449805613250253</v>
      </c>
      <c r="Y618">
        <f t="shared" si="65"/>
        <v>34.957660968205786</v>
      </c>
      <c r="Z618">
        <f t="shared" si="66"/>
        <v>132.37686509750154</v>
      </c>
      <c r="AA618">
        <f t="shared" si="67"/>
        <v>8.695652173913043</v>
      </c>
      <c r="AB618">
        <f t="shared" si="68"/>
        <v>46.275855701123717</v>
      </c>
      <c r="AC618">
        <f t="shared" si="69"/>
        <v>18.88960309782609</v>
      </c>
    </row>
    <row r="619" spans="1:29" x14ac:dyDescent="0.25">
      <c r="A619" t="s">
        <v>378</v>
      </c>
      <c r="B619" t="s">
        <v>2579</v>
      </c>
      <c r="C619" t="s">
        <v>3057</v>
      </c>
      <c r="D619" t="s">
        <v>3058</v>
      </c>
      <c r="I619" t="str">
        <f ca="1">IFERROR(__xludf.DUMMYFUNCTION("IFS(
  REGEXMATCH(LOWER(B121), ""sports|ufc|nba|nfl|mlb|soccer|sports fans""), ""Sports"",
  REGEXMATCH(LOWER(B121), ""music|spotify|concert|band|rock|pop|hip hop|jazz|r&amp;b|music lovers""), ""Music"",
  REGEXMATCH(LOWER(B121), ""food|cooking|recipe|restaur"&amp;"ant|snack|grocery|foodies""), ""Food"",
  REGEXMATCH(LOWER(B121), ""travel|vacation|airline|hotel|trip|flights|travelers""), ""Travel"",
  REGEXMATCH(LOWER(B121), ""fashion|style|clothing|apparel|shoes|accessories|beauty|cosmetics|fashionistas""), ""Fashi"&amp;"on &amp; Beauty"",
  REGEXMATCH(LOWER(B121), ""fitness|workout|gym|exercise|yoga|wellness|fitness enthusiasts""), ""Fitness"",
  REGEXMATCH(LOWER(B121), ""health|medical|pharmacy|mental health|doctor|health-conscious""), ""Health"",
  REGEXMATCH(LOWER(B121), "&amp;"""pets|dogs|cats|animals|pet care|pet lovers""), ""Pets"",
  REGEXMATCH(LOWER(B121), ""games|gaming|video games|xbox|playstation|nintendo|gamers""), ""Gaming"",
  REGEXMATCH(LOWER(B121), ""entertainment|movies|tv|netflix|streaming|celebrity|movie lovers|t"&amp;"v fans""), ""Entertainment"",
  REGEXMATCH(LOWER(B121), ""lifestyle|home|interior|decor|living|lifestyle enthusiasts""), ""Lifestyle"",
  REGEXMATCH(LOWER(B121), ""financial|finance|investing|stocks|retirement|banking|credit|debt|loans|savings|personal fi"&amp;"nance""), ""Finance"",
  REGEXMATCH(LOWER(B121), ""auto|automotive""), ""Auto"",
  REGEXMATCH(LOWER(B121), ""parenting|moms|dads|kids|toddlers|baby|new parents|children""), ""Parenting"",
  REGEXMATCH(LOWER(B121), ""technology|tech|gadgets|smartphone|apps"&amp;"|devices|computing|ai|robots""), ""Technology"",
  REGEXMATCH(LOWER(B121), ""education|students|learning|school|teachers|college|university|academics""), ""Education"",
  TRUE, ""Other""
)"),"Lifestyle")</f>
        <v>Lifestyle</v>
      </c>
      <c r="J619" t="s">
        <v>19</v>
      </c>
      <c r="K619" t="s">
        <v>313</v>
      </c>
      <c r="L619" t="s">
        <v>21</v>
      </c>
      <c r="M619" t="s">
        <v>215</v>
      </c>
      <c r="N619" t="s">
        <v>36</v>
      </c>
      <c r="O619" t="s">
        <v>24</v>
      </c>
      <c r="P619">
        <v>15318</v>
      </c>
      <c r="Q619">
        <v>30</v>
      </c>
      <c r="R619">
        <v>5928</v>
      </c>
      <c r="S619">
        <v>13298</v>
      </c>
      <c r="T619">
        <v>19</v>
      </c>
      <c r="U619">
        <v>1570.29739</v>
      </c>
      <c r="V619" t="s">
        <v>31</v>
      </c>
      <c r="W619">
        <f t="shared" si="63"/>
        <v>82.647231052631582</v>
      </c>
      <c r="X619">
        <f t="shared" si="64"/>
        <v>0.19584802193497847</v>
      </c>
      <c r="Y619">
        <f t="shared" si="65"/>
        <v>38.699569134351741</v>
      </c>
      <c r="Z619">
        <f t="shared" si="66"/>
        <v>264.89497132253706</v>
      </c>
      <c r="AA619">
        <f t="shared" si="67"/>
        <v>63.333333333333329</v>
      </c>
      <c r="AB619">
        <f t="shared" si="68"/>
        <v>102.51321256038646</v>
      </c>
      <c r="AC619">
        <f t="shared" si="69"/>
        <v>52.343246333333333</v>
      </c>
    </row>
    <row r="620" spans="1:29" x14ac:dyDescent="0.25">
      <c r="A620" t="s">
        <v>1102</v>
      </c>
      <c r="B620" t="s">
        <v>2306</v>
      </c>
      <c r="C620" t="s">
        <v>2307</v>
      </c>
      <c r="D620" t="s">
        <v>2492</v>
      </c>
      <c r="E620" t="s">
        <v>2825</v>
      </c>
      <c r="F620" t="s">
        <v>3059</v>
      </c>
      <c r="I620" t="str">
        <f ca="1">IFERROR(__xludf.DUMMYFUNCTION("IFS(
  REGEXMATCH(LOWER(B468), ""sports|ufc|nba|nfl|mlb|soccer|sports fans""), ""Sports"",
  REGEXMATCH(LOWER(B468), ""music|spotify|concert|band|rock|pop|hip hop|jazz|r&amp;b|music lovers""), ""Music"",
  REGEXMATCH(LOWER(B468), ""food|cooking|recipe|restaur"&amp;"ant|snack|grocery|foodies""), ""Food"",
  REGEXMATCH(LOWER(B468), ""travel|vacation|airline|hotel|trip|flights|travelers""), ""Travel"",
  REGEXMATCH(LOWER(B468), ""fashion|style|clothing|apparel|shoes|accessories|beauty|cosmetics|fashionistas""), ""Fashi"&amp;"on &amp; Beauty"",
  REGEXMATCH(LOWER(B468), ""fitness|workout|gym|exercise|yoga|wellness|fitness enthusiasts""), ""Fitness"",
  REGEXMATCH(LOWER(B468), ""health|medical|pharmacy|mental health|doctor|health-conscious""), ""Health"",
  REGEXMATCH(LOWER(B468), "&amp;"""pets|dogs|cats|animals|pet care|pet lovers""), ""Pets"",
  REGEXMATCH(LOWER(B468), ""games|gaming|video games|xbox|playstation|nintendo|gamers""), ""Gaming"",
  REGEXMATCH(LOWER(B468), ""entertainment|movies|tv|netflix|streaming|celebrity|movie lovers|t"&amp;"v fans""), ""Entertainment"",
  REGEXMATCH(LOWER(B468), ""lifestyle|home|interior|decor|living|lifestyle enthusiasts""), ""Lifestyle"",
  REGEXMATCH(LOWER(B468), ""financial|finance|investing|stocks|retirement|banking|credit|debt|loans|savings|personal fi"&amp;"nance""), ""Finance"",
  REGEXMATCH(LOWER(B468), ""auto|automotive""), ""Auto"",
  REGEXMATCH(LOWER(B468), ""parenting|moms|dads|kids|toddlers|baby|new parents|children""), ""Parenting"",
  REGEXMATCH(LOWER(B468), ""technology|tech|gadgets|smartphone|apps"&amp;"|devices|computing|ai|robots""), ""Technology"",
  REGEXMATCH(LOWER(B468), ""education|students|learning|school|teachers|college|university|academics""), ""Education"",
  TRUE, ""Other""
)"),"Other")</f>
        <v>Other</v>
      </c>
      <c r="J620" t="s">
        <v>19</v>
      </c>
      <c r="K620" t="s">
        <v>871</v>
      </c>
      <c r="L620" t="s">
        <v>21</v>
      </c>
      <c r="M620" t="s">
        <v>35</v>
      </c>
      <c r="N620" t="s">
        <v>103</v>
      </c>
      <c r="O620" t="s">
        <v>24</v>
      </c>
      <c r="P620">
        <v>760502</v>
      </c>
      <c r="Q620">
        <v>2140</v>
      </c>
      <c r="R620">
        <v>326721</v>
      </c>
      <c r="S620">
        <v>700814</v>
      </c>
      <c r="T620">
        <v>17</v>
      </c>
      <c r="U620">
        <v>5179.0415320000002</v>
      </c>
      <c r="V620" t="s">
        <v>31</v>
      </c>
      <c r="W620">
        <f t="shared" si="63"/>
        <v>304.64950188235298</v>
      </c>
      <c r="X620">
        <f t="shared" si="64"/>
        <v>0.28139307983410955</v>
      </c>
      <c r="Y620">
        <f t="shared" si="65"/>
        <v>42.96122824134585</v>
      </c>
      <c r="Z620">
        <f t="shared" si="66"/>
        <v>15.851572234414073</v>
      </c>
      <c r="AA620">
        <f t="shared" si="67"/>
        <v>0.79439252336448596</v>
      </c>
      <c r="AB620">
        <f t="shared" si="68"/>
        <v>6.8100301274684361</v>
      </c>
      <c r="AC620">
        <f t="shared" si="69"/>
        <v>2.420112865420561</v>
      </c>
    </row>
    <row r="621" spans="1:29" x14ac:dyDescent="0.25">
      <c r="A621" t="s">
        <v>1300</v>
      </c>
      <c r="B621" t="s">
        <v>2306</v>
      </c>
      <c r="C621" t="s">
        <v>2307</v>
      </c>
      <c r="D621" t="s">
        <v>2345</v>
      </c>
      <c r="E621" t="s">
        <v>2381</v>
      </c>
      <c r="F621" t="s">
        <v>2726</v>
      </c>
      <c r="G621" t="s">
        <v>3060</v>
      </c>
      <c r="I621" t="str">
        <f ca="1">IFERROR(__xludf.DUMMYFUNCTION("IFS(
  REGEXMATCH(LOWER(B589), ""sports|ufc|nba|nfl|mlb|soccer|sports fans""), ""Sports"",
  REGEXMATCH(LOWER(B589), ""music|spotify|concert|band|rock|pop|hip hop|jazz|r&amp;b|music lovers""), ""Music"",
  REGEXMATCH(LOWER(B589), ""food|cooking|recipe|restaur"&amp;"ant|snack|grocery|foodies""), ""Food"",
  REGEXMATCH(LOWER(B589), ""travel|vacation|airline|hotel|trip|flights|travelers""), ""Travel"",
  REGEXMATCH(LOWER(B589), ""fashion|style|clothing|apparel|shoes|accessories|beauty|cosmetics|fashionistas""), ""Fashi"&amp;"on &amp; Beauty"",
  REGEXMATCH(LOWER(B589), ""fitness|workout|gym|exercise|yoga|wellness|fitness enthusiasts""), ""Fitness"",
  REGEXMATCH(LOWER(B589), ""health|medical|pharmacy|mental health|doctor|health-conscious""), ""Health"",
  REGEXMATCH(LOWER(B589), "&amp;"""pets|dogs|cats|animals|pet care|pet lovers""), ""Pets"",
  REGEXMATCH(LOWER(B589), ""games|gaming|video games|xbox|playstation|nintendo|gamers""), ""Gaming"",
  REGEXMATCH(LOWER(B589), ""entertainment|movies|tv|netflix|streaming|celebrity|movie lovers|t"&amp;"v fans""), ""Entertainment"",
  REGEXMATCH(LOWER(B589), ""lifestyle|home|interior|decor|living|lifestyle enthusiasts""), ""Lifestyle"",
  REGEXMATCH(LOWER(B589), ""financial|finance|investing|stocks|retirement|banking|credit|debt|loans|savings|personal fi"&amp;"nance""), ""Finance"",
  REGEXMATCH(LOWER(B589), ""auto|automotive""), ""Auto"",
  REGEXMATCH(LOWER(B589), ""parenting|moms|dads|kids|toddlers|baby|new parents|children""), ""Parenting"",
  REGEXMATCH(LOWER(B589), ""technology|tech|gadgets|smartphone|apps"&amp;"|devices|computing|ai|robots""), ""Technology"",
  REGEXMATCH(LOWER(B589), ""education|students|learning|school|teachers|college|university|academics""), ""Education"",
  TRUE, ""Other""
)"),"Other")</f>
        <v>Other</v>
      </c>
      <c r="J621" t="s">
        <v>152</v>
      </c>
      <c r="K621" t="s">
        <v>670</v>
      </c>
      <c r="L621" t="s">
        <v>21</v>
      </c>
      <c r="M621" t="s">
        <v>677</v>
      </c>
      <c r="N621" t="s">
        <v>23</v>
      </c>
      <c r="O621" t="s">
        <v>24</v>
      </c>
      <c r="P621">
        <v>39373</v>
      </c>
      <c r="Q621">
        <v>99</v>
      </c>
      <c r="R621">
        <v>23152</v>
      </c>
      <c r="S621">
        <v>35857</v>
      </c>
      <c r="T621">
        <v>17</v>
      </c>
      <c r="U621">
        <v>6342.8857859999998</v>
      </c>
      <c r="V621" t="s">
        <v>31</v>
      </c>
      <c r="W621">
        <f t="shared" si="63"/>
        <v>373.11092858823531</v>
      </c>
      <c r="X621">
        <f t="shared" si="64"/>
        <v>0.2514413430523455</v>
      </c>
      <c r="Y621">
        <f t="shared" si="65"/>
        <v>58.801716912605087</v>
      </c>
      <c r="Z621">
        <f t="shared" si="66"/>
        <v>273.96707783344846</v>
      </c>
      <c r="AA621">
        <f t="shared" si="67"/>
        <v>17.171717171717169</v>
      </c>
      <c r="AB621">
        <f t="shared" si="68"/>
        <v>161.09734554136082</v>
      </c>
      <c r="AC621">
        <f t="shared" si="69"/>
        <v>64.069553393939387</v>
      </c>
    </row>
    <row r="622" spans="1:29" x14ac:dyDescent="0.25">
      <c r="A622" t="s">
        <v>492</v>
      </c>
      <c r="B622" t="s">
        <v>2471</v>
      </c>
      <c r="C622" t="s">
        <v>2616</v>
      </c>
      <c r="I622" t="str">
        <f ca="1">IFERROR(__xludf.DUMMYFUNCTION("IFS(
  REGEXMATCH(LOWER(B171), ""sports|ufc|nba|nfl|mlb|soccer|sports fans""), ""Sports"",
  REGEXMATCH(LOWER(B171), ""music|spotify|concert|band|rock|pop|hip hop|jazz|r&amp;b|music lovers""), ""Music"",
  REGEXMATCH(LOWER(B171), ""food|cooking|recipe|restaur"&amp;"ant|snack|grocery|foodies""), ""Food"",
  REGEXMATCH(LOWER(B171), ""travel|vacation|airline|hotel|trip|flights|travelers""), ""Travel"",
  REGEXMATCH(LOWER(B171), ""fashion|style|clothing|apparel|shoes|accessories|beauty|cosmetics|fashionistas""), ""Fashi"&amp;"on &amp; Beauty"",
  REGEXMATCH(LOWER(B171), ""fitness|workout|gym|exercise|yoga|wellness|fitness enthusiasts""), ""Fitness"",
  REGEXMATCH(LOWER(B171), ""health|medical|pharmacy|mental health|doctor|health-conscious""), ""Health"",
  REGEXMATCH(LOWER(B171), "&amp;"""pets|dogs|cats|animals|pet care|pet lovers""), ""Pets"",
  REGEXMATCH(LOWER(B171), ""games|gaming|video games|xbox|playstation|nintendo|gamers""), ""Gaming"",
  REGEXMATCH(LOWER(B171), ""entertainment|movies|tv|netflix|streaming|celebrity|movie lovers|t"&amp;"v fans""), ""Entertainment"",
  REGEXMATCH(LOWER(B171), ""lifestyle|home|interior|decor|living|lifestyle enthusiasts""), ""Lifestyle"",
  REGEXMATCH(LOWER(B171), ""financial|finance|investing|stocks|retirement|banking|credit|debt|loans|savings|personal fi"&amp;"nance""), ""Finance"",
  REGEXMATCH(LOWER(B171), ""auto|automotive""), ""Auto"",
  REGEXMATCH(LOWER(B171), ""parenting|moms|dads|kids|toddlers|baby|new parents|children""), ""Parenting"",
  REGEXMATCH(LOWER(B171), ""technology|tech|gadgets|smartphone|apps"&amp;"|devices|computing|ai|robots""), ""Technology"",
  REGEXMATCH(LOWER(B171), ""education|students|learning|school|teachers|college|university|academics""), ""Education"",
  TRUE, ""Other""
)"),"Fashion &amp; Beauty")</f>
        <v>Fashion &amp; Beauty</v>
      </c>
      <c r="J622" t="s">
        <v>19</v>
      </c>
      <c r="K622" t="s">
        <v>493</v>
      </c>
      <c r="L622" t="s">
        <v>21</v>
      </c>
      <c r="M622" t="s">
        <v>494</v>
      </c>
      <c r="N622" t="s">
        <v>23</v>
      </c>
      <c r="O622" t="s">
        <v>24</v>
      </c>
      <c r="P622">
        <v>13168</v>
      </c>
      <c r="Q622">
        <v>84</v>
      </c>
      <c r="R622">
        <v>8527</v>
      </c>
      <c r="S622">
        <v>12625</v>
      </c>
      <c r="T622">
        <v>4</v>
      </c>
      <c r="U622">
        <v>1639.72335</v>
      </c>
      <c r="V622" t="s">
        <v>338</v>
      </c>
      <c r="W622">
        <f t="shared" si="63"/>
        <v>409.9308375</v>
      </c>
      <c r="X622">
        <f t="shared" si="64"/>
        <v>0.63791008505467806</v>
      </c>
      <c r="Y622">
        <f t="shared" si="65"/>
        <v>64.755467800729036</v>
      </c>
      <c r="Z622">
        <f t="shared" si="66"/>
        <v>192.29780110238067</v>
      </c>
      <c r="AA622">
        <f t="shared" si="67"/>
        <v>4.7619047619047619</v>
      </c>
      <c r="AB622">
        <f t="shared" si="68"/>
        <v>124.52334067436209</v>
      </c>
      <c r="AC622">
        <f t="shared" si="69"/>
        <v>19.52051607142857</v>
      </c>
    </row>
    <row r="623" spans="1:29" x14ac:dyDescent="0.25">
      <c r="A623" t="s">
        <v>467</v>
      </c>
      <c r="B623" t="s">
        <v>2310</v>
      </c>
      <c r="C623" t="s">
        <v>3061</v>
      </c>
      <c r="D623" t="s">
        <v>3062</v>
      </c>
      <c r="I623" t="str">
        <f ca="1">IFERROR(__xludf.DUMMYFUNCTION("IFS(
  REGEXMATCH(LOWER(B160), ""sports|ufc|nba|nfl|mlb|soccer|sports fans""), ""Sports"",
  REGEXMATCH(LOWER(B160), ""music|spotify|concert|band|rock|pop|hip hop|jazz|r&amp;b|music lovers""), ""Music"",
  REGEXMATCH(LOWER(B160), ""food|cooking|recipe|restaur"&amp;"ant|snack|grocery|foodies""), ""Food"",
  REGEXMATCH(LOWER(B160), ""travel|vacation|airline|hotel|trip|flights|travelers""), ""Travel"",
  REGEXMATCH(LOWER(B160), ""fashion|style|clothing|apparel|shoes|accessories|beauty|cosmetics|fashionistas""), ""Fashi"&amp;"on &amp; Beauty"",
  REGEXMATCH(LOWER(B160), ""fitness|workout|gym|exercise|yoga|wellness|fitness enthusiasts""), ""Fitness"",
  REGEXMATCH(LOWER(B160), ""health|medical|pharmacy|mental health|doctor|health-conscious""), ""Health"",
  REGEXMATCH(LOWER(B160), "&amp;"""pets|dogs|cats|animals|pet care|pet lovers""), ""Pets"",
  REGEXMATCH(LOWER(B160), ""games|gaming|video games|xbox|playstation|nintendo|gamers""), ""Gaming"",
  REGEXMATCH(LOWER(B160), ""entertainment|movies|tv|netflix|streaming|celebrity|movie lovers|t"&amp;"v fans""), ""Entertainment"",
  REGEXMATCH(LOWER(B160), ""lifestyle|home|interior|decor|living|lifestyle enthusiasts""), ""Lifestyle"",
  REGEXMATCH(LOWER(B160), ""financial|finance|investing|stocks|retirement|banking|credit|debt|loans|savings|personal fi"&amp;"nance""), ""Finance"",
  REGEXMATCH(LOWER(B160), ""auto|automotive""), ""Auto"",
  REGEXMATCH(LOWER(B160), ""parenting|moms|dads|kids|toddlers|baby|new parents|children""), ""Parenting"",
  REGEXMATCH(LOWER(B160), ""technology|tech|gadgets|smartphone|apps"&amp;"|devices|computing|ai|robots""), ""Technology"",
  REGEXMATCH(LOWER(B160), ""education|students|learning|school|teachers|college|university|academics""), ""Education"",
  TRUE, ""Other""
)"),"Entertainment")</f>
        <v>Entertainment</v>
      </c>
      <c r="J623" t="s">
        <v>27</v>
      </c>
      <c r="K623" t="s">
        <v>468</v>
      </c>
      <c r="L623" t="s">
        <v>21</v>
      </c>
      <c r="M623" t="s">
        <v>179</v>
      </c>
      <c r="N623" t="s">
        <v>46</v>
      </c>
      <c r="O623" t="s">
        <v>24</v>
      </c>
      <c r="P623">
        <v>109567</v>
      </c>
      <c r="Q623">
        <v>345</v>
      </c>
      <c r="R623">
        <v>57620</v>
      </c>
      <c r="S623">
        <v>97903</v>
      </c>
      <c r="T623">
        <v>5</v>
      </c>
      <c r="U623">
        <v>1616.7147219999999</v>
      </c>
      <c r="V623" t="s">
        <v>74</v>
      </c>
      <c r="W623">
        <f t="shared" si="63"/>
        <v>323.34294439999996</v>
      </c>
      <c r="X623">
        <f t="shared" si="64"/>
        <v>0.3148758294011883</v>
      </c>
      <c r="Y623">
        <f t="shared" si="65"/>
        <v>52.588826927815859</v>
      </c>
      <c r="Z623">
        <f t="shared" si="66"/>
        <v>28.058221485595276</v>
      </c>
      <c r="AA623">
        <f t="shared" si="67"/>
        <v>1.4492753623188406</v>
      </c>
      <c r="AB623">
        <f t="shared" si="68"/>
        <v>14.755489536082944</v>
      </c>
      <c r="AC623">
        <f t="shared" si="69"/>
        <v>4.6861296289855074</v>
      </c>
    </row>
    <row r="624" spans="1:29" x14ac:dyDescent="0.25">
      <c r="A624" t="s">
        <v>738</v>
      </c>
      <c r="B624" t="s">
        <v>2310</v>
      </c>
      <c r="C624" t="s">
        <v>2311</v>
      </c>
      <c r="D624" t="s">
        <v>2365</v>
      </c>
      <c r="E624" t="s">
        <v>3063</v>
      </c>
      <c r="I624" t="str">
        <f ca="1">IFERROR(__xludf.DUMMYFUNCTION("IFS(
  REGEXMATCH(LOWER(B280), ""sports|ufc|nba|nfl|mlb|soccer|sports fans""), ""Sports"",
  REGEXMATCH(LOWER(B280), ""music|spotify|concert|band|rock|pop|hip hop|jazz|r&amp;b|music lovers""), ""Music"",
  REGEXMATCH(LOWER(B280), ""food|cooking|recipe|restaur"&amp;"ant|snack|grocery|foodies""), ""Food"",
  REGEXMATCH(LOWER(B280), ""travel|vacation|airline|hotel|trip|flights|travelers""), ""Travel"",
  REGEXMATCH(LOWER(B280), ""fashion|style|clothing|apparel|shoes|accessories|beauty|cosmetics|fashionistas""), ""Fashi"&amp;"on &amp; Beauty"",
  REGEXMATCH(LOWER(B280), ""fitness|workout|gym|exercise|yoga|wellness|fitness enthusiasts""), ""Fitness"",
  REGEXMATCH(LOWER(B280), ""health|medical|pharmacy|mental health|doctor|health-conscious""), ""Health"",
  REGEXMATCH(LOWER(B280), "&amp;"""pets|dogs|cats|animals|pet care|pet lovers""), ""Pets"",
  REGEXMATCH(LOWER(B280), ""games|gaming|video games|xbox|playstation|nintendo|gamers""), ""Gaming"",
  REGEXMATCH(LOWER(B280), ""entertainment|movies|tv|netflix|streaming|celebrity|movie lovers|t"&amp;"v fans""), ""Entertainment"",
  REGEXMATCH(LOWER(B280), ""lifestyle|home|interior|decor|living|lifestyle enthusiasts""), ""Lifestyle"",
  REGEXMATCH(LOWER(B280), ""financial|finance|investing|stocks|retirement|banking|credit|debt|loans|savings|personal fi"&amp;"nance""), ""Finance"",
  REGEXMATCH(LOWER(B280), ""auto|automotive""), ""Auto"",
  REGEXMATCH(LOWER(B280), ""parenting|moms|dads|kids|toddlers|baby|new parents|children""), ""Parenting"",
  REGEXMATCH(LOWER(B280), ""technology|tech|gadgets|smartphone|apps"&amp;"|devices|computing|ai|robots""), ""Technology"",
  REGEXMATCH(LOWER(B280), ""education|students|learning|school|teachers|college|university|academics""), ""Education"",
  TRUE, ""Other""
)"),"Sports")</f>
        <v>Sports</v>
      </c>
      <c r="J624" t="s">
        <v>27</v>
      </c>
      <c r="K624" t="s">
        <v>739</v>
      </c>
      <c r="L624" t="s">
        <v>40</v>
      </c>
      <c r="M624" t="s">
        <v>54</v>
      </c>
      <c r="N624" t="s">
        <v>59</v>
      </c>
      <c r="O624" t="s">
        <v>24</v>
      </c>
      <c r="P624">
        <v>15200</v>
      </c>
      <c r="Q624">
        <v>60</v>
      </c>
      <c r="R624">
        <v>5375</v>
      </c>
      <c r="S624">
        <v>12040</v>
      </c>
      <c r="T624">
        <v>4</v>
      </c>
      <c r="U624">
        <v>1970.3573449999999</v>
      </c>
      <c r="V624" t="s">
        <v>47</v>
      </c>
      <c r="W624">
        <f t="shared" si="63"/>
        <v>492.58933624999997</v>
      </c>
      <c r="X624">
        <f t="shared" si="64"/>
        <v>0.39473684210526316</v>
      </c>
      <c r="Y624">
        <f t="shared" si="65"/>
        <v>35.361842105263158</v>
      </c>
      <c r="Z624">
        <f t="shared" si="66"/>
        <v>366.57811069767439</v>
      </c>
      <c r="AA624">
        <f t="shared" si="67"/>
        <v>6.666666666666667</v>
      </c>
      <c r="AB624">
        <f t="shared" si="68"/>
        <v>129.62877269736842</v>
      </c>
      <c r="AC624">
        <f t="shared" si="69"/>
        <v>32.839289083333334</v>
      </c>
    </row>
    <row r="625" spans="1:29" x14ac:dyDescent="0.25">
      <c r="A625" t="s">
        <v>1005</v>
      </c>
      <c r="B625" t="s">
        <v>2306</v>
      </c>
      <c r="C625" t="s">
        <v>2307</v>
      </c>
      <c r="D625" t="s">
        <v>2327</v>
      </c>
      <c r="E625" t="s">
        <v>2484</v>
      </c>
      <c r="F625" t="s">
        <v>3064</v>
      </c>
      <c r="I625" t="str">
        <f ca="1">IFERROR(__xludf.DUMMYFUNCTION("IFS(
  REGEXMATCH(LOWER(B415), ""sports|ufc|nba|nfl|mlb|soccer|sports fans""), ""Sports"",
  REGEXMATCH(LOWER(B415), ""music|spotify|concert|band|rock|pop|hip hop|jazz|r&amp;b|music lovers""), ""Music"",
  REGEXMATCH(LOWER(B415), ""food|cooking|recipe|restaur"&amp;"ant|snack|grocery|foodies""), ""Food"",
  REGEXMATCH(LOWER(B415), ""travel|vacation|airline|hotel|trip|flights|travelers""), ""Travel"",
  REGEXMATCH(LOWER(B415), ""fashion|style|clothing|apparel|shoes|accessories|beauty|cosmetics|fashionistas""), ""Fashi"&amp;"on &amp; Beauty"",
  REGEXMATCH(LOWER(B415), ""fitness|workout|gym|exercise|yoga|wellness|fitness enthusiasts""), ""Fitness"",
  REGEXMATCH(LOWER(B415), ""health|medical|pharmacy|mental health|doctor|health-conscious""), ""Health"",
  REGEXMATCH(LOWER(B415), "&amp;"""pets|dogs|cats|animals|pet care|pet lovers""), ""Pets"",
  REGEXMATCH(LOWER(B415), ""games|gaming|video games|xbox|playstation|nintendo|gamers""), ""Gaming"",
  REGEXMATCH(LOWER(B415), ""entertainment|movies|tv|netflix|streaming|celebrity|movie lovers|t"&amp;"v fans""), ""Entertainment"",
  REGEXMATCH(LOWER(B415), ""lifestyle|home|interior|decor|living|lifestyle enthusiasts""), ""Lifestyle"",
  REGEXMATCH(LOWER(B415), ""financial|finance|investing|stocks|retirement|banking|credit|debt|loans|savings|personal fi"&amp;"nance""), ""Finance"",
  REGEXMATCH(LOWER(B415), ""auto|automotive""), ""Auto"",
  REGEXMATCH(LOWER(B415), ""parenting|moms|dads|kids|toddlers|baby|new parents|children""), ""Parenting"",
  REGEXMATCH(LOWER(B415), ""technology|tech|gadgets|smartphone|apps"&amp;"|devices|computing|ai|robots""), ""Technology"",
  REGEXMATCH(LOWER(B415), ""education|students|learning|school|teachers|college|university|academics""), ""Education"",
  TRUE, ""Other""
)"),"Fashion &amp; Beauty")</f>
        <v>Fashion &amp; Beauty</v>
      </c>
      <c r="J625" t="s">
        <v>27</v>
      </c>
      <c r="K625" t="s">
        <v>137</v>
      </c>
      <c r="L625" t="s">
        <v>29</v>
      </c>
      <c r="M625" t="s">
        <v>444</v>
      </c>
      <c r="N625" t="s">
        <v>23</v>
      </c>
      <c r="O625" t="s">
        <v>116</v>
      </c>
      <c r="P625">
        <v>24875</v>
      </c>
      <c r="Q625">
        <v>67</v>
      </c>
      <c r="R625">
        <v>14213</v>
      </c>
      <c r="S625">
        <v>23455</v>
      </c>
      <c r="T625">
        <v>8</v>
      </c>
      <c r="U625">
        <v>4652.2420510000002</v>
      </c>
      <c r="V625" t="s">
        <v>223</v>
      </c>
      <c r="W625">
        <f t="shared" si="63"/>
        <v>581.53025637500002</v>
      </c>
      <c r="X625">
        <f t="shared" si="64"/>
        <v>0.26934673366834172</v>
      </c>
      <c r="Y625">
        <f t="shared" si="65"/>
        <v>57.137688442211058</v>
      </c>
      <c r="Z625">
        <f t="shared" si="66"/>
        <v>327.32301773024699</v>
      </c>
      <c r="AA625">
        <f t="shared" si="67"/>
        <v>11.940298507462686</v>
      </c>
      <c r="AB625">
        <f t="shared" si="68"/>
        <v>187.02480607035176</v>
      </c>
      <c r="AC625">
        <f t="shared" si="69"/>
        <v>69.436448522388062</v>
      </c>
    </row>
    <row r="626" spans="1:29" x14ac:dyDescent="0.25">
      <c r="A626" t="s">
        <v>1154</v>
      </c>
      <c r="B626" t="s">
        <v>2306</v>
      </c>
      <c r="C626" t="s">
        <v>2307</v>
      </c>
      <c r="D626" t="s">
        <v>2369</v>
      </c>
      <c r="E626" t="s">
        <v>2370</v>
      </c>
      <c r="F626" t="s">
        <v>3065</v>
      </c>
      <c r="I626" t="str">
        <f ca="1">IFERROR(__xludf.DUMMYFUNCTION("IFS(
  REGEXMATCH(LOWER(B502), ""sports|ufc|nba|nfl|mlb|soccer|sports fans""), ""Sports"",
  REGEXMATCH(LOWER(B502), ""music|spotify|concert|band|rock|pop|hip hop|jazz|r&amp;b|music lovers""), ""Music"",
  REGEXMATCH(LOWER(B502), ""food|cooking|recipe|restaur"&amp;"ant|snack|grocery|foodies""), ""Food"",
  REGEXMATCH(LOWER(B502), ""travel|vacation|airline|hotel|trip|flights|travelers""), ""Travel"",
  REGEXMATCH(LOWER(B502), ""fashion|style|clothing|apparel|shoes|accessories|beauty|cosmetics|fashionistas""), ""Fashi"&amp;"on &amp; Beauty"",
  REGEXMATCH(LOWER(B502), ""fitness|workout|gym|exercise|yoga|wellness|fitness enthusiasts""), ""Fitness"",
  REGEXMATCH(LOWER(B502), ""health|medical|pharmacy|mental health|doctor|health-conscious""), ""Health"",
  REGEXMATCH(LOWER(B502), "&amp;"""pets|dogs|cats|animals|pet care|pet lovers""), ""Pets"",
  REGEXMATCH(LOWER(B502), ""games|gaming|video games|xbox|playstation|nintendo|gamers""), ""Gaming"",
  REGEXMATCH(LOWER(B502), ""entertainment|movies|tv|netflix|streaming|celebrity|movie lovers|t"&amp;"v fans""), ""Entertainment"",
  REGEXMATCH(LOWER(B502), ""lifestyle|home|interior|decor|living|lifestyle enthusiasts""), ""Lifestyle"",
  REGEXMATCH(LOWER(B502), ""financial|finance|investing|stocks|retirement|banking|credit|debt|loans|savings|personal fi"&amp;"nance""), ""Finance"",
  REGEXMATCH(LOWER(B502), ""auto|automotive""), ""Auto"",
  REGEXMATCH(LOWER(B502), ""parenting|moms|dads|kids|toddlers|baby|new parents|children""), ""Parenting"",
  REGEXMATCH(LOWER(B502), ""technology|tech|gadgets|smartphone|apps"&amp;"|devices|computing|ai|robots""), ""Technology"",
  REGEXMATCH(LOWER(B502), ""education|students|learning|school|teachers|college|university|academics""), ""Education"",
  TRUE, ""Other""
)"),"Other")</f>
        <v>Other</v>
      </c>
      <c r="J626" t="s">
        <v>19</v>
      </c>
      <c r="K626" t="s">
        <v>134</v>
      </c>
      <c r="L626" t="s">
        <v>29</v>
      </c>
      <c r="M626" t="s">
        <v>1155</v>
      </c>
      <c r="N626" t="s">
        <v>46</v>
      </c>
      <c r="O626" t="s">
        <v>24</v>
      </c>
      <c r="P626">
        <v>28553</v>
      </c>
      <c r="Q626">
        <v>90</v>
      </c>
      <c r="R626">
        <v>11390</v>
      </c>
      <c r="S626">
        <v>23355</v>
      </c>
      <c r="T626">
        <v>13</v>
      </c>
      <c r="U626">
        <v>5573.1123960000004</v>
      </c>
      <c r="V626" t="s">
        <v>74</v>
      </c>
      <c r="W626">
        <f t="shared" si="63"/>
        <v>428.70095353846159</v>
      </c>
      <c r="X626">
        <f t="shared" si="64"/>
        <v>0.3152033061324554</v>
      </c>
      <c r="Y626">
        <f t="shared" si="65"/>
        <v>39.890729520540745</v>
      </c>
      <c r="Z626">
        <f t="shared" si="66"/>
        <v>489.2987178226515</v>
      </c>
      <c r="AA626">
        <f t="shared" si="67"/>
        <v>14.444444444444443</v>
      </c>
      <c r="AB626">
        <f t="shared" si="68"/>
        <v>195.1848280741078</v>
      </c>
      <c r="AC626">
        <f t="shared" si="69"/>
        <v>61.923471066666671</v>
      </c>
    </row>
    <row r="627" spans="1:29" x14ac:dyDescent="0.25">
      <c r="A627" t="s">
        <v>868</v>
      </c>
      <c r="B627" t="s">
        <v>2310</v>
      </c>
      <c r="C627" t="s">
        <v>2320</v>
      </c>
      <c r="D627" t="s">
        <v>2321</v>
      </c>
      <c r="E627" t="s">
        <v>2354</v>
      </c>
      <c r="F627" t="s">
        <v>2610</v>
      </c>
      <c r="G627" t="s">
        <v>3066</v>
      </c>
      <c r="I627" t="str">
        <f ca="1">IFERROR(__xludf.DUMMYFUNCTION("IFS(
  REGEXMATCH(LOWER(B347), ""sports|ufc|nba|nfl|mlb|soccer|sports fans""), ""Sports"",
  REGEXMATCH(LOWER(B347), ""music|spotify|concert|band|rock|pop|hip hop|jazz|r&amp;b|music lovers""), ""Music"",
  REGEXMATCH(LOWER(B347), ""food|cooking|recipe|restaur"&amp;"ant|snack|grocery|foodies""), ""Food"",
  REGEXMATCH(LOWER(B347), ""travel|vacation|airline|hotel|trip|flights|travelers""), ""Travel"",
  REGEXMATCH(LOWER(B347), ""fashion|style|clothing|apparel|shoes|accessories|beauty|cosmetics|fashionistas""), ""Fashi"&amp;"on &amp; Beauty"",
  REGEXMATCH(LOWER(B347), ""fitness|workout|gym|exercise|yoga|wellness|fitness enthusiasts""), ""Fitness"",
  REGEXMATCH(LOWER(B347), ""health|medical|pharmacy|mental health|doctor|health-conscious""), ""Health"",
  REGEXMATCH(LOWER(B347), "&amp;"""pets|dogs|cats|animals|pet care|pet lovers""), ""Pets"",
  REGEXMATCH(LOWER(B347), ""games|gaming|video games|xbox|playstation|nintendo|gamers""), ""Gaming"",
  REGEXMATCH(LOWER(B347), ""entertainment|movies|tv|netflix|streaming|celebrity|movie lovers|t"&amp;"v fans""), ""Entertainment"",
  REGEXMATCH(LOWER(B347), ""lifestyle|home|interior|decor|living|lifestyle enthusiasts""), ""Lifestyle"",
  REGEXMATCH(LOWER(B347), ""financial|finance|investing|stocks|retirement|banking|credit|debt|loans|savings|personal fi"&amp;"nance""), ""Finance"",
  REGEXMATCH(LOWER(B347), ""auto|automotive""), ""Auto"",
  REGEXMATCH(LOWER(B347), ""parenting|moms|dads|kids|toddlers|baby|new parents|children""), ""Parenting"",
  REGEXMATCH(LOWER(B347), ""technology|tech|gadgets|smartphone|apps"&amp;"|devices|computing|ai|robots""), ""Technology"",
  REGEXMATCH(LOWER(B347), ""education|students|learning|school|teachers|college|university|academics""), ""Education"",
  TRUE, ""Other""
)"),"Food")</f>
        <v>Food</v>
      </c>
      <c r="J627" t="s">
        <v>19</v>
      </c>
      <c r="K627" t="s">
        <v>869</v>
      </c>
      <c r="L627" t="s">
        <v>21</v>
      </c>
      <c r="M627" t="s">
        <v>506</v>
      </c>
      <c r="N627" t="s">
        <v>23</v>
      </c>
      <c r="O627" t="s">
        <v>24</v>
      </c>
      <c r="P627">
        <v>268811</v>
      </c>
      <c r="Q627">
        <v>799</v>
      </c>
      <c r="R627">
        <v>95989</v>
      </c>
      <c r="S627">
        <v>173923</v>
      </c>
      <c r="T627">
        <v>4</v>
      </c>
      <c r="U627">
        <v>2549.1151580000001</v>
      </c>
      <c r="V627" t="s">
        <v>200</v>
      </c>
      <c r="W627">
        <f t="shared" si="63"/>
        <v>637.27878950000002</v>
      </c>
      <c r="X627">
        <f t="shared" si="64"/>
        <v>0.29723486018057294</v>
      </c>
      <c r="Y627">
        <f t="shared" si="65"/>
        <v>35.708732157538201</v>
      </c>
      <c r="Z627">
        <f t="shared" si="66"/>
        <v>26.556325808165518</v>
      </c>
      <c r="AA627">
        <f t="shared" si="67"/>
        <v>0.50062578222778475</v>
      </c>
      <c r="AB627">
        <f t="shared" si="68"/>
        <v>9.4829272537210176</v>
      </c>
      <c r="AC627">
        <f t="shared" si="69"/>
        <v>3.1903819249061329</v>
      </c>
    </row>
    <row r="628" spans="1:29" x14ac:dyDescent="0.25">
      <c r="A628" t="s">
        <v>886</v>
      </c>
      <c r="B628" t="s">
        <v>2310</v>
      </c>
      <c r="C628" t="s">
        <v>2320</v>
      </c>
      <c r="D628" t="s">
        <v>2321</v>
      </c>
      <c r="E628" t="s">
        <v>2354</v>
      </c>
      <c r="F628" t="s">
        <v>2355</v>
      </c>
      <c r="G628" t="s">
        <v>2878</v>
      </c>
      <c r="I628" t="str">
        <f ca="1">IFERROR(__xludf.DUMMYFUNCTION("IFS(
  REGEXMATCH(LOWER(B356), ""sports|ufc|nba|nfl|mlb|soccer|sports fans""), ""Sports"",
  REGEXMATCH(LOWER(B356), ""music|spotify|concert|band|rock|pop|hip hop|jazz|r&amp;b|music lovers""), ""Music"",
  REGEXMATCH(LOWER(B356), ""food|cooking|recipe|restaur"&amp;"ant|snack|grocery|foodies""), ""Food"",
  REGEXMATCH(LOWER(B356), ""travel|vacation|airline|hotel|trip|flights|travelers""), ""Travel"",
  REGEXMATCH(LOWER(B356), ""fashion|style|clothing|apparel|shoes|accessories|beauty|cosmetics|fashionistas""), ""Fashi"&amp;"on &amp; Beauty"",
  REGEXMATCH(LOWER(B356), ""fitness|workout|gym|exercise|yoga|wellness|fitness enthusiasts""), ""Fitness"",
  REGEXMATCH(LOWER(B356), ""health|medical|pharmacy|mental health|doctor|health-conscious""), ""Health"",
  REGEXMATCH(LOWER(B356), "&amp;"""pets|dogs|cats|animals|pet care|pet lovers""), ""Pets"",
  REGEXMATCH(LOWER(B356), ""games|gaming|video games|xbox|playstation|nintendo|gamers""), ""Gaming"",
  REGEXMATCH(LOWER(B356), ""entertainment|movies|tv|netflix|streaming|celebrity|movie lovers|t"&amp;"v fans""), ""Entertainment"",
  REGEXMATCH(LOWER(B356), ""lifestyle|home|interior|decor|living|lifestyle enthusiasts""), ""Lifestyle"",
  REGEXMATCH(LOWER(B356), ""financial|finance|investing|stocks|retirement|banking|credit|debt|loans|savings|personal fi"&amp;"nance""), ""Finance"",
  REGEXMATCH(LOWER(B356), ""auto|automotive""), ""Auto"",
  REGEXMATCH(LOWER(B356), ""parenting|moms|dads|kids|toddlers|baby|new parents|children""), ""Parenting"",
  REGEXMATCH(LOWER(B356), ""technology|tech|gadgets|smartphone|apps"&amp;"|devices|computing|ai|robots""), ""Technology"",
  REGEXMATCH(LOWER(B356), ""education|students|learning|school|teachers|college|university|academics""), ""Education"",
  TRUE, ""Other""
)"),"Sports")</f>
        <v>Sports</v>
      </c>
      <c r="J628" t="s">
        <v>27</v>
      </c>
      <c r="K628" t="s">
        <v>114</v>
      </c>
      <c r="L628" t="s">
        <v>21</v>
      </c>
      <c r="M628" t="s">
        <v>72</v>
      </c>
      <c r="N628" t="s">
        <v>51</v>
      </c>
      <c r="O628" t="s">
        <v>24</v>
      </c>
      <c r="P628">
        <v>564387</v>
      </c>
      <c r="Q628">
        <v>1984</v>
      </c>
      <c r="R628">
        <v>78234</v>
      </c>
      <c r="S628">
        <v>438695</v>
      </c>
      <c r="T628">
        <v>6</v>
      </c>
      <c r="U628">
        <v>2712.3796779999998</v>
      </c>
      <c r="V628" t="s">
        <v>74</v>
      </c>
      <c r="W628">
        <f t="shared" si="63"/>
        <v>452.06327966666663</v>
      </c>
      <c r="X628">
        <f t="shared" si="64"/>
        <v>0.35153183896865098</v>
      </c>
      <c r="Y628">
        <f t="shared" si="65"/>
        <v>13.861765065460402</v>
      </c>
      <c r="Z628">
        <f t="shared" si="66"/>
        <v>34.670088171383284</v>
      </c>
      <c r="AA628">
        <f t="shared" si="67"/>
        <v>0.30241935483870969</v>
      </c>
      <c r="AB628">
        <f t="shared" si="68"/>
        <v>4.8058861703051274</v>
      </c>
      <c r="AC628">
        <f t="shared" si="69"/>
        <v>1.3671268538306451</v>
      </c>
    </row>
    <row r="629" spans="1:29" x14ac:dyDescent="0.25">
      <c r="A629" t="s">
        <v>1039</v>
      </c>
      <c r="B629" t="s">
        <v>2306</v>
      </c>
      <c r="C629" t="s">
        <v>2307</v>
      </c>
      <c r="D629" t="s">
        <v>2362</v>
      </c>
      <c r="E629" t="s">
        <v>2367</v>
      </c>
      <c r="F629" t="s">
        <v>3067</v>
      </c>
      <c r="I629" t="str">
        <f ca="1">IFERROR(__xludf.DUMMYFUNCTION("IFS(
  REGEXMATCH(LOWER(B434), ""sports|ufc|nba|nfl|mlb|soccer|sports fans""), ""Sports"",
  REGEXMATCH(LOWER(B434), ""music|spotify|concert|band|rock|pop|hip hop|jazz|r&amp;b|music lovers""), ""Music"",
  REGEXMATCH(LOWER(B434), ""food|cooking|recipe|restaur"&amp;"ant|snack|grocery|foodies""), ""Food"",
  REGEXMATCH(LOWER(B434), ""travel|vacation|airline|hotel|trip|flights|travelers""), ""Travel"",
  REGEXMATCH(LOWER(B434), ""fashion|style|clothing|apparel|shoes|accessories|beauty|cosmetics|fashionistas""), ""Fashi"&amp;"on &amp; Beauty"",
  REGEXMATCH(LOWER(B434), ""fitness|workout|gym|exercise|yoga|wellness|fitness enthusiasts""), ""Fitness"",
  REGEXMATCH(LOWER(B434), ""health|medical|pharmacy|mental health|doctor|health-conscious""), ""Health"",
  REGEXMATCH(LOWER(B434), "&amp;"""pets|dogs|cats|animals|pet care|pet lovers""), ""Pets"",
  REGEXMATCH(LOWER(B434), ""games|gaming|video games|xbox|playstation|nintendo|gamers""), ""Gaming"",
  REGEXMATCH(LOWER(B434), ""entertainment|movies|tv|netflix|streaming|celebrity|movie lovers|t"&amp;"v fans""), ""Entertainment"",
  REGEXMATCH(LOWER(B434), ""lifestyle|home|interior|decor|living|lifestyle enthusiasts""), ""Lifestyle"",
  REGEXMATCH(LOWER(B434), ""financial|finance|investing|stocks|retirement|banking|credit|debt|loans|savings|personal fi"&amp;"nance""), ""Finance"",
  REGEXMATCH(LOWER(B434), ""auto|automotive""), ""Auto"",
  REGEXMATCH(LOWER(B434), ""parenting|moms|dads|kids|toddlers|baby|new parents|children""), ""Parenting"",
  REGEXMATCH(LOWER(B434), ""technology|tech|gadgets|smartphone|apps"&amp;"|devices|computing|ai|robots""), ""Technology"",
  REGEXMATCH(LOWER(B434), ""education|students|learning|school|teachers|college|university|academics""), ""Education"",
  TRUE, ""Other""
)"),"Music")</f>
        <v>Music</v>
      </c>
      <c r="J629" t="s">
        <v>27</v>
      </c>
      <c r="K629" t="s">
        <v>1040</v>
      </c>
      <c r="L629" t="s">
        <v>21</v>
      </c>
      <c r="M629" t="s">
        <v>142</v>
      </c>
      <c r="N629" t="s">
        <v>84</v>
      </c>
      <c r="O629" t="s">
        <v>116</v>
      </c>
      <c r="P629">
        <v>17833</v>
      </c>
      <c r="Q629">
        <v>61</v>
      </c>
      <c r="R629">
        <v>8670</v>
      </c>
      <c r="S629">
        <v>16871</v>
      </c>
      <c r="T629">
        <v>10</v>
      </c>
      <c r="U629">
        <v>4899.1559550000002</v>
      </c>
      <c r="V629" t="s">
        <v>74</v>
      </c>
      <c r="W629">
        <f t="shared" si="63"/>
        <v>489.91559549999999</v>
      </c>
      <c r="X629">
        <f t="shared" si="64"/>
        <v>0.34206246845735433</v>
      </c>
      <c r="Y629">
        <f t="shared" si="65"/>
        <v>48.617731172545284</v>
      </c>
      <c r="Z629">
        <f t="shared" si="66"/>
        <v>565.06989100346027</v>
      </c>
      <c r="AA629">
        <f t="shared" si="67"/>
        <v>16.393442622950818</v>
      </c>
      <c r="AB629">
        <f t="shared" si="68"/>
        <v>274.72416054505692</v>
      </c>
      <c r="AC629">
        <f t="shared" si="69"/>
        <v>80.314032049180327</v>
      </c>
    </row>
    <row r="630" spans="1:29" x14ac:dyDescent="0.25">
      <c r="A630" t="s">
        <v>213</v>
      </c>
      <c r="B630" t="s">
        <v>818</v>
      </c>
      <c r="C630" t="s">
        <v>2337</v>
      </c>
      <c r="D630" t="s">
        <v>2401</v>
      </c>
      <c r="E630" t="s">
        <v>2423</v>
      </c>
      <c r="I630" t="str">
        <f ca="1">IFERROR(__xludf.DUMMYFUNCTION("IFS(
  REGEXMATCH(LOWER(B58), ""sports|ufc|nba|nfl|mlb|soccer|sports fans""), ""Sports"",
  REGEXMATCH(LOWER(B58), ""music|spotify|concert|band|rock|pop|hip hop|jazz|r&amp;b|music lovers""), ""Music"",
  REGEXMATCH(LOWER(B58), ""food|cooking|recipe|restaurant"&amp;"|snack|grocery|foodies""), ""Food"",
  REGEXMATCH(LOWER(B58), ""travel|vacation|airline|hotel|trip|flights|travelers""), ""Travel"",
  REGEXMATCH(LOWER(B58), ""fashion|style|clothing|apparel|shoes|accessories|beauty|cosmetics|fashionistas""), ""Fashion &amp; "&amp;"Beauty"",
  REGEXMATCH(LOWER(B58), ""fitness|workout|gym|exercise|yoga|wellness|fitness enthusiasts""), ""Fitness"",
  REGEXMATCH(LOWER(B58), ""health|medical|pharmacy|mental health|doctor|health-conscious""), ""Health"",
  REGEXMATCH(LOWER(B58), ""pets|d"&amp;"ogs|cats|animals|pet care|pet lovers""), ""Pets"",
  REGEXMATCH(LOWER(B58), ""games|gaming|video games|xbox|playstation|nintendo|gamers""), ""Gaming"",
  REGEXMATCH(LOWER(B58), ""entertainment|movies|tv|netflix|streaming|celebrity|movie lovers|tv fans""),"&amp;" ""Entertainment"",
  REGEXMATCH(LOWER(B58), ""lifestyle|home|interior|decor|living|lifestyle enthusiasts""), ""Lifestyle"",
  REGEXMATCH(LOWER(B58), ""financial|finance|investing|stocks|retirement|banking|credit|debt|loans|savings|personal finance""), """&amp;"Finance"",
  REGEXMATCH(LOWER(B58), ""auto|automotive""), ""Auto"",
  REGEXMATCH(LOWER(B58), ""parenting|moms|dads|kids|toddlers|baby|new parents|children""), ""Parenting"",
  REGEXMATCH(LOWER(B58), ""technology|tech|gadgets|smartphone|apps|devices|comput"&amp;"ing|ai|robots""), ""Technology"",
  REGEXMATCH(LOWER(B58), ""education|students|learning|school|teachers|college|university|academics""), ""Education"",
  TRUE, ""Other""
)"),"Entertainment")</f>
        <v>Entertainment</v>
      </c>
      <c r="J630" t="s">
        <v>27</v>
      </c>
      <c r="K630" t="s">
        <v>214</v>
      </c>
      <c r="L630" t="s">
        <v>21</v>
      </c>
      <c r="M630" t="s">
        <v>215</v>
      </c>
      <c r="N630" t="s">
        <v>36</v>
      </c>
      <c r="O630" t="s">
        <v>24</v>
      </c>
      <c r="P630">
        <v>30714</v>
      </c>
      <c r="Q630">
        <v>111</v>
      </c>
      <c r="R630">
        <v>12531</v>
      </c>
      <c r="S630">
        <v>28461</v>
      </c>
      <c r="T630">
        <v>9</v>
      </c>
      <c r="U630">
        <v>1503.4843109999999</v>
      </c>
      <c r="V630" t="s">
        <v>80</v>
      </c>
      <c r="W630">
        <f t="shared" si="63"/>
        <v>167.05381233333333</v>
      </c>
      <c r="X630">
        <f t="shared" si="64"/>
        <v>0.3613987106856808</v>
      </c>
      <c r="Y630">
        <f t="shared" si="65"/>
        <v>40.798984176596989</v>
      </c>
      <c r="Z630">
        <f t="shared" si="66"/>
        <v>119.98119152501795</v>
      </c>
      <c r="AA630">
        <f t="shared" si="67"/>
        <v>8.1081081081081088</v>
      </c>
      <c r="AB630">
        <f t="shared" si="68"/>
        <v>48.951107345184603</v>
      </c>
      <c r="AC630">
        <f t="shared" si="69"/>
        <v>13.544903702702703</v>
      </c>
    </row>
    <row r="631" spans="1:29" x14ac:dyDescent="0.25">
      <c r="A631" t="s">
        <v>732</v>
      </c>
      <c r="B631" t="s">
        <v>2310</v>
      </c>
      <c r="C631" t="s">
        <v>2742</v>
      </c>
      <c r="D631" t="s">
        <v>2743</v>
      </c>
      <c r="E631" t="s">
        <v>3068</v>
      </c>
      <c r="F631" t="s">
        <v>3069</v>
      </c>
      <c r="I631" t="str">
        <f ca="1">IFERROR(__xludf.DUMMYFUNCTION("IFS(
  REGEXMATCH(LOWER(B278), ""sports|ufc|nba|nfl|mlb|soccer|sports fans""), ""Sports"",
  REGEXMATCH(LOWER(B278), ""music|spotify|concert|band|rock|pop|hip hop|jazz|r&amp;b|music lovers""), ""Music"",
  REGEXMATCH(LOWER(B278), ""food|cooking|recipe|restaur"&amp;"ant|snack|grocery|foodies""), ""Food"",
  REGEXMATCH(LOWER(B278), ""travel|vacation|airline|hotel|trip|flights|travelers""), ""Travel"",
  REGEXMATCH(LOWER(B278), ""fashion|style|clothing|apparel|shoes|accessories|beauty|cosmetics|fashionistas""), ""Fashi"&amp;"on &amp; Beauty"",
  REGEXMATCH(LOWER(B278), ""fitness|workout|gym|exercise|yoga|wellness|fitness enthusiasts""), ""Fitness"",
  REGEXMATCH(LOWER(B278), ""health|medical|pharmacy|mental health|doctor|health-conscious""), ""Health"",
  REGEXMATCH(LOWER(B278), "&amp;"""pets|dogs|cats|animals|pet care|pet lovers""), ""Pets"",
  REGEXMATCH(LOWER(B278), ""games|gaming|video games|xbox|playstation|nintendo|gamers""), ""Gaming"",
  REGEXMATCH(LOWER(B278), ""entertainment|movies|tv|netflix|streaming|celebrity|movie lovers|t"&amp;"v fans""), ""Entertainment"",
  REGEXMATCH(LOWER(B278), ""lifestyle|home|interior|decor|living|lifestyle enthusiasts""), ""Lifestyle"",
  REGEXMATCH(LOWER(B278), ""financial|finance|investing|stocks|retirement|banking|credit|debt|loans|savings|personal fi"&amp;"nance""), ""Finance"",
  REGEXMATCH(LOWER(B278), ""auto|automotive""), ""Auto"",
  REGEXMATCH(LOWER(B278), ""parenting|moms|dads|kids|toddlers|baby|new parents|children""), ""Parenting"",
  REGEXMATCH(LOWER(B278), ""technology|tech|gadgets|smartphone|apps"&amp;"|devices|computing|ai|robots""), ""Technology"",
  REGEXMATCH(LOWER(B278), ""education|students|learning|school|teachers|college|university|academics""), ""Education"",
  TRUE, ""Other""
)"),"Auto")</f>
        <v>Auto</v>
      </c>
      <c r="J631" t="s">
        <v>19</v>
      </c>
      <c r="K631" t="s">
        <v>604</v>
      </c>
      <c r="L631" t="s">
        <v>34</v>
      </c>
      <c r="M631" t="s">
        <v>733</v>
      </c>
      <c r="N631" t="s">
        <v>51</v>
      </c>
      <c r="O631" t="s">
        <v>24</v>
      </c>
      <c r="P631">
        <v>19829</v>
      </c>
      <c r="Q631">
        <v>42</v>
      </c>
      <c r="R631">
        <v>15071</v>
      </c>
      <c r="S631">
        <v>19095</v>
      </c>
      <c r="T631">
        <v>2</v>
      </c>
      <c r="U631">
        <v>1952.4637729999999</v>
      </c>
      <c r="V631" t="s">
        <v>734</v>
      </c>
      <c r="W631">
        <f t="shared" si="63"/>
        <v>976.23188649999997</v>
      </c>
      <c r="X631">
        <f t="shared" si="64"/>
        <v>0.21181098391245146</v>
      </c>
      <c r="Y631">
        <f t="shared" si="65"/>
        <v>76.004841393917999</v>
      </c>
      <c r="Z631">
        <f t="shared" si="66"/>
        <v>129.55104326189371</v>
      </c>
      <c r="AA631">
        <f t="shared" si="67"/>
        <v>4.7619047619047619</v>
      </c>
      <c r="AB631">
        <f t="shared" si="68"/>
        <v>98.465064955368405</v>
      </c>
      <c r="AC631">
        <f t="shared" si="69"/>
        <v>46.487232690476191</v>
      </c>
    </row>
    <row r="632" spans="1:29" x14ac:dyDescent="0.25">
      <c r="A632" t="s">
        <v>261</v>
      </c>
      <c r="B632" t="s">
        <v>2415</v>
      </c>
      <c r="C632" t="s">
        <v>3070</v>
      </c>
      <c r="I632" t="str">
        <f ca="1">IFERROR(__xludf.DUMMYFUNCTION("IFS(
  REGEXMATCH(LOWER(B75), ""sports|ufc|nba|nfl|mlb|soccer|sports fans""), ""Sports"",
  REGEXMATCH(LOWER(B75), ""music|spotify|concert|band|rock|pop|hip hop|jazz|r&amp;b|music lovers""), ""Music"",
  REGEXMATCH(LOWER(B75), ""food|cooking|recipe|restaurant"&amp;"|snack|grocery|foodies""), ""Food"",
  REGEXMATCH(LOWER(B75), ""travel|vacation|airline|hotel|trip|flights|travelers""), ""Travel"",
  REGEXMATCH(LOWER(B75), ""fashion|style|clothing|apparel|shoes|accessories|beauty|cosmetics|fashionistas""), ""Fashion &amp; "&amp;"Beauty"",
  REGEXMATCH(LOWER(B75), ""fitness|workout|gym|exercise|yoga|wellness|fitness enthusiasts""), ""Fitness"",
  REGEXMATCH(LOWER(B75), ""health|medical|pharmacy|mental health|doctor|health-conscious""), ""Health"",
  REGEXMATCH(LOWER(B75), ""pets|d"&amp;"ogs|cats|animals|pet care|pet lovers""), ""Pets"",
  REGEXMATCH(LOWER(B75), ""games|gaming|video games|xbox|playstation|nintendo|gamers""), ""Gaming"",
  REGEXMATCH(LOWER(B75), ""entertainment|movies|tv|netflix|streaming|celebrity|movie lovers|tv fans""),"&amp;" ""Entertainment"",
  REGEXMATCH(LOWER(B75), ""lifestyle|home|interior|decor|living|lifestyle enthusiasts""), ""Lifestyle"",
  REGEXMATCH(LOWER(B75), ""financial|finance|investing|stocks|retirement|banking|credit|debt|loans|savings|personal finance""), """&amp;"Finance"",
  REGEXMATCH(LOWER(B75), ""auto|automotive""), ""Auto"",
  REGEXMATCH(LOWER(B75), ""parenting|moms|dads|kids|toddlers|baby|new parents|children""), ""Parenting"",
  REGEXMATCH(LOWER(B75), ""technology|tech|gadgets|smartphone|apps|devices|comput"&amp;"ing|ai|robots""), ""Technology"",
  REGEXMATCH(LOWER(B75), ""education|students|learning|school|teachers|college|university|academics""), ""Education"",
  TRUE, ""Other""
)"),"Lifestyle")</f>
        <v>Lifestyle</v>
      </c>
      <c r="J632" t="s">
        <v>19</v>
      </c>
      <c r="K632" t="s">
        <v>262</v>
      </c>
      <c r="L632" t="s">
        <v>21</v>
      </c>
      <c r="M632" t="s">
        <v>115</v>
      </c>
      <c r="N632" t="s">
        <v>46</v>
      </c>
      <c r="O632" t="s">
        <v>24</v>
      </c>
      <c r="P632">
        <v>50838</v>
      </c>
      <c r="Q632">
        <v>130</v>
      </c>
      <c r="R632">
        <v>23274</v>
      </c>
      <c r="S632">
        <v>35934</v>
      </c>
      <c r="T632">
        <v>11</v>
      </c>
      <c r="U632">
        <v>1521.372273</v>
      </c>
      <c r="V632" t="s">
        <v>47</v>
      </c>
      <c r="W632">
        <f t="shared" si="63"/>
        <v>138.30657027272727</v>
      </c>
      <c r="X632">
        <f t="shared" si="64"/>
        <v>0.25571422951335615</v>
      </c>
      <c r="Y632">
        <f t="shared" si="65"/>
        <v>45.780715213029623</v>
      </c>
      <c r="Z632">
        <f t="shared" si="66"/>
        <v>65.367890048981693</v>
      </c>
      <c r="AA632">
        <f t="shared" si="67"/>
        <v>8.4615384615384617</v>
      </c>
      <c r="AB632">
        <f t="shared" si="68"/>
        <v>29.925887584090638</v>
      </c>
      <c r="AC632">
        <f t="shared" si="69"/>
        <v>11.702863638461539</v>
      </c>
    </row>
    <row r="633" spans="1:29" x14ac:dyDescent="0.25">
      <c r="A633" t="s">
        <v>1253</v>
      </c>
      <c r="B633" t="s">
        <v>2306</v>
      </c>
      <c r="C633" t="s">
        <v>2307</v>
      </c>
      <c r="D633" t="s">
        <v>2333</v>
      </c>
      <c r="E633" t="s">
        <v>2892</v>
      </c>
      <c r="F633" t="s">
        <v>3071</v>
      </c>
      <c r="I633" t="str">
        <f ca="1">IFERROR(__xludf.DUMMYFUNCTION("IFS(
  REGEXMATCH(LOWER(B560), ""sports|ufc|nba|nfl|mlb|soccer|sports fans""), ""Sports"",
  REGEXMATCH(LOWER(B560), ""music|spotify|concert|band|rock|pop|hip hop|jazz|r&amp;b|music lovers""), ""Music"",
  REGEXMATCH(LOWER(B560), ""food|cooking|recipe|restaur"&amp;"ant|snack|grocery|foodies""), ""Food"",
  REGEXMATCH(LOWER(B560), ""travel|vacation|airline|hotel|trip|flights|travelers""), ""Travel"",
  REGEXMATCH(LOWER(B560), ""fashion|style|clothing|apparel|shoes|accessories|beauty|cosmetics|fashionistas""), ""Fashi"&amp;"on &amp; Beauty"",
  REGEXMATCH(LOWER(B560), ""fitness|workout|gym|exercise|yoga|wellness|fitness enthusiasts""), ""Fitness"",
  REGEXMATCH(LOWER(B560), ""health|medical|pharmacy|mental health|doctor|health-conscious""), ""Health"",
  REGEXMATCH(LOWER(B560), "&amp;"""pets|dogs|cats|animals|pet care|pet lovers""), ""Pets"",
  REGEXMATCH(LOWER(B560), ""games|gaming|video games|xbox|playstation|nintendo|gamers""), ""Gaming"",
  REGEXMATCH(LOWER(B560), ""entertainment|movies|tv|netflix|streaming|celebrity|movie lovers|t"&amp;"v fans""), ""Entertainment"",
  REGEXMATCH(LOWER(B560), ""lifestyle|home|interior|decor|living|lifestyle enthusiasts""), ""Lifestyle"",
  REGEXMATCH(LOWER(B560), ""financial|finance|investing|stocks|retirement|banking|credit|debt|loans|savings|personal fi"&amp;"nance""), ""Finance"",
  REGEXMATCH(LOWER(B560), ""auto|automotive""), ""Auto"",
  REGEXMATCH(LOWER(B560), ""parenting|moms|dads|kids|toddlers|baby|new parents|children""), ""Parenting"",
  REGEXMATCH(LOWER(B560), ""technology|tech|gadgets|smartphone|apps"&amp;"|devices|computing|ai|robots""), ""Technology"",
  REGEXMATCH(LOWER(B560), ""education|students|learning|school|teachers|college|university|academics""), ""Education"",
  TRUE, ""Other""
)"),"Finance")</f>
        <v>Finance</v>
      </c>
      <c r="J633" t="s">
        <v>27</v>
      </c>
      <c r="K633" t="s">
        <v>371</v>
      </c>
      <c r="L633" t="s">
        <v>21</v>
      </c>
      <c r="M633" t="s">
        <v>309</v>
      </c>
      <c r="N633" t="s">
        <v>36</v>
      </c>
      <c r="O633" t="s">
        <v>24</v>
      </c>
      <c r="P633">
        <v>14350</v>
      </c>
      <c r="Q633">
        <v>60</v>
      </c>
      <c r="R633">
        <v>8228</v>
      </c>
      <c r="S633">
        <v>13396</v>
      </c>
      <c r="T633">
        <v>6</v>
      </c>
      <c r="U633">
        <v>6114.034936</v>
      </c>
      <c r="V633" t="s">
        <v>207</v>
      </c>
      <c r="W633">
        <f t="shared" si="63"/>
        <v>1019.0058226666666</v>
      </c>
      <c r="X633">
        <f t="shared" si="64"/>
        <v>0.41811846689895471</v>
      </c>
      <c r="Y633">
        <f t="shared" si="65"/>
        <v>57.337979094076651</v>
      </c>
      <c r="Z633">
        <f t="shared" si="66"/>
        <v>743.07668157510943</v>
      </c>
      <c r="AA633">
        <f t="shared" si="67"/>
        <v>10</v>
      </c>
      <c r="AB633">
        <f t="shared" si="68"/>
        <v>426.06515233449477</v>
      </c>
      <c r="AC633">
        <f t="shared" si="69"/>
        <v>101.90058226666666</v>
      </c>
    </row>
    <row r="634" spans="1:29" x14ac:dyDescent="0.25">
      <c r="A634" t="s">
        <v>541</v>
      </c>
      <c r="B634" t="s">
        <v>2310</v>
      </c>
      <c r="C634" t="s">
        <v>2408</v>
      </c>
      <c r="D634" t="s">
        <v>2548</v>
      </c>
      <c r="E634" t="s">
        <v>3072</v>
      </c>
      <c r="I634" t="str">
        <f ca="1">IFERROR(__xludf.DUMMYFUNCTION("IFS(
  REGEXMATCH(LOWER(B193), ""sports|ufc|nba|nfl|mlb|soccer|sports fans""), ""Sports"",
  REGEXMATCH(LOWER(B193), ""music|spotify|concert|band|rock|pop|hip hop|jazz|r&amp;b|music lovers""), ""Music"",
  REGEXMATCH(LOWER(B193), ""food|cooking|recipe|restaur"&amp;"ant|snack|grocery|foodies""), ""Food"",
  REGEXMATCH(LOWER(B193), ""travel|vacation|airline|hotel|trip|flights|travelers""), ""Travel"",
  REGEXMATCH(LOWER(B193), ""fashion|style|clothing|apparel|shoes|accessories|beauty|cosmetics|fashionistas""), ""Fashi"&amp;"on &amp; Beauty"",
  REGEXMATCH(LOWER(B193), ""fitness|workout|gym|exercise|yoga|wellness|fitness enthusiasts""), ""Fitness"",
  REGEXMATCH(LOWER(B193), ""health|medical|pharmacy|mental health|doctor|health-conscious""), ""Health"",
  REGEXMATCH(LOWER(B193), "&amp;"""pets|dogs|cats|animals|pet care|pet lovers""), ""Pets"",
  REGEXMATCH(LOWER(B193), ""games|gaming|video games|xbox|playstation|nintendo|gamers""), ""Gaming"",
  REGEXMATCH(LOWER(B193), ""entertainment|movies|tv|netflix|streaming|celebrity|movie lovers|t"&amp;"v fans""), ""Entertainment"",
  REGEXMATCH(LOWER(B193), ""lifestyle|home|interior|decor|living|lifestyle enthusiasts""), ""Lifestyle"",
  REGEXMATCH(LOWER(B193), ""financial|finance|investing|stocks|retirement|banking|credit|debt|loans|savings|personal fi"&amp;"nance""), ""Finance"",
  REGEXMATCH(LOWER(B193), ""auto|automotive""), ""Auto"",
  REGEXMATCH(LOWER(B193), ""parenting|moms|dads|kids|toddlers|baby|new parents|children""), ""Parenting"",
  REGEXMATCH(LOWER(B193), ""technology|tech|gadgets|smartphone|apps"&amp;"|devices|computing|ai|robots""), ""Technology"",
  REGEXMATCH(LOWER(B193), ""education|students|learning|school|teachers|college|university|academics""), ""Education"",
  TRUE, ""Other""
)"),"Other")</f>
        <v>Other</v>
      </c>
      <c r="J634" t="s">
        <v>27</v>
      </c>
      <c r="K634" t="s">
        <v>542</v>
      </c>
      <c r="L634" t="s">
        <v>34</v>
      </c>
      <c r="M634" t="s">
        <v>543</v>
      </c>
      <c r="N634" t="s">
        <v>23</v>
      </c>
      <c r="O634" t="s">
        <v>116</v>
      </c>
      <c r="P634">
        <v>34278</v>
      </c>
      <c r="Q634">
        <v>100</v>
      </c>
      <c r="R634">
        <v>3704</v>
      </c>
      <c r="S634">
        <v>30227</v>
      </c>
      <c r="T634">
        <v>6</v>
      </c>
      <c r="U634">
        <v>1689.0831860000001</v>
      </c>
      <c r="V634" t="s">
        <v>544</v>
      </c>
      <c r="W634">
        <f t="shared" si="63"/>
        <v>281.51386433333334</v>
      </c>
      <c r="X634">
        <f t="shared" si="64"/>
        <v>0.29173230643561465</v>
      </c>
      <c r="Y634">
        <f t="shared" si="65"/>
        <v>10.805764630375169</v>
      </c>
      <c r="Z634">
        <f t="shared" si="66"/>
        <v>456.01597894168464</v>
      </c>
      <c r="AA634">
        <f t="shared" si="67"/>
        <v>6</v>
      </c>
      <c r="AB634">
        <f t="shared" si="68"/>
        <v>49.276013361339636</v>
      </c>
      <c r="AC634">
        <f t="shared" si="69"/>
        <v>16.890831860000002</v>
      </c>
    </row>
    <row r="635" spans="1:29" x14ac:dyDescent="0.25">
      <c r="A635" t="s">
        <v>1293</v>
      </c>
      <c r="B635" t="s">
        <v>2306</v>
      </c>
      <c r="C635" t="s">
        <v>2307</v>
      </c>
      <c r="D635" t="s">
        <v>2345</v>
      </c>
      <c r="E635" t="s">
        <v>2346</v>
      </c>
      <c r="F635" t="s">
        <v>2347</v>
      </c>
      <c r="G635" t="s">
        <v>3073</v>
      </c>
      <c r="I635" t="str">
        <f ca="1">IFERROR(__xludf.DUMMYFUNCTION("IFS(
  REGEXMATCH(LOWER(B584), ""sports|ufc|nba|nfl|mlb|soccer|sports fans""), ""Sports"",
  REGEXMATCH(LOWER(B584), ""music|spotify|concert|band|rock|pop|hip hop|jazz|r&amp;b|music lovers""), ""Music"",
  REGEXMATCH(LOWER(B584), ""food|cooking|recipe|restaur"&amp;"ant|snack|grocery|foodies""), ""Food"",
  REGEXMATCH(LOWER(B584), ""travel|vacation|airline|hotel|trip|flights|travelers""), ""Travel"",
  REGEXMATCH(LOWER(B584), ""fashion|style|clothing|apparel|shoes|accessories|beauty|cosmetics|fashionistas""), ""Fashi"&amp;"on &amp; Beauty"",
  REGEXMATCH(LOWER(B584), ""fitness|workout|gym|exercise|yoga|wellness|fitness enthusiasts""), ""Fitness"",
  REGEXMATCH(LOWER(B584), ""health|medical|pharmacy|mental health|doctor|health-conscious""), ""Health"",
  REGEXMATCH(LOWER(B584), "&amp;"""pets|dogs|cats|animals|pet care|pet lovers""), ""Pets"",
  REGEXMATCH(LOWER(B584), ""games|gaming|video games|xbox|playstation|nintendo|gamers""), ""Gaming"",
  REGEXMATCH(LOWER(B584), ""entertainment|movies|tv|netflix|streaming|celebrity|movie lovers|t"&amp;"v fans""), ""Entertainment"",
  REGEXMATCH(LOWER(B584), ""lifestyle|home|interior|decor|living|lifestyle enthusiasts""), ""Lifestyle"",
  REGEXMATCH(LOWER(B584), ""financial|finance|investing|stocks|retirement|banking|credit|debt|loans|savings|personal fi"&amp;"nance""), ""Finance"",
  REGEXMATCH(LOWER(B584), ""auto|automotive""), ""Auto"",
  REGEXMATCH(LOWER(B584), ""parenting|moms|dads|kids|toddlers|baby|new parents|children""), ""Parenting"",
  REGEXMATCH(LOWER(B584), ""technology|tech|gadgets|smartphone|apps"&amp;"|devices|computing|ai|robots""), ""Technology"",
  REGEXMATCH(LOWER(B584), ""education|students|learning|school|teachers|college|university|academics""), ""Education"",
  TRUE, ""Other""
)"),"Auto")</f>
        <v>Auto</v>
      </c>
      <c r="J635" t="s">
        <v>19</v>
      </c>
      <c r="K635" t="s">
        <v>1294</v>
      </c>
      <c r="L635" t="s">
        <v>21</v>
      </c>
      <c r="M635" t="s">
        <v>215</v>
      </c>
      <c r="N635" t="s">
        <v>63</v>
      </c>
      <c r="O635" t="s">
        <v>24</v>
      </c>
      <c r="P635">
        <v>42459</v>
      </c>
      <c r="Q635">
        <v>121</v>
      </c>
      <c r="R635">
        <v>15187</v>
      </c>
      <c r="S635">
        <v>37408</v>
      </c>
      <c r="T635">
        <v>11</v>
      </c>
      <c r="U635">
        <v>6321.4916890000004</v>
      </c>
      <c r="V635" t="s">
        <v>544</v>
      </c>
      <c r="W635">
        <f t="shared" si="63"/>
        <v>574.68106263636366</v>
      </c>
      <c r="X635">
        <f t="shared" si="64"/>
        <v>0.28498080501189382</v>
      </c>
      <c r="Y635">
        <f t="shared" si="65"/>
        <v>35.768623848889519</v>
      </c>
      <c r="Z635">
        <f t="shared" si="66"/>
        <v>416.24360894185821</v>
      </c>
      <c r="AA635">
        <f t="shared" si="67"/>
        <v>9.0909090909090917</v>
      </c>
      <c r="AB635">
        <f t="shared" si="68"/>
        <v>148.88461077745592</v>
      </c>
      <c r="AC635">
        <f t="shared" si="69"/>
        <v>52.243732966942154</v>
      </c>
    </row>
    <row r="636" spans="1:29" x14ac:dyDescent="0.25">
      <c r="A636" t="s">
        <v>1491</v>
      </c>
      <c r="B636" t="s">
        <v>2306</v>
      </c>
      <c r="C636" t="s">
        <v>2307</v>
      </c>
      <c r="D636" t="s">
        <v>2329</v>
      </c>
      <c r="E636" t="s">
        <v>3074</v>
      </c>
      <c r="I636" t="str">
        <f ca="1">IFERROR(__xludf.DUMMYFUNCTION("IFS(
  REGEXMATCH(LOWER(B713), ""sports|ufc|nba|nfl|mlb|soccer|sports fans""), ""Sports"",
  REGEXMATCH(LOWER(B713), ""music|spotify|concert|band|rock|pop|hip hop|jazz|r&amp;b|music lovers""), ""Music"",
  REGEXMATCH(LOWER(B713), ""food|cooking|recipe|restaur"&amp;"ant|snack|grocery|foodies""), ""Food"",
  REGEXMATCH(LOWER(B713), ""travel|vacation|airline|hotel|trip|flights|travelers""), ""Travel"",
  REGEXMATCH(LOWER(B713), ""fashion|style|clothing|apparel|shoes|accessories|beauty|cosmetics|fashionistas""), ""Fashi"&amp;"on &amp; Beauty"",
  REGEXMATCH(LOWER(B713), ""fitness|workout|gym|exercise|yoga|wellness|fitness enthusiasts""), ""Fitness"",
  REGEXMATCH(LOWER(B713), ""health|medical|pharmacy|mental health|doctor|health-conscious""), ""Health"",
  REGEXMATCH(LOWER(B713), "&amp;"""pets|dogs|cats|animals|pet care|pet lovers""), ""Pets"",
  REGEXMATCH(LOWER(B713), ""games|gaming|video games|xbox|playstation|nintendo|gamers""), ""Gaming"",
  REGEXMATCH(LOWER(B713), ""entertainment|movies|tv|netflix|streaming|celebrity|movie lovers|t"&amp;"v fans""), ""Entertainment"",
  REGEXMATCH(LOWER(B713), ""lifestyle|home|interior|decor|living|lifestyle enthusiasts""), ""Lifestyle"",
  REGEXMATCH(LOWER(B713), ""financial|finance|investing|stocks|retirement|banking|credit|debt|loans|savings|personal fi"&amp;"nance""), ""Finance"",
  REGEXMATCH(LOWER(B713), ""auto|automotive""), ""Auto"",
  REGEXMATCH(LOWER(B713), ""parenting|moms|dads|kids|toddlers|baby|new parents|children""), ""Parenting"",
  REGEXMATCH(LOWER(B713), ""technology|tech|gadgets|smartphone|apps"&amp;"|devices|computing|ai|robots""), ""Technology"",
  REGEXMATCH(LOWER(B713), ""education|students|learning|school|teachers|college|university|academics""), ""Education"",
  TRUE, ""Other""
)"),"Education")</f>
        <v>Education</v>
      </c>
      <c r="J636" t="s">
        <v>19</v>
      </c>
      <c r="K636" t="s">
        <v>394</v>
      </c>
      <c r="L636" t="s">
        <v>34</v>
      </c>
      <c r="M636" t="s">
        <v>157</v>
      </c>
      <c r="N636" t="s">
        <v>23</v>
      </c>
      <c r="O636" t="s">
        <v>24</v>
      </c>
      <c r="P636">
        <v>1515751</v>
      </c>
      <c r="Q636">
        <v>3874</v>
      </c>
      <c r="R636">
        <v>1151776</v>
      </c>
      <c r="S636">
        <v>1396230</v>
      </c>
      <c r="T636">
        <v>49</v>
      </c>
      <c r="U636">
        <v>7850.6442440000001</v>
      </c>
      <c r="V636" t="s">
        <v>47</v>
      </c>
      <c r="W636">
        <f t="shared" si="63"/>
        <v>160.21722946938775</v>
      </c>
      <c r="X636">
        <f t="shared" si="64"/>
        <v>0.25558287607925051</v>
      </c>
      <c r="Y636">
        <f t="shared" si="65"/>
        <v>75.987150923865471</v>
      </c>
      <c r="Z636">
        <f t="shared" si="66"/>
        <v>6.8161207074986807</v>
      </c>
      <c r="AA636">
        <f t="shared" si="67"/>
        <v>1.2648425400103251</v>
      </c>
      <c r="AB636">
        <f t="shared" si="68"/>
        <v>5.1793759291598684</v>
      </c>
      <c r="AC636">
        <f t="shared" si="69"/>
        <v>2.0264956747547753</v>
      </c>
    </row>
    <row r="637" spans="1:29" x14ac:dyDescent="0.25">
      <c r="A637" t="s">
        <v>766</v>
      </c>
      <c r="B637" t="s">
        <v>818</v>
      </c>
      <c r="C637" t="s">
        <v>2337</v>
      </c>
      <c r="D637" t="s">
        <v>2856</v>
      </c>
      <c r="I637" t="str">
        <f ca="1">IFERROR(__xludf.DUMMYFUNCTION("IFS(
  REGEXMATCH(LOWER(B293), ""sports|ufc|nba|nfl|mlb|soccer|sports fans""), ""Sports"",
  REGEXMATCH(LOWER(B293), ""music|spotify|concert|band|rock|pop|hip hop|jazz|r&amp;b|music lovers""), ""Music"",
  REGEXMATCH(LOWER(B293), ""food|cooking|recipe|restaur"&amp;"ant|snack|grocery|foodies""), ""Food"",
  REGEXMATCH(LOWER(B293), ""travel|vacation|airline|hotel|trip|flights|travelers""), ""Travel"",
  REGEXMATCH(LOWER(B293), ""fashion|style|clothing|apparel|shoes|accessories|beauty|cosmetics|fashionistas""), ""Fashi"&amp;"on &amp; Beauty"",
  REGEXMATCH(LOWER(B293), ""fitness|workout|gym|exercise|yoga|wellness|fitness enthusiasts""), ""Fitness"",
  REGEXMATCH(LOWER(B293), ""health|medical|pharmacy|mental health|doctor|health-conscious""), ""Health"",
  REGEXMATCH(LOWER(B293), "&amp;"""pets|dogs|cats|animals|pet care|pet lovers""), ""Pets"",
  REGEXMATCH(LOWER(B293), ""games|gaming|video games|xbox|playstation|nintendo|gamers""), ""Gaming"",
  REGEXMATCH(LOWER(B293), ""entertainment|movies|tv|netflix|streaming|celebrity|movie lovers|t"&amp;"v fans""), ""Entertainment"",
  REGEXMATCH(LOWER(B293), ""lifestyle|home|interior|decor|living|lifestyle enthusiasts""), ""Lifestyle"",
  REGEXMATCH(LOWER(B293), ""financial|finance|investing|stocks|retirement|banking|credit|debt|loans|savings|personal fi"&amp;"nance""), ""Finance"",
  REGEXMATCH(LOWER(B293), ""auto|automotive""), ""Auto"",
  REGEXMATCH(LOWER(B293), ""parenting|moms|dads|kids|toddlers|baby|new parents|children""), ""Parenting"",
  REGEXMATCH(LOWER(B293), ""technology|tech|gadgets|smartphone|apps"&amp;"|devices|computing|ai|robots""), ""Technology"",
  REGEXMATCH(LOWER(B293), ""education|students|learning|school|teachers|college|university|academics""), ""Education"",
  TRUE, ""Other""
)"),"Other")</f>
        <v>Other</v>
      </c>
      <c r="J637" t="s">
        <v>27</v>
      </c>
      <c r="K637" t="s">
        <v>523</v>
      </c>
      <c r="L637" t="s">
        <v>40</v>
      </c>
      <c r="M637" t="s">
        <v>328</v>
      </c>
      <c r="N637" t="s">
        <v>46</v>
      </c>
      <c r="O637" t="s">
        <v>24</v>
      </c>
      <c r="P637">
        <v>13700</v>
      </c>
      <c r="Q637">
        <v>63</v>
      </c>
      <c r="R637">
        <v>3609</v>
      </c>
      <c r="S637">
        <v>12644</v>
      </c>
      <c r="T637">
        <v>4</v>
      </c>
      <c r="U637">
        <v>2032.700147</v>
      </c>
      <c r="V637" t="s">
        <v>64</v>
      </c>
      <c r="W637">
        <f t="shared" si="63"/>
        <v>508.17503675</v>
      </c>
      <c r="X637">
        <f t="shared" si="64"/>
        <v>0.45985401459854014</v>
      </c>
      <c r="Y637">
        <f t="shared" si="65"/>
        <v>26.343065693430656</v>
      </c>
      <c r="Z637">
        <f t="shared" si="66"/>
        <v>563.23085259074537</v>
      </c>
      <c r="AA637">
        <f t="shared" si="67"/>
        <v>6.3492063492063489</v>
      </c>
      <c r="AB637">
        <f t="shared" si="68"/>
        <v>148.37227350364964</v>
      </c>
      <c r="AC637">
        <f t="shared" si="69"/>
        <v>32.2650816984127</v>
      </c>
    </row>
    <row r="638" spans="1:29" x14ac:dyDescent="0.25">
      <c r="A638" t="s">
        <v>151</v>
      </c>
      <c r="B638" t="s">
        <v>2428</v>
      </c>
      <c r="C638" t="s">
        <v>3003</v>
      </c>
      <c r="D638" t="s">
        <v>3075</v>
      </c>
      <c r="E638" t="s">
        <v>3076</v>
      </c>
      <c r="I638" t="str">
        <f ca="1">IFERROR(__xludf.DUMMYFUNCTION("IFS(
  REGEXMATCH(LOWER(B37), ""sports|ufc|nba|nfl|mlb|soccer|sports fans""), ""Sports"",
  REGEXMATCH(LOWER(B37), ""music|spotify|concert|band|rock|pop|hip hop|jazz|r&amp;b|music lovers""), ""Music"",
  REGEXMATCH(LOWER(B37), ""food|cooking|recipe|restaurant"&amp;"|snack|grocery|foodies""), ""Food"",
  REGEXMATCH(LOWER(B37), ""travel|vacation|airline|hotel|trip|flights|travelers""), ""Travel"",
  REGEXMATCH(LOWER(B37), ""fashion|style|clothing|apparel|shoes|accessories|beauty|cosmetics|fashionistas""), ""Fashion &amp; "&amp;"Beauty"",
  REGEXMATCH(LOWER(B37), ""fitness|workout|gym|exercise|yoga|wellness|fitness enthusiasts""), ""Fitness"",
  REGEXMATCH(LOWER(B37), ""health|medical|pharmacy|mental health|doctor|health-conscious""), ""Health"",
  REGEXMATCH(LOWER(B37), ""pets|d"&amp;"ogs|cats|animals|pet care|pet lovers""), ""Pets"",
  REGEXMATCH(LOWER(B37), ""games|gaming|video games|xbox|playstation|nintendo|gamers""), ""Gaming"",
  REGEXMATCH(LOWER(B37), ""entertainment|movies|tv|netflix|streaming|celebrity|movie lovers|tv fans""),"&amp;" ""Entertainment"",
  REGEXMATCH(LOWER(B37), ""lifestyle|home|interior|decor|living|lifestyle enthusiasts""), ""Lifestyle"",
  REGEXMATCH(LOWER(B37), ""financial|finance|investing|stocks|retirement|banking|credit|debt|loans|savings|personal finance""), """&amp;"Finance"",
  REGEXMATCH(LOWER(B37), ""auto|automotive""), ""Auto"",
  REGEXMATCH(LOWER(B37), ""parenting|moms|dads|kids|toddlers|baby|new parents|children""), ""Parenting"",
  REGEXMATCH(LOWER(B37), ""technology|tech|gadgets|smartphone|apps|devices|comput"&amp;"ing|ai|robots""), ""Technology"",
  REGEXMATCH(LOWER(B37), ""education|students|learning|school|teachers|college|university|academics""), ""Education"",
  TRUE, ""Other""
)"),"Finance")</f>
        <v>Finance</v>
      </c>
      <c r="J638" t="s">
        <v>152</v>
      </c>
      <c r="K638" t="s">
        <v>153</v>
      </c>
      <c r="L638" t="s">
        <v>40</v>
      </c>
      <c r="M638" t="s">
        <v>154</v>
      </c>
      <c r="N638" t="s">
        <v>46</v>
      </c>
      <c r="O638" t="s">
        <v>24</v>
      </c>
      <c r="P638">
        <v>8862</v>
      </c>
      <c r="Q638">
        <v>30</v>
      </c>
      <c r="R638">
        <v>1359</v>
      </c>
      <c r="S638">
        <v>7114</v>
      </c>
      <c r="T638">
        <v>1</v>
      </c>
      <c r="U638">
        <v>1481.9451570000001</v>
      </c>
      <c r="V638" t="s">
        <v>25</v>
      </c>
      <c r="W638">
        <f t="shared" si="63"/>
        <v>1481.9451570000001</v>
      </c>
      <c r="X638">
        <f t="shared" si="64"/>
        <v>0.33852403520649971</v>
      </c>
      <c r="Y638">
        <f t="shared" si="65"/>
        <v>15.335138794854435</v>
      </c>
      <c r="Z638">
        <f t="shared" si="66"/>
        <v>1090.4673708609271</v>
      </c>
      <c r="AA638">
        <f t="shared" si="67"/>
        <v>3.3333333333333335</v>
      </c>
      <c r="AB638">
        <f t="shared" si="68"/>
        <v>167.22468483412322</v>
      </c>
      <c r="AC638">
        <f t="shared" si="69"/>
        <v>49.398171900000001</v>
      </c>
    </row>
    <row r="639" spans="1:29" x14ac:dyDescent="0.25">
      <c r="A639" t="s">
        <v>1457</v>
      </c>
      <c r="B639" t="s">
        <v>2306</v>
      </c>
      <c r="C639" t="s">
        <v>2307</v>
      </c>
      <c r="D639" t="s">
        <v>2333</v>
      </c>
      <c r="E639" t="s">
        <v>2447</v>
      </c>
      <c r="F639" t="s">
        <v>3077</v>
      </c>
      <c r="I639" t="str">
        <f ca="1">IFERROR(__xludf.DUMMYFUNCTION("IFS(
  REGEXMATCH(LOWER(B689), ""sports|ufc|nba|nfl|mlb|soccer|sports fans""), ""Sports"",
  REGEXMATCH(LOWER(B689), ""music|spotify|concert|band|rock|pop|hip hop|jazz|r&amp;b|music lovers""), ""Music"",
  REGEXMATCH(LOWER(B689), ""food|cooking|recipe|restaur"&amp;"ant|snack|grocery|foodies""), ""Food"",
  REGEXMATCH(LOWER(B689), ""travel|vacation|airline|hotel|trip|flights|travelers""), ""Travel"",
  REGEXMATCH(LOWER(B689), ""fashion|style|clothing|apparel|shoes|accessories|beauty|cosmetics|fashionistas""), ""Fashi"&amp;"on &amp; Beauty"",
  REGEXMATCH(LOWER(B689), ""fitness|workout|gym|exercise|yoga|wellness|fitness enthusiasts""), ""Fitness"",
  REGEXMATCH(LOWER(B689), ""health|medical|pharmacy|mental health|doctor|health-conscious""), ""Health"",
  REGEXMATCH(LOWER(B689), "&amp;"""pets|dogs|cats|animals|pet care|pet lovers""), ""Pets"",
  REGEXMATCH(LOWER(B689), ""games|gaming|video games|xbox|playstation|nintendo|gamers""), ""Gaming"",
  REGEXMATCH(LOWER(B689), ""entertainment|movies|tv|netflix|streaming|celebrity|movie lovers|t"&amp;"v fans""), ""Entertainment"",
  REGEXMATCH(LOWER(B689), ""lifestyle|home|interior|decor|living|lifestyle enthusiasts""), ""Lifestyle"",
  REGEXMATCH(LOWER(B689), ""financial|finance|investing|stocks|retirement|banking|credit|debt|loans|savings|personal fi"&amp;"nance""), ""Finance"",
  REGEXMATCH(LOWER(B689), ""auto|automotive""), ""Auto"",
  REGEXMATCH(LOWER(B689), ""parenting|moms|dads|kids|toddlers|baby|new parents|children""), ""Parenting"",
  REGEXMATCH(LOWER(B689), ""technology|tech|gadgets|smartphone|apps"&amp;"|devices|computing|ai|robots""), ""Technology"",
  REGEXMATCH(LOWER(B689), ""education|students|learning|school|teachers|college|university|academics""), ""Education"",
  TRUE, ""Other""
)"),"Finance")</f>
        <v>Finance</v>
      </c>
      <c r="J639" t="s">
        <v>27</v>
      </c>
      <c r="K639" t="s">
        <v>1458</v>
      </c>
      <c r="L639" t="s">
        <v>29</v>
      </c>
      <c r="M639" t="s">
        <v>1459</v>
      </c>
      <c r="N639" t="s">
        <v>23</v>
      </c>
      <c r="O639" t="s">
        <v>24</v>
      </c>
      <c r="P639">
        <v>11476</v>
      </c>
      <c r="Q639">
        <v>45</v>
      </c>
      <c r="R639">
        <v>4963</v>
      </c>
      <c r="S639">
        <v>10991</v>
      </c>
      <c r="T639">
        <v>8</v>
      </c>
      <c r="U639">
        <v>7227.4173490000003</v>
      </c>
      <c r="V639" t="s">
        <v>47</v>
      </c>
      <c r="W639">
        <f t="shared" si="63"/>
        <v>903.42716862500004</v>
      </c>
      <c r="X639">
        <f t="shared" si="64"/>
        <v>0.39212269083304291</v>
      </c>
      <c r="Y639">
        <f t="shared" si="65"/>
        <v>43.246775880097594</v>
      </c>
      <c r="Z639">
        <f t="shared" si="66"/>
        <v>1456.2597922627442</v>
      </c>
      <c r="AA639">
        <f t="shared" si="67"/>
        <v>17.777777777777779</v>
      </c>
      <c r="AB639">
        <f t="shared" si="68"/>
        <v>629.78540859184386</v>
      </c>
      <c r="AC639">
        <f t="shared" si="69"/>
        <v>160.60927442222223</v>
      </c>
    </row>
    <row r="640" spans="1:29" x14ac:dyDescent="0.25">
      <c r="A640" t="s">
        <v>1113</v>
      </c>
      <c r="B640" t="s">
        <v>2306</v>
      </c>
      <c r="C640" t="s">
        <v>2307</v>
      </c>
      <c r="D640" t="s">
        <v>2735</v>
      </c>
      <c r="E640" t="s">
        <v>3078</v>
      </c>
      <c r="I640" t="str">
        <f ca="1">IFERROR(__xludf.DUMMYFUNCTION("IFS(
  REGEXMATCH(LOWER(B476), ""sports|ufc|nba|nfl|mlb|soccer|sports fans""), ""Sports"",
  REGEXMATCH(LOWER(B476), ""music|spotify|concert|band|rock|pop|hip hop|jazz|r&amp;b|music lovers""), ""Music"",
  REGEXMATCH(LOWER(B476), ""food|cooking|recipe|restaur"&amp;"ant|snack|grocery|foodies""), ""Food"",
  REGEXMATCH(LOWER(B476), ""travel|vacation|airline|hotel|trip|flights|travelers""), ""Travel"",
  REGEXMATCH(LOWER(B476), ""fashion|style|clothing|apparel|shoes|accessories|beauty|cosmetics|fashionistas""), ""Fashi"&amp;"on &amp; Beauty"",
  REGEXMATCH(LOWER(B476), ""fitness|workout|gym|exercise|yoga|wellness|fitness enthusiasts""), ""Fitness"",
  REGEXMATCH(LOWER(B476), ""health|medical|pharmacy|mental health|doctor|health-conscious""), ""Health"",
  REGEXMATCH(LOWER(B476), "&amp;"""pets|dogs|cats|animals|pet care|pet lovers""), ""Pets"",
  REGEXMATCH(LOWER(B476), ""games|gaming|video games|xbox|playstation|nintendo|gamers""), ""Gaming"",
  REGEXMATCH(LOWER(B476), ""entertainment|movies|tv|netflix|streaming|celebrity|movie lovers|t"&amp;"v fans""), ""Entertainment"",
  REGEXMATCH(LOWER(B476), ""lifestyle|home|interior|decor|living|lifestyle enthusiasts""), ""Lifestyle"",
  REGEXMATCH(LOWER(B476), ""financial|finance|investing|stocks|retirement|banking|credit|debt|loans|savings|personal fi"&amp;"nance""), ""Finance"",
  REGEXMATCH(LOWER(B476), ""auto|automotive""), ""Auto"",
  REGEXMATCH(LOWER(B476), ""parenting|moms|dads|kids|toddlers|baby|new parents|children""), ""Parenting"",
  REGEXMATCH(LOWER(B476), ""technology|tech|gadgets|smartphone|apps"&amp;"|devices|computing|ai|robots""), ""Technology"",
  REGEXMATCH(LOWER(B476), ""education|students|learning|school|teachers|college|university|academics""), ""Education"",
  TRUE, ""Other""
)"),"Other")</f>
        <v>Other</v>
      </c>
      <c r="J640" t="s">
        <v>19</v>
      </c>
      <c r="K640" t="s">
        <v>114</v>
      </c>
      <c r="L640" t="s">
        <v>21</v>
      </c>
      <c r="M640" t="s">
        <v>90</v>
      </c>
      <c r="N640" t="s">
        <v>238</v>
      </c>
      <c r="O640" t="s">
        <v>24</v>
      </c>
      <c r="P640">
        <v>43367</v>
      </c>
      <c r="Q640">
        <v>111</v>
      </c>
      <c r="R640">
        <v>14306</v>
      </c>
      <c r="S640">
        <v>39750</v>
      </c>
      <c r="T640">
        <v>12</v>
      </c>
      <c r="U640">
        <v>5214.2986929999997</v>
      </c>
      <c r="V640" t="s">
        <v>471</v>
      </c>
      <c r="W640">
        <f t="shared" si="63"/>
        <v>434.52489108333333</v>
      </c>
      <c r="X640">
        <f t="shared" si="64"/>
        <v>0.25595498881638112</v>
      </c>
      <c r="Y640">
        <f t="shared" si="65"/>
        <v>32.988216846911243</v>
      </c>
      <c r="Z640">
        <f t="shared" si="66"/>
        <v>364.4833421641269</v>
      </c>
      <c r="AA640">
        <f t="shared" si="67"/>
        <v>10.810810810810811</v>
      </c>
      <c r="AB640">
        <f t="shared" si="68"/>
        <v>120.23655528397167</v>
      </c>
      <c r="AC640">
        <f t="shared" si="69"/>
        <v>46.975663900900898</v>
      </c>
    </row>
    <row r="641" spans="1:29" x14ac:dyDescent="0.25">
      <c r="A641" t="s">
        <v>417</v>
      </c>
      <c r="B641" t="s">
        <v>2471</v>
      </c>
      <c r="C641" t="s">
        <v>242</v>
      </c>
      <c r="D641" t="s">
        <v>3079</v>
      </c>
      <c r="I641" t="str">
        <f ca="1">IFERROR(__xludf.DUMMYFUNCTION("IFS(
  REGEXMATCH(LOWER(B139), ""sports|ufc|nba|nfl|mlb|soccer|sports fans""), ""Sports"",
  REGEXMATCH(LOWER(B139), ""music|spotify|concert|band|rock|pop|hip hop|jazz|r&amp;b|music lovers""), ""Music"",
  REGEXMATCH(LOWER(B139), ""food|cooking|recipe|restaur"&amp;"ant|snack|grocery|foodies""), ""Food"",
  REGEXMATCH(LOWER(B139), ""travel|vacation|airline|hotel|trip|flights|travelers""), ""Travel"",
  REGEXMATCH(LOWER(B139), ""fashion|style|clothing|apparel|shoes|accessories|beauty|cosmetics|fashionistas""), ""Fashi"&amp;"on &amp; Beauty"",
  REGEXMATCH(LOWER(B139), ""fitness|workout|gym|exercise|yoga|wellness|fitness enthusiasts""), ""Fitness"",
  REGEXMATCH(LOWER(B139), ""health|medical|pharmacy|mental health|doctor|health-conscious""), ""Health"",
  REGEXMATCH(LOWER(B139), "&amp;"""pets|dogs|cats|animals|pet care|pet lovers""), ""Pets"",
  REGEXMATCH(LOWER(B139), ""games|gaming|video games|xbox|playstation|nintendo|gamers""), ""Gaming"",
  REGEXMATCH(LOWER(B139), ""entertainment|movies|tv|netflix|streaming|celebrity|movie lovers|t"&amp;"v fans""), ""Entertainment"",
  REGEXMATCH(LOWER(B139), ""lifestyle|home|interior|decor|living|lifestyle enthusiasts""), ""Lifestyle"",
  REGEXMATCH(LOWER(B139), ""financial|finance|investing|stocks|retirement|banking|credit|debt|loans|savings|personal fi"&amp;"nance""), ""Finance"",
  REGEXMATCH(LOWER(B139), ""auto|automotive""), ""Auto"",
  REGEXMATCH(LOWER(B139), ""parenting|moms|dads|kids|toddlers|baby|new parents|children""), ""Parenting"",
  REGEXMATCH(LOWER(B139), ""technology|tech|gadgets|smartphone|apps"&amp;"|devices|computing|ai|robots""), ""Technology"",
  REGEXMATCH(LOWER(B139), ""education|students|learning|school|teachers|college|university|academics""), ""Education"",
  TRUE, ""Other""
)"),"Travel")</f>
        <v>Travel</v>
      </c>
      <c r="J641" t="s">
        <v>27</v>
      </c>
      <c r="K641" t="s">
        <v>418</v>
      </c>
      <c r="L641" t="s">
        <v>29</v>
      </c>
      <c r="M641" t="s">
        <v>142</v>
      </c>
      <c r="N641" t="s">
        <v>23</v>
      </c>
      <c r="O641" t="s">
        <v>92</v>
      </c>
      <c r="P641">
        <v>16719</v>
      </c>
      <c r="Q641">
        <v>35</v>
      </c>
      <c r="R641">
        <v>9944</v>
      </c>
      <c r="S641">
        <v>15714</v>
      </c>
      <c r="T641">
        <v>13</v>
      </c>
      <c r="U641">
        <v>1588.6475</v>
      </c>
      <c r="V641" t="s">
        <v>223</v>
      </c>
      <c r="W641">
        <f t="shared" si="63"/>
        <v>122.20365384615386</v>
      </c>
      <c r="X641">
        <f t="shared" si="64"/>
        <v>0.20934266403493032</v>
      </c>
      <c r="Y641">
        <f t="shared" si="65"/>
        <v>59.477241461809918</v>
      </c>
      <c r="Z641">
        <f t="shared" si="66"/>
        <v>159.75940265486727</v>
      </c>
      <c r="AA641">
        <f t="shared" si="67"/>
        <v>37.142857142857146</v>
      </c>
      <c r="AB641">
        <f t="shared" si="68"/>
        <v>95.020485674980563</v>
      </c>
      <c r="AC641">
        <f t="shared" si="69"/>
        <v>45.38992857142857</v>
      </c>
    </row>
    <row r="642" spans="1:29" x14ac:dyDescent="0.25">
      <c r="A642" t="s">
        <v>1017</v>
      </c>
      <c r="B642" t="s">
        <v>2306</v>
      </c>
      <c r="C642" t="s">
        <v>2307</v>
      </c>
      <c r="D642" t="s">
        <v>2369</v>
      </c>
      <c r="E642" t="s">
        <v>2370</v>
      </c>
      <c r="F642" t="s">
        <v>3080</v>
      </c>
      <c r="I642" t="str">
        <f ca="1">IFERROR(__xludf.DUMMYFUNCTION("IFS(
  REGEXMATCH(LOWER(B422), ""sports|ufc|nba|nfl|mlb|soccer|sports fans""), ""Sports"",
  REGEXMATCH(LOWER(B422), ""music|spotify|concert|band|rock|pop|hip hop|jazz|r&amp;b|music lovers""), ""Music"",
  REGEXMATCH(LOWER(B422), ""food|cooking|recipe|restaur"&amp;"ant|snack|grocery|foodies""), ""Food"",
  REGEXMATCH(LOWER(B422), ""travel|vacation|airline|hotel|trip|flights|travelers""), ""Travel"",
  REGEXMATCH(LOWER(B422), ""fashion|style|clothing|apparel|shoes|accessories|beauty|cosmetics|fashionistas""), ""Fashi"&amp;"on &amp; Beauty"",
  REGEXMATCH(LOWER(B422), ""fitness|workout|gym|exercise|yoga|wellness|fitness enthusiasts""), ""Fitness"",
  REGEXMATCH(LOWER(B422), ""health|medical|pharmacy|mental health|doctor|health-conscious""), ""Health"",
  REGEXMATCH(LOWER(B422), "&amp;"""pets|dogs|cats|animals|pet care|pet lovers""), ""Pets"",
  REGEXMATCH(LOWER(B422), ""games|gaming|video games|xbox|playstation|nintendo|gamers""), ""Gaming"",
  REGEXMATCH(LOWER(B422), ""entertainment|movies|tv|netflix|streaming|celebrity|movie lovers|t"&amp;"v fans""), ""Entertainment"",
  REGEXMATCH(LOWER(B422), ""lifestyle|home|interior|decor|living|lifestyle enthusiasts""), ""Lifestyle"",
  REGEXMATCH(LOWER(B422), ""financial|finance|investing|stocks|retirement|banking|credit|debt|loans|savings|personal fi"&amp;"nance""), ""Finance"",
  REGEXMATCH(LOWER(B422), ""auto|automotive""), ""Auto"",
  REGEXMATCH(LOWER(B422), ""parenting|moms|dads|kids|toddlers|baby|new parents|children""), ""Parenting"",
  REGEXMATCH(LOWER(B422), ""technology|tech|gadgets|smartphone|apps"&amp;"|devices|computing|ai|robots""), ""Technology"",
  REGEXMATCH(LOWER(B422), ""education|students|learning|school|teachers|college|university|academics""), ""Education"",
  TRUE, ""Other""
)"),"Other")</f>
        <v>Other</v>
      </c>
      <c r="J642" t="s">
        <v>19</v>
      </c>
      <c r="K642" t="s">
        <v>1018</v>
      </c>
      <c r="L642" t="s">
        <v>34</v>
      </c>
      <c r="M642" t="s">
        <v>1019</v>
      </c>
      <c r="N642" t="s">
        <v>36</v>
      </c>
      <c r="O642" t="s">
        <v>24</v>
      </c>
      <c r="P642">
        <v>10835</v>
      </c>
      <c r="Q642">
        <v>25</v>
      </c>
      <c r="R642">
        <v>2888</v>
      </c>
      <c r="S642">
        <v>10487</v>
      </c>
      <c r="T642">
        <v>3</v>
      </c>
      <c r="U642">
        <v>4704.2499559999997</v>
      </c>
      <c r="V642" t="s">
        <v>64</v>
      </c>
      <c r="W642">
        <f t="shared" si="63"/>
        <v>1568.0833186666666</v>
      </c>
      <c r="X642">
        <f t="shared" si="64"/>
        <v>0.23073373327180433</v>
      </c>
      <c r="Y642">
        <f t="shared" si="65"/>
        <v>26.654360867558836</v>
      </c>
      <c r="Z642">
        <f t="shared" si="66"/>
        <v>1628.8954141274237</v>
      </c>
      <c r="AA642">
        <f t="shared" si="67"/>
        <v>12</v>
      </c>
      <c r="AB642">
        <f t="shared" si="68"/>
        <v>434.17166183664045</v>
      </c>
      <c r="AC642">
        <f t="shared" si="69"/>
        <v>188.16999823999998</v>
      </c>
    </row>
    <row r="643" spans="1:29" x14ac:dyDescent="0.25">
      <c r="A643" t="s">
        <v>1090</v>
      </c>
      <c r="B643" t="s">
        <v>2306</v>
      </c>
      <c r="C643" t="s">
        <v>2307</v>
      </c>
      <c r="D643" t="s">
        <v>2355</v>
      </c>
      <c r="E643" t="s">
        <v>2358</v>
      </c>
      <c r="F643" t="s">
        <v>3081</v>
      </c>
      <c r="I643" t="str">
        <f ca="1">IFERROR(__xludf.DUMMYFUNCTION("IFS(
  REGEXMATCH(LOWER(B462), ""sports|ufc|nba|nfl|mlb|soccer|sports fans""), ""Sports"",
  REGEXMATCH(LOWER(B462), ""music|spotify|concert|band|rock|pop|hip hop|jazz|r&amp;b|music lovers""), ""Music"",
  REGEXMATCH(LOWER(B462), ""food|cooking|recipe|restaur"&amp;"ant|snack|grocery|foodies""), ""Food"",
  REGEXMATCH(LOWER(B462), ""travel|vacation|airline|hotel|trip|flights|travelers""), ""Travel"",
  REGEXMATCH(LOWER(B462), ""fashion|style|clothing|apparel|shoes|accessories|beauty|cosmetics|fashionistas""), ""Fashi"&amp;"on &amp; Beauty"",
  REGEXMATCH(LOWER(B462), ""fitness|workout|gym|exercise|yoga|wellness|fitness enthusiasts""), ""Fitness"",
  REGEXMATCH(LOWER(B462), ""health|medical|pharmacy|mental health|doctor|health-conscious""), ""Health"",
  REGEXMATCH(LOWER(B462), "&amp;"""pets|dogs|cats|animals|pet care|pet lovers""), ""Pets"",
  REGEXMATCH(LOWER(B462), ""games|gaming|video games|xbox|playstation|nintendo|gamers""), ""Gaming"",
  REGEXMATCH(LOWER(B462), ""entertainment|movies|tv|netflix|streaming|celebrity|movie lovers|t"&amp;"v fans""), ""Entertainment"",
  REGEXMATCH(LOWER(B462), ""lifestyle|home|interior|decor|living|lifestyle enthusiasts""), ""Lifestyle"",
  REGEXMATCH(LOWER(B462), ""financial|finance|investing|stocks|retirement|banking|credit|debt|loans|savings|personal fi"&amp;"nance""), ""Finance"",
  REGEXMATCH(LOWER(B462), ""auto|automotive""), ""Auto"",
  REGEXMATCH(LOWER(B462), ""parenting|moms|dads|kids|toddlers|baby|new parents|children""), ""Parenting"",
  REGEXMATCH(LOWER(B462), ""technology|tech|gadgets|smartphone|apps"&amp;"|devices|computing|ai|robots""), ""Technology"",
  REGEXMATCH(LOWER(B462), ""education|students|learning|school|teachers|college|university|academics""), ""Education"",
  TRUE, ""Other""
)"),"Sports")</f>
        <v>Sports</v>
      </c>
      <c r="J643" t="s">
        <v>27</v>
      </c>
      <c r="K643" t="s">
        <v>1091</v>
      </c>
      <c r="L643" t="s">
        <v>29</v>
      </c>
      <c r="M643" t="s">
        <v>45</v>
      </c>
      <c r="N643" t="s">
        <v>63</v>
      </c>
      <c r="O643" t="s">
        <v>24</v>
      </c>
      <c r="P643">
        <v>56945</v>
      </c>
      <c r="Q643">
        <v>152</v>
      </c>
      <c r="R643">
        <v>20750</v>
      </c>
      <c r="S643">
        <v>50714</v>
      </c>
      <c r="T643">
        <v>9</v>
      </c>
      <c r="U643">
        <v>5144.4743710000002</v>
      </c>
      <c r="V643" t="s">
        <v>74</v>
      </c>
      <c r="W643">
        <f t="shared" ref="W643:W706" si="70">IFERROR(U643/T643, "N/A")</f>
        <v>571.60826344444445</v>
      </c>
      <c r="X643">
        <f t="shared" ref="X643:X706" si="71">IFERROR(Q643/P643*100, "N/A")</f>
        <v>0.26692422512951092</v>
      </c>
      <c r="Y643">
        <f t="shared" ref="Y643:Y706" si="72">IFERROR(R643/P643*100, "N/A")</f>
        <v>36.438668891035206</v>
      </c>
      <c r="Z643">
        <f t="shared" ref="Z643:Z706" si="73">IFERROR((U643/R643)*1000, "N/A")</f>
        <v>247.92647571084339</v>
      </c>
      <c r="AA643">
        <f t="shared" ref="AA643:AA706" si="74">IFERROR(T643/Q643*100, "N/A")</f>
        <v>5.9210526315789469</v>
      </c>
      <c r="AB643">
        <f t="shared" ref="AB643:AB706" si="75">IFERROR(U643/P643*1000, "N/A")</f>
        <v>90.341107577487051</v>
      </c>
      <c r="AC643">
        <f t="shared" ref="AC643:AC706" si="76">IFERROR(U643/Q643, "N/A")</f>
        <v>33.845226125000003</v>
      </c>
    </row>
    <row r="644" spans="1:29" x14ac:dyDescent="0.25">
      <c r="A644" t="s">
        <v>936</v>
      </c>
      <c r="B644" t="s">
        <v>2310</v>
      </c>
      <c r="C644" t="s">
        <v>2320</v>
      </c>
      <c r="D644" t="s">
        <v>2321</v>
      </c>
      <c r="E644" t="s">
        <v>2612</v>
      </c>
      <c r="F644" t="s">
        <v>3082</v>
      </c>
      <c r="I644" t="str">
        <f ca="1">IFERROR(__xludf.DUMMYFUNCTION("IFS(
  REGEXMATCH(LOWER(B377), ""sports|ufc|nba|nfl|mlb|soccer|sports fans""), ""Sports"",
  REGEXMATCH(LOWER(B377), ""music|spotify|concert|band|rock|pop|hip hop|jazz|r&amp;b|music lovers""), ""Music"",
  REGEXMATCH(LOWER(B377), ""food|cooking|recipe|restaur"&amp;"ant|snack|grocery|foodies""), ""Food"",
  REGEXMATCH(LOWER(B377), ""travel|vacation|airline|hotel|trip|flights|travelers""), ""Travel"",
  REGEXMATCH(LOWER(B377), ""fashion|style|clothing|apparel|shoes|accessories|beauty|cosmetics|fashionistas""), ""Fashi"&amp;"on &amp; Beauty"",
  REGEXMATCH(LOWER(B377), ""fitness|workout|gym|exercise|yoga|wellness|fitness enthusiasts""), ""Fitness"",
  REGEXMATCH(LOWER(B377), ""health|medical|pharmacy|mental health|doctor|health-conscious""), ""Health"",
  REGEXMATCH(LOWER(B377), "&amp;"""pets|dogs|cats|animals|pet care|pet lovers""), ""Pets"",
  REGEXMATCH(LOWER(B377), ""games|gaming|video games|xbox|playstation|nintendo|gamers""), ""Gaming"",
  REGEXMATCH(LOWER(B377), ""entertainment|movies|tv|netflix|streaming|celebrity|movie lovers|t"&amp;"v fans""), ""Entertainment"",
  REGEXMATCH(LOWER(B377), ""lifestyle|home|interior|decor|living|lifestyle enthusiasts""), ""Lifestyle"",
  REGEXMATCH(LOWER(B377), ""financial|finance|investing|stocks|retirement|banking|credit|debt|loans|savings|personal fi"&amp;"nance""), ""Finance"",
  REGEXMATCH(LOWER(B377), ""auto|automotive""), ""Auto"",
  REGEXMATCH(LOWER(B377), ""parenting|moms|dads|kids|toddlers|baby|new parents|children""), ""Parenting"",
  REGEXMATCH(LOWER(B377), ""technology|tech|gadgets|smartphone|apps"&amp;"|devices|computing|ai|robots""), ""Technology"",
  REGEXMATCH(LOWER(B377), ""education|students|learning|school|teachers|college|university|academics""), ""Education"",
  TRUE, ""Other""
)"),"Lifestyle")</f>
        <v>Lifestyle</v>
      </c>
      <c r="J644" t="s">
        <v>19</v>
      </c>
      <c r="K644" t="s">
        <v>181</v>
      </c>
      <c r="L644" t="s">
        <v>21</v>
      </c>
      <c r="M644" t="s">
        <v>488</v>
      </c>
      <c r="N644" t="s">
        <v>63</v>
      </c>
      <c r="O644" t="s">
        <v>24</v>
      </c>
      <c r="P644">
        <v>36431</v>
      </c>
      <c r="Q644">
        <v>108</v>
      </c>
      <c r="R644">
        <v>31262</v>
      </c>
      <c r="S644">
        <v>35043</v>
      </c>
      <c r="T644">
        <v>11</v>
      </c>
      <c r="U644">
        <v>3285.8345220000001</v>
      </c>
      <c r="V644" t="s">
        <v>553</v>
      </c>
      <c r="W644">
        <f t="shared" si="70"/>
        <v>298.71222927272726</v>
      </c>
      <c r="X644">
        <f t="shared" si="71"/>
        <v>0.296450824846971</v>
      </c>
      <c r="Y644">
        <f t="shared" si="72"/>
        <v>85.811534133018583</v>
      </c>
      <c r="Z644">
        <f t="shared" si="73"/>
        <v>105.10634386795471</v>
      </c>
      <c r="AA644">
        <f t="shared" si="74"/>
        <v>10.185185185185185</v>
      </c>
      <c r="AB644">
        <f t="shared" si="75"/>
        <v>90.193366144217848</v>
      </c>
      <c r="AC644">
        <f t="shared" si="76"/>
        <v>30.424393722222224</v>
      </c>
    </row>
    <row r="645" spans="1:29" x14ac:dyDescent="0.25">
      <c r="A645" t="s">
        <v>1376</v>
      </c>
      <c r="B645" t="s">
        <v>2306</v>
      </c>
      <c r="C645" t="s">
        <v>2307</v>
      </c>
      <c r="D645" t="s">
        <v>242</v>
      </c>
      <c r="E645" t="s">
        <v>2325</v>
      </c>
      <c r="F645" t="s">
        <v>3083</v>
      </c>
      <c r="I645" t="str">
        <f ca="1">IFERROR(__xludf.DUMMYFUNCTION("IFS(
  REGEXMATCH(LOWER(B636), ""sports|ufc|nba|nfl|mlb|soccer|sports fans""), ""Sports"",
  REGEXMATCH(LOWER(B636), ""music|spotify|concert|band|rock|pop|hip hop|jazz|r&amp;b|music lovers""), ""Music"",
  REGEXMATCH(LOWER(B636), ""food|cooking|recipe|restaur"&amp;"ant|snack|grocery|foodies""), ""Food"",
  REGEXMATCH(LOWER(B636), ""travel|vacation|airline|hotel|trip|flights|travelers""), ""Travel"",
  REGEXMATCH(LOWER(B636), ""fashion|style|clothing|apparel|shoes|accessories|beauty|cosmetics|fashionistas""), ""Fashi"&amp;"on &amp; Beauty"",
  REGEXMATCH(LOWER(B636), ""fitness|workout|gym|exercise|yoga|wellness|fitness enthusiasts""), ""Fitness"",
  REGEXMATCH(LOWER(B636), ""health|medical|pharmacy|mental health|doctor|health-conscious""), ""Health"",
  REGEXMATCH(LOWER(B636), "&amp;"""pets|dogs|cats|animals|pet care|pet lovers""), ""Pets"",
  REGEXMATCH(LOWER(B636), ""games|gaming|video games|xbox|playstation|nintendo|gamers""), ""Gaming"",
  REGEXMATCH(LOWER(B636), ""entertainment|movies|tv|netflix|streaming|celebrity|movie lovers|t"&amp;"v fans""), ""Entertainment"",
  REGEXMATCH(LOWER(B636), ""lifestyle|home|interior|decor|living|lifestyle enthusiasts""), ""Lifestyle"",
  REGEXMATCH(LOWER(B636), ""financial|finance|investing|stocks|retirement|banking|credit|debt|loans|savings|personal fi"&amp;"nance""), ""Finance"",
  REGEXMATCH(LOWER(B636), ""auto|automotive""), ""Auto"",
  REGEXMATCH(LOWER(B636), ""parenting|moms|dads|kids|toddlers|baby|new parents|children""), ""Parenting"",
  REGEXMATCH(LOWER(B636), ""technology|tech|gadgets|smartphone|apps"&amp;"|devices|computing|ai|robots""), ""Technology"",
  REGEXMATCH(LOWER(B636), ""education|students|learning|school|teachers|college|university|academics""), ""Education"",
  TRUE, ""Other""
)"),"Travel")</f>
        <v>Travel</v>
      </c>
      <c r="J645" t="s">
        <v>27</v>
      </c>
      <c r="K645" t="s">
        <v>337</v>
      </c>
      <c r="L645" t="s">
        <v>21</v>
      </c>
      <c r="M645" t="s">
        <v>328</v>
      </c>
      <c r="N645" t="s">
        <v>23</v>
      </c>
      <c r="O645" t="s">
        <v>116</v>
      </c>
      <c r="P645">
        <v>48211</v>
      </c>
      <c r="Q645">
        <v>160</v>
      </c>
      <c r="R645">
        <v>30157</v>
      </c>
      <c r="S645">
        <v>43810</v>
      </c>
      <c r="T645">
        <v>14</v>
      </c>
      <c r="U645">
        <v>6708.4633510000003</v>
      </c>
      <c r="V645" t="s">
        <v>47</v>
      </c>
      <c r="W645">
        <f t="shared" si="70"/>
        <v>479.17595364285717</v>
      </c>
      <c r="X645">
        <f t="shared" si="71"/>
        <v>0.33187446848229657</v>
      </c>
      <c r="Y645">
        <f t="shared" si="72"/>
        <v>62.552114662628867</v>
      </c>
      <c r="Z645">
        <f t="shared" si="73"/>
        <v>222.45128331730609</v>
      </c>
      <c r="AA645">
        <f t="shared" si="74"/>
        <v>8.75</v>
      </c>
      <c r="AB645">
        <f t="shared" si="75"/>
        <v>139.1479818091307</v>
      </c>
      <c r="AC645">
        <f t="shared" si="76"/>
        <v>41.927895943750002</v>
      </c>
    </row>
    <row r="646" spans="1:29" x14ac:dyDescent="0.25">
      <c r="A646" t="s">
        <v>1452</v>
      </c>
      <c r="B646" t="s">
        <v>2306</v>
      </c>
      <c r="C646" t="s">
        <v>2307</v>
      </c>
      <c r="D646" t="s">
        <v>242</v>
      </c>
      <c r="E646" t="s">
        <v>2980</v>
      </c>
      <c r="I646" t="str">
        <f ca="1">IFERROR(__xludf.DUMMYFUNCTION("IFS(
  REGEXMATCH(LOWER(B686), ""sports|ufc|nba|nfl|mlb|soccer|sports fans""), ""Sports"",
  REGEXMATCH(LOWER(B686), ""music|spotify|concert|band|rock|pop|hip hop|jazz|r&amp;b|music lovers""), ""Music"",
  REGEXMATCH(LOWER(B686), ""food|cooking|recipe|restaur"&amp;"ant|snack|grocery|foodies""), ""Food"",
  REGEXMATCH(LOWER(B686), ""travel|vacation|airline|hotel|trip|flights|travelers""), ""Travel"",
  REGEXMATCH(LOWER(B686), ""fashion|style|clothing|apparel|shoes|accessories|beauty|cosmetics|fashionistas""), ""Fashi"&amp;"on &amp; Beauty"",
  REGEXMATCH(LOWER(B686), ""fitness|workout|gym|exercise|yoga|wellness|fitness enthusiasts""), ""Fitness"",
  REGEXMATCH(LOWER(B686), ""health|medical|pharmacy|mental health|doctor|health-conscious""), ""Health"",
  REGEXMATCH(LOWER(B686), "&amp;"""pets|dogs|cats|animals|pet care|pet lovers""), ""Pets"",
  REGEXMATCH(LOWER(B686), ""games|gaming|video games|xbox|playstation|nintendo|gamers""), ""Gaming"",
  REGEXMATCH(LOWER(B686), ""entertainment|movies|tv|netflix|streaming|celebrity|movie lovers|t"&amp;"v fans""), ""Entertainment"",
  REGEXMATCH(LOWER(B686), ""lifestyle|home|interior|decor|living|lifestyle enthusiasts""), ""Lifestyle"",
  REGEXMATCH(LOWER(B686), ""financial|finance|investing|stocks|retirement|banking|credit|debt|loans|savings|personal fi"&amp;"nance""), ""Finance"",
  REGEXMATCH(LOWER(B686), ""auto|automotive""), ""Auto"",
  REGEXMATCH(LOWER(B686), ""parenting|moms|dads|kids|toddlers|baby|new parents|children""), ""Parenting"",
  REGEXMATCH(LOWER(B686), ""technology|tech|gadgets|smartphone|apps"&amp;"|devices|computing|ai|robots""), ""Technology"",
  REGEXMATCH(LOWER(B686), ""education|students|learning|school|teachers|college|university|academics""), ""Education"",
  TRUE, ""Other""
)"),"Travel")</f>
        <v>Travel</v>
      </c>
      <c r="J646" t="s">
        <v>152</v>
      </c>
      <c r="K646" t="s">
        <v>1453</v>
      </c>
      <c r="L646" t="s">
        <v>21</v>
      </c>
      <c r="M646" t="s">
        <v>115</v>
      </c>
      <c r="N646" t="s">
        <v>23</v>
      </c>
      <c r="O646" t="s">
        <v>24</v>
      </c>
      <c r="P646">
        <v>184622</v>
      </c>
      <c r="Q646">
        <v>180</v>
      </c>
      <c r="R646">
        <v>98938</v>
      </c>
      <c r="S646">
        <v>161848</v>
      </c>
      <c r="T646">
        <v>13</v>
      </c>
      <c r="U646">
        <v>7149.8160749999997</v>
      </c>
      <c r="V646" t="s">
        <v>31</v>
      </c>
      <c r="W646">
        <f t="shared" si="70"/>
        <v>549.98585192307689</v>
      </c>
      <c r="X646">
        <f t="shared" si="71"/>
        <v>9.7496506375188224E-2</v>
      </c>
      <c r="Y646">
        <f t="shared" si="72"/>
        <v>53.589496376379842</v>
      </c>
      <c r="Z646">
        <f t="shared" si="73"/>
        <v>72.265621651943647</v>
      </c>
      <c r="AA646">
        <f t="shared" si="74"/>
        <v>7.2222222222222214</v>
      </c>
      <c r="AB646">
        <f t="shared" si="75"/>
        <v>38.726782696536702</v>
      </c>
      <c r="AC646">
        <f t="shared" si="76"/>
        <v>39.721200416666662</v>
      </c>
    </row>
    <row r="647" spans="1:29" x14ac:dyDescent="0.25">
      <c r="A647" t="s">
        <v>52</v>
      </c>
      <c r="B647" t="s">
        <v>818</v>
      </c>
      <c r="C647" t="s">
        <v>2345</v>
      </c>
      <c r="D647" t="s">
        <v>3015</v>
      </c>
      <c r="E647" t="s">
        <v>3084</v>
      </c>
      <c r="F647" t="s">
        <v>3085</v>
      </c>
      <c r="I647" t="str">
        <f ca="1">IFERROR(__xludf.DUMMYFUNCTION("IFS(
  REGEXMATCH(LOWER(B8), ""sports|ufc|nba|nfl|mlb|soccer|sports fans""), ""Sports"",
  REGEXMATCH(LOWER(B8), ""music|spotify|concert|band|rock|pop|hip hop|jazz|r&amp;b|music lovers""), ""Music"",
  REGEXMATCH(LOWER(B8), ""food|cooking|recipe|restaurant|sn"&amp;"ack|grocery|foodies""), ""Food"",
  REGEXMATCH(LOWER(B8), ""travel|vacation|airline|hotel|trip|flights|travelers""), ""Travel"",
  REGEXMATCH(LOWER(B8), ""fashion|style|clothing|apparel|shoes|accessories|beauty|cosmetics|fashionistas""), ""Fashion &amp; Beaut"&amp;"y"",
  REGEXMATCH(LOWER(B8), ""fitness|workout|gym|exercise|yoga|wellness|fitness enthusiasts""), ""Fitness"",
  REGEXMATCH(LOWER(B8), ""health|medical|pharmacy|mental health|doctor|health-conscious""), ""Health"",
  REGEXMATCH(LOWER(B8), ""pets|dogs|cats"&amp;"|animals|pet care|pet lovers""), ""Pets"",
  REGEXMATCH(LOWER(B8), ""games|gaming|video games|xbox|playstation|nintendo|gamers""), ""Gaming"",
  REGEXMATCH(LOWER(B8), ""entertainment|movies|tv|netflix|streaming|celebrity|movie lovers|tv fans""), ""Enterta"&amp;"inment"",
  REGEXMATCH(LOWER(B8), ""lifestyle|home|interior|decor|living|lifestyle enthusiasts""), ""Lifestyle"",
  REGEXMATCH(LOWER(B8), ""financial|finance|investing|stocks|retirement|banking|credit|debt|loans|savings|personal finance""), ""Finance"",
 "&amp;" REGEXMATCH(LOWER(B8), ""auto|automotive""), ""Auto"",
  REGEXMATCH(LOWER(B8), ""parenting|moms|dads|kids|toddlers|baby|new parents|children""), ""Parenting"",
  REGEXMATCH(LOWER(B8), ""technology|tech|gadgets|smartphone|apps|devices|computing|ai|robots"""&amp;"), ""Technology"",
  REGEXMATCH(LOWER(B8), ""education|students|learning|school|teachers|college|university|academics""), ""Education"",
  TRUE, ""Other""
)"),"Other")</f>
        <v>Other</v>
      </c>
      <c r="J647" t="s">
        <v>19</v>
      </c>
      <c r="K647" t="s">
        <v>53</v>
      </c>
      <c r="L647" t="s">
        <v>34</v>
      </c>
      <c r="M647" t="s">
        <v>54</v>
      </c>
      <c r="N647" t="s">
        <v>55</v>
      </c>
      <c r="O647" t="s">
        <v>24</v>
      </c>
      <c r="P647">
        <v>19826</v>
      </c>
      <c r="Q647">
        <v>39</v>
      </c>
      <c r="R647">
        <v>6511</v>
      </c>
      <c r="S647">
        <v>15752</v>
      </c>
      <c r="T647">
        <v>10</v>
      </c>
      <c r="U647">
        <v>1447.873298</v>
      </c>
      <c r="V647" t="s">
        <v>47</v>
      </c>
      <c r="W647">
        <f t="shared" si="70"/>
        <v>144.78732980000001</v>
      </c>
      <c r="X647">
        <f t="shared" si="71"/>
        <v>0.19671138908503985</v>
      </c>
      <c r="Y647">
        <f t="shared" si="72"/>
        <v>32.840714213658835</v>
      </c>
      <c r="Z647">
        <f t="shared" si="73"/>
        <v>222.37341391491321</v>
      </c>
      <c r="AA647">
        <f t="shared" si="74"/>
        <v>25.641025641025639</v>
      </c>
      <c r="AB647">
        <f t="shared" si="75"/>
        <v>73.029017350953296</v>
      </c>
      <c r="AC647">
        <f t="shared" si="76"/>
        <v>37.124956358974359</v>
      </c>
    </row>
    <row r="648" spans="1:29" x14ac:dyDescent="0.25">
      <c r="A648" t="s">
        <v>452</v>
      </c>
      <c r="B648" t="s">
        <v>2310</v>
      </c>
      <c r="C648" t="s">
        <v>2311</v>
      </c>
      <c r="D648" t="s">
        <v>2373</v>
      </c>
      <c r="E648" t="s">
        <v>2479</v>
      </c>
      <c r="I648" t="str">
        <f ca="1">IFERROR(__xludf.DUMMYFUNCTION("IFS(
  REGEXMATCH(LOWER(B154), ""sports|ufc|nba|nfl|mlb|soccer|sports fans""), ""Sports"",
  REGEXMATCH(LOWER(B154), ""music|spotify|concert|band|rock|pop|hip hop|jazz|r&amp;b|music lovers""), ""Music"",
  REGEXMATCH(LOWER(B154), ""food|cooking|recipe|restaur"&amp;"ant|snack|grocery|foodies""), ""Food"",
  REGEXMATCH(LOWER(B154), ""travel|vacation|airline|hotel|trip|flights|travelers""), ""Travel"",
  REGEXMATCH(LOWER(B154), ""fashion|style|clothing|apparel|shoes|accessories|beauty|cosmetics|fashionistas""), ""Fashi"&amp;"on &amp; Beauty"",
  REGEXMATCH(LOWER(B154), ""fitness|workout|gym|exercise|yoga|wellness|fitness enthusiasts""), ""Fitness"",
  REGEXMATCH(LOWER(B154), ""health|medical|pharmacy|mental health|doctor|health-conscious""), ""Health"",
  REGEXMATCH(LOWER(B154), "&amp;"""pets|dogs|cats|animals|pet care|pet lovers""), ""Pets"",
  REGEXMATCH(LOWER(B154), ""games|gaming|video games|xbox|playstation|nintendo|gamers""), ""Gaming"",
  REGEXMATCH(LOWER(B154), ""entertainment|movies|tv|netflix|streaming|celebrity|movie lovers|t"&amp;"v fans""), ""Entertainment"",
  REGEXMATCH(LOWER(B154), ""lifestyle|home|interior|decor|living|lifestyle enthusiasts""), ""Lifestyle"",
  REGEXMATCH(LOWER(B154), ""financial|finance|investing|stocks|retirement|banking|credit|debt|loans|savings|personal fi"&amp;"nance""), ""Finance"",
  REGEXMATCH(LOWER(B154), ""auto|automotive""), ""Auto"",
  REGEXMATCH(LOWER(B154), ""parenting|moms|dads|kids|toddlers|baby|new parents|children""), ""Parenting"",
  REGEXMATCH(LOWER(B154), ""technology|tech|gadgets|smartphone|apps"&amp;"|devices|computing|ai|robots""), ""Technology"",
  REGEXMATCH(LOWER(B154), ""education|students|learning|school|teachers|college|university|academics""), ""Education"",
  TRUE, ""Other""
)"),"Fashion &amp; Beauty")</f>
        <v>Fashion &amp; Beauty</v>
      </c>
      <c r="J648" t="s">
        <v>27</v>
      </c>
      <c r="K648" t="s">
        <v>453</v>
      </c>
      <c r="L648" t="s">
        <v>29</v>
      </c>
      <c r="M648" t="s">
        <v>45</v>
      </c>
      <c r="N648" t="s">
        <v>46</v>
      </c>
      <c r="O648" t="s">
        <v>116</v>
      </c>
      <c r="P648">
        <v>61442</v>
      </c>
      <c r="Q648">
        <v>190</v>
      </c>
      <c r="R648">
        <v>17048</v>
      </c>
      <c r="S648">
        <v>54166</v>
      </c>
      <c r="T648">
        <v>1</v>
      </c>
      <c r="U648">
        <v>1609.1499329999999</v>
      </c>
      <c r="V648" t="s">
        <v>69</v>
      </c>
      <c r="W648">
        <f t="shared" si="70"/>
        <v>1609.1499329999999</v>
      </c>
      <c r="X648">
        <f t="shared" si="71"/>
        <v>0.30923472543211483</v>
      </c>
      <c r="Y648">
        <f t="shared" si="72"/>
        <v>27.746492627193124</v>
      </c>
      <c r="Z648">
        <f t="shared" si="73"/>
        <v>94.389367257156252</v>
      </c>
      <c r="AA648">
        <f t="shared" si="74"/>
        <v>0.52631578947368418</v>
      </c>
      <c r="AB648">
        <f t="shared" si="75"/>
        <v>26.189738826861106</v>
      </c>
      <c r="AC648">
        <f t="shared" si="76"/>
        <v>8.4692101736842105</v>
      </c>
    </row>
    <row r="649" spans="1:29" x14ac:dyDescent="0.25">
      <c r="A649" t="s">
        <v>1492</v>
      </c>
      <c r="B649" t="s">
        <v>2306</v>
      </c>
      <c r="C649" t="s">
        <v>2307</v>
      </c>
      <c r="D649" t="s">
        <v>242</v>
      </c>
      <c r="E649" t="s">
        <v>2325</v>
      </c>
      <c r="F649" t="s">
        <v>3086</v>
      </c>
      <c r="I649" t="str">
        <f ca="1">IFERROR(__xludf.DUMMYFUNCTION("IFS(
  REGEXMATCH(LOWER(B714), ""sports|ufc|nba|nfl|mlb|soccer|sports fans""), ""Sports"",
  REGEXMATCH(LOWER(B714), ""music|spotify|concert|band|rock|pop|hip hop|jazz|r&amp;b|music lovers""), ""Music"",
  REGEXMATCH(LOWER(B714), ""food|cooking|recipe|restaur"&amp;"ant|snack|grocery|foodies""), ""Food"",
  REGEXMATCH(LOWER(B714), ""travel|vacation|airline|hotel|trip|flights|travelers""), ""Travel"",
  REGEXMATCH(LOWER(B714), ""fashion|style|clothing|apparel|shoes|accessories|beauty|cosmetics|fashionistas""), ""Fashi"&amp;"on &amp; Beauty"",
  REGEXMATCH(LOWER(B714), ""fitness|workout|gym|exercise|yoga|wellness|fitness enthusiasts""), ""Fitness"",
  REGEXMATCH(LOWER(B714), ""health|medical|pharmacy|mental health|doctor|health-conscious""), ""Health"",
  REGEXMATCH(LOWER(B714), "&amp;"""pets|dogs|cats|animals|pet care|pet lovers""), ""Pets"",
  REGEXMATCH(LOWER(B714), ""games|gaming|video games|xbox|playstation|nintendo|gamers""), ""Gaming"",
  REGEXMATCH(LOWER(B714), ""entertainment|movies|tv|netflix|streaming|celebrity|movie lovers|t"&amp;"v fans""), ""Entertainment"",
  REGEXMATCH(LOWER(B714), ""lifestyle|home|interior|decor|living|lifestyle enthusiasts""), ""Lifestyle"",
  REGEXMATCH(LOWER(B714), ""financial|finance|investing|stocks|retirement|banking|credit|debt|loans|savings|personal fi"&amp;"nance""), ""Finance"",
  REGEXMATCH(LOWER(B714), ""auto|automotive""), ""Auto"",
  REGEXMATCH(LOWER(B714), ""parenting|moms|dads|kids|toddlers|baby|new parents|children""), ""Parenting"",
  REGEXMATCH(LOWER(B714), ""technology|tech|gadgets|smartphone|apps"&amp;"|devices|computing|ai|robots""), ""Technology"",
  REGEXMATCH(LOWER(B714), ""education|students|learning|school|teachers|college|university|academics""), ""Education"",
  TRUE, ""Other""
)"),"Travel")</f>
        <v>Travel</v>
      </c>
      <c r="J649" t="s">
        <v>27</v>
      </c>
      <c r="K649" t="s">
        <v>212</v>
      </c>
      <c r="L649" t="s">
        <v>21</v>
      </c>
      <c r="M649" t="s">
        <v>1118</v>
      </c>
      <c r="N649" t="s">
        <v>63</v>
      </c>
      <c r="O649" t="s">
        <v>24</v>
      </c>
      <c r="P649">
        <v>12710</v>
      </c>
      <c r="Q649">
        <v>10</v>
      </c>
      <c r="R649">
        <v>8159</v>
      </c>
      <c r="S649">
        <v>11984</v>
      </c>
      <c r="T649">
        <v>11</v>
      </c>
      <c r="U649">
        <v>7851.3974779999999</v>
      </c>
      <c r="V649" t="s">
        <v>74</v>
      </c>
      <c r="W649">
        <f t="shared" si="70"/>
        <v>713.76340709090903</v>
      </c>
      <c r="X649">
        <f t="shared" si="71"/>
        <v>7.8678206136900075E-2</v>
      </c>
      <c r="Y649">
        <f t="shared" si="72"/>
        <v>64.193548387096783</v>
      </c>
      <c r="Z649">
        <f t="shared" si="73"/>
        <v>962.29899227846545</v>
      </c>
      <c r="AA649">
        <f t="shared" si="74"/>
        <v>110.00000000000001</v>
      </c>
      <c r="AB649">
        <f t="shared" si="75"/>
        <v>617.73386923682142</v>
      </c>
      <c r="AC649">
        <f t="shared" si="76"/>
        <v>785.13974780000001</v>
      </c>
    </row>
    <row r="650" spans="1:29" x14ac:dyDescent="0.25">
      <c r="A650" t="s">
        <v>945</v>
      </c>
      <c r="B650" t="s">
        <v>2310</v>
      </c>
      <c r="C650" t="s">
        <v>2320</v>
      </c>
      <c r="D650" t="s">
        <v>2321</v>
      </c>
      <c r="E650" t="s">
        <v>2354</v>
      </c>
      <c r="F650" t="s">
        <v>3087</v>
      </c>
      <c r="G650" t="s">
        <v>3088</v>
      </c>
      <c r="I650" t="str">
        <f ca="1">IFERROR(__xludf.DUMMYFUNCTION("IFS(
  REGEXMATCH(LOWER(B382), ""sports|ufc|nba|nfl|mlb|soccer|sports fans""), ""Sports"",
  REGEXMATCH(LOWER(B382), ""music|spotify|concert|band|rock|pop|hip hop|jazz|r&amp;b|music lovers""), ""Music"",
  REGEXMATCH(LOWER(B382), ""food|cooking|recipe|restaur"&amp;"ant|snack|grocery|foodies""), ""Food"",
  REGEXMATCH(LOWER(B382), ""travel|vacation|airline|hotel|trip|flights|travelers""), ""Travel"",
  REGEXMATCH(LOWER(B382), ""fashion|style|clothing|apparel|shoes|accessories|beauty|cosmetics|fashionistas""), ""Fashi"&amp;"on &amp; Beauty"",
  REGEXMATCH(LOWER(B382), ""fitness|workout|gym|exercise|yoga|wellness|fitness enthusiasts""), ""Fitness"",
  REGEXMATCH(LOWER(B382), ""health|medical|pharmacy|mental health|doctor|health-conscious""), ""Health"",
  REGEXMATCH(LOWER(B382), "&amp;"""pets|dogs|cats|animals|pet care|pet lovers""), ""Pets"",
  REGEXMATCH(LOWER(B382), ""games|gaming|video games|xbox|playstation|nintendo|gamers""), ""Gaming"",
  REGEXMATCH(LOWER(B382), ""entertainment|movies|tv|netflix|streaming|celebrity|movie lovers|t"&amp;"v fans""), ""Entertainment"",
  REGEXMATCH(LOWER(B382), ""lifestyle|home|interior|decor|living|lifestyle enthusiasts""), ""Lifestyle"",
  REGEXMATCH(LOWER(B382), ""financial|finance|investing|stocks|retirement|banking|credit|debt|loans|savings|personal fi"&amp;"nance""), ""Finance"",
  REGEXMATCH(LOWER(B382), ""auto|automotive""), ""Auto"",
  REGEXMATCH(LOWER(B382), ""parenting|moms|dads|kids|toddlers|baby|new parents|children""), ""Parenting"",
  REGEXMATCH(LOWER(B382), ""technology|tech|gadgets|smartphone|apps"&amp;"|devices|computing|ai|robots""), ""Technology"",
  REGEXMATCH(LOWER(B382), ""education|students|learning|school|teachers|college|university|academics""), ""Education"",
  TRUE, ""Other""
)"),"Other")</f>
        <v>Other</v>
      </c>
      <c r="J650" t="s">
        <v>27</v>
      </c>
      <c r="K650" t="s">
        <v>111</v>
      </c>
      <c r="L650" t="s">
        <v>34</v>
      </c>
      <c r="M650" t="s">
        <v>35</v>
      </c>
      <c r="N650" t="s">
        <v>51</v>
      </c>
      <c r="O650" t="s">
        <v>24</v>
      </c>
      <c r="P650">
        <v>90123</v>
      </c>
      <c r="Q650">
        <v>60</v>
      </c>
      <c r="R650">
        <v>33421</v>
      </c>
      <c r="S650">
        <v>66729</v>
      </c>
      <c r="T650">
        <v>9</v>
      </c>
      <c r="U650">
        <v>3433.9142870000001</v>
      </c>
      <c r="V650" t="s">
        <v>252</v>
      </c>
      <c r="W650">
        <f t="shared" si="70"/>
        <v>381.54603188888888</v>
      </c>
      <c r="X650">
        <f t="shared" si="71"/>
        <v>6.6575679904131019E-2</v>
      </c>
      <c r="Y650">
        <f t="shared" si="72"/>
        <v>37.083763301266046</v>
      </c>
      <c r="Z650">
        <f t="shared" si="73"/>
        <v>102.74720346488735</v>
      </c>
      <c r="AA650">
        <f t="shared" si="74"/>
        <v>15</v>
      </c>
      <c r="AB650">
        <f t="shared" si="75"/>
        <v>38.102529731589051</v>
      </c>
      <c r="AC650">
        <f t="shared" si="76"/>
        <v>57.231904783333334</v>
      </c>
    </row>
    <row r="651" spans="1:29" x14ac:dyDescent="0.25">
      <c r="A651" t="s">
        <v>1110</v>
      </c>
      <c r="B651" t="s">
        <v>2306</v>
      </c>
      <c r="C651" t="s">
        <v>2307</v>
      </c>
      <c r="D651" t="s">
        <v>2369</v>
      </c>
      <c r="E651" t="s">
        <v>2409</v>
      </c>
      <c r="F651" t="s">
        <v>3089</v>
      </c>
      <c r="I651" t="str">
        <f ca="1">IFERROR(__xludf.DUMMYFUNCTION("IFS(
  REGEXMATCH(LOWER(B474), ""sports|ufc|nba|nfl|mlb|soccer|sports fans""), ""Sports"",
  REGEXMATCH(LOWER(B474), ""music|spotify|concert|band|rock|pop|hip hop|jazz|r&amp;b|music lovers""), ""Music"",
  REGEXMATCH(LOWER(B474), ""food|cooking|recipe|restaur"&amp;"ant|snack|grocery|foodies""), ""Food"",
  REGEXMATCH(LOWER(B474), ""travel|vacation|airline|hotel|trip|flights|travelers""), ""Travel"",
  REGEXMATCH(LOWER(B474), ""fashion|style|clothing|apparel|shoes|accessories|beauty|cosmetics|fashionistas""), ""Fashi"&amp;"on &amp; Beauty"",
  REGEXMATCH(LOWER(B474), ""fitness|workout|gym|exercise|yoga|wellness|fitness enthusiasts""), ""Fitness"",
  REGEXMATCH(LOWER(B474), ""health|medical|pharmacy|mental health|doctor|health-conscious""), ""Health"",
  REGEXMATCH(LOWER(B474), "&amp;"""pets|dogs|cats|animals|pet care|pet lovers""), ""Pets"",
  REGEXMATCH(LOWER(B474), ""games|gaming|video games|xbox|playstation|nintendo|gamers""), ""Gaming"",
  REGEXMATCH(LOWER(B474), ""entertainment|movies|tv|netflix|streaming|celebrity|movie lovers|t"&amp;"v fans""), ""Entertainment"",
  REGEXMATCH(LOWER(B474), ""lifestyle|home|interior|decor|living|lifestyle enthusiasts""), ""Lifestyle"",
  REGEXMATCH(LOWER(B474), ""financial|finance|investing|stocks|retirement|banking|credit|debt|loans|savings|personal fi"&amp;"nance""), ""Finance"",
  REGEXMATCH(LOWER(B474), ""auto|automotive""), ""Auto"",
  REGEXMATCH(LOWER(B474), ""parenting|moms|dads|kids|toddlers|baby|new parents|children""), ""Parenting"",
  REGEXMATCH(LOWER(B474), ""technology|tech|gadgets|smartphone|apps"&amp;"|devices|computing|ai|robots""), ""Technology"",
  REGEXMATCH(LOWER(B474), ""education|students|learning|school|teachers|college|university|academics""), ""Education"",
  TRUE, ""Other""
)"),"Other")</f>
        <v>Other</v>
      </c>
      <c r="J651" t="s">
        <v>27</v>
      </c>
      <c r="K651" t="s">
        <v>1034</v>
      </c>
      <c r="L651" t="s">
        <v>21</v>
      </c>
      <c r="M651" t="s">
        <v>72</v>
      </c>
      <c r="N651" t="s">
        <v>23</v>
      </c>
      <c r="O651" t="s">
        <v>24</v>
      </c>
      <c r="P651">
        <v>198163</v>
      </c>
      <c r="Q651">
        <v>469</v>
      </c>
      <c r="R651">
        <v>76695</v>
      </c>
      <c r="S651">
        <v>183585</v>
      </c>
      <c r="T651">
        <v>31</v>
      </c>
      <c r="U651">
        <v>5204.313768</v>
      </c>
      <c r="V651" t="s">
        <v>31</v>
      </c>
      <c r="W651">
        <f t="shared" si="70"/>
        <v>167.88108929032259</v>
      </c>
      <c r="X651">
        <f t="shared" si="71"/>
        <v>0.23667384930587446</v>
      </c>
      <c r="Y651">
        <f t="shared" si="72"/>
        <v>38.702986934997959</v>
      </c>
      <c r="Z651">
        <f t="shared" si="73"/>
        <v>67.857275806767063</v>
      </c>
      <c r="AA651">
        <f t="shared" si="74"/>
        <v>6.6098081023454158</v>
      </c>
      <c r="AB651">
        <f t="shared" si="75"/>
        <v>26.262792589938584</v>
      </c>
      <c r="AC651">
        <f t="shared" si="76"/>
        <v>11.096617842217483</v>
      </c>
    </row>
    <row r="652" spans="1:29" x14ac:dyDescent="0.25">
      <c r="A652" t="s">
        <v>781</v>
      </c>
      <c r="B652" t="s">
        <v>2310</v>
      </c>
      <c r="C652" t="s">
        <v>3045</v>
      </c>
      <c r="D652" t="s">
        <v>3090</v>
      </c>
      <c r="I652" t="str">
        <f ca="1">IFERROR(__xludf.DUMMYFUNCTION("IFS(
  REGEXMATCH(LOWER(B301), ""sports|ufc|nba|nfl|mlb|soccer|sports fans""), ""Sports"",
  REGEXMATCH(LOWER(B301), ""music|spotify|concert|band|rock|pop|hip hop|jazz|r&amp;b|music lovers""), ""Music"",
  REGEXMATCH(LOWER(B301), ""food|cooking|recipe|restaur"&amp;"ant|snack|grocery|foodies""), ""Food"",
  REGEXMATCH(LOWER(B301), ""travel|vacation|airline|hotel|trip|flights|travelers""), ""Travel"",
  REGEXMATCH(LOWER(B301), ""fashion|style|clothing|apparel|shoes|accessories|beauty|cosmetics|fashionistas""), ""Fashi"&amp;"on &amp; Beauty"",
  REGEXMATCH(LOWER(B301), ""fitness|workout|gym|exercise|yoga|wellness|fitness enthusiasts""), ""Fitness"",
  REGEXMATCH(LOWER(B301), ""health|medical|pharmacy|mental health|doctor|health-conscious""), ""Health"",
  REGEXMATCH(LOWER(B301), "&amp;"""pets|dogs|cats|animals|pet care|pet lovers""), ""Pets"",
  REGEXMATCH(LOWER(B301), ""games|gaming|video games|xbox|playstation|nintendo|gamers""), ""Gaming"",
  REGEXMATCH(LOWER(B301), ""entertainment|movies|tv|netflix|streaming|celebrity|movie lovers|t"&amp;"v fans""), ""Entertainment"",
  REGEXMATCH(LOWER(B301), ""lifestyle|home|interior|decor|living|lifestyle enthusiasts""), ""Lifestyle"",
  REGEXMATCH(LOWER(B301), ""financial|finance|investing|stocks|retirement|banking|credit|debt|loans|savings|personal fi"&amp;"nance""), ""Finance"",
  REGEXMATCH(LOWER(B301), ""auto|automotive""), ""Auto"",
  REGEXMATCH(LOWER(B301), ""parenting|moms|dads|kids|toddlers|baby|new parents|children""), ""Parenting"",
  REGEXMATCH(LOWER(B301), ""technology|tech|gadgets|smartphone|apps"&amp;"|devices|computing|ai|robots""), ""Technology"",
  REGEXMATCH(LOWER(B301), ""education|students|learning|school|teachers|college|university|academics""), ""Education"",
  TRUE, ""Other""
)"),"Finance")</f>
        <v>Finance</v>
      </c>
      <c r="J652" t="s">
        <v>27</v>
      </c>
      <c r="K652" t="s">
        <v>676</v>
      </c>
      <c r="L652" t="s">
        <v>21</v>
      </c>
      <c r="M652" t="s">
        <v>782</v>
      </c>
      <c r="N652" t="s">
        <v>36</v>
      </c>
      <c r="O652" t="s">
        <v>92</v>
      </c>
      <c r="P652">
        <v>12770</v>
      </c>
      <c r="Q652">
        <v>84</v>
      </c>
      <c r="R652">
        <v>6224</v>
      </c>
      <c r="S652">
        <v>11110</v>
      </c>
      <c r="T652">
        <v>21</v>
      </c>
      <c r="U652">
        <v>2087.5098269999999</v>
      </c>
      <c r="V652" t="s">
        <v>31</v>
      </c>
      <c r="W652">
        <f t="shared" si="70"/>
        <v>99.405229857142857</v>
      </c>
      <c r="X652">
        <f t="shared" si="71"/>
        <v>0.65779169929522319</v>
      </c>
      <c r="Y652">
        <f t="shared" si="72"/>
        <v>48.739232576350823</v>
      </c>
      <c r="Z652">
        <f t="shared" si="73"/>
        <v>335.39682310411308</v>
      </c>
      <c r="AA652">
        <f t="shared" si="74"/>
        <v>25</v>
      </c>
      <c r="AB652">
        <f t="shared" si="75"/>
        <v>163.46983766640562</v>
      </c>
      <c r="AC652">
        <f t="shared" si="76"/>
        <v>24.851307464285714</v>
      </c>
    </row>
    <row r="653" spans="1:29" x14ac:dyDescent="0.25">
      <c r="A653" t="s">
        <v>805</v>
      </c>
      <c r="B653" t="s">
        <v>930</v>
      </c>
      <c r="C653" t="s">
        <v>2494</v>
      </c>
      <c r="D653" t="s">
        <v>2495</v>
      </c>
      <c r="E653" t="s">
        <v>2341</v>
      </c>
      <c r="F653" t="s">
        <v>2349</v>
      </c>
      <c r="I653" t="str">
        <f ca="1">IFERROR(__xludf.DUMMYFUNCTION("IFS(
  REGEXMATCH(LOWER(B312), ""sports|ufc|nba|nfl|mlb|soccer|sports fans""), ""Sports"",
  REGEXMATCH(LOWER(B312), ""music|spotify|concert|band|rock|pop|hip hop|jazz|r&amp;b|music lovers""), ""Music"",
  REGEXMATCH(LOWER(B312), ""food|cooking|recipe|restaur"&amp;"ant|snack|grocery|foodies""), ""Food"",
  REGEXMATCH(LOWER(B312), ""travel|vacation|airline|hotel|trip|flights|travelers""), ""Travel"",
  REGEXMATCH(LOWER(B312), ""fashion|style|clothing|apparel|shoes|accessories|beauty|cosmetics|fashionistas""), ""Fashi"&amp;"on &amp; Beauty"",
  REGEXMATCH(LOWER(B312), ""fitness|workout|gym|exercise|yoga|wellness|fitness enthusiasts""), ""Fitness"",
  REGEXMATCH(LOWER(B312), ""health|medical|pharmacy|mental health|doctor|health-conscious""), ""Health"",
  REGEXMATCH(LOWER(B312), "&amp;"""pets|dogs|cats|animals|pet care|pet lovers""), ""Pets"",
  REGEXMATCH(LOWER(B312), ""games|gaming|video games|xbox|playstation|nintendo|gamers""), ""Gaming"",
  REGEXMATCH(LOWER(B312), ""entertainment|movies|tv|netflix|streaming|celebrity|movie lovers|t"&amp;"v fans""), ""Entertainment"",
  REGEXMATCH(LOWER(B312), ""lifestyle|home|interior|decor|living|lifestyle enthusiasts""), ""Lifestyle"",
  REGEXMATCH(LOWER(B312), ""financial|finance|investing|stocks|retirement|banking|credit|debt|loans|savings|personal fi"&amp;"nance""), ""Finance"",
  REGEXMATCH(LOWER(B312), ""auto|automotive""), ""Auto"",
  REGEXMATCH(LOWER(B312), ""parenting|moms|dads|kids|toddlers|baby|new parents|children""), ""Parenting"",
  REGEXMATCH(LOWER(B312), ""technology|tech|gadgets|smartphone|apps"&amp;"|devices|computing|ai|robots""), ""Technology"",
  REGEXMATCH(LOWER(B312), ""education|students|learning|school|teachers|college|university|academics""), ""Education"",
  TRUE, ""Other""
)"),"Entertainment")</f>
        <v>Entertainment</v>
      </c>
      <c r="J653" t="s">
        <v>27</v>
      </c>
      <c r="K653" t="s">
        <v>806</v>
      </c>
      <c r="L653" t="s">
        <v>40</v>
      </c>
      <c r="M653" t="s">
        <v>35</v>
      </c>
      <c r="N653" t="s">
        <v>23</v>
      </c>
      <c r="O653" t="s">
        <v>92</v>
      </c>
      <c r="P653">
        <v>17049</v>
      </c>
      <c r="Q653">
        <v>84</v>
      </c>
      <c r="R653">
        <v>191</v>
      </c>
      <c r="S653">
        <v>15564</v>
      </c>
      <c r="T653">
        <v>15</v>
      </c>
      <c r="U653">
        <v>2144.489587</v>
      </c>
      <c r="V653" t="s">
        <v>25</v>
      </c>
      <c r="W653">
        <f t="shared" si="70"/>
        <v>142.96597246666667</v>
      </c>
      <c r="X653">
        <f t="shared" si="71"/>
        <v>0.49269751891606545</v>
      </c>
      <c r="Y653">
        <f t="shared" si="72"/>
        <v>1.1203003108686727</v>
      </c>
      <c r="Z653">
        <f t="shared" si="73"/>
        <v>11227.694172774869</v>
      </c>
      <c r="AA653">
        <f t="shared" si="74"/>
        <v>17.857142857142858</v>
      </c>
      <c r="AB653">
        <f t="shared" si="75"/>
        <v>125.7838927209807</v>
      </c>
      <c r="AC653">
        <f t="shared" si="76"/>
        <v>25.529637940476192</v>
      </c>
    </row>
    <row r="654" spans="1:29" x14ac:dyDescent="0.25">
      <c r="A654" t="s">
        <v>1310</v>
      </c>
      <c r="B654" t="s">
        <v>2306</v>
      </c>
      <c r="C654" t="s">
        <v>2307</v>
      </c>
      <c r="D654" t="s">
        <v>2369</v>
      </c>
      <c r="E654" t="s">
        <v>2409</v>
      </c>
      <c r="F654" t="s">
        <v>3091</v>
      </c>
      <c r="I654" t="str">
        <f ca="1">IFERROR(__xludf.DUMMYFUNCTION("IFS(
  REGEXMATCH(LOWER(B596), ""sports|ufc|nba|nfl|mlb|soccer|sports fans""), ""Sports"",
  REGEXMATCH(LOWER(B596), ""music|spotify|concert|band|rock|pop|hip hop|jazz|r&amp;b|music lovers""), ""Music"",
  REGEXMATCH(LOWER(B596), ""food|cooking|recipe|restaur"&amp;"ant|snack|grocery|foodies""), ""Food"",
  REGEXMATCH(LOWER(B596), ""travel|vacation|airline|hotel|trip|flights|travelers""), ""Travel"",
  REGEXMATCH(LOWER(B596), ""fashion|style|clothing|apparel|shoes|accessories|beauty|cosmetics|fashionistas""), ""Fashi"&amp;"on &amp; Beauty"",
  REGEXMATCH(LOWER(B596), ""fitness|workout|gym|exercise|yoga|wellness|fitness enthusiasts""), ""Fitness"",
  REGEXMATCH(LOWER(B596), ""health|medical|pharmacy|mental health|doctor|health-conscious""), ""Health"",
  REGEXMATCH(LOWER(B596), "&amp;"""pets|dogs|cats|animals|pet care|pet lovers""), ""Pets"",
  REGEXMATCH(LOWER(B596), ""games|gaming|video games|xbox|playstation|nintendo|gamers""), ""Gaming"",
  REGEXMATCH(LOWER(B596), ""entertainment|movies|tv|netflix|streaming|celebrity|movie lovers|t"&amp;"v fans""), ""Entertainment"",
  REGEXMATCH(LOWER(B596), ""lifestyle|home|interior|decor|living|lifestyle enthusiasts""), ""Lifestyle"",
  REGEXMATCH(LOWER(B596), ""financial|finance|investing|stocks|retirement|banking|credit|debt|loans|savings|personal fi"&amp;"nance""), ""Finance"",
  REGEXMATCH(LOWER(B596), ""auto|automotive""), ""Auto"",
  REGEXMATCH(LOWER(B596), ""parenting|moms|dads|kids|toddlers|baby|new parents|children""), ""Parenting"",
  REGEXMATCH(LOWER(B596), ""technology|tech|gadgets|smartphone|apps"&amp;"|devices|computing|ai|robots""), ""Technology"",
  REGEXMATCH(LOWER(B596), ""education|students|learning|school|teachers|college|university|academics""), ""Education"",
  TRUE, ""Other""
)"),"Other")</f>
        <v>Other</v>
      </c>
      <c r="J654" t="s">
        <v>19</v>
      </c>
      <c r="K654" t="s">
        <v>1311</v>
      </c>
      <c r="L654" t="s">
        <v>34</v>
      </c>
      <c r="M654" t="s">
        <v>1312</v>
      </c>
      <c r="N654" t="s">
        <v>55</v>
      </c>
      <c r="O654" t="s">
        <v>24</v>
      </c>
      <c r="P654">
        <v>8233</v>
      </c>
      <c r="Q654">
        <v>65</v>
      </c>
      <c r="R654">
        <v>5361</v>
      </c>
      <c r="S654">
        <v>7643</v>
      </c>
      <c r="T654">
        <v>4</v>
      </c>
      <c r="U654">
        <v>6381.0065759999998</v>
      </c>
      <c r="V654" t="s">
        <v>594</v>
      </c>
      <c r="W654">
        <f t="shared" si="70"/>
        <v>1595.2516439999999</v>
      </c>
      <c r="X654">
        <f t="shared" si="71"/>
        <v>0.78950564800194334</v>
      </c>
      <c r="Y654">
        <f t="shared" si="72"/>
        <v>65.115996599052593</v>
      </c>
      <c r="Z654">
        <f t="shared" si="73"/>
        <v>1190.2642372691662</v>
      </c>
      <c r="AA654">
        <f t="shared" si="74"/>
        <v>6.1538461538461542</v>
      </c>
      <c r="AB654">
        <f t="shared" si="75"/>
        <v>775.05242025992948</v>
      </c>
      <c r="AC654">
        <f t="shared" si="76"/>
        <v>98.169331938461539</v>
      </c>
    </row>
    <row r="655" spans="1:29" x14ac:dyDescent="0.25">
      <c r="A655" t="s">
        <v>1207</v>
      </c>
      <c r="B655" t="s">
        <v>2306</v>
      </c>
      <c r="C655" t="s">
        <v>2307</v>
      </c>
      <c r="D655" t="s">
        <v>2308</v>
      </c>
      <c r="E655" t="s">
        <v>3092</v>
      </c>
      <c r="I655" t="str">
        <f ca="1">IFERROR(__xludf.DUMMYFUNCTION("IFS(
  REGEXMATCH(LOWER(B530), ""sports|ufc|nba|nfl|mlb|soccer|sports fans""), ""Sports"",
  REGEXMATCH(LOWER(B530), ""music|spotify|concert|band|rock|pop|hip hop|jazz|r&amp;b|music lovers""), ""Music"",
  REGEXMATCH(LOWER(B530), ""food|cooking|recipe|restaur"&amp;"ant|snack|grocery|foodies""), ""Food"",
  REGEXMATCH(LOWER(B530), ""travel|vacation|airline|hotel|trip|flights|travelers""), ""Travel"",
  REGEXMATCH(LOWER(B530), ""fashion|style|clothing|apparel|shoes|accessories|beauty|cosmetics|fashionistas""), ""Fashi"&amp;"on &amp; Beauty"",
  REGEXMATCH(LOWER(B530), ""fitness|workout|gym|exercise|yoga|wellness|fitness enthusiasts""), ""Fitness"",
  REGEXMATCH(LOWER(B530), ""health|medical|pharmacy|mental health|doctor|health-conscious""), ""Health"",
  REGEXMATCH(LOWER(B530), "&amp;"""pets|dogs|cats|animals|pet care|pet lovers""), ""Pets"",
  REGEXMATCH(LOWER(B530), ""games|gaming|video games|xbox|playstation|nintendo|gamers""), ""Gaming"",
  REGEXMATCH(LOWER(B530), ""entertainment|movies|tv|netflix|streaming|celebrity|movie lovers|t"&amp;"v fans""), ""Entertainment"",
  REGEXMATCH(LOWER(B530), ""lifestyle|home|interior|decor|living|lifestyle enthusiasts""), ""Lifestyle"",
  REGEXMATCH(LOWER(B530), ""financial|finance|investing|stocks|retirement|banking|credit|debt|loans|savings|personal fi"&amp;"nance""), ""Finance"",
  REGEXMATCH(LOWER(B530), ""auto|automotive""), ""Auto"",
  REGEXMATCH(LOWER(B530), ""parenting|moms|dads|kids|toddlers|baby|new parents|children""), ""Parenting"",
  REGEXMATCH(LOWER(B530), ""technology|tech|gadgets|smartphone|apps"&amp;"|devices|computing|ai|robots""), ""Technology"",
  REGEXMATCH(LOWER(B530), ""education|students|learning|school|teachers|college|university|academics""), ""Education"",
  TRUE, ""Other""
)"),"Other")</f>
        <v>Other</v>
      </c>
      <c r="J655" t="s">
        <v>27</v>
      </c>
      <c r="K655" t="s">
        <v>995</v>
      </c>
      <c r="L655" t="s">
        <v>40</v>
      </c>
      <c r="M655" t="s">
        <v>179</v>
      </c>
      <c r="N655" t="s">
        <v>23</v>
      </c>
      <c r="O655" t="s">
        <v>116</v>
      </c>
      <c r="P655">
        <v>127090</v>
      </c>
      <c r="Q655">
        <v>299</v>
      </c>
      <c r="R655">
        <v>30178</v>
      </c>
      <c r="S655">
        <v>113438</v>
      </c>
      <c r="T655">
        <v>24</v>
      </c>
      <c r="U655">
        <v>5808.9112539999996</v>
      </c>
      <c r="V655" t="s">
        <v>64</v>
      </c>
      <c r="W655">
        <f t="shared" si="70"/>
        <v>242.03796891666664</v>
      </c>
      <c r="X655">
        <f t="shared" si="71"/>
        <v>0.23526634668345267</v>
      </c>
      <c r="Y655">
        <f t="shared" si="72"/>
        <v>23.745377291683059</v>
      </c>
      <c r="Z655">
        <f t="shared" si="73"/>
        <v>192.48827801709854</v>
      </c>
      <c r="AA655">
        <f t="shared" si="74"/>
        <v>8.0267558528428093</v>
      </c>
      <c r="AB655">
        <f t="shared" si="75"/>
        <v>45.707067857423873</v>
      </c>
      <c r="AC655">
        <f t="shared" si="76"/>
        <v>19.4277968361204</v>
      </c>
    </row>
    <row r="656" spans="1:29" x14ac:dyDescent="0.25">
      <c r="A656" t="s">
        <v>438</v>
      </c>
      <c r="B656" t="s">
        <v>2310</v>
      </c>
      <c r="C656" t="s">
        <v>2315</v>
      </c>
      <c r="D656" t="s">
        <v>242</v>
      </c>
      <c r="E656" t="s">
        <v>3093</v>
      </c>
      <c r="I656" t="str">
        <f ca="1">IFERROR(__xludf.DUMMYFUNCTION("IFS(
  REGEXMATCH(LOWER(B148), ""sports|ufc|nba|nfl|mlb|soccer|sports fans""), ""Sports"",
  REGEXMATCH(LOWER(B148), ""music|spotify|concert|band|rock|pop|hip hop|jazz|r&amp;b|music lovers""), ""Music"",
  REGEXMATCH(LOWER(B148), ""food|cooking|recipe|restaur"&amp;"ant|snack|grocery|foodies""), ""Food"",
  REGEXMATCH(LOWER(B148), ""travel|vacation|airline|hotel|trip|flights|travelers""), ""Travel"",
  REGEXMATCH(LOWER(B148), ""fashion|style|clothing|apparel|shoes|accessories|beauty|cosmetics|fashionistas""), ""Fashi"&amp;"on &amp; Beauty"",
  REGEXMATCH(LOWER(B148), ""fitness|workout|gym|exercise|yoga|wellness|fitness enthusiasts""), ""Fitness"",
  REGEXMATCH(LOWER(B148), ""health|medical|pharmacy|mental health|doctor|health-conscious""), ""Health"",
  REGEXMATCH(LOWER(B148), "&amp;"""pets|dogs|cats|animals|pet care|pet lovers""), ""Pets"",
  REGEXMATCH(LOWER(B148), ""games|gaming|video games|xbox|playstation|nintendo|gamers""), ""Gaming"",
  REGEXMATCH(LOWER(B148), ""entertainment|movies|tv|netflix|streaming|celebrity|movie lovers|t"&amp;"v fans""), ""Entertainment"",
  REGEXMATCH(LOWER(B148), ""lifestyle|home|interior|decor|living|lifestyle enthusiasts""), ""Lifestyle"",
  REGEXMATCH(LOWER(B148), ""financial|finance|investing|stocks|retirement|banking|credit|debt|loans|savings|personal fi"&amp;"nance""), ""Finance"",
  REGEXMATCH(LOWER(B148), ""auto|automotive""), ""Auto"",
  REGEXMATCH(LOWER(B148), ""parenting|moms|dads|kids|toddlers|baby|new parents|children""), ""Parenting"",
  REGEXMATCH(LOWER(B148), ""technology|tech|gadgets|smartphone|apps"&amp;"|devices|computing|ai|robots""), ""Technology"",
  REGEXMATCH(LOWER(B148), ""education|students|learning|school|teachers|college|university|academics""), ""Education"",
  TRUE, ""Other""
)"),"Travel")</f>
        <v>Travel</v>
      </c>
      <c r="J656" t="s">
        <v>27</v>
      </c>
      <c r="K656" t="s">
        <v>439</v>
      </c>
      <c r="L656" t="s">
        <v>34</v>
      </c>
      <c r="M656" t="s">
        <v>90</v>
      </c>
      <c r="N656" t="s">
        <v>51</v>
      </c>
      <c r="O656" t="s">
        <v>24</v>
      </c>
      <c r="P656">
        <v>188170</v>
      </c>
      <c r="Q656">
        <v>490</v>
      </c>
      <c r="R656">
        <v>155266</v>
      </c>
      <c r="S656">
        <v>176562</v>
      </c>
      <c r="T656">
        <v>6</v>
      </c>
      <c r="U656">
        <v>1599.7150690000001</v>
      </c>
      <c r="V656" t="s">
        <v>207</v>
      </c>
      <c r="W656">
        <f t="shared" si="70"/>
        <v>266.6191781666667</v>
      </c>
      <c r="X656">
        <f t="shared" si="71"/>
        <v>0.26040282723069563</v>
      </c>
      <c r="Y656">
        <f t="shared" si="72"/>
        <v>82.513684434288152</v>
      </c>
      <c r="Z656">
        <f t="shared" si="73"/>
        <v>10.303060998544433</v>
      </c>
      <c r="AA656">
        <f t="shared" si="74"/>
        <v>1.2244897959183674</v>
      </c>
      <c r="AB656">
        <f t="shared" si="75"/>
        <v>8.5014352394111707</v>
      </c>
      <c r="AC656">
        <f t="shared" si="76"/>
        <v>3.2647246306122453</v>
      </c>
    </row>
    <row r="657" spans="1:29" x14ac:dyDescent="0.25">
      <c r="A657" t="s">
        <v>140</v>
      </c>
      <c r="B657" t="s">
        <v>2310</v>
      </c>
      <c r="C657" t="s">
        <v>2989</v>
      </c>
      <c r="D657" t="s">
        <v>2409</v>
      </c>
      <c r="E657" t="s">
        <v>2556</v>
      </c>
      <c r="I657" t="str">
        <f ca="1">IFERROR(__xludf.DUMMYFUNCTION("IFS(
  REGEXMATCH(LOWER(B33), ""sports|ufc|nba|nfl|mlb|soccer|sports fans""), ""Sports"",
  REGEXMATCH(LOWER(B33), ""music|spotify|concert|band|rock|pop|hip hop|jazz|r&amp;b|music lovers""), ""Music"",
  REGEXMATCH(LOWER(B33), ""food|cooking|recipe|restaurant"&amp;"|snack|grocery|foodies""), ""Food"",
  REGEXMATCH(LOWER(B33), ""travel|vacation|airline|hotel|trip|flights|travelers""), ""Travel"",
  REGEXMATCH(LOWER(B33), ""fashion|style|clothing|apparel|shoes|accessories|beauty|cosmetics|fashionistas""), ""Fashion &amp; "&amp;"Beauty"",
  REGEXMATCH(LOWER(B33), ""fitness|workout|gym|exercise|yoga|wellness|fitness enthusiasts""), ""Fitness"",
  REGEXMATCH(LOWER(B33), ""health|medical|pharmacy|mental health|doctor|health-conscious""), ""Health"",
  REGEXMATCH(LOWER(B33), ""pets|d"&amp;"ogs|cats|animals|pet care|pet lovers""), ""Pets"",
  REGEXMATCH(LOWER(B33), ""games|gaming|video games|xbox|playstation|nintendo|gamers""), ""Gaming"",
  REGEXMATCH(LOWER(B33), ""entertainment|movies|tv|netflix|streaming|celebrity|movie lovers|tv fans""),"&amp;" ""Entertainment"",
  REGEXMATCH(LOWER(B33), ""lifestyle|home|interior|decor|living|lifestyle enthusiasts""), ""Lifestyle"",
  REGEXMATCH(LOWER(B33), ""financial|finance|investing|stocks|retirement|banking|credit|debt|loans|savings|personal finance""), """&amp;"Finance"",
  REGEXMATCH(LOWER(B33), ""auto|automotive""), ""Auto"",
  REGEXMATCH(LOWER(B33), ""parenting|moms|dads|kids|toddlers|baby|new parents|children""), ""Parenting"",
  REGEXMATCH(LOWER(B33), ""technology|tech|gadgets|smartphone|apps|devices|comput"&amp;"ing|ai|robots""), ""Technology"",
  REGEXMATCH(LOWER(B33), ""education|students|learning|school|teachers|college|university|academics""), ""Education"",
  TRUE, ""Other""
)"),"Other")</f>
        <v>Other</v>
      </c>
      <c r="J657" t="s">
        <v>27</v>
      </c>
      <c r="K657" t="s">
        <v>141</v>
      </c>
      <c r="L657" t="s">
        <v>40</v>
      </c>
      <c r="M657" t="s">
        <v>142</v>
      </c>
      <c r="N657" t="s">
        <v>51</v>
      </c>
      <c r="O657" t="s">
        <v>24</v>
      </c>
      <c r="P657">
        <v>14136</v>
      </c>
      <c r="Q657">
        <v>88</v>
      </c>
      <c r="R657">
        <v>4683</v>
      </c>
      <c r="S657">
        <v>13273</v>
      </c>
      <c r="T657">
        <v>3</v>
      </c>
      <c r="U657">
        <v>1476.5368410000001</v>
      </c>
      <c r="V657" t="s">
        <v>80</v>
      </c>
      <c r="W657">
        <f t="shared" si="70"/>
        <v>492.17894700000005</v>
      </c>
      <c r="X657">
        <f t="shared" si="71"/>
        <v>0.62252405206564798</v>
      </c>
      <c r="Y657">
        <f t="shared" si="72"/>
        <v>33.12818336162988</v>
      </c>
      <c r="Z657">
        <f t="shared" si="73"/>
        <v>315.29721140294686</v>
      </c>
      <c r="AA657">
        <f t="shared" si="74"/>
        <v>3.4090909090909087</v>
      </c>
      <c r="AB657">
        <f t="shared" si="75"/>
        <v>104.45223832767402</v>
      </c>
      <c r="AC657">
        <f t="shared" si="76"/>
        <v>16.778827738636366</v>
      </c>
    </row>
    <row r="658" spans="1:29" x14ac:dyDescent="0.25">
      <c r="A658" t="s">
        <v>1279</v>
      </c>
      <c r="B658" t="s">
        <v>2306</v>
      </c>
      <c r="C658" t="s">
        <v>2307</v>
      </c>
      <c r="D658" t="s">
        <v>2345</v>
      </c>
      <c r="E658" t="s">
        <v>2346</v>
      </c>
      <c r="F658" t="s">
        <v>2347</v>
      </c>
      <c r="G658" t="s">
        <v>3094</v>
      </c>
      <c r="I658" t="str">
        <f ca="1">IFERROR(__xludf.DUMMYFUNCTION("IFS(
  REGEXMATCH(LOWER(B575), ""sports|ufc|nba|nfl|mlb|soccer|sports fans""), ""Sports"",
  REGEXMATCH(LOWER(B575), ""music|spotify|concert|band|rock|pop|hip hop|jazz|r&amp;b|music lovers""), ""Music"",
  REGEXMATCH(LOWER(B575), ""food|cooking|recipe|restaur"&amp;"ant|snack|grocery|foodies""), ""Food"",
  REGEXMATCH(LOWER(B575), ""travel|vacation|airline|hotel|trip|flights|travelers""), ""Travel"",
  REGEXMATCH(LOWER(B575), ""fashion|style|clothing|apparel|shoes|accessories|beauty|cosmetics|fashionistas""), ""Fashi"&amp;"on &amp; Beauty"",
  REGEXMATCH(LOWER(B575), ""fitness|workout|gym|exercise|yoga|wellness|fitness enthusiasts""), ""Fitness"",
  REGEXMATCH(LOWER(B575), ""health|medical|pharmacy|mental health|doctor|health-conscious""), ""Health"",
  REGEXMATCH(LOWER(B575), "&amp;"""pets|dogs|cats|animals|pet care|pet lovers""), ""Pets"",
  REGEXMATCH(LOWER(B575), ""games|gaming|video games|xbox|playstation|nintendo|gamers""), ""Gaming"",
  REGEXMATCH(LOWER(B575), ""entertainment|movies|tv|netflix|streaming|celebrity|movie lovers|t"&amp;"v fans""), ""Entertainment"",
  REGEXMATCH(LOWER(B575), ""lifestyle|home|interior|decor|living|lifestyle enthusiasts""), ""Lifestyle"",
  REGEXMATCH(LOWER(B575), ""financial|finance|investing|stocks|retirement|banking|credit|debt|loans|savings|personal fi"&amp;"nance""), ""Finance"",
  REGEXMATCH(LOWER(B575), ""auto|automotive""), ""Auto"",
  REGEXMATCH(LOWER(B575), ""parenting|moms|dads|kids|toddlers|baby|new parents|children""), ""Parenting"",
  REGEXMATCH(LOWER(B575), ""technology|tech|gadgets|smartphone|apps"&amp;"|devices|computing|ai|robots""), ""Technology"",
  REGEXMATCH(LOWER(B575), ""education|students|learning|school|teachers|college|university|academics""), ""Education"",
  TRUE, ""Other""
)"),"Auto")</f>
        <v>Auto</v>
      </c>
      <c r="J658" t="s">
        <v>27</v>
      </c>
      <c r="K658" t="s">
        <v>1280</v>
      </c>
      <c r="L658" t="s">
        <v>29</v>
      </c>
      <c r="M658" t="s">
        <v>54</v>
      </c>
      <c r="N658" t="s">
        <v>84</v>
      </c>
      <c r="O658" t="s">
        <v>24</v>
      </c>
      <c r="P658">
        <v>10501</v>
      </c>
      <c r="Q658">
        <v>90</v>
      </c>
      <c r="R658">
        <v>4126</v>
      </c>
      <c r="S658">
        <v>7654</v>
      </c>
      <c r="T658">
        <v>8</v>
      </c>
      <c r="U658">
        <v>6244.5179209999997</v>
      </c>
      <c r="V658" t="s">
        <v>80</v>
      </c>
      <c r="W658">
        <f t="shared" si="70"/>
        <v>780.56474012499996</v>
      </c>
      <c r="X658">
        <f t="shared" si="71"/>
        <v>0.85706123226359388</v>
      </c>
      <c r="Y658">
        <f t="shared" si="72"/>
        <v>39.29149604799543</v>
      </c>
      <c r="Z658">
        <f t="shared" si="73"/>
        <v>1513.4556279689771</v>
      </c>
      <c r="AA658">
        <f t="shared" si="74"/>
        <v>8.8888888888888893</v>
      </c>
      <c r="AB658">
        <f t="shared" si="75"/>
        <v>594.65935825159511</v>
      </c>
      <c r="AC658">
        <f t="shared" si="76"/>
        <v>69.383532455555553</v>
      </c>
    </row>
    <row r="659" spans="1:29" x14ac:dyDescent="0.25">
      <c r="A659" t="s">
        <v>1291</v>
      </c>
      <c r="B659" t="s">
        <v>2306</v>
      </c>
      <c r="C659" t="s">
        <v>2307</v>
      </c>
      <c r="D659" t="s">
        <v>2355</v>
      </c>
      <c r="E659" t="s">
        <v>2461</v>
      </c>
      <c r="F659" t="s">
        <v>3095</v>
      </c>
      <c r="I659" t="str">
        <f ca="1">IFERROR(__xludf.DUMMYFUNCTION("IFS(
  REGEXMATCH(LOWER(B583), ""sports|ufc|nba|nfl|mlb|soccer|sports fans""), ""Sports"",
  REGEXMATCH(LOWER(B583), ""music|spotify|concert|band|rock|pop|hip hop|jazz|r&amp;b|music lovers""), ""Music"",
  REGEXMATCH(LOWER(B583), ""food|cooking|recipe|restaur"&amp;"ant|snack|grocery|foodies""), ""Food"",
  REGEXMATCH(LOWER(B583), ""travel|vacation|airline|hotel|trip|flights|travelers""), ""Travel"",
  REGEXMATCH(LOWER(B583), ""fashion|style|clothing|apparel|shoes|accessories|beauty|cosmetics|fashionistas""), ""Fashi"&amp;"on &amp; Beauty"",
  REGEXMATCH(LOWER(B583), ""fitness|workout|gym|exercise|yoga|wellness|fitness enthusiasts""), ""Fitness"",
  REGEXMATCH(LOWER(B583), ""health|medical|pharmacy|mental health|doctor|health-conscious""), ""Health"",
  REGEXMATCH(LOWER(B583), "&amp;"""pets|dogs|cats|animals|pet care|pet lovers""), ""Pets"",
  REGEXMATCH(LOWER(B583), ""games|gaming|video games|xbox|playstation|nintendo|gamers""), ""Gaming"",
  REGEXMATCH(LOWER(B583), ""entertainment|movies|tv|netflix|streaming|celebrity|movie lovers|t"&amp;"v fans""), ""Entertainment"",
  REGEXMATCH(LOWER(B583), ""lifestyle|home|interior|decor|living|lifestyle enthusiasts""), ""Lifestyle"",
  REGEXMATCH(LOWER(B583), ""financial|finance|investing|stocks|retirement|banking|credit|debt|loans|savings|personal fi"&amp;"nance""), ""Finance"",
  REGEXMATCH(LOWER(B583), ""auto|automotive""), ""Auto"",
  REGEXMATCH(LOWER(B583), ""parenting|moms|dads|kids|toddlers|baby|new parents|children""), ""Parenting"",
  REGEXMATCH(LOWER(B583), ""technology|tech|gadgets|smartphone|apps"&amp;"|devices|computing|ai|robots""), ""Technology"",
  REGEXMATCH(LOWER(B583), ""education|students|learning|school|teachers|college|university|academics""), ""Education"",
  TRUE, ""Other""
)"),"Sports")</f>
        <v>Sports</v>
      </c>
      <c r="J659" t="s">
        <v>27</v>
      </c>
      <c r="K659" t="s">
        <v>1292</v>
      </c>
      <c r="L659" t="s">
        <v>40</v>
      </c>
      <c r="M659" t="s">
        <v>215</v>
      </c>
      <c r="N659" t="s">
        <v>63</v>
      </c>
      <c r="O659" t="s">
        <v>24</v>
      </c>
      <c r="P659">
        <v>69928</v>
      </c>
      <c r="Q659">
        <v>210</v>
      </c>
      <c r="R659">
        <v>30196</v>
      </c>
      <c r="S659">
        <v>62327</v>
      </c>
      <c r="T659">
        <v>9</v>
      </c>
      <c r="U659">
        <v>6318.4130850000001</v>
      </c>
      <c r="V659" t="s">
        <v>106</v>
      </c>
      <c r="W659">
        <f t="shared" si="70"/>
        <v>702.0458983333333</v>
      </c>
      <c r="X659">
        <f t="shared" si="71"/>
        <v>0.30030888914311865</v>
      </c>
      <c r="Y659">
        <f t="shared" si="72"/>
        <v>43.181558174121953</v>
      </c>
      <c r="Z659">
        <f t="shared" si="73"/>
        <v>209.24669111802888</v>
      </c>
      <c r="AA659">
        <f t="shared" si="74"/>
        <v>4.2857142857142856</v>
      </c>
      <c r="AB659">
        <f t="shared" si="75"/>
        <v>90.355981652556906</v>
      </c>
      <c r="AC659">
        <f t="shared" si="76"/>
        <v>30.087681357142859</v>
      </c>
    </row>
    <row r="660" spans="1:29" x14ac:dyDescent="0.25">
      <c r="A660" t="s">
        <v>1486</v>
      </c>
      <c r="B660" t="s">
        <v>2306</v>
      </c>
      <c r="C660" t="s">
        <v>2307</v>
      </c>
      <c r="D660" t="s">
        <v>2355</v>
      </c>
      <c r="E660" t="s">
        <v>2342</v>
      </c>
      <c r="F660" t="s">
        <v>3096</v>
      </c>
      <c r="I660" t="str">
        <f ca="1">IFERROR(__xludf.DUMMYFUNCTION("IFS(
  REGEXMATCH(LOWER(B709), ""sports|ufc|nba|nfl|mlb|soccer|sports fans""), ""Sports"",
  REGEXMATCH(LOWER(B709), ""music|spotify|concert|band|rock|pop|hip hop|jazz|r&amp;b|music lovers""), ""Music"",
  REGEXMATCH(LOWER(B709), ""food|cooking|recipe|restaur"&amp;"ant|snack|grocery|foodies""), ""Food"",
  REGEXMATCH(LOWER(B709), ""travel|vacation|airline|hotel|trip|flights|travelers""), ""Travel"",
  REGEXMATCH(LOWER(B709), ""fashion|style|clothing|apparel|shoes|accessories|beauty|cosmetics|fashionistas""), ""Fashi"&amp;"on &amp; Beauty"",
  REGEXMATCH(LOWER(B709), ""fitness|workout|gym|exercise|yoga|wellness|fitness enthusiasts""), ""Fitness"",
  REGEXMATCH(LOWER(B709), ""health|medical|pharmacy|mental health|doctor|health-conscious""), ""Health"",
  REGEXMATCH(LOWER(B709), "&amp;"""pets|dogs|cats|animals|pet care|pet lovers""), ""Pets"",
  REGEXMATCH(LOWER(B709), ""games|gaming|video games|xbox|playstation|nintendo|gamers""), ""Gaming"",
  REGEXMATCH(LOWER(B709), ""entertainment|movies|tv|netflix|streaming|celebrity|movie lovers|t"&amp;"v fans""), ""Entertainment"",
  REGEXMATCH(LOWER(B709), ""lifestyle|home|interior|decor|living|lifestyle enthusiasts""), ""Lifestyle"",
  REGEXMATCH(LOWER(B709), ""financial|finance|investing|stocks|retirement|banking|credit|debt|loans|savings|personal fi"&amp;"nance""), ""Finance"",
  REGEXMATCH(LOWER(B709), ""auto|automotive""), ""Auto"",
  REGEXMATCH(LOWER(B709), ""parenting|moms|dads|kids|toddlers|baby|new parents|children""), ""Parenting"",
  REGEXMATCH(LOWER(B709), ""technology|tech|gadgets|smartphone|apps"&amp;"|devices|computing|ai|robots""), ""Technology"",
  REGEXMATCH(LOWER(B709), ""education|students|learning|school|teachers|college|university|academics""), ""Education"",
  TRUE, ""Other""
)"),"Sports")</f>
        <v>Sports</v>
      </c>
      <c r="J660" t="s">
        <v>27</v>
      </c>
      <c r="K660" t="s">
        <v>1487</v>
      </c>
      <c r="L660" t="s">
        <v>34</v>
      </c>
      <c r="M660" t="s">
        <v>115</v>
      </c>
      <c r="N660" t="s">
        <v>36</v>
      </c>
      <c r="O660" t="s">
        <v>24</v>
      </c>
      <c r="P660">
        <v>1956642</v>
      </c>
      <c r="Q660">
        <v>4563</v>
      </c>
      <c r="R660">
        <v>981461</v>
      </c>
      <c r="S660">
        <v>1731673</v>
      </c>
      <c r="T660">
        <v>106</v>
      </c>
      <c r="U660">
        <v>7730.240616</v>
      </c>
      <c r="V660" t="s">
        <v>31</v>
      </c>
      <c r="W660">
        <f t="shared" si="70"/>
        <v>72.926798264150946</v>
      </c>
      <c r="X660">
        <f t="shared" si="71"/>
        <v>0.23320566562508627</v>
      </c>
      <c r="Y660">
        <f t="shared" si="72"/>
        <v>50.160479024778169</v>
      </c>
      <c r="Z660">
        <f t="shared" si="73"/>
        <v>7.8762585736977826</v>
      </c>
      <c r="AA660">
        <f t="shared" si="74"/>
        <v>2.3230330922638616</v>
      </c>
      <c r="AB660">
        <f t="shared" si="75"/>
        <v>3.9507690297969686</v>
      </c>
      <c r="AC660">
        <f t="shared" si="76"/>
        <v>1.6941136568047337</v>
      </c>
    </row>
    <row r="661" spans="1:29" x14ac:dyDescent="0.25">
      <c r="A661" t="s">
        <v>681</v>
      </c>
      <c r="B661" t="s">
        <v>2417</v>
      </c>
      <c r="C661" t="s">
        <v>3057</v>
      </c>
      <c r="D661" t="s">
        <v>3097</v>
      </c>
      <c r="I661" t="str">
        <f ca="1">IFERROR(__xludf.DUMMYFUNCTION("IFS(
  REGEXMATCH(LOWER(B254), ""sports|ufc|nba|nfl|mlb|soccer|sports fans""), ""Sports"",
  REGEXMATCH(LOWER(B254), ""music|spotify|concert|band|rock|pop|hip hop|jazz|r&amp;b|music lovers""), ""Music"",
  REGEXMATCH(LOWER(B254), ""food|cooking|recipe|restaur"&amp;"ant|snack|grocery|foodies""), ""Food"",
  REGEXMATCH(LOWER(B254), ""travel|vacation|airline|hotel|trip|flights|travelers""), ""Travel"",
  REGEXMATCH(LOWER(B254), ""fashion|style|clothing|apparel|shoes|accessories|beauty|cosmetics|fashionistas""), ""Fashi"&amp;"on &amp; Beauty"",
  REGEXMATCH(LOWER(B254), ""fitness|workout|gym|exercise|yoga|wellness|fitness enthusiasts""), ""Fitness"",
  REGEXMATCH(LOWER(B254), ""health|medical|pharmacy|mental health|doctor|health-conscious""), ""Health"",
  REGEXMATCH(LOWER(B254), "&amp;"""pets|dogs|cats|animals|pet care|pet lovers""), ""Pets"",
  REGEXMATCH(LOWER(B254), ""games|gaming|video games|xbox|playstation|nintendo|gamers""), ""Gaming"",
  REGEXMATCH(LOWER(B254), ""entertainment|movies|tv|netflix|streaming|celebrity|movie lovers|t"&amp;"v fans""), ""Entertainment"",
  REGEXMATCH(LOWER(B254), ""lifestyle|home|interior|decor|living|lifestyle enthusiasts""), ""Lifestyle"",
  REGEXMATCH(LOWER(B254), ""financial|finance|investing|stocks|retirement|banking|credit|debt|loans|savings|personal fi"&amp;"nance""), ""Finance"",
  REGEXMATCH(LOWER(B254), ""auto|automotive""), ""Auto"",
  REGEXMATCH(LOWER(B254), ""parenting|moms|dads|kids|toddlers|baby|new parents|children""), ""Parenting"",
  REGEXMATCH(LOWER(B254), ""technology|tech|gadgets|smartphone|apps"&amp;"|devices|computing|ai|robots""), ""Technology"",
  REGEXMATCH(LOWER(B254), ""education|students|learning|school|teachers|college|university|academics""), ""Education"",
  TRUE, ""Other""
)"),"Other")</f>
        <v>Other</v>
      </c>
      <c r="J661" t="s">
        <v>27</v>
      </c>
      <c r="K661" t="s">
        <v>682</v>
      </c>
      <c r="L661" t="s">
        <v>34</v>
      </c>
      <c r="M661" t="s">
        <v>265</v>
      </c>
      <c r="N661" t="s">
        <v>23</v>
      </c>
      <c r="O661" t="s">
        <v>92</v>
      </c>
      <c r="P661">
        <v>11043</v>
      </c>
      <c r="Q661">
        <v>125</v>
      </c>
      <c r="R661">
        <v>4547</v>
      </c>
      <c r="S661">
        <v>9666</v>
      </c>
      <c r="T661">
        <v>13</v>
      </c>
      <c r="U661">
        <v>1858.132171</v>
      </c>
      <c r="V661" t="s">
        <v>42</v>
      </c>
      <c r="W661">
        <f t="shared" si="70"/>
        <v>142.93324392307693</v>
      </c>
      <c r="X661">
        <f t="shared" si="71"/>
        <v>1.1319387847505207</v>
      </c>
      <c r="Y661">
        <f t="shared" si="72"/>
        <v>41.175405234084941</v>
      </c>
      <c r="Z661">
        <f t="shared" si="73"/>
        <v>408.65013657356496</v>
      </c>
      <c r="AA661">
        <f t="shared" si="74"/>
        <v>10.4</v>
      </c>
      <c r="AB661">
        <f t="shared" si="75"/>
        <v>168.26334972380693</v>
      </c>
      <c r="AC661">
        <f t="shared" si="76"/>
        <v>14.865057368</v>
      </c>
    </row>
    <row r="662" spans="1:29" x14ac:dyDescent="0.25">
      <c r="A662" t="s">
        <v>329</v>
      </c>
      <c r="B662" t="s">
        <v>2310</v>
      </c>
      <c r="C662" t="s">
        <v>3045</v>
      </c>
      <c r="D662" t="s">
        <v>3098</v>
      </c>
      <c r="E662" t="s">
        <v>3099</v>
      </c>
      <c r="I662" t="str">
        <f ca="1">IFERROR(__xludf.DUMMYFUNCTION("IFS(
  REGEXMATCH(LOWER(B100), ""sports|ufc|nba|nfl|mlb|soccer|sports fans""), ""Sports"",
  REGEXMATCH(LOWER(B100), ""music|spotify|concert|band|rock|pop|hip hop|jazz|r&amp;b|music lovers""), ""Music"",
  REGEXMATCH(LOWER(B100), ""food|cooking|recipe|restaur"&amp;"ant|snack|grocery|foodies""), ""Food"",
  REGEXMATCH(LOWER(B100), ""travel|vacation|airline|hotel|trip|flights|travelers""), ""Travel"",
  REGEXMATCH(LOWER(B100), ""fashion|style|clothing|apparel|shoes|accessories|beauty|cosmetics|fashionistas""), ""Fashi"&amp;"on &amp; Beauty"",
  REGEXMATCH(LOWER(B100), ""fitness|workout|gym|exercise|yoga|wellness|fitness enthusiasts""), ""Fitness"",
  REGEXMATCH(LOWER(B100), ""health|medical|pharmacy|mental health|doctor|health-conscious""), ""Health"",
  REGEXMATCH(LOWER(B100), "&amp;"""pets|dogs|cats|animals|pet care|pet lovers""), ""Pets"",
  REGEXMATCH(LOWER(B100), ""games|gaming|video games|xbox|playstation|nintendo|gamers""), ""Gaming"",
  REGEXMATCH(LOWER(B100), ""entertainment|movies|tv|netflix|streaming|celebrity|movie lovers|t"&amp;"v fans""), ""Entertainment"",
  REGEXMATCH(LOWER(B100), ""lifestyle|home|interior|decor|living|lifestyle enthusiasts""), ""Lifestyle"",
  REGEXMATCH(LOWER(B100), ""financial|finance|investing|stocks|retirement|banking|credit|debt|loans|savings|personal fi"&amp;"nance""), ""Finance"",
  REGEXMATCH(LOWER(B100), ""auto|automotive""), ""Auto"",
  REGEXMATCH(LOWER(B100), ""parenting|moms|dads|kids|toddlers|baby|new parents|children""), ""Parenting"",
  REGEXMATCH(LOWER(B100), ""technology|tech|gadgets|smartphone|apps"&amp;"|devices|computing|ai|robots""), ""Technology"",
  REGEXMATCH(LOWER(B100), ""education|students|learning|school|teachers|college|university|academics""), ""Education"",
  TRUE, ""Other""
)"),"Other")</f>
        <v>Other</v>
      </c>
      <c r="J662" t="s">
        <v>19</v>
      </c>
      <c r="K662" t="s">
        <v>330</v>
      </c>
      <c r="L662" t="s">
        <v>21</v>
      </c>
      <c r="M662" t="s">
        <v>331</v>
      </c>
      <c r="N662" t="s">
        <v>63</v>
      </c>
      <c r="O662" t="s">
        <v>24</v>
      </c>
      <c r="P662">
        <v>12692</v>
      </c>
      <c r="Q662">
        <v>105</v>
      </c>
      <c r="R662">
        <v>9048</v>
      </c>
      <c r="S662">
        <v>12326</v>
      </c>
      <c r="T662">
        <v>14</v>
      </c>
      <c r="U662">
        <v>1541.7195979999999</v>
      </c>
      <c r="V662" t="s">
        <v>106</v>
      </c>
      <c r="W662">
        <f t="shared" si="70"/>
        <v>110.12282842857142</v>
      </c>
      <c r="X662">
        <f t="shared" si="71"/>
        <v>0.82729278285534202</v>
      </c>
      <c r="Y662">
        <f t="shared" si="72"/>
        <v>71.289000945477468</v>
      </c>
      <c r="Z662">
        <f t="shared" si="73"/>
        <v>170.39341268788684</v>
      </c>
      <c r="AA662">
        <f t="shared" si="74"/>
        <v>13.333333333333334</v>
      </c>
      <c r="AB662">
        <f t="shared" si="75"/>
        <v>121.47176158209895</v>
      </c>
      <c r="AC662">
        <f t="shared" si="76"/>
        <v>14.683043790476189</v>
      </c>
    </row>
    <row r="663" spans="1:29" x14ac:dyDescent="0.25">
      <c r="A663" t="s">
        <v>570</v>
      </c>
      <c r="B663" t="s">
        <v>2310</v>
      </c>
      <c r="C663" t="s">
        <v>2311</v>
      </c>
      <c r="D663" t="s">
        <v>2373</v>
      </c>
      <c r="E663" t="s">
        <v>2339</v>
      </c>
      <c r="I663" t="str">
        <f ca="1">IFERROR(__xludf.DUMMYFUNCTION("IFS(
  REGEXMATCH(LOWER(B205), ""sports|ufc|nba|nfl|mlb|soccer|sports fans""), ""Sports"",
  REGEXMATCH(LOWER(B205), ""music|spotify|concert|band|rock|pop|hip hop|jazz|r&amp;b|music lovers""), ""Music"",
  REGEXMATCH(LOWER(B205), ""food|cooking|recipe|restaur"&amp;"ant|snack|grocery|foodies""), ""Food"",
  REGEXMATCH(LOWER(B205), ""travel|vacation|airline|hotel|trip|flights|travelers""), ""Travel"",
  REGEXMATCH(LOWER(B205), ""fashion|style|clothing|apparel|shoes|accessories|beauty|cosmetics|fashionistas""), ""Fashi"&amp;"on &amp; Beauty"",
  REGEXMATCH(LOWER(B205), ""fitness|workout|gym|exercise|yoga|wellness|fitness enthusiasts""), ""Fitness"",
  REGEXMATCH(LOWER(B205), ""health|medical|pharmacy|mental health|doctor|health-conscious""), ""Health"",
  REGEXMATCH(LOWER(B205), "&amp;"""pets|dogs|cats|animals|pet care|pet lovers""), ""Pets"",
  REGEXMATCH(LOWER(B205), ""games|gaming|video games|xbox|playstation|nintendo|gamers""), ""Gaming"",
  REGEXMATCH(LOWER(B205), ""entertainment|movies|tv|netflix|streaming|celebrity|movie lovers|t"&amp;"v fans""), ""Entertainment"",
  REGEXMATCH(LOWER(B205), ""lifestyle|home|interior|decor|living|lifestyle enthusiasts""), ""Lifestyle"",
  REGEXMATCH(LOWER(B205), ""financial|finance|investing|stocks|retirement|banking|credit|debt|loans|savings|personal fi"&amp;"nance""), ""Finance"",
  REGEXMATCH(LOWER(B205), ""auto|automotive""), ""Auto"",
  REGEXMATCH(LOWER(B205), ""parenting|moms|dads|kids|toddlers|baby|new parents|children""), ""Parenting"",
  REGEXMATCH(LOWER(B205), ""technology|tech|gadgets|smartphone|apps"&amp;"|devices|computing|ai|robots""), ""Technology"",
  REGEXMATCH(LOWER(B205), ""education|students|learning|school|teachers|college|university|academics""), ""Education"",
  TRUE, ""Other""
)"),"Other")</f>
        <v>Other</v>
      </c>
      <c r="J663" t="s">
        <v>19</v>
      </c>
      <c r="K663" t="s">
        <v>571</v>
      </c>
      <c r="L663" t="s">
        <v>34</v>
      </c>
      <c r="M663" t="s">
        <v>572</v>
      </c>
      <c r="N663" t="s">
        <v>36</v>
      </c>
      <c r="O663" t="s">
        <v>24</v>
      </c>
      <c r="P663">
        <v>20486</v>
      </c>
      <c r="Q663">
        <v>42</v>
      </c>
      <c r="R663">
        <v>14583</v>
      </c>
      <c r="S663">
        <v>19860</v>
      </c>
      <c r="T663">
        <v>2</v>
      </c>
      <c r="U663">
        <v>1718.513762</v>
      </c>
      <c r="V663" t="s">
        <v>31</v>
      </c>
      <c r="W663">
        <f t="shared" si="70"/>
        <v>859.25688100000002</v>
      </c>
      <c r="X663">
        <f t="shared" si="71"/>
        <v>0.20501806111490775</v>
      </c>
      <c r="Y663">
        <f t="shared" si="72"/>
        <v>71.185199648540461</v>
      </c>
      <c r="Z663">
        <f t="shared" si="73"/>
        <v>117.84363724885139</v>
      </c>
      <c r="AA663">
        <f t="shared" si="74"/>
        <v>4.7619047619047619</v>
      </c>
      <c r="AB663">
        <f t="shared" si="75"/>
        <v>83.887228448696675</v>
      </c>
      <c r="AC663">
        <f t="shared" si="76"/>
        <v>40.916994333333335</v>
      </c>
    </row>
    <row r="664" spans="1:29" x14ac:dyDescent="0.25">
      <c r="A664" t="s">
        <v>1454</v>
      </c>
      <c r="B664" t="s">
        <v>2306</v>
      </c>
      <c r="C664" t="s">
        <v>2307</v>
      </c>
      <c r="D664" t="s">
        <v>2327</v>
      </c>
      <c r="E664" t="s">
        <v>3100</v>
      </c>
      <c r="I664" t="str">
        <f ca="1">IFERROR(__xludf.DUMMYFUNCTION("IFS(
  REGEXMATCH(LOWER(B687), ""sports|ufc|nba|nfl|mlb|soccer|sports fans""), ""Sports"",
  REGEXMATCH(LOWER(B687), ""music|spotify|concert|band|rock|pop|hip hop|jazz|r&amp;b|music lovers""), ""Music"",
  REGEXMATCH(LOWER(B687), ""food|cooking|recipe|restaur"&amp;"ant|snack|grocery|foodies""), ""Food"",
  REGEXMATCH(LOWER(B687), ""travel|vacation|airline|hotel|trip|flights|travelers""), ""Travel"",
  REGEXMATCH(LOWER(B687), ""fashion|style|clothing|apparel|shoes|accessories|beauty|cosmetics|fashionistas""), ""Fashi"&amp;"on &amp; Beauty"",
  REGEXMATCH(LOWER(B687), ""fitness|workout|gym|exercise|yoga|wellness|fitness enthusiasts""), ""Fitness"",
  REGEXMATCH(LOWER(B687), ""health|medical|pharmacy|mental health|doctor|health-conscious""), ""Health"",
  REGEXMATCH(LOWER(B687), "&amp;"""pets|dogs|cats|animals|pet care|pet lovers""), ""Pets"",
  REGEXMATCH(LOWER(B687), ""games|gaming|video games|xbox|playstation|nintendo|gamers""), ""Gaming"",
  REGEXMATCH(LOWER(B687), ""entertainment|movies|tv|netflix|streaming|celebrity|movie lovers|t"&amp;"v fans""), ""Entertainment"",
  REGEXMATCH(LOWER(B687), ""lifestyle|home|interior|decor|living|lifestyle enthusiasts""), ""Lifestyle"",
  REGEXMATCH(LOWER(B687), ""financial|finance|investing|stocks|retirement|banking|credit|debt|loans|savings|personal fi"&amp;"nance""), ""Finance"",
  REGEXMATCH(LOWER(B687), ""auto|automotive""), ""Auto"",
  REGEXMATCH(LOWER(B687), ""parenting|moms|dads|kids|toddlers|baby|new parents|children""), ""Parenting"",
  REGEXMATCH(LOWER(B687), ""technology|tech|gadgets|smartphone|apps"&amp;"|devices|computing|ai|robots""), ""Technology"",
  REGEXMATCH(LOWER(B687), ""education|students|learning|school|teachers|college|university|academics""), ""Education"",
  TRUE, ""Other""
)"),"Fashion &amp; Beauty")</f>
        <v>Fashion &amp; Beauty</v>
      </c>
      <c r="J664" t="s">
        <v>19</v>
      </c>
      <c r="K664" t="s">
        <v>1455</v>
      </c>
      <c r="L664" t="s">
        <v>34</v>
      </c>
      <c r="M664" t="s">
        <v>179</v>
      </c>
      <c r="N664" t="s">
        <v>23</v>
      </c>
      <c r="O664" t="s">
        <v>24</v>
      </c>
      <c r="P664">
        <v>22690</v>
      </c>
      <c r="Q664">
        <v>68</v>
      </c>
      <c r="R664">
        <v>10212</v>
      </c>
      <c r="S664">
        <v>19934</v>
      </c>
      <c r="T664">
        <v>19</v>
      </c>
      <c r="U664">
        <v>7210.686506</v>
      </c>
      <c r="V664" t="s">
        <v>119</v>
      </c>
      <c r="W664">
        <f t="shared" si="70"/>
        <v>379.50981610526316</v>
      </c>
      <c r="X664">
        <f t="shared" si="71"/>
        <v>0.29969149405024242</v>
      </c>
      <c r="Y664">
        <f t="shared" si="72"/>
        <v>45.006610841780521</v>
      </c>
      <c r="Z664">
        <f t="shared" si="73"/>
        <v>706.0993444966706</v>
      </c>
      <c r="AA664">
        <f t="shared" si="74"/>
        <v>27.941176470588236</v>
      </c>
      <c r="AB664">
        <f t="shared" si="75"/>
        <v>317.7913841339797</v>
      </c>
      <c r="AC664">
        <f t="shared" si="76"/>
        <v>106.03950744117647</v>
      </c>
    </row>
    <row r="665" spans="1:29" x14ac:dyDescent="0.25">
      <c r="A665" t="s">
        <v>626</v>
      </c>
      <c r="B665" t="s">
        <v>2417</v>
      </c>
      <c r="C665" t="s">
        <v>3101</v>
      </c>
      <c r="D665" t="s">
        <v>3102</v>
      </c>
      <c r="I665" t="str">
        <f ca="1">IFERROR(__xludf.DUMMYFUNCTION("IFS(
  REGEXMATCH(LOWER(B227), ""sports|ufc|nba|nfl|mlb|soccer|sports fans""), ""Sports"",
  REGEXMATCH(LOWER(B227), ""music|spotify|concert|band|rock|pop|hip hop|jazz|r&amp;b|music lovers""), ""Music"",
  REGEXMATCH(LOWER(B227), ""food|cooking|recipe|restaur"&amp;"ant|snack|grocery|foodies""), ""Food"",
  REGEXMATCH(LOWER(B227), ""travel|vacation|airline|hotel|trip|flights|travelers""), ""Travel"",
  REGEXMATCH(LOWER(B227), ""fashion|style|clothing|apparel|shoes|accessories|beauty|cosmetics|fashionistas""), ""Fashi"&amp;"on &amp; Beauty"",
  REGEXMATCH(LOWER(B227), ""fitness|workout|gym|exercise|yoga|wellness|fitness enthusiasts""), ""Fitness"",
  REGEXMATCH(LOWER(B227), ""health|medical|pharmacy|mental health|doctor|health-conscious""), ""Health"",
  REGEXMATCH(LOWER(B227), "&amp;"""pets|dogs|cats|animals|pet care|pet lovers""), ""Pets"",
  REGEXMATCH(LOWER(B227), ""games|gaming|video games|xbox|playstation|nintendo|gamers""), ""Gaming"",
  REGEXMATCH(LOWER(B227), ""entertainment|movies|tv|netflix|streaming|celebrity|movie lovers|t"&amp;"v fans""), ""Entertainment"",
  REGEXMATCH(LOWER(B227), ""lifestyle|home|interior|decor|living|lifestyle enthusiasts""), ""Lifestyle"",
  REGEXMATCH(LOWER(B227), ""financial|finance|investing|stocks|retirement|banking|credit|debt|loans|savings|personal fi"&amp;"nance""), ""Finance"",
  REGEXMATCH(LOWER(B227), ""auto|automotive""), ""Auto"",
  REGEXMATCH(LOWER(B227), ""parenting|moms|dads|kids|toddlers|baby|new parents|children""), ""Parenting"",
  REGEXMATCH(LOWER(B227), ""technology|tech|gadgets|smartphone|apps"&amp;"|devices|computing|ai|robots""), ""Technology"",
  REGEXMATCH(LOWER(B227), ""education|students|learning|school|teachers|college|university|academics""), ""Education"",
  TRUE, ""Other""
)"),"Lifestyle")</f>
        <v>Lifestyle</v>
      </c>
      <c r="J665" t="s">
        <v>27</v>
      </c>
      <c r="K665" t="s">
        <v>71</v>
      </c>
      <c r="L665" t="s">
        <v>29</v>
      </c>
      <c r="M665" t="s">
        <v>72</v>
      </c>
      <c r="N665" t="s">
        <v>51</v>
      </c>
      <c r="O665" t="s">
        <v>24</v>
      </c>
      <c r="P665">
        <v>232635</v>
      </c>
      <c r="Q665">
        <v>666</v>
      </c>
      <c r="R665">
        <v>34008</v>
      </c>
      <c r="S665">
        <v>195803</v>
      </c>
      <c r="T665">
        <v>39</v>
      </c>
      <c r="U665">
        <v>1773.991882</v>
      </c>
      <c r="V665" t="s">
        <v>31</v>
      </c>
      <c r="W665">
        <f t="shared" si="70"/>
        <v>45.486971333333337</v>
      </c>
      <c r="X665">
        <f t="shared" si="71"/>
        <v>0.28628538268102388</v>
      </c>
      <c r="Y665">
        <f t="shared" si="72"/>
        <v>14.618608549874265</v>
      </c>
      <c r="Z665">
        <f t="shared" si="73"/>
        <v>52.163957951070337</v>
      </c>
      <c r="AA665">
        <f t="shared" si="74"/>
        <v>5.8558558558558556</v>
      </c>
      <c r="AB665">
        <f t="shared" si="75"/>
        <v>7.625644816987986</v>
      </c>
      <c r="AC665">
        <f t="shared" si="76"/>
        <v>2.6636514744744746</v>
      </c>
    </row>
    <row r="666" spans="1:29" x14ac:dyDescent="0.25">
      <c r="A666" t="s">
        <v>1228</v>
      </c>
      <c r="B666" t="s">
        <v>2306</v>
      </c>
      <c r="C666" t="s">
        <v>2307</v>
      </c>
      <c r="D666" t="s">
        <v>2355</v>
      </c>
      <c r="E666" t="s">
        <v>3013</v>
      </c>
      <c r="I666" t="str">
        <f ca="1">IFERROR(__xludf.DUMMYFUNCTION("IFS(
  REGEXMATCH(LOWER(B544), ""sports|ufc|nba|nfl|mlb|soccer|sports fans""), ""Sports"",
  REGEXMATCH(LOWER(B544), ""music|spotify|concert|band|rock|pop|hip hop|jazz|r&amp;b|music lovers""), ""Music"",
  REGEXMATCH(LOWER(B544), ""food|cooking|recipe|restaur"&amp;"ant|snack|grocery|foodies""), ""Food"",
  REGEXMATCH(LOWER(B544), ""travel|vacation|airline|hotel|trip|flights|travelers""), ""Travel"",
  REGEXMATCH(LOWER(B544), ""fashion|style|clothing|apparel|shoes|accessories|beauty|cosmetics|fashionistas""), ""Fashi"&amp;"on &amp; Beauty"",
  REGEXMATCH(LOWER(B544), ""fitness|workout|gym|exercise|yoga|wellness|fitness enthusiasts""), ""Fitness"",
  REGEXMATCH(LOWER(B544), ""health|medical|pharmacy|mental health|doctor|health-conscious""), ""Health"",
  REGEXMATCH(LOWER(B544), "&amp;"""pets|dogs|cats|animals|pet care|pet lovers""), ""Pets"",
  REGEXMATCH(LOWER(B544), ""games|gaming|video games|xbox|playstation|nintendo|gamers""), ""Gaming"",
  REGEXMATCH(LOWER(B544), ""entertainment|movies|tv|netflix|streaming|celebrity|movie lovers|t"&amp;"v fans""), ""Entertainment"",
  REGEXMATCH(LOWER(B544), ""lifestyle|home|interior|decor|living|lifestyle enthusiasts""), ""Lifestyle"",
  REGEXMATCH(LOWER(B544), ""financial|finance|investing|stocks|retirement|banking|credit|debt|loans|savings|personal fi"&amp;"nance""), ""Finance"",
  REGEXMATCH(LOWER(B544), ""auto|automotive""), ""Auto"",
  REGEXMATCH(LOWER(B544), ""parenting|moms|dads|kids|toddlers|baby|new parents|children""), ""Parenting"",
  REGEXMATCH(LOWER(B544), ""technology|tech|gadgets|smartphone|apps"&amp;"|devices|computing|ai|robots""), ""Technology"",
  REGEXMATCH(LOWER(B544), ""education|students|learning|school|teachers|college|university|academics""), ""Education"",
  TRUE, ""Other""
)"),"Sports")</f>
        <v>Sports</v>
      </c>
      <c r="J666" t="s">
        <v>19</v>
      </c>
      <c r="K666" t="s">
        <v>181</v>
      </c>
      <c r="L666" t="s">
        <v>29</v>
      </c>
      <c r="M666" t="s">
        <v>335</v>
      </c>
      <c r="N666" t="s">
        <v>36</v>
      </c>
      <c r="O666" t="s">
        <v>24</v>
      </c>
      <c r="P666">
        <v>8204</v>
      </c>
      <c r="Q666">
        <v>20</v>
      </c>
      <c r="R666">
        <v>1348</v>
      </c>
      <c r="S666">
        <v>7832</v>
      </c>
      <c r="T666">
        <v>1</v>
      </c>
      <c r="U666">
        <v>5973.3798919999999</v>
      </c>
      <c r="V666" t="s">
        <v>188</v>
      </c>
      <c r="W666">
        <f t="shared" si="70"/>
        <v>5973.3798919999999</v>
      </c>
      <c r="X666">
        <f t="shared" si="71"/>
        <v>0.24378352023403219</v>
      </c>
      <c r="Y666">
        <f t="shared" si="72"/>
        <v>16.43100926377377</v>
      </c>
      <c r="Z666">
        <f t="shared" si="73"/>
        <v>4431.2907210682497</v>
      </c>
      <c r="AA666">
        <f t="shared" si="74"/>
        <v>5</v>
      </c>
      <c r="AB666">
        <f t="shared" si="75"/>
        <v>728.1057888834714</v>
      </c>
      <c r="AC666">
        <f t="shared" si="76"/>
        <v>298.66899460000002</v>
      </c>
    </row>
    <row r="667" spans="1:29" x14ac:dyDescent="0.25">
      <c r="A667" t="s">
        <v>557</v>
      </c>
      <c r="B667" t="s">
        <v>2310</v>
      </c>
      <c r="C667" t="s">
        <v>2408</v>
      </c>
      <c r="D667" t="s">
        <v>3103</v>
      </c>
      <c r="E667" t="s">
        <v>3104</v>
      </c>
      <c r="I667" t="str">
        <f ca="1">IFERROR(__xludf.DUMMYFUNCTION("IFS(
  REGEXMATCH(LOWER(B199), ""sports|ufc|nba|nfl|mlb|soccer|sports fans""), ""Sports"",
  REGEXMATCH(LOWER(B199), ""music|spotify|concert|band|rock|pop|hip hop|jazz|r&amp;b|music lovers""), ""Music"",
  REGEXMATCH(LOWER(B199), ""food|cooking|recipe|restaur"&amp;"ant|snack|grocery|foodies""), ""Food"",
  REGEXMATCH(LOWER(B199), ""travel|vacation|airline|hotel|trip|flights|travelers""), ""Travel"",
  REGEXMATCH(LOWER(B199), ""fashion|style|clothing|apparel|shoes|accessories|beauty|cosmetics|fashionistas""), ""Fashi"&amp;"on &amp; Beauty"",
  REGEXMATCH(LOWER(B199), ""fitness|workout|gym|exercise|yoga|wellness|fitness enthusiasts""), ""Fitness"",
  REGEXMATCH(LOWER(B199), ""health|medical|pharmacy|mental health|doctor|health-conscious""), ""Health"",
  REGEXMATCH(LOWER(B199), "&amp;"""pets|dogs|cats|animals|pet care|pet lovers""), ""Pets"",
  REGEXMATCH(LOWER(B199), ""games|gaming|video games|xbox|playstation|nintendo|gamers""), ""Gaming"",
  REGEXMATCH(LOWER(B199), ""entertainment|movies|tv|netflix|streaming|celebrity|movie lovers|t"&amp;"v fans""), ""Entertainment"",
  REGEXMATCH(LOWER(B199), ""lifestyle|home|interior|decor|living|lifestyle enthusiasts""), ""Lifestyle"",
  REGEXMATCH(LOWER(B199), ""financial|finance|investing|stocks|retirement|banking|credit|debt|loans|savings|personal fi"&amp;"nance""), ""Finance"",
  REGEXMATCH(LOWER(B199), ""auto|automotive""), ""Auto"",
  REGEXMATCH(LOWER(B199), ""parenting|moms|dads|kids|toddlers|baby|new parents|children""), ""Parenting"",
  REGEXMATCH(LOWER(B199), ""technology|tech|gadgets|smartphone|apps"&amp;"|devices|computing|ai|robots""), ""Technology"",
  REGEXMATCH(LOWER(B199), ""education|students|learning|school|teachers|college|university|academics""), ""Education"",
  TRUE, ""Other""
)"),"Other")</f>
        <v>Other</v>
      </c>
      <c r="J667" t="s">
        <v>152</v>
      </c>
      <c r="K667" t="s">
        <v>558</v>
      </c>
      <c r="L667" t="s">
        <v>21</v>
      </c>
      <c r="M667" t="s">
        <v>268</v>
      </c>
      <c r="N667" t="s">
        <v>63</v>
      </c>
      <c r="O667" t="s">
        <v>24</v>
      </c>
      <c r="P667">
        <v>72117</v>
      </c>
      <c r="Q667">
        <v>187</v>
      </c>
      <c r="R667">
        <v>9807</v>
      </c>
      <c r="S667">
        <v>68568</v>
      </c>
      <c r="T667">
        <v>16</v>
      </c>
      <c r="U667">
        <v>1702.3172059999999</v>
      </c>
      <c r="V667" t="s">
        <v>31</v>
      </c>
      <c r="W667">
        <f t="shared" si="70"/>
        <v>106.394825375</v>
      </c>
      <c r="X667">
        <f t="shared" si="71"/>
        <v>0.25930085832744015</v>
      </c>
      <c r="Y667">
        <f t="shared" si="72"/>
        <v>13.598735388327302</v>
      </c>
      <c r="Z667">
        <f t="shared" si="73"/>
        <v>173.58185031100234</v>
      </c>
      <c r="AA667">
        <f t="shared" si="74"/>
        <v>8.5561497326203195</v>
      </c>
      <c r="AB667">
        <f t="shared" si="75"/>
        <v>23.6049365059556</v>
      </c>
      <c r="AC667">
        <f t="shared" si="76"/>
        <v>9.1033005668449203</v>
      </c>
    </row>
    <row r="668" spans="1:29" x14ac:dyDescent="0.25">
      <c r="A668" t="s">
        <v>525</v>
      </c>
      <c r="B668" t="s">
        <v>818</v>
      </c>
      <c r="C668" t="s">
        <v>2345</v>
      </c>
      <c r="D668" t="s">
        <v>2377</v>
      </c>
      <c r="I668" t="str">
        <f ca="1">IFERROR(__xludf.DUMMYFUNCTION("IFS(
  REGEXMATCH(LOWER(B185), ""sports|ufc|nba|nfl|mlb|soccer|sports fans""), ""Sports"",
  REGEXMATCH(LOWER(B185), ""music|spotify|concert|band|rock|pop|hip hop|jazz|r&amp;b|music lovers""), ""Music"",
  REGEXMATCH(LOWER(B185), ""food|cooking|recipe|restaur"&amp;"ant|snack|grocery|foodies""), ""Food"",
  REGEXMATCH(LOWER(B185), ""travel|vacation|airline|hotel|trip|flights|travelers""), ""Travel"",
  REGEXMATCH(LOWER(B185), ""fashion|style|clothing|apparel|shoes|accessories|beauty|cosmetics|fashionistas""), ""Fashi"&amp;"on &amp; Beauty"",
  REGEXMATCH(LOWER(B185), ""fitness|workout|gym|exercise|yoga|wellness|fitness enthusiasts""), ""Fitness"",
  REGEXMATCH(LOWER(B185), ""health|medical|pharmacy|mental health|doctor|health-conscious""), ""Health"",
  REGEXMATCH(LOWER(B185), "&amp;"""pets|dogs|cats|animals|pet care|pet lovers""), ""Pets"",
  REGEXMATCH(LOWER(B185), ""games|gaming|video games|xbox|playstation|nintendo|gamers""), ""Gaming"",
  REGEXMATCH(LOWER(B185), ""entertainment|movies|tv|netflix|streaming|celebrity|movie lovers|t"&amp;"v fans""), ""Entertainment"",
  REGEXMATCH(LOWER(B185), ""lifestyle|home|interior|decor|living|lifestyle enthusiasts""), ""Lifestyle"",
  REGEXMATCH(LOWER(B185), ""financial|finance|investing|stocks|retirement|banking|credit|debt|loans|savings|personal fi"&amp;"nance""), ""Finance"",
  REGEXMATCH(LOWER(B185), ""auto|automotive""), ""Auto"",
  REGEXMATCH(LOWER(B185), ""parenting|moms|dads|kids|toddlers|baby|new parents|children""), ""Parenting"",
  REGEXMATCH(LOWER(B185), ""technology|tech|gadgets|smartphone|apps"&amp;"|devices|computing|ai|robots""), ""Technology"",
  REGEXMATCH(LOWER(B185), ""education|students|learning|school|teachers|college|university|academics""), ""Education"",
  TRUE, ""Other""
)"),"Parenting")</f>
        <v>Parenting</v>
      </c>
      <c r="J668" t="s">
        <v>27</v>
      </c>
      <c r="K668" t="s">
        <v>526</v>
      </c>
      <c r="L668" t="s">
        <v>29</v>
      </c>
      <c r="M668" t="s">
        <v>527</v>
      </c>
      <c r="N668" t="s">
        <v>63</v>
      </c>
      <c r="O668" t="s">
        <v>116</v>
      </c>
      <c r="P668">
        <v>16628</v>
      </c>
      <c r="Q668">
        <v>70</v>
      </c>
      <c r="R668">
        <v>7974</v>
      </c>
      <c r="S668">
        <v>15969</v>
      </c>
      <c r="T668">
        <v>13</v>
      </c>
      <c r="U668">
        <v>1665.9658509999999</v>
      </c>
      <c r="V668" t="s">
        <v>129</v>
      </c>
      <c r="W668">
        <f t="shared" si="70"/>
        <v>128.15121930769232</v>
      </c>
      <c r="X668">
        <f t="shared" si="71"/>
        <v>0.42097666586480631</v>
      </c>
      <c r="Y668">
        <f t="shared" si="72"/>
        <v>47.955256194370946</v>
      </c>
      <c r="Z668">
        <f t="shared" si="73"/>
        <v>208.92473676950087</v>
      </c>
      <c r="AA668">
        <f t="shared" si="74"/>
        <v>18.571428571428573</v>
      </c>
      <c r="AB668">
        <f t="shared" si="75"/>
        <v>100.19039277122926</v>
      </c>
      <c r="AC668">
        <f t="shared" si="76"/>
        <v>23.799512157142857</v>
      </c>
    </row>
    <row r="669" spans="1:29" x14ac:dyDescent="0.25">
      <c r="A669" t="s">
        <v>1419</v>
      </c>
      <c r="B669" t="s">
        <v>2306</v>
      </c>
      <c r="C669" t="s">
        <v>2307</v>
      </c>
      <c r="D669" t="s">
        <v>2492</v>
      </c>
      <c r="E669" t="s">
        <v>2934</v>
      </c>
      <c r="F669" t="s">
        <v>3105</v>
      </c>
      <c r="I669" t="str">
        <f ca="1">IFERROR(__xludf.DUMMYFUNCTION("IFS(
  REGEXMATCH(LOWER(B663), ""sports|ufc|nba|nfl|mlb|soccer|sports fans""), ""Sports"",
  REGEXMATCH(LOWER(B663), ""music|spotify|concert|band|rock|pop|hip hop|jazz|r&amp;b|music lovers""), ""Music"",
  REGEXMATCH(LOWER(B663), ""food|cooking|recipe|restaur"&amp;"ant|snack|grocery|foodies""), ""Food"",
  REGEXMATCH(LOWER(B663), ""travel|vacation|airline|hotel|trip|flights|travelers""), ""Travel"",
  REGEXMATCH(LOWER(B663), ""fashion|style|clothing|apparel|shoes|accessories|beauty|cosmetics|fashionistas""), ""Fashi"&amp;"on &amp; Beauty"",
  REGEXMATCH(LOWER(B663), ""fitness|workout|gym|exercise|yoga|wellness|fitness enthusiasts""), ""Fitness"",
  REGEXMATCH(LOWER(B663), ""health|medical|pharmacy|mental health|doctor|health-conscious""), ""Health"",
  REGEXMATCH(LOWER(B663), "&amp;"""pets|dogs|cats|animals|pet care|pet lovers""), ""Pets"",
  REGEXMATCH(LOWER(B663), ""games|gaming|video games|xbox|playstation|nintendo|gamers""), ""Gaming"",
  REGEXMATCH(LOWER(B663), ""entertainment|movies|tv|netflix|streaming|celebrity|movie lovers|t"&amp;"v fans""), ""Entertainment"",
  REGEXMATCH(LOWER(B663), ""lifestyle|home|interior|decor|living|lifestyle enthusiasts""), ""Lifestyle"",
  REGEXMATCH(LOWER(B663), ""financial|finance|investing|stocks|retirement|banking|credit|debt|loans|savings|personal fi"&amp;"nance""), ""Finance"",
  REGEXMATCH(LOWER(B663), ""auto|automotive""), ""Auto"",
  REGEXMATCH(LOWER(B663), ""parenting|moms|dads|kids|toddlers|baby|new parents|children""), ""Parenting"",
  REGEXMATCH(LOWER(B663), ""technology|tech|gadgets|smartphone|apps"&amp;"|devices|computing|ai|robots""), ""Technology"",
  REGEXMATCH(LOWER(B663), ""education|students|learning|school|teachers|college|university|academics""), ""Education"",
  TRUE, ""Other""
)"),"Other")</f>
        <v>Other</v>
      </c>
      <c r="J669" t="s">
        <v>27</v>
      </c>
      <c r="K669" t="s">
        <v>1420</v>
      </c>
      <c r="L669" t="s">
        <v>40</v>
      </c>
      <c r="M669" t="s">
        <v>235</v>
      </c>
      <c r="N669" t="s">
        <v>46</v>
      </c>
      <c r="O669" t="s">
        <v>116</v>
      </c>
      <c r="P669">
        <v>25206</v>
      </c>
      <c r="Q669">
        <v>75</v>
      </c>
      <c r="R669">
        <v>3588</v>
      </c>
      <c r="S669">
        <v>23556</v>
      </c>
      <c r="T669">
        <v>19</v>
      </c>
      <c r="U669">
        <v>6846.3564340000003</v>
      </c>
      <c r="V669" t="s">
        <v>31</v>
      </c>
      <c r="W669">
        <f t="shared" si="70"/>
        <v>360.33454915789474</v>
      </c>
      <c r="X669">
        <f t="shared" si="71"/>
        <v>0.29754820280885502</v>
      </c>
      <c r="Y669">
        <f t="shared" si="72"/>
        <v>14.234706022375626</v>
      </c>
      <c r="Z669">
        <f t="shared" si="73"/>
        <v>1908.1260964325531</v>
      </c>
      <c r="AA669">
        <f t="shared" si="74"/>
        <v>25.333333333333336</v>
      </c>
      <c r="AB669">
        <f t="shared" si="75"/>
        <v>271.61614036340552</v>
      </c>
      <c r="AC669">
        <f t="shared" si="76"/>
        <v>91.28475245333334</v>
      </c>
    </row>
    <row r="670" spans="1:29" x14ac:dyDescent="0.25">
      <c r="A670" t="s">
        <v>646</v>
      </c>
      <c r="B670" t="s">
        <v>2310</v>
      </c>
      <c r="C670" t="s">
        <v>2311</v>
      </c>
      <c r="D670" t="s">
        <v>3106</v>
      </c>
      <c r="E670" t="s">
        <v>3107</v>
      </c>
      <c r="I670" t="str">
        <f ca="1">IFERROR(__xludf.DUMMYFUNCTION("IFS(
  REGEXMATCH(LOWER(B238), ""sports|ufc|nba|nfl|mlb|soccer|sports fans""), ""Sports"",
  REGEXMATCH(LOWER(B238), ""music|spotify|concert|band|rock|pop|hip hop|jazz|r&amp;b|music lovers""), ""Music"",
  REGEXMATCH(LOWER(B238), ""food|cooking|recipe|restaur"&amp;"ant|snack|grocery|foodies""), ""Food"",
  REGEXMATCH(LOWER(B238), ""travel|vacation|airline|hotel|trip|flights|travelers""), ""Travel"",
  REGEXMATCH(LOWER(B238), ""fashion|style|clothing|apparel|shoes|accessories|beauty|cosmetics|fashionistas""), ""Fashi"&amp;"on &amp; Beauty"",
  REGEXMATCH(LOWER(B238), ""fitness|workout|gym|exercise|yoga|wellness|fitness enthusiasts""), ""Fitness"",
  REGEXMATCH(LOWER(B238), ""health|medical|pharmacy|mental health|doctor|health-conscious""), ""Health"",
  REGEXMATCH(LOWER(B238), "&amp;"""pets|dogs|cats|animals|pet care|pet lovers""), ""Pets"",
  REGEXMATCH(LOWER(B238), ""games|gaming|video games|xbox|playstation|nintendo|gamers""), ""Gaming"",
  REGEXMATCH(LOWER(B238), ""entertainment|movies|tv|netflix|streaming|celebrity|movie lovers|t"&amp;"v fans""), ""Entertainment"",
  REGEXMATCH(LOWER(B238), ""lifestyle|home|interior|decor|living|lifestyle enthusiasts""), ""Lifestyle"",
  REGEXMATCH(LOWER(B238), ""financial|finance|investing|stocks|retirement|banking|credit|debt|loans|savings|personal fi"&amp;"nance""), ""Finance"",
  REGEXMATCH(LOWER(B238), ""auto|automotive""), ""Auto"",
  REGEXMATCH(LOWER(B238), ""parenting|moms|dads|kids|toddlers|baby|new parents|children""), ""Parenting"",
  REGEXMATCH(LOWER(B238), ""technology|tech|gadgets|smartphone|apps"&amp;"|devices|computing|ai|robots""), ""Technology"",
  REGEXMATCH(LOWER(B238), ""education|students|learning|school|teachers|college|university|academics""), ""Education"",
  TRUE, ""Other""
)"),"Entertainment")</f>
        <v>Entertainment</v>
      </c>
      <c r="J670" t="s">
        <v>19</v>
      </c>
      <c r="K670" t="s">
        <v>647</v>
      </c>
      <c r="L670" t="s">
        <v>21</v>
      </c>
      <c r="M670" t="s">
        <v>235</v>
      </c>
      <c r="N670" t="s">
        <v>23</v>
      </c>
      <c r="O670" t="s">
        <v>24</v>
      </c>
      <c r="P670">
        <v>10012</v>
      </c>
      <c r="Q670">
        <v>25</v>
      </c>
      <c r="R670">
        <v>5734</v>
      </c>
      <c r="S670">
        <v>9413</v>
      </c>
      <c r="T670">
        <v>4</v>
      </c>
      <c r="U670">
        <v>1805.9260859999999</v>
      </c>
      <c r="V670" t="s">
        <v>31</v>
      </c>
      <c r="W670">
        <f t="shared" si="70"/>
        <v>451.48152149999999</v>
      </c>
      <c r="X670">
        <f t="shared" si="71"/>
        <v>0.24970035956851777</v>
      </c>
      <c r="Y670">
        <f t="shared" si="72"/>
        <v>57.271274470635234</v>
      </c>
      <c r="Z670">
        <f t="shared" si="73"/>
        <v>314.9504858737356</v>
      </c>
      <c r="AA670">
        <f t="shared" si="74"/>
        <v>16</v>
      </c>
      <c r="AB670">
        <f t="shared" si="75"/>
        <v>180.37615721134637</v>
      </c>
      <c r="AC670">
        <f t="shared" si="76"/>
        <v>72.237043439999994</v>
      </c>
    </row>
    <row r="671" spans="1:29" x14ac:dyDescent="0.25">
      <c r="A671" t="s">
        <v>220</v>
      </c>
      <c r="B671" t="s">
        <v>2393</v>
      </c>
      <c r="C671" t="s">
        <v>2394</v>
      </c>
      <c r="D671" t="s">
        <v>2395</v>
      </c>
      <c r="E671" t="s">
        <v>3108</v>
      </c>
      <c r="I671" t="str">
        <f ca="1">IFERROR(__xludf.DUMMYFUNCTION("IFS(
  REGEXMATCH(LOWER(B61), ""sports|ufc|nba|nfl|mlb|soccer|sports fans""), ""Sports"",
  REGEXMATCH(LOWER(B61), ""music|spotify|concert|band|rock|pop|hip hop|jazz|r&amp;b|music lovers""), ""Music"",
  REGEXMATCH(LOWER(B61), ""food|cooking|recipe|restaurant"&amp;"|snack|grocery|foodies""), ""Food"",
  REGEXMATCH(LOWER(B61), ""travel|vacation|airline|hotel|trip|flights|travelers""), ""Travel"",
  REGEXMATCH(LOWER(B61), ""fashion|style|clothing|apparel|shoes|accessories|beauty|cosmetics|fashionistas""), ""Fashion &amp; "&amp;"Beauty"",
  REGEXMATCH(LOWER(B61), ""fitness|workout|gym|exercise|yoga|wellness|fitness enthusiasts""), ""Fitness"",
  REGEXMATCH(LOWER(B61), ""health|medical|pharmacy|mental health|doctor|health-conscious""), ""Health"",
  REGEXMATCH(LOWER(B61), ""pets|d"&amp;"ogs|cats|animals|pet care|pet lovers""), ""Pets"",
  REGEXMATCH(LOWER(B61), ""games|gaming|video games|xbox|playstation|nintendo|gamers""), ""Gaming"",
  REGEXMATCH(LOWER(B61), ""entertainment|movies|tv|netflix|streaming|celebrity|movie lovers|tv fans""),"&amp;" ""Entertainment"",
  REGEXMATCH(LOWER(B61), ""lifestyle|home|interior|decor|living|lifestyle enthusiasts""), ""Lifestyle"",
  REGEXMATCH(LOWER(B61), ""financial|finance|investing|stocks|retirement|banking|credit|debt|loans|savings|personal finance""), """&amp;"Finance"",
  REGEXMATCH(LOWER(B61), ""auto|automotive""), ""Auto"",
  REGEXMATCH(LOWER(B61), ""parenting|moms|dads|kids|toddlers|baby|new parents|children""), ""Parenting"",
  REGEXMATCH(LOWER(B61), ""technology|tech|gadgets|smartphone|apps|devices|comput"&amp;"ing|ai|robots""), ""Technology"",
  REGEXMATCH(LOWER(B61), ""education|students|learning|school|teachers|college|university|academics""), ""Education"",
  TRUE, ""Other""
)"),"Technology")</f>
        <v>Technology</v>
      </c>
      <c r="J671" t="s">
        <v>27</v>
      </c>
      <c r="K671" t="s">
        <v>221</v>
      </c>
      <c r="L671" t="s">
        <v>29</v>
      </c>
      <c r="M671" t="s">
        <v>222</v>
      </c>
      <c r="N671" t="s">
        <v>23</v>
      </c>
      <c r="O671" t="s">
        <v>24</v>
      </c>
      <c r="P671">
        <v>7427</v>
      </c>
      <c r="Q671">
        <v>0</v>
      </c>
      <c r="R671">
        <v>4752</v>
      </c>
      <c r="S671">
        <v>6566</v>
      </c>
      <c r="T671">
        <v>1</v>
      </c>
      <c r="U671">
        <v>1504.784161</v>
      </c>
      <c r="V671" t="s">
        <v>223</v>
      </c>
      <c r="W671">
        <f t="shared" si="70"/>
        <v>1504.784161</v>
      </c>
      <c r="X671">
        <f t="shared" si="71"/>
        <v>0</v>
      </c>
      <c r="Y671">
        <f t="shared" si="72"/>
        <v>63.9827655850276</v>
      </c>
      <c r="Z671">
        <f t="shared" si="73"/>
        <v>316.6633335437711</v>
      </c>
      <c r="AA671" t="str">
        <f t="shared" si="74"/>
        <v>N/A</v>
      </c>
      <c r="AB671">
        <f t="shared" si="75"/>
        <v>202.60995839504511</v>
      </c>
      <c r="AC671" t="str">
        <f t="shared" si="76"/>
        <v>N/A</v>
      </c>
    </row>
    <row r="672" spans="1:29" x14ac:dyDescent="0.25">
      <c r="A672" t="s">
        <v>790</v>
      </c>
      <c r="B672" t="s">
        <v>2310</v>
      </c>
      <c r="C672" t="s">
        <v>2362</v>
      </c>
      <c r="D672" t="s">
        <v>2363</v>
      </c>
      <c r="E672" t="s">
        <v>3109</v>
      </c>
      <c r="I672" t="str">
        <f ca="1">IFERROR(__xludf.DUMMYFUNCTION("IFS(
  REGEXMATCH(LOWER(B305), ""sports|ufc|nba|nfl|mlb|soccer|sports fans""), ""Sports"",
  REGEXMATCH(LOWER(B305), ""music|spotify|concert|band|rock|pop|hip hop|jazz|r&amp;b|music lovers""), ""Music"",
  REGEXMATCH(LOWER(B305), ""food|cooking|recipe|restaur"&amp;"ant|snack|grocery|foodies""), ""Food"",
  REGEXMATCH(LOWER(B305), ""travel|vacation|airline|hotel|trip|flights|travelers""), ""Travel"",
  REGEXMATCH(LOWER(B305), ""fashion|style|clothing|apparel|shoes|accessories|beauty|cosmetics|fashionistas""), ""Fashi"&amp;"on &amp; Beauty"",
  REGEXMATCH(LOWER(B305), ""fitness|workout|gym|exercise|yoga|wellness|fitness enthusiasts""), ""Fitness"",
  REGEXMATCH(LOWER(B305), ""health|medical|pharmacy|mental health|doctor|health-conscious""), ""Health"",
  REGEXMATCH(LOWER(B305), "&amp;"""pets|dogs|cats|animals|pet care|pet lovers""), ""Pets"",
  REGEXMATCH(LOWER(B305), ""games|gaming|video games|xbox|playstation|nintendo|gamers""), ""Gaming"",
  REGEXMATCH(LOWER(B305), ""entertainment|movies|tv|netflix|streaming|celebrity|movie lovers|t"&amp;"v fans""), ""Entertainment"",
  REGEXMATCH(LOWER(B305), ""lifestyle|home|interior|decor|living|lifestyle enthusiasts""), ""Lifestyle"",
  REGEXMATCH(LOWER(B305), ""financial|finance|investing|stocks|retirement|banking|credit|debt|loans|savings|personal fi"&amp;"nance""), ""Finance"",
  REGEXMATCH(LOWER(B305), ""auto|automotive""), ""Auto"",
  REGEXMATCH(LOWER(B305), ""parenting|moms|dads|kids|toddlers|baby|new parents|children""), ""Parenting"",
  REGEXMATCH(LOWER(B305), ""technology|tech|gadgets|smartphone|apps"&amp;"|devices|computing|ai|robots""), ""Technology"",
  REGEXMATCH(LOWER(B305), ""education|students|learning|school|teachers|college|university|academics""), ""Education"",
  TRUE, ""Other""
)"),"Other")</f>
        <v>Other</v>
      </c>
      <c r="J672" t="s">
        <v>27</v>
      </c>
      <c r="K672" t="s">
        <v>392</v>
      </c>
      <c r="L672" t="s">
        <v>34</v>
      </c>
      <c r="M672" t="s">
        <v>791</v>
      </c>
      <c r="N672" t="s">
        <v>23</v>
      </c>
      <c r="O672" t="s">
        <v>116</v>
      </c>
      <c r="P672">
        <v>31443</v>
      </c>
      <c r="Q672">
        <v>70</v>
      </c>
      <c r="R672">
        <v>19134</v>
      </c>
      <c r="S672">
        <v>28059</v>
      </c>
      <c r="T672">
        <v>9</v>
      </c>
      <c r="U672">
        <v>2122.7658879999999</v>
      </c>
      <c r="V672" t="s">
        <v>106</v>
      </c>
      <c r="W672">
        <f t="shared" si="70"/>
        <v>235.86287644444442</v>
      </c>
      <c r="X672">
        <f t="shared" si="71"/>
        <v>0.2226250675826098</v>
      </c>
      <c r="Y672">
        <f t="shared" si="72"/>
        <v>60.852972044652233</v>
      </c>
      <c r="Z672">
        <f t="shared" si="73"/>
        <v>110.94208675655901</v>
      </c>
      <c r="AA672">
        <f t="shared" si="74"/>
        <v>12.857142857142856</v>
      </c>
      <c r="AB672">
        <f t="shared" si="75"/>
        <v>67.511557039722675</v>
      </c>
      <c r="AC672">
        <f t="shared" si="76"/>
        <v>30.32522697142857</v>
      </c>
    </row>
    <row r="673" spans="1:29" x14ac:dyDescent="0.25">
      <c r="A673" t="s">
        <v>1037</v>
      </c>
      <c r="B673" t="s">
        <v>2306</v>
      </c>
      <c r="C673" t="s">
        <v>2307</v>
      </c>
      <c r="D673" t="s">
        <v>2369</v>
      </c>
      <c r="E673" t="s">
        <v>2370</v>
      </c>
      <c r="F673" t="s">
        <v>3110</v>
      </c>
      <c r="I673" t="str">
        <f ca="1">IFERROR(__xludf.DUMMYFUNCTION("IFS(
  REGEXMATCH(LOWER(B432), ""sports|ufc|nba|nfl|mlb|soccer|sports fans""), ""Sports"",
  REGEXMATCH(LOWER(B432), ""music|spotify|concert|band|rock|pop|hip hop|jazz|r&amp;b|music lovers""), ""Music"",
  REGEXMATCH(LOWER(B432), ""food|cooking|recipe|restaur"&amp;"ant|snack|grocery|foodies""), ""Food"",
  REGEXMATCH(LOWER(B432), ""travel|vacation|airline|hotel|trip|flights|travelers""), ""Travel"",
  REGEXMATCH(LOWER(B432), ""fashion|style|clothing|apparel|shoes|accessories|beauty|cosmetics|fashionistas""), ""Fashi"&amp;"on &amp; Beauty"",
  REGEXMATCH(LOWER(B432), ""fitness|workout|gym|exercise|yoga|wellness|fitness enthusiasts""), ""Fitness"",
  REGEXMATCH(LOWER(B432), ""health|medical|pharmacy|mental health|doctor|health-conscious""), ""Health"",
  REGEXMATCH(LOWER(B432), "&amp;"""pets|dogs|cats|animals|pet care|pet lovers""), ""Pets"",
  REGEXMATCH(LOWER(B432), ""games|gaming|video games|xbox|playstation|nintendo|gamers""), ""Gaming"",
  REGEXMATCH(LOWER(B432), ""entertainment|movies|tv|netflix|streaming|celebrity|movie lovers|t"&amp;"v fans""), ""Entertainment"",
  REGEXMATCH(LOWER(B432), ""lifestyle|home|interior|decor|living|lifestyle enthusiasts""), ""Lifestyle"",
  REGEXMATCH(LOWER(B432), ""financial|finance|investing|stocks|retirement|banking|credit|debt|loans|savings|personal fi"&amp;"nance""), ""Finance"",
  REGEXMATCH(LOWER(B432), ""auto|automotive""), ""Auto"",
  REGEXMATCH(LOWER(B432), ""parenting|moms|dads|kids|toddlers|baby|new parents|children""), ""Parenting"",
  REGEXMATCH(LOWER(B432), ""technology|tech|gadgets|smartphone|apps"&amp;"|devices|computing|ai|robots""), ""Technology"",
  REGEXMATCH(LOWER(B432), ""education|students|learning|school|teachers|college|university|academics""), ""Education"",
  TRUE, ""Other""
)"),"Other")</f>
        <v>Other</v>
      </c>
      <c r="J673" t="s">
        <v>19</v>
      </c>
      <c r="K673" t="s">
        <v>44</v>
      </c>
      <c r="L673" t="s">
        <v>29</v>
      </c>
      <c r="M673" t="s">
        <v>203</v>
      </c>
      <c r="N673" t="s">
        <v>36</v>
      </c>
      <c r="O673" t="s">
        <v>24</v>
      </c>
      <c r="P673">
        <v>264580</v>
      </c>
      <c r="Q673">
        <v>691</v>
      </c>
      <c r="R673">
        <v>217526</v>
      </c>
      <c r="S673">
        <v>240731</v>
      </c>
      <c r="T673">
        <v>9</v>
      </c>
      <c r="U673">
        <v>4874.6517219999996</v>
      </c>
      <c r="V673" t="s">
        <v>106</v>
      </c>
      <c r="W673">
        <f t="shared" si="70"/>
        <v>541.62796911111104</v>
      </c>
      <c r="X673">
        <f t="shared" si="71"/>
        <v>0.26116864464434197</v>
      </c>
      <c r="Y673">
        <f t="shared" si="72"/>
        <v>82.215586968024795</v>
      </c>
      <c r="Z673">
        <f t="shared" si="73"/>
        <v>22.409512986953281</v>
      </c>
      <c r="AA673">
        <f t="shared" si="74"/>
        <v>1.3024602026049203</v>
      </c>
      <c r="AB673">
        <f t="shared" si="75"/>
        <v>18.424112638899388</v>
      </c>
      <c r="AC673">
        <f t="shared" si="76"/>
        <v>7.0544887438494932</v>
      </c>
    </row>
    <row r="674" spans="1:29" x14ac:dyDescent="0.25">
      <c r="A674" t="s">
        <v>726</v>
      </c>
      <c r="B674" t="s">
        <v>930</v>
      </c>
      <c r="C674" t="s">
        <v>2340</v>
      </c>
      <c r="D674" t="s">
        <v>2341</v>
      </c>
      <c r="E674" t="s">
        <v>2623</v>
      </c>
      <c r="I674" t="str">
        <f ca="1">IFERROR(__xludf.DUMMYFUNCTION("IFS(
  REGEXMATCH(LOWER(B274), ""sports|ufc|nba|nfl|mlb|soccer|sports fans""), ""Sports"",
  REGEXMATCH(LOWER(B274), ""music|spotify|concert|band|rock|pop|hip hop|jazz|r&amp;b|music lovers""), ""Music"",
  REGEXMATCH(LOWER(B274), ""food|cooking|recipe|restaur"&amp;"ant|snack|grocery|foodies""), ""Food"",
  REGEXMATCH(LOWER(B274), ""travel|vacation|airline|hotel|trip|flights|travelers""), ""Travel"",
  REGEXMATCH(LOWER(B274), ""fashion|style|clothing|apparel|shoes|accessories|beauty|cosmetics|fashionistas""), ""Fashi"&amp;"on &amp; Beauty"",
  REGEXMATCH(LOWER(B274), ""fitness|workout|gym|exercise|yoga|wellness|fitness enthusiasts""), ""Fitness"",
  REGEXMATCH(LOWER(B274), ""health|medical|pharmacy|mental health|doctor|health-conscious""), ""Health"",
  REGEXMATCH(LOWER(B274), "&amp;"""pets|dogs|cats|animals|pet care|pet lovers""), ""Pets"",
  REGEXMATCH(LOWER(B274), ""games|gaming|video games|xbox|playstation|nintendo|gamers""), ""Gaming"",
  REGEXMATCH(LOWER(B274), ""entertainment|movies|tv|netflix|streaming|celebrity|movie lovers|t"&amp;"v fans""), ""Entertainment"",
  REGEXMATCH(LOWER(B274), ""lifestyle|home|interior|decor|living|lifestyle enthusiasts""), ""Lifestyle"",
  REGEXMATCH(LOWER(B274), ""financial|finance|investing|stocks|retirement|banking|credit|debt|loans|savings|personal fi"&amp;"nance""), ""Finance"",
  REGEXMATCH(LOWER(B274), ""auto|automotive""), ""Auto"",
  REGEXMATCH(LOWER(B274), ""parenting|moms|dads|kids|toddlers|baby|new parents|children""), ""Parenting"",
  REGEXMATCH(LOWER(B274), ""technology|tech|gadgets|smartphone|apps"&amp;"|devices|computing|ai|robots""), ""Technology"",
  REGEXMATCH(LOWER(B274), ""education|students|learning|school|teachers|college|university|academics""), ""Education"",
  TRUE, ""Other""
)"),"Sports")</f>
        <v>Sports</v>
      </c>
      <c r="J674" t="s">
        <v>27</v>
      </c>
      <c r="K674" t="s">
        <v>276</v>
      </c>
      <c r="L674" t="s">
        <v>21</v>
      </c>
      <c r="M674" t="s">
        <v>727</v>
      </c>
      <c r="N674" t="s">
        <v>23</v>
      </c>
      <c r="O674" t="s">
        <v>24</v>
      </c>
      <c r="P674">
        <v>10883</v>
      </c>
      <c r="Q674">
        <v>46</v>
      </c>
      <c r="R674">
        <v>1652</v>
      </c>
      <c r="S674">
        <v>8869</v>
      </c>
      <c r="T674">
        <v>16</v>
      </c>
      <c r="U674">
        <v>1942.482395</v>
      </c>
      <c r="V674" t="s">
        <v>290</v>
      </c>
      <c r="W674">
        <f t="shared" si="70"/>
        <v>121.4051496875</v>
      </c>
      <c r="X674">
        <f t="shared" si="71"/>
        <v>0.42267757052283378</v>
      </c>
      <c r="Y674">
        <f t="shared" si="72"/>
        <v>15.179637967472203</v>
      </c>
      <c r="Z674">
        <f t="shared" si="73"/>
        <v>1175.8368008474577</v>
      </c>
      <c r="AA674">
        <f t="shared" si="74"/>
        <v>34.782608695652172</v>
      </c>
      <c r="AB674">
        <f t="shared" si="75"/>
        <v>178.48776945695121</v>
      </c>
      <c r="AC674">
        <f t="shared" si="76"/>
        <v>42.227878152173915</v>
      </c>
    </row>
    <row r="675" spans="1:29" x14ac:dyDescent="0.25">
      <c r="A675" t="s">
        <v>1222</v>
      </c>
      <c r="B675" t="s">
        <v>2306</v>
      </c>
      <c r="C675" t="s">
        <v>2307</v>
      </c>
      <c r="D675" t="s">
        <v>242</v>
      </c>
      <c r="E675" t="s">
        <v>2761</v>
      </c>
      <c r="F675" t="s">
        <v>3111</v>
      </c>
      <c r="I675" t="str">
        <f ca="1">IFERROR(__xludf.DUMMYFUNCTION("IFS(
  REGEXMATCH(LOWER(B540), ""sports|ufc|nba|nfl|mlb|soccer|sports fans""), ""Sports"",
  REGEXMATCH(LOWER(B540), ""music|spotify|concert|band|rock|pop|hip hop|jazz|r&amp;b|music lovers""), ""Music"",
  REGEXMATCH(LOWER(B540), ""food|cooking|recipe|restaur"&amp;"ant|snack|grocery|foodies""), ""Food"",
  REGEXMATCH(LOWER(B540), ""travel|vacation|airline|hotel|trip|flights|travelers""), ""Travel"",
  REGEXMATCH(LOWER(B540), ""fashion|style|clothing|apparel|shoes|accessories|beauty|cosmetics|fashionistas""), ""Fashi"&amp;"on &amp; Beauty"",
  REGEXMATCH(LOWER(B540), ""fitness|workout|gym|exercise|yoga|wellness|fitness enthusiasts""), ""Fitness"",
  REGEXMATCH(LOWER(B540), ""health|medical|pharmacy|mental health|doctor|health-conscious""), ""Health"",
  REGEXMATCH(LOWER(B540), "&amp;"""pets|dogs|cats|animals|pet care|pet lovers""), ""Pets"",
  REGEXMATCH(LOWER(B540), ""games|gaming|video games|xbox|playstation|nintendo|gamers""), ""Gaming"",
  REGEXMATCH(LOWER(B540), ""entertainment|movies|tv|netflix|streaming|celebrity|movie lovers|t"&amp;"v fans""), ""Entertainment"",
  REGEXMATCH(LOWER(B540), ""lifestyle|home|interior|decor|living|lifestyle enthusiasts""), ""Lifestyle"",
  REGEXMATCH(LOWER(B540), ""financial|finance|investing|stocks|retirement|banking|credit|debt|loans|savings|personal fi"&amp;"nance""), ""Finance"",
  REGEXMATCH(LOWER(B540), ""auto|automotive""), ""Auto"",
  REGEXMATCH(LOWER(B540), ""parenting|moms|dads|kids|toddlers|baby|new parents|children""), ""Parenting"",
  REGEXMATCH(LOWER(B540), ""technology|tech|gadgets|smartphone|apps"&amp;"|devices|computing|ai|robots""), ""Technology"",
  REGEXMATCH(LOWER(B540), ""education|students|learning|school|teachers|college|university|academics""), ""Education"",
  TRUE, ""Other""
)"),"Travel")</f>
        <v>Travel</v>
      </c>
      <c r="J675" t="s">
        <v>27</v>
      </c>
      <c r="K675" t="s">
        <v>160</v>
      </c>
      <c r="L675" t="s">
        <v>21</v>
      </c>
      <c r="M675" t="s">
        <v>115</v>
      </c>
      <c r="N675" t="s">
        <v>46</v>
      </c>
      <c r="O675" t="s">
        <v>24</v>
      </c>
      <c r="P675">
        <v>1720462</v>
      </c>
      <c r="Q675">
        <v>4865</v>
      </c>
      <c r="R675">
        <v>940296</v>
      </c>
      <c r="S675">
        <v>1516537</v>
      </c>
      <c r="T675">
        <v>20</v>
      </c>
      <c r="U675">
        <v>5906.4649669999999</v>
      </c>
      <c r="V675" t="s">
        <v>47</v>
      </c>
      <c r="W675">
        <f t="shared" si="70"/>
        <v>295.32324834999997</v>
      </c>
      <c r="X675">
        <f t="shared" si="71"/>
        <v>0.28277288309767956</v>
      </c>
      <c r="Y675">
        <f t="shared" si="72"/>
        <v>54.653691857187191</v>
      </c>
      <c r="Z675">
        <f t="shared" si="73"/>
        <v>6.2814953663527229</v>
      </c>
      <c r="AA675">
        <f t="shared" si="74"/>
        <v>0.41109969167523125</v>
      </c>
      <c r="AB675">
        <f t="shared" si="75"/>
        <v>3.433069121549909</v>
      </c>
      <c r="AC675">
        <f t="shared" si="76"/>
        <v>1.2140729634121274</v>
      </c>
    </row>
    <row r="676" spans="1:29" x14ac:dyDescent="0.25">
      <c r="A676" t="s">
        <v>1495</v>
      </c>
      <c r="B676" t="s">
        <v>2306</v>
      </c>
      <c r="C676" t="s">
        <v>2307</v>
      </c>
      <c r="D676" t="s">
        <v>2327</v>
      </c>
      <c r="E676" t="s">
        <v>3112</v>
      </c>
      <c r="I676" t="str">
        <f ca="1">IFERROR(__xludf.DUMMYFUNCTION("IFS(
  REGEXMATCH(LOWER(B717), ""sports|ufc|nba|nfl|mlb|soccer|sports fans""), ""Sports"",
  REGEXMATCH(LOWER(B717), ""music|spotify|concert|band|rock|pop|hip hop|jazz|r&amp;b|music lovers""), ""Music"",
  REGEXMATCH(LOWER(B717), ""food|cooking|recipe|restaur"&amp;"ant|snack|grocery|foodies""), ""Food"",
  REGEXMATCH(LOWER(B717), ""travel|vacation|airline|hotel|trip|flights|travelers""), ""Travel"",
  REGEXMATCH(LOWER(B717), ""fashion|style|clothing|apparel|shoes|accessories|beauty|cosmetics|fashionistas""), ""Fashi"&amp;"on &amp; Beauty"",
  REGEXMATCH(LOWER(B717), ""fitness|workout|gym|exercise|yoga|wellness|fitness enthusiasts""), ""Fitness"",
  REGEXMATCH(LOWER(B717), ""health|medical|pharmacy|mental health|doctor|health-conscious""), ""Health"",
  REGEXMATCH(LOWER(B717), "&amp;"""pets|dogs|cats|animals|pet care|pet lovers""), ""Pets"",
  REGEXMATCH(LOWER(B717), ""games|gaming|video games|xbox|playstation|nintendo|gamers""), ""Gaming"",
  REGEXMATCH(LOWER(B717), ""entertainment|movies|tv|netflix|streaming|celebrity|movie lovers|t"&amp;"v fans""), ""Entertainment"",
  REGEXMATCH(LOWER(B717), ""lifestyle|home|interior|decor|living|lifestyle enthusiasts""), ""Lifestyle"",
  REGEXMATCH(LOWER(B717), ""financial|finance|investing|stocks|retirement|banking|credit|debt|loans|savings|personal fi"&amp;"nance""), ""Finance"",
  REGEXMATCH(LOWER(B717), ""auto|automotive""), ""Auto"",
  REGEXMATCH(LOWER(B717), ""parenting|moms|dads|kids|toddlers|baby|new parents|children""), ""Parenting"",
  REGEXMATCH(LOWER(B717), ""technology|tech|gadgets|smartphone|apps"&amp;"|devices|computing|ai|robots""), ""Technology"",
  REGEXMATCH(LOWER(B717), ""education|students|learning|school|teachers|college|university|academics""), ""Education"",
  TRUE, ""Other""
)"),"Fashion &amp; Beauty")</f>
        <v>Fashion &amp; Beauty</v>
      </c>
      <c r="J676" t="s">
        <v>19</v>
      </c>
      <c r="K676" t="s">
        <v>256</v>
      </c>
      <c r="L676" t="s">
        <v>40</v>
      </c>
      <c r="M676" t="s">
        <v>157</v>
      </c>
      <c r="N676" t="s">
        <v>23</v>
      </c>
      <c r="O676" t="s">
        <v>24</v>
      </c>
      <c r="P676">
        <v>999915</v>
      </c>
      <c r="Q676">
        <v>2748</v>
      </c>
      <c r="R676">
        <v>618816</v>
      </c>
      <c r="S676">
        <v>829942</v>
      </c>
      <c r="T676">
        <v>23</v>
      </c>
      <c r="U676">
        <v>7879.3167869999997</v>
      </c>
      <c r="V676" t="s">
        <v>64</v>
      </c>
      <c r="W676">
        <f t="shared" si="70"/>
        <v>342.5789907391304</v>
      </c>
      <c r="X676">
        <f t="shared" si="71"/>
        <v>0.27482335998559881</v>
      </c>
      <c r="Y676">
        <f t="shared" si="72"/>
        <v>61.886860383132571</v>
      </c>
      <c r="Z676">
        <f t="shared" si="73"/>
        <v>12.732891177668321</v>
      </c>
      <c r="AA676">
        <f t="shared" si="74"/>
        <v>0.83697234352256189</v>
      </c>
      <c r="AB676">
        <f t="shared" si="75"/>
        <v>7.8799865858597986</v>
      </c>
      <c r="AC676">
        <f t="shared" si="76"/>
        <v>2.86729140720524</v>
      </c>
    </row>
    <row r="677" spans="1:29" x14ac:dyDescent="0.25">
      <c r="A677" t="s">
        <v>56</v>
      </c>
      <c r="B677" t="s">
        <v>2471</v>
      </c>
      <c r="C677" t="s">
        <v>2507</v>
      </c>
      <c r="D677" t="s">
        <v>3113</v>
      </c>
      <c r="I677" t="str">
        <f ca="1">IFERROR(__xludf.DUMMYFUNCTION("IFS(
  REGEXMATCH(LOWER(B9), ""sports|ufc|nba|nfl|mlb|soccer|sports fans""), ""Sports"",
  REGEXMATCH(LOWER(B9), ""music|spotify|concert|band|rock|pop|hip hop|jazz|r&amp;b|music lovers""), ""Music"",
  REGEXMATCH(LOWER(B9), ""food|cooking|recipe|restaurant|sn"&amp;"ack|grocery|foodies""), ""Food"",
  REGEXMATCH(LOWER(B9), ""travel|vacation|airline|hotel|trip|flights|travelers""), ""Travel"",
  REGEXMATCH(LOWER(B9), ""fashion|style|clothing|apparel|shoes|accessories|beauty|cosmetics|fashionistas""), ""Fashion &amp; Beaut"&amp;"y"",
  REGEXMATCH(LOWER(B9), ""fitness|workout|gym|exercise|yoga|wellness|fitness enthusiasts""), ""Fitness"",
  REGEXMATCH(LOWER(B9), ""health|medical|pharmacy|mental health|doctor|health-conscious""), ""Health"",
  REGEXMATCH(LOWER(B9), ""pets|dogs|cats"&amp;"|animals|pet care|pet lovers""), ""Pets"",
  REGEXMATCH(LOWER(B9), ""games|gaming|video games|xbox|playstation|nintendo|gamers""), ""Gaming"",
  REGEXMATCH(LOWER(B9), ""entertainment|movies|tv|netflix|streaming|celebrity|movie lovers|tv fans""), ""Enterta"&amp;"inment"",
  REGEXMATCH(LOWER(B9), ""lifestyle|home|interior|decor|living|lifestyle enthusiasts""), ""Lifestyle"",
  REGEXMATCH(LOWER(B9), ""financial|finance|investing|stocks|retirement|banking|credit|debt|loans|savings|personal finance""), ""Finance"",
 "&amp;" REGEXMATCH(LOWER(B9), ""auto|automotive""), ""Auto"",
  REGEXMATCH(LOWER(B9), ""parenting|moms|dads|kids|toddlers|baby|new parents|children""), ""Parenting"",
  REGEXMATCH(LOWER(B9), ""technology|tech|gadgets|smartphone|apps|devices|computing|ai|robots"""&amp;"), ""Technology"",
  REGEXMATCH(LOWER(B9), ""education|students|learning|school|teachers|college|university|academics""), ""Education"",
  TRUE, ""Other""
)"),"Finance")</f>
        <v>Finance</v>
      </c>
      <c r="J677" t="s">
        <v>27</v>
      </c>
      <c r="K677" t="s">
        <v>57</v>
      </c>
      <c r="L677" t="s">
        <v>29</v>
      </c>
      <c r="M677" t="s">
        <v>58</v>
      </c>
      <c r="N677" t="s">
        <v>59</v>
      </c>
      <c r="O677" t="s">
        <v>24</v>
      </c>
      <c r="P677">
        <v>13382</v>
      </c>
      <c r="Q677">
        <v>68</v>
      </c>
      <c r="R677">
        <v>3340</v>
      </c>
      <c r="S677">
        <v>11662</v>
      </c>
      <c r="T677">
        <v>1</v>
      </c>
      <c r="U677">
        <v>1447.927193</v>
      </c>
      <c r="V677" t="s">
        <v>31</v>
      </c>
      <c r="W677">
        <f t="shared" si="70"/>
        <v>1447.927193</v>
      </c>
      <c r="X677">
        <f t="shared" si="71"/>
        <v>0.50814526976535646</v>
      </c>
      <c r="Y677">
        <f t="shared" si="72"/>
        <v>24.958900014945449</v>
      </c>
      <c r="Z677">
        <f t="shared" si="73"/>
        <v>433.51113562874252</v>
      </c>
      <c r="AA677">
        <f t="shared" si="74"/>
        <v>1.4705882352941175</v>
      </c>
      <c r="AB677">
        <f t="shared" si="75"/>
        <v>108.19961089523241</v>
      </c>
      <c r="AC677">
        <f t="shared" si="76"/>
        <v>21.293046955882353</v>
      </c>
    </row>
    <row r="678" spans="1:29" x14ac:dyDescent="0.25">
      <c r="A678" t="s">
        <v>255</v>
      </c>
      <c r="B678" t="s">
        <v>2393</v>
      </c>
      <c r="C678" t="s">
        <v>2522</v>
      </c>
      <c r="D678" t="s">
        <v>2913</v>
      </c>
      <c r="E678" t="s">
        <v>2575</v>
      </c>
      <c r="F678" t="s">
        <v>2699</v>
      </c>
      <c r="I678" t="str">
        <f ca="1">IFERROR(__xludf.DUMMYFUNCTION("IFS(
  REGEXMATCH(LOWER(B73), ""sports|ufc|nba|nfl|mlb|soccer|sports fans""), ""Sports"",
  REGEXMATCH(LOWER(B73), ""music|spotify|concert|band|rock|pop|hip hop|jazz|r&amp;b|music lovers""), ""Music"",
  REGEXMATCH(LOWER(B73), ""food|cooking|recipe|restaurant"&amp;"|snack|grocery|foodies""), ""Food"",
  REGEXMATCH(LOWER(B73), ""travel|vacation|airline|hotel|trip|flights|travelers""), ""Travel"",
  REGEXMATCH(LOWER(B73), ""fashion|style|clothing|apparel|shoes|accessories|beauty|cosmetics|fashionistas""), ""Fashion &amp; "&amp;"Beauty"",
  REGEXMATCH(LOWER(B73), ""fitness|workout|gym|exercise|yoga|wellness|fitness enthusiasts""), ""Fitness"",
  REGEXMATCH(LOWER(B73), ""health|medical|pharmacy|mental health|doctor|health-conscious""), ""Health"",
  REGEXMATCH(LOWER(B73), ""pets|d"&amp;"ogs|cats|animals|pet care|pet lovers""), ""Pets"",
  REGEXMATCH(LOWER(B73), ""games|gaming|video games|xbox|playstation|nintendo|gamers""), ""Gaming"",
  REGEXMATCH(LOWER(B73), ""entertainment|movies|tv|netflix|streaming|celebrity|movie lovers|tv fans""),"&amp;" ""Entertainment"",
  REGEXMATCH(LOWER(B73), ""lifestyle|home|interior|decor|living|lifestyle enthusiasts""), ""Lifestyle"",
  REGEXMATCH(LOWER(B73), ""financial|finance|investing|stocks|retirement|banking|credit|debt|loans|savings|personal finance""), """&amp;"Finance"",
  REGEXMATCH(LOWER(B73), ""auto|automotive""), ""Auto"",
  REGEXMATCH(LOWER(B73), ""parenting|moms|dads|kids|toddlers|baby|new parents|children""), ""Parenting"",
  REGEXMATCH(LOWER(B73), ""technology|tech|gadgets|smartphone|apps|devices|comput"&amp;"ing|ai|robots""), ""Technology"",
  REGEXMATCH(LOWER(B73), ""education|students|learning|school|teachers|college|university|academics""), ""Education"",
  TRUE, ""Other""
)"),"Auto")</f>
        <v>Auto</v>
      </c>
      <c r="J678" t="s">
        <v>19</v>
      </c>
      <c r="K678" t="s">
        <v>256</v>
      </c>
      <c r="L678" t="s">
        <v>34</v>
      </c>
      <c r="M678" t="s">
        <v>257</v>
      </c>
      <c r="N678" t="s">
        <v>36</v>
      </c>
      <c r="O678" t="s">
        <v>24</v>
      </c>
      <c r="P678">
        <v>17561</v>
      </c>
      <c r="Q678">
        <v>50</v>
      </c>
      <c r="R678">
        <v>2960</v>
      </c>
      <c r="S678">
        <v>9953</v>
      </c>
      <c r="T678">
        <v>10</v>
      </c>
      <c r="U678">
        <v>1519.90401</v>
      </c>
      <c r="V678" t="s">
        <v>119</v>
      </c>
      <c r="W678">
        <f t="shared" si="70"/>
        <v>151.99040099999999</v>
      </c>
      <c r="X678">
        <f t="shared" si="71"/>
        <v>0.28472182677524061</v>
      </c>
      <c r="Y678">
        <f t="shared" si="72"/>
        <v>16.855532145094244</v>
      </c>
      <c r="Z678">
        <f t="shared" si="73"/>
        <v>513.48108445945945</v>
      </c>
      <c r="AA678">
        <f t="shared" si="74"/>
        <v>20</v>
      </c>
      <c r="AB678">
        <f t="shared" si="75"/>
        <v>86.549969250042707</v>
      </c>
      <c r="AC678">
        <f t="shared" si="76"/>
        <v>30.398080199999999</v>
      </c>
    </row>
    <row r="679" spans="1:29" x14ac:dyDescent="0.25">
      <c r="A679" t="s">
        <v>822</v>
      </c>
      <c r="B679" t="s">
        <v>2310</v>
      </c>
      <c r="C679" t="s">
        <v>2362</v>
      </c>
      <c r="D679" t="s">
        <v>2604</v>
      </c>
      <c r="E679" t="s">
        <v>2605</v>
      </c>
      <c r="F679" t="s">
        <v>2606</v>
      </c>
      <c r="G679" t="s">
        <v>3114</v>
      </c>
      <c r="I679" t="str">
        <f ca="1">IFERROR(__xludf.DUMMYFUNCTION("IFS(
  REGEXMATCH(LOWER(B322), ""sports|ufc|nba|nfl|mlb|soccer|sports fans""), ""Sports"",
  REGEXMATCH(LOWER(B322), ""music|spotify|concert|band|rock|pop|hip hop|jazz|r&amp;b|music lovers""), ""Music"",
  REGEXMATCH(LOWER(B322), ""food|cooking|recipe|restaur"&amp;"ant|snack|grocery|foodies""), ""Food"",
  REGEXMATCH(LOWER(B322), ""travel|vacation|airline|hotel|trip|flights|travelers""), ""Travel"",
  REGEXMATCH(LOWER(B322), ""fashion|style|clothing|apparel|shoes|accessories|beauty|cosmetics|fashionistas""), ""Fashi"&amp;"on &amp; Beauty"",
  REGEXMATCH(LOWER(B322), ""fitness|workout|gym|exercise|yoga|wellness|fitness enthusiasts""), ""Fitness"",
  REGEXMATCH(LOWER(B322), ""health|medical|pharmacy|mental health|doctor|health-conscious""), ""Health"",
  REGEXMATCH(LOWER(B322), "&amp;"""pets|dogs|cats|animals|pet care|pet lovers""), ""Pets"",
  REGEXMATCH(LOWER(B322), ""games|gaming|video games|xbox|playstation|nintendo|gamers""), ""Gaming"",
  REGEXMATCH(LOWER(B322), ""entertainment|movies|tv|netflix|streaming|celebrity|movie lovers|t"&amp;"v fans""), ""Entertainment"",
  REGEXMATCH(LOWER(B322), ""lifestyle|home|interior|decor|living|lifestyle enthusiasts""), ""Lifestyle"",
  REGEXMATCH(LOWER(B322), ""financial|finance|investing|stocks|retirement|banking|credit|debt|loans|savings|personal fi"&amp;"nance""), ""Finance"",
  REGEXMATCH(LOWER(B322), ""auto|automotive""), ""Auto"",
  REGEXMATCH(LOWER(B322), ""parenting|moms|dads|kids|toddlers|baby|new parents|children""), ""Parenting"",
  REGEXMATCH(LOWER(B322), ""technology|tech|gadgets|smartphone|apps"&amp;"|devices|computing|ai|robots""), ""Technology"",
  REGEXMATCH(LOWER(B322), ""education|students|learning|school|teachers|college|university|academics""), ""Education"",
  TRUE, ""Other""
)"),"Technology")</f>
        <v>Technology</v>
      </c>
      <c r="J679" t="s">
        <v>27</v>
      </c>
      <c r="K679" t="s">
        <v>770</v>
      </c>
      <c r="L679" t="s">
        <v>34</v>
      </c>
      <c r="M679" t="s">
        <v>90</v>
      </c>
      <c r="N679" t="s">
        <v>23</v>
      </c>
      <c r="O679" t="s">
        <v>24</v>
      </c>
      <c r="P679">
        <v>130796</v>
      </c>
      <c r="Q679">
        <v>300</v>
      </c>
      <c r="R679">
        <v>109118</v>
      </c>
      <c r="S679">
        <v>122937</v>
      </c>
      <c r="T679">
        <v>6</v>
      </c>
      <c r="U679">
        <v>2196.6612319999999</v>
      </c>
      <c r="V679" t="s">
        <v>47</v>
      </c>
      <c r="W679">
        <f t="shared" si="70"/>
        <v>366.11020533333334</v>
      </c>
      <c r="X679">
        <f t="shared" si="71"/>
        <v>0.22936481237958348</v>
      </c>
      <c r="Y679">
        <f t="shared" si="72"/>
        <v>83.426098657451291</v>
      </c>
      <c r="Z679">
        <f t="shared" si="73"/>
        <v>20.131062079583572</v>
      </c>
      <c r="AA679">
        <f t="shared" si="74"/>
        <v>2</v>
      </c>
      <c r="AB679">
        <f t="shared" si="75"/>
        <v>16.794559711306157</v>
      </c>
      <c r="AC679">
        <f t="shared" si="76"/>
        <v>7.3222041066666668</v>
      </c>
    </row>
    <row r="680" spans="1:29" x14ac:dyDescent="0.25">
      <c r="A680" t="s">
        <v>1464</v>
      </c>
      <c r="B680" t="s">
        <v>2306</v>
      </c>
      <c r="C680" t="s">
        <v>2307</v>
      </c>
      <c r="D680" t="s">
        <v>2308</v>
      </c>
      <c r="E680" t="s">
        <v>3115</v>
      </c>
      <c r="I680" t="str">
        <f ca="1">IFERROR(__xludf.DUMMYFUNCTION("IFS(
  REGEXMATCH(LOWER(B693), ""sports|ufc|nba|nfl|mlb|soccer|sports fans""), ""Sports"",
  REGEXMATCH(LOWER(B693), ""music|spotify|concert|band|rock|pop|hip hop|jazz|r&amp;b|music lovers""), ""Music"",
  REGEXMATCH(LOWER(B693), ""food|cooking|recipe|restaur"&amp;"ant|snack|grocery|foodies""), ""Food"",
  REGEXMATCH(LOWER(B693), ""travel|vacation|airline|hotel|trip|flights|travelers""), ""Travel"",
  REGEXMATCH(LOWER(B693), ""fashion|style|clothing|apparel|shoes|accessories|beauty|cosmetics|fashionistas""), ""Fashi"&amp;"on &amp; Beauty"",
  REGEXMATCH(LOWER(B693), ""fitness|workout|gym|exercise|yoga|wellness|fitness enthusiasts""), ""Fitness"",
  REGEXMATCH(LOWER(B693), ""health|medical|pharmacy|mental health|doctor|health-conscious""), ""Health"",
  REGEXMATCH(LOWER(B693), "&amp;"""pets|dogs|cats|animals|pet care|pet lovers""), ""Pets"",
  REGEXMATCH(LOWER(B693), ""games|gaming|video games|xbox|playstation|nintendo|gamers""), ""Gaming"",
  REGEXMATCH(LOWER(B693), ""entertainment|movies|tv|netflix|streaming|celebrity|movie lovers|t"&amp;"v fans""), ""Entertainment"",
  REGEXMATCH(LOWER(B693), ""lifestyle|home|interior|decor|living|lifestyle enthusiasts""), ""Lifestyle"",
  REGEXMATCH(LOWER(B693), ""financial|finance|investing|stocks|retirement|banking|credit|debt|loans|savings|personal fi"&amp;"nance""), ""Finance"",
  REGEXMATCH(LOWER(B693), ""auto|automotive""), ""Auto"",
  REGEXMATCH(LOWER(B693), ""parenting|moms|dads|kids|toddlers|baby|new parents|children""), ""Parenting"",
  REGEXMATCH(LOWER(B693), ""technology|tech|gadgets|smartphone|apps"&amp;"|devices|computing|ai|robots""), ""Technology"",
  REGEXMATCH(LOWER(B693), ""education|students|learning|school|teachers|college|university|academics""), ""Education"",
  TRUE, ""Other""
)"),"Other")</f>
        <v>Other</v>
      </c>
      <c r="J680" t="s">
        <v>19</v>
      </c>
      <c r="K680" t="s">
        <v>156</v>
      </c>
      <c r="L680" t="s">
        <v>40</v>
      </c>
      <c r="M680" t="s">
        <v>1465</v>
      </c>
      <c r="N680" t="s">
        <v>23</v>
      </c>
      <c r="O680" t="s">
        <v>24</v>
      </c>
      <c r="P680">
        <v>12161</v>
      </c>
      <c r="Q680">
        <v>20</v>
      </c>
      <c r="R680">
        <v>6284</v>
      </c>
      <c r="S680">
        <v>10919</v>
      </c>
      <c r="T680">
        <v>4</v>
      </c>
      <c r="U680">
        <v>7273.2659880000001</v>
      </c>
      <c r="V680" t="s">
        <v>80</v>
      </c>
      <c r="W680">
        <f t="shared" si="70"/>
        <v>1818.316497</v>
      </c>
      <c r="X680">
        <f t="shared" si="71"/>
        <v>0.16446015952635473</v>
      </c>
      <c r="Y680">
        <f t="shared" si="72"/>
        <v>51.673382123180659</v>
      </c>
      <c r="Z680">
        <f t="shared" si="73"/>
        <v>1157.4261597708467</v>
      </c>
      <c r="AA680">
        <f t="shared" si="74"/>
        <v>20</v>
      </c>
      <c r="AB680">
        <f t="shared" si="75"/>
        <v>598.08124233204512</v>
      </c>
      <c r="AC680">
        <f t="shared" si="76"/>
        <v>363.66329940000003</v>
      </c>
    </row>
    <row r="681" spans="1:29" x14ac:dyDescent="0.25">
      <c r="A681" t="s">
        <v>815</v>
      </c>
      <c r="B681" t="s">
        <v>2310</v>
      </c>
      <c r="C681" t="s">
        <v>3116</v>
      </c>
      <c r="D681" t="s">
        <v>3116</v>
      </c>
      <c r="I681" t="str">
        <f ca="1">IFERROR(__xludf.DUMMYFUNCTION("IFS(
  REGEXMATCH(LOWER(B318), ""sports|ufc|nba|nfl|mlb|soccer|sports fans""), ""Sports"",
  REGEXMATCH(LOWER(B318), ""music|spotify|concert|band|rock|pop|hip hop|jazz|r&amp;b|music lovers""), ""Music"",
  REGEXMATCH(LOWER(B318), ""food|cooking|recipe|restaur"&amp;"ant|snack|grocery|foodies""), ""Food"",
  REGEXMATCH(LOWER(B318), ""travel|vacation|airline|hotel|trip|flights|travelers""), ""Travel"",
  REGEXMATCH(LOWER(B318), ""fashion|style|clothing|apparel|shoes|accessories|beauty|cosmetics|fashionistas""), ""Fashi"&amp;"on &amp; Beauty"",
  REGEXMATCH(LOWER(B318), ""fitness|workout|gym|exercise|yoga|wellness|fitness enthusiasts""), ""Fitness"",
  REGEXMATCH(LOWER(B318), ""health|medical|pharmacy|mental health|doctor|health-conscious""), ""Health"",
  REGEXMATCH(LOWER(B318), "&amp;"""pets|dogs|cats|animals|pet care|pet lovers""), ""Pets"",
  REGEXMATCH(LOWER(B318), ""games|gaming|video games|xbox|playstation|nintendo|gamers""), ""Gaming"",
  REGEXMATCH(LOWER(B318), ""entertainment|movies|tv|netflix|streaming|celebrity|movie lovers|t"&amp;"v fans""), ""Entertainment"",
  REGEXMATCH(LOWER(B318), ""lifestyle|home|interior|decor|living|lifestyle enthusiasts""), ""Lifestyle"",
  REGEXMATCH(LOWER(B318), ""financial|finance|investing|stocks|retirement|banking|credit|debt|loans|savings|personal fi"&amp;"nance""), ""Finance"",
  REGEXMATCH(LOWER(B318), ""auto|automotive""), ""Auto"",
  REGEXMATCH(LOWER(B318), ""parenting|moms|dads|kids|toddlers|baby|new parents|children""), ""Parenting"",
  REGEXMATCH(LOWER(B318), ""technology|tech|gadgets|smartphone|apps"&amp;"|devices|computing|ai|robots""), ""Technology"",
  REGEXMATCH(LOWER(B318), ""education|students|learning|school|teachers|college|university|academics""), ""Education"",
  TRUE, ""Other""
)"),"Entertainment")</f>
        <v>Entertainment</v>
      </c>
      <c r="J681" t="s">
        <v>27</v>
      </c>
      <c r="K681" t="s">
        <v>816</v>
      </c>
      <c r="L681" t="s">
        <v>34</v>
      </c>
      <c r="M681" t="s">
        <v>125</v>
      </c>
      <c r="N681" t="s">
        <v>51</v>
      </c>
      <c r="O681" t="s">
        <v>24</v>
      </c>
      <c r="P681">
        <v>8545</v>
      </c>
      <c r="Q681">
        <v>20</v>
      </c>
      <c r="R681">
        <v>3454</v>
      </c>
      <c r="S681">
        <v>5510</v>
      </c>
      <c r="T681">
        <v>2</v>
      </c>
      <c r="U681">
        <v>2181.2479490000001</v>
      </c>
      <c r="V681" t="s">
        <v>207</v>
      </c>
      <c r="W681">
        <f t="shared" si="70"/>
        <v>1090.6239745</v>
      </c>
      <c r="X681">
        <f t="shared" si="71"/>
        <v>0.23405500292568754</v>
      </c>
      <c r="Y681">
        <f t="shared" si="72"/>
        <v>40.421299005266235</v>
      </c>
      <c r="Z681">
        <f t="shared" si="73"/>
        <v>631.51359264620737</v>
      </c>
      <c r="AA681">
        <f t="shared" si="74"/>
        <v>10</v>
      </c>
      <c r="AB681">
        <f t="shared" si="75"/>
        <v>255.26599754242247</v>
      </c>
      <c r="AC681">
        <f t="shared" si="76"/>
        <v>109.06239745000001</v>
      </c>
    </row>
    <row r="682" spans="1:29" x14ac:dyDescent="0.25">
      <c r="A682" t="s">
        <v>717</v>
      </c>
      <c r="B682" t="s">
        <v>818</v>
      </c>
      <c r="C682" t="s">
        <v>2337</v>
      </c>
      <c r="D682" t="s">
        <v>2526</v>
      </c>
      <c r="I682" t="str">
        <f ca="1">IFERROR(__xludf.DUMMYFUNCTION("IFS(
  REGEXMATCH(LOWER(B270), ""sports|ufc|nba|nfl|mlb|soccer|sports fans""), ""Sports"",
  REGEXMATCH(LOWER(B270), ""music|spotify|concert|band|rock|pop|hip hop|jazz|r&amp;b|music lovers""), ""Music"",
  REGEXMATCH(LOWER(B270), ""food|cooking|recipe|restaur"&amp;"ant|snack|grocery|foodies""), ""Food"",
  REGEXMATCH(LOWER(B270), ""travel|vacation|airline|hotel|trip|flights|travelers""), ""Travel"",
  REGEXMATCH(LOWER(B270), ""fashion|style|clothing|apparel|shoes|accessories|beauty|cosmetics|fashionistas""), ""Fashi"&amp;"on &amp; Beauty"",
  REGEXMATCH(LOWER(B270), ""fitness|workout|gym|exercise|yoga|wellness|fitness enthusiasts""), ""Fitness"",
  REGEXMATCH(LOWER(B270), ""health|medical|pharmacy|mental health|doctor|health-conscious""), ""Health"",
  REGEXMATCH(LOWER(B270), "&amp;"""pets|dogs|cats|animals|pet care|pet lovers""), ""Pets"",
  REGEXMATCH(LOWER(B270), ""games|gaming|video games|xbox|playstation|nintendo|gamers""), ""Gaming"",
  REGEXMATCH(LOWER(B270), ""entertainment|movies|tv|netflix|streaming|celebrity|movie lovers|t"&amp;"v fans""), ""Entertainment"",
  REGEXMATCH(LOWER(B270), ""lifestyle|home|interior|decor|living|lifestyle enthusiasts""), ""Lifestyle"",
  REGEXMATCH(LOWER(B270), ""financial|finance|investing|stocks|retirement|banking|credit|debt|loans|savings|personal fi"&amp;"nance""), ""Finance"",
  REGEXMATCH(LOWER(B270), ""auto|automotive""), ""Auto"",
  REGEXMATCH(LOWER(B270), ""parenting|moms|dads|kids|toddlers|baby|new parents|children""), ""Parenting"",
  REGEXMATCH(LOWER(B270), ""technology|tech|gadgets|smartphone|apps"&amp;"|devices|computing|ai|robots""), ""Technology"",
  REGEXMATCH(LOWER(B270), ""education|students|learning|school|teachers|college|university|academics""), ""Education"",
  TRUE, ""Other""
)"),"Technology")</f>
        <v>Technology</v>
      </c>
      <c r="J682" t="s">
        <v>152</v>
      </c>
      <c r="K682" t="s">
        <v>658</v>
      </c>
      <c r="L682" t="s">
        <v>34</v>
      </c>
      <c r="M682" t="s">
        <v>172</v>
      </c>
      <c r="N682" t="s">
        <v>46</v>
      </c>
      <c r="O682" t="s">
        <v>24</v>
      </c>
      <c r="P682">
        <v>23410</v>
      </c>
      <c r="Q682">
        <v>66</v>
      </c>
      <c r="R682">
        <v>13626</v>
      </c>
      <c r="S682">
        <v>22109</v>
      </c>
      <c r="T682">
        <v>6</v>
      </c>
      <c r="U682">
        <v>1930.180523</v>
      </c>
      <c r="V682" t="s">
        <v>200</v>
      </c>
      <c r="W682">
        <f t="shared" si="70"/>
        <v>321.69675383333333</v>
      </c>
      <c r="X682">
        <f t="shared" si="71"/>
        <v>0.28193079880392991</v>
      </c>
      <c r="Y682">
        <f t="shared" si="72"/>
        <v>58.205894916702263</v>
      </c>
      <c r="Z682">
        <f t="shared" si="73"/>
        <v>141.65422890063115</v>
      </c>
      <c r="AA682">
        <f t="shared" si="74"/>
        <v>9.0909090909090917</v>
      </c>
      <c r="AB682">
        <f t="shared" si="75"/>
        <v>82.451111618966252</v>
      </c>
      <c r="AC682">
        <f t="shared" si="76"/>
        <v>29.245159439393941</v>
      </c>
    </row>
    <row r="683" spans="1:29" x14ac:dyDescent="0.25">
      <c r="A683" t="s">
        <v>465</v>
      </c>
      <c r="B683" t="s">
        <v>2412</v>
      </c>
      <c r="C683" t="s">
        <v>2382</v>
      </c>
      <c r="I683" t="str">
        <f ca="1">IFERROR(__xludf.DUMMYFUNCTION("IFS(
  REGEXMATCH(LOWER(B159), ""sports|ufc|nba|nfl|mlb|soccer|sports fans""), ""Sports"",
  REGEXMATCH(LOWER(B159), ""music|spotify|concert|band|rock|pop|hip hop|jazz|r&amp;b|music lovers""), ""Music"",
  REGEXMATCH(LOWER(B159), ""food|cooking|recipe|restaur"&amp;"ant|snack|grocery|foodies""), ""Food"",
  REGEXMATCH(LOWER(B159), ""travel|vacation|airline|hotel|trip|flights|travelers""), ""Travel"",
  REGEXMATCH(LOWER(B159), ""fashion|style|clothing|apparel|shoes|accessories|beauty|cosmetics|fashionistas""), ""Fashi"&amp;"on &amp; Beauty"",
  REGEXMATCH(LOWER(B159), ""fitness|workout|gym|exercise|yoga|wellness|fitness enthusiasts""), ""Fitness"",
  REGEXMATCH(LOWER(B159), ""health|medical|pharmacy|mental health|doctor|health-conscious""), ""Health"",
  REGEXMATCH(LOWER(B159), "&amp;"""pets|dogs|cats|animals|pet care|pet lovers""), ""Pets"",
  REGEXMATCH(LOWER(B159), ""games|gaming|video games|xbox|playstation|nintendo|gamers""), ""Gaming"",
  REGEXMATCH(LOWER(B159), ""entertainment|movies|tv|netflix|streaming|celebrity|movie lovers|t"&amp;"v fans""), ""Entertainment"",
  REGEXMATCH(LOWER(B159), ""lifestyle|home|interior|decor|living|lifestyle enthusiasts""), ""Lifestyle"",
  REGEXMATCH(LOWER(B159), ""financial|finance|investing|stocks|retirement|banking|credit|debt|loans|savings|personal fi"&amp;"nance""), ""Finance"",
  REGEXMATCH(LOWER(B159), ""auto|automotive""), ""Auto"",
  REGEXMATCH(LOWER(B159), ""parenting|moms|dads|kids|toddlers|baby|new parents|children""), ""Parenting"",
  REGEXMATCH(LOWER(B159), ""technology|tech|gadgets|smartphone|apps"&amp;"|devices|computing|ai|robots""), ""Technology"",
  REGEXMATCH(LOWER(B159), ""education|students|learning|school|teachers|college|university|academics""), ""Education"",
  TRUE, ""Other""
)"),"Other")</f>
        <v>Other</v>
      </c>
      <c r="J683" t="s">
        <v>19</v>
      </c>
      <c r="K683" t="s">
        <v>466</v>
      </c>
      <c r="L683" t="s">
        <v>29</v>
      </c>
      <c r="M683" t="s">
        <v>335</v>
      </c>
      <c r="N683" t="s">
        <v>23</v>
      </c>
      <c r="O683" t="s">
        <v>24</v>
      </c>
      <c r="P683">
        <v>15441</v>
      </c>
      <c r="Q683">
        <v>48</v>
      </c>
      <c r="R683">
        <v>7626</v>
      </c>
      <c r="S683">
        <v>14456</v>
      </c>
      <c r="T683">
        <v>19</v>
      </c>
      <c r="U683">
        <v>1614.309013</v>
      </c>
      <c r="V683" t="s">
        <v>31</v>
      </c>
      <c r="W683">
        <f t="shared" si="70"/>
        <v>84.963632263157891</v>
      </c>
      <c r="X683">
        <f t="shared" si="71"/>
        <v>0.31086069555080631</v>
      </c>
      <c r="Y683">
        <f t="shared" si="72"/>
        <v>49.38799300563435</v>
      </c>
      <c r="Z683">
        <f t="shared" si="73"/>
        <v>211.68489548911617</v>
      </c>
      <c r="AA683">
        <f t="shared" si="74"/>
        <v>39.583333333333329</v>
      </c>
      <c r="AB683">
        <f t="shared" si="75"/>
        <v>104.54692137814908</v>
      </c>
      <c r="AC683">
        <f t="shared" si="76"/>
        <v>33.631437770833337</v>
      </c>
    </row>
    <row r="684" spans="1:29" x14ac:dyDescent="0.25">
      <c r="A684" t="s">
        <v>1161</v>
      </c>
      <c r="B684" t="s">
        <v>2306</v>
      </c>
      <c r="C684" t="s">
        <v>2307</v>
      </c>
      <c r="D684" t="s">
        <v>2331</v>
      </c>
      <c r="E684" t="s">
        <v>2350</v>
      </c>
      <c r="F684" t="s">
        <v>3117</v>
      </c>
      <c r="I684" t="str">
        <f ca="1">IFERROR(__xludf.DUMMYFUNCTION("IFS(
  REGEXMATCH(LOWER(B506), ""sports|ufc|nba|nfl|mlb|soccer|sports fans""), ""Sports"",
  REGEXMATCH(LOWER(B506), ""music|spotify|concert|band|rock|pop|hip hop|jazz|r&amp;b|music lovers""), ""Music"",
  REGEXMATCH(LOWER(B506), ""food|cooking|recipe|restaur"&amp;"ant|snack|grocery|foodies""), ""Food"",
  REGEXMATCH(LOWER(B506), ""travel|vacation|airline|hotel|trip|flights|travelers""), ""Travel"",
  REGEXMATCH(LOWER(B506), ""fashion|style|clothing|apparel|shoes|accessories|beauty|cosmetics|fashionistas""), ""Fashi"&amp;"on &amp; Beauty"",
  REGEXMATCH(LOWER(B506), ""fitness|workout|gym|exercise|yoga|wellness|fitness enthusiasts""), ""Fitness"",
  REGEXMATCH(LOWER(B506), ""health|medical|pharmacy|mental health|doctor|health-conscious""), ""Health"",
  REGEXMATCH(LOWER(B506), "&amp;"""pets|dogs|cats|animals|pet care|pet lovers""), ""Pets"",
  REGEXMATCH(LOWER(B506), ""games|gaming|video games|xbox|playstation|nintendo|gamers""), ""Gaming"",
  REGEXMATCH(LOWER(B506), ""entertainment|movies|tv|netflix|streaming|celebrity|movie lovers|t"&amp;"v fans""), ""Entertainment"",
  REGEXMATCH(LOWER(B506), ""lifestyle|home|interior|decor|living|lifestyle enthusiasts""), ""Lifestyle"",
  REGEXMATCH(LOWER(B506), ""financial|finance|investing|stocks|retirement|banking|credit|debt|loans|savings|personal fi"&amp;"nance""), ""Finance"",
  REGEXMATCH(LOWER(B506), ""auto|automotive""), ""Auto"",
  REGEXMATCH(LOWER(B506), ""parenting|moms|dads|kids|toddlers|baby|new parents|children""), ""Parenting"",
  REGEXMATCH(LOWER(B506), ""technology|tech|gadgets|smartphone|apps"&amp;"|devices|computing|ai|robots""), ""Technology"",
  REGEXMATCH(LOWER(B506), ""education|students|learning|school|teachers|college|university|academics""), ""Education"",
  TRUE, ""Other""
)"),"Auto")</f>
        <v>Auto</v>
      </c>
      <c r="J684" t="s">
        <v>19</v>
      </c>
      <c r="K684" t="s">
        <v>764</v>
      </c>
      <c r="L684" t="s">
        <v>21</v>
      </c>
      <c r="M684" t="s">
        <v>1162</v>
      </c>
      <c r="N684" t="s">
        <v>36</v>
      </c>
      <c r="O684" t="s">
        <v>24</v>
      </c>
      <c r="P684">
        <v>7769</v>
      </c>
      <c r="Q684">
        <v>10</v>
      </c>
      <c r="R684">
        <v>3152</v>
      </c>
      <c r="S684">
        <v>6464</v>
      </c>
      <c r="T684">
        <v>1</v>
      </c>
      <c r="U684">
        <v>5603.0481319999999</v>
      </c>
      <c r="V684" t="s">
        <v>64</v>
      </c>
      <c r="W684">
        <f t="shared" si="70"/>
        <v>5603.0481319999999</v>
      </c>
      <c r="X684">
        <f t="shared" si="71"/>
        <v>0.12871669455528381</v>
      </c>
      <c r="Y684">
        <f t="shared" si="72"/>
        <v>40.571502123825461</v>
      </c>
      <c r="Z684">
        <f t="shared" si="73"/>
        <v>1777.616793147208</v>
      </c>
      <c r="AA684">
        <f t="shared" si="74"/>
        <v>10</v>
      </c>
      <c r="AB684">
        <f t="shared" si="75"/>
        <v>721.2058349851975</v>
      </c>
      <c r="AC684">
        <f t="shared" si="76"/>
        <v>560.30481320000001</v>
      </c>
    </row>
    <row r="685" spans="1:29" x14ac:dyDescent="0.25">
      <c r="A685" t="s">
        <v>730</v>
      </c>
      <c r="B685" t="s">
        <v>2310</v>
      </c>
      <c r="C685" t="s">
        <v>2362</v>
      </c>
      <c r="D685" t="s">
        <v>2363</v>
      </c>
      <c r="E685" t="s">
        <v>3118</v>
      </c>
      <c r="I685" t="str">
        <f ca="1">IFERROR(__xludf.DUMMYFUNCTION("IFS(
  REGEXMATCH(LOWER(B277), ""sports|ufc|nba|nfl|mlb|soccer|sports fans""), ""Sports"",
  REGEXMATCH(LOWER(B277), ""music|spotify|concert|band|rock|pop|hip hop|jazz|r&amp;b|music lovers""), ""Music"",
  REGEXMATCH(LOWER(B277), ""food|cooking|recipe|restaur"&amp;"ant|snack|grocery|foodies""), ""Food"",
  REGEXMATCH(LOWER(B277), ""travel|vacation|airline|hotel|trip|flights|travelers""), ""Travel"",
  REGEXMATCH(LOWER(B277), ""fashion|style|clothing|apparel|shoes|accessories|beauty|cosmetics|fashionistas""), ""Fashi"&amp;"on &amp; Beauty"",
  REGEXMATCH(LOWER(B277), ""fitness|workout|gym|exercise|yoga|wellness|fitness enthusiasts""), ""Fitness"",
  REGEXMATCH(LOWER(B277), ""health|medical|pharmacy|mental health|doctor|health-conscious""), ""Health"",
  REGEXMATCH(LOWER(B277), "&amp;"""pets|dogs|cats|animals|pet care|pet lovers""), ""Pets"",
  REGEXMATCH(LOWER(B277), ""games|gaming|video games|xbox|playstation|nintendo|gamers""), ""Gaming"",
  REGEXMATCH(LOWER(B277), ""entertainment|movies|tv|netflix|streaming|celebrity|movie lovers|t"&amp;"v fans""), ""Entertainment"",
  REGEXMATCH(LOWER(B277), ""lifestyle|home|interior|decor|living|lifestyle enthusiasts""), ""Lifestyle"",
  REGEXMATCH(LOWER(B277), ""financial|finance|investing|stocks|retirement|banking|credit|debt|loans|savings|personal fi"&amp;"nance""), ""Finance"",
  REGEXMATCH(LOWER(B277), ""auto|automotive""), ""Auto"",
  REGEXMATCH(LOWER(B277), ""parenting|moms|dads|kids|toddlers|baby|new parents|children""), ""Parenting"",
  REGEXMATCH(LOWER(B277), ""technology|tech|gadgets|smartphone|apps"&amp;"|devices|computing|ai|robots""), ""Technology"",
  REGEXMATCH(LOWER(B277), ""education|students|learning|school|teachers|college|university|academics""), ""Education"",
  TRUE, ""Other""
)"),"Other")</f>
        <v>Other</v>
      </c>
      <c r="J685" t="s">
        <v>27</v>
      </c>
      <c r="K685" t="s">
        <v>731</v>
      </c>
      <c r="L685" t="s">
        <v>21</v>
      </c>
      <c r="M685" t="s">
        <v>50</v>
      </c>
      <c r="N685" t="s">
        <v>36</v>
      </c>
      <c r="O685" t="s">
        <v>24</v>
      </c>
      <c r="P685">
        <v>136733</v>
      </c>
      <c r="Q685">
        <v>110</v>
      </c>
      <c r="R685">
        <v>102728</v>
      </c>
      <c r="S685">
        <v>127130</v>
      </c>
      <c r="T685">
        <v>4</v>
      </c>
      <c r="U685">
        <v>1946.0504470000001</v>
      </c>
      <c r="V685" t="s">
        <v>47</v>
      </c>
      <c r="W685">
        <f t="shared" si="70"/>
        <v>486.51261175000002</v>
      </c>
      <c r="X685">
        <f t="shared" si="71"/>
        <v>8.0448757798044362E-2</v>
      </c>
      <c r="Y685">
        <f t="shared" si="72"/>
        <v>75.130363555250014</v>
      </c>
      <c r="Z685">
        <f t="shared" si="73"/>
        <v>18.943719794019156</v>
      </c>
      <c r="AA685">
        <f t="shared" si="74"/>
        <v>3.6363636363636362</v>
      </c>
      <c r="AB685">
        <f t="shared" si="75"/>
        <v>14.232485552134452</v>
      </c>
      <c r="AC685">
        <f t="shared" si="76"/>
        <v>17.691367700000001</v>
      </c>
    </row>
    <row r="686" spans="1:29" x14ac:dyDescent="0.25">
      <c r="A686" t="s">
        <v>914</v>
      </c>
      <c r="B686" t="s">
        <v>2310</v>
      </c>
      <c r="C686" t="s">
        <v>2320</v>
      </c>
      <c r="D686" t="s">
        <v>2321</v>
      </c>
      <c r="E686" t="s">
        <v>2354</v>
      </c>
      <c r="F686" t="s">
        <v>2610</v>
      </c>
      <c r="G686" t="s">
        <v>3119</v>
      </c>
      <c r="I686" t="str">
        <f ca="1">IFERROR(__xludf.DUMMYFUNCTION("IFS(
  REGEXMATCH(LOWER(B368), ""sports|ufc|nba|nfl|mlb|soccer|sports fans""), ""Sports"",
  REGEXMATCH(LOWER(B368), ""music|spotify|concert|band|rock|pop|hip hop|jazz|r&amp;b|music lovers""), ""Music"",
  REGEXMATCH(LOWER(B368), ""food|cooking|recipe|restaur"&amp;"ant|snack|grocery|foodies""), ""Food"",
  REGEXMATCH(LOWER(B368), ""travel|vacation|airline|hotel|trip|flights|travelers""), ""Travel"",
  REGEXMATCH(LOWER(B368), ""fashion|style|clothing|apparel|shoes|accessories|beauty|cosmetics|fashionistas""), ""Fashi"&amp;"on &amp; Beauty"",
  REGEXMATCH(LOWER(B368), ""fitness|workout|gym|exercise|yoga|wellness|fitness enthusiasts""), ""Fitness"",
  REGEXMATCH(LOWER(B368), ""health|medical|pharmacy|mental health|doctor|health-conscious""), ""Health"",
  REGEXMATCH(LOWER(B368), "&amp;"""pets|dogs|cats|animals|pet care|pet lovers""), ""Pets"",
  REGEXMATCH(LOWER(B368), ""games|gaming|video games|xbox|playstation|nintendo|gamers""), ""Gaming"",
  REGEXMATCH(LOWER(B368), ""entertainment|movies|tv|netflix|streaming|celebrity|movie lovers|t"&amp;"v fans""), ""Entertainment"",
  REGEXMATCH(LOWER(B368), ""lifestyle|home|interior|decor|living|lifestyle enthusiasts""), ""Lifestyle"",
  REGEXMATCH(LOWER(B368), ""financial|finance|investing|stocks|retirement|banking|credit|debt|loans|savings|personal fi"&amp;"nance""), ""Finance"",
  REGEXMATCH(LOWER(B368), ""auto|automotive""), ""Auto"",
  REGEXMATCH(LOWER(B368), ""parenting|moms|dads|kids|toddlers|baby|new parents|children""), ""Parenting"",
  REGEXMATCH(LOWER(B368), ""technology|tech|gadgets|smartphone|apps"&amp;"|devices|computing|ai|robots""), ""Technology"",
  REGEXMATCH(LOWER(B368), ""education|students|learning|school|teachers|college|university|academics""), ""Education"",
  TRUE, ""Other""
)"),"Food")</f>
        <v>Food</v>
      </c>
      <c r="J686" t="s">
        <v>19</v>
      </c>
      <c r="K686" t="s">
        <v>915</v>
      </c>
      <c r="L686" t="s">
        <v>40</v>
      </c>
      <c r="M686" t="s">
        <v>251</v>
      </c>
      <c r="N686" t="s">
        <v>55</v>
      </c>
      <c r="O686" t="s">
        <v>24</v>
      </c>
      <c r="P686">
        <v>20548</v>
      </c>
      <c r="Q686">
        <v>40</v>
      </c>
      <c r="R686">
        <v>14259</v>
      </c>
      <c r="S686">
        <v>19654</v>
      </c>
      <c r="T686">
        <v>13</v>
      </c>
      <c r="U686">
        <v>3060.4247690000002</v>
      </c>
      <c r="V686" t="s">
        <v>74</v>
      </c>
      <c r="W686">
        <f t="shared" si="70"/>
        <v>235.41728992307694</v>
      </c>
      <c r="X686">
        <f t="shared" si="71"/>
        <v>0.19466614755693984</v>
      </c>
      <c r="Y686">
        <f t="shared" si="72"/>
        <v>69.393614950360131</v>
      </c>
      <c r="Z686">
        <f t="shared" si="73"/>
        <v>214.63109397573461</v>
      </c>
      <c r="AA686">
        <f t="shared" si="74"/>
        <v>32.5</v>
      </c>
      <c r="AB686">
        <f t="shared" si="75"/>
        <v>148.94027491726689</v>
      </c>
      <c r="AC686">
        <f t="shared" si="76"/>
        <v>76.510619224999999</v>
      </c>
    </row>
    <row r="687" spans="1:29" x14ac:dyDescent="0.25">
      <c r="A687" t="s">
        <v>1054</v>
      </c>
      <c r="B687" t="s">
        <v>2306</v>
      </c>
      <c r="C687" t="s">
        <v>2307</v>
      </c>
      <c r="D687" t="s">
        <v>2308</v>
      </c>
      <c r="E687" t="s">
        <v>3120</v>
      </c>
      <c r="I687" t="str">
        <f ca="1">IFERROR(__xludf.DUMMYFUNCTION("IFS(
  REGEXMATCH(LOWER(B443), ""sports|ufc|nba|nfl|mlb|soccer|sports fans""), ""Sports"",
  REGEXMATCH(LOWER(B443), ""music|spotify|concert|band|rock|pop|hip hop|jazz|r&amp;b|music lovers""), ""Music"",
  REGEXMATCH(LOWER(B443), ""food|cooking|recipe|restaur"&amp;"ant|snack|grocery|foodies""), ""Food"",
  REGEXMATCH(LOWER(B443), ""travel|vacation|airline|hotel|trip|flights|travelers""), ""Travel"",
  REGEXMATCH(LOWER(B443), ""fashion|style|clothing|apparel|shoes|accessories|beauty|cosmetics|fashionistas""), ""Fashi"&amp;"on &amp; Beauty"",
  REGEXMATCH(LOWER(B443), ""fitness|workout|gym|exercise|yoga|wellness|fitness enthusiasts""), ""Fitness"",
  REGEXMATCH(LOWER(B443), ""health|medical|pharmacy|mental health|doctor|health-conscious""), ""Health"",
  REGEXMATCH(LOWER(B443), "&amp;"""pets|dogs|cats|animals|pet care|pet lovers""), ""Pets"",
  REGEXMATCH(LOWER(B443), ""games|gaming|video games|xbox|playstation|nintendo|gamers""), ""Gaming"",
  REGEXMATCH(LOWER(B443), ""entertainment|movies|tv|netflix|streaming|celebrity|movie lovers|t"&amp;"v fans""), ""Entertainment"",
  REGEXMATCH(LOWER(B443), ""lifestyle|home|interior|decor|living|lifestyle enthusiasts""), ""Lifestyle"",
  REGEXMATCH(LOWER(B443), ""financial|finance|investing|stocks|retirement|banking|credit|debt|loans|savings|personal fi"&amp;"nance""), ""Finance"",
  REGEXMATCH(LOWER(B443), ""auto|automotive""), ""Auto"",
  REGEXMATCH(LOWER(B443), ""parenting|moms|dads|kids|toddlers|baby|new parents|children""), ""Parenting"",
  REGEXMATCH(LOWER(B443), ""technology|tech|gadgets|smartphone|apps"&amp;"|devices|computing|ai|robots""), ""Technology"",
  REGEXMATCH(LOWER(B443), ""education|students|learning|school|teachers|college|university|academics""), ""Education"",
  TRUE, ""Other""
)"),"Other")</f>
        <v>Other</v>
      </c>
      <c r="J687" t="s">
        <v>19</v>
      </c>
      <c r="K687" t="s">
        <v>1055</v>
      </c>
      <c r="L687" t="s">
        <v>40</v>
      </c>
      <c r="M687" t="s">
        <v>520</v>
      </c>
      <c r="N687" t="s">
        <v>51</v>
      </c>
      <c r="O687" t="s">
        <v>24</v>
      </c>
      <c r="P687">
        <v>27371</v>
      </c>
      <c r="Q687">
        <v>60</v>
      </c>
      <c r="R687">
        <v>22256</v>
      </c>
      <c r="S687">
        <v>25986</v>
      </c>
      <c r="T687">
        <v>5</v>
      </c>
      <c r="U687">
        <v>4984.4855829999997</v>
      </c>
      <c r="V687" t="s">
        <v>338</v>
      </c>
      <c r="W687">
        <f t="shared" si="70"/>
        <v>996.89711659999989</v>
      </c>
      <c r="X687">
        <f t="shared" si="71"/>
        <v>0.21921011289320813</v>
      </c>
      <c r="Y687">
        <f t="shared" si="72"/>
        <v>81.312337875853999</v>
      </c>
      <c r="Z687">
        <f t="shared" si="73"/>
        <v>223.96142986161033</v>
      </c>
      <c r="AA687">
        <f t="shared" si="74"/>
        <v>8.3333333333333321</v>
      </c>
      <c r="AB687">
        <f t="shared" si="75"/>
        <v>182.10827456066639</v>
      </c>
      <c r="AC687">
        <f t="shared" si="76"/>
        <v>83.074759716666662</v>
      </c>
    </row>
    <row r="688" spans="1:29" x14ac:dyDescent="0.25">
      <c r="A688" t="s">
        <v>783</v>
      </c>
      <c r="B688" t="s">
        <v>2310</v>
      </c>
      <c r="C688" t="s">
        <v>2320</v>
      </c>
      <c r="D688" t="s">
        <v>2321</v>
      </c>
      <c r="E688" t="s">
        <v>2354</v>
      </c>
      <c r="F688" t="s">
        <v>2610</v>
      </c>
      <c r="G688" t="s">
        <v>3121</v>
      </c>
      <c r="I688" t="str">
        <f ca="1">IFERROR(__xludf.DUMMYFUNCTION("IFS(
  REGEXMATCH(LOWER(B302), ""sports|ufc|nba|nfl|mlb|soccer|sports fans""), ""Sports"",
  REGEXMATCH(LOWER(B302), ""music|spotify|concert|band|rock|pop|hip hop|jazz|r&amp;b|music lovers""), ""Music"",
  REGEXMATCH(LOWER(B302), ""food|cooking|recipe|restaur"&amp;"ant|snack|grocery|foodies""), ""Food"",
  REGEXMATCH(LOWER(B302), ""travel|vacation|airline|hotel|trip|flights|travelers""), ""Travel"",
  REGEXMATCH(LOWER(B302), ""fashion|style|clothing|apparel|shoes|accessories|beauty|cosmetics|fashionistas""), ""Fashi"&amp;"on &amp; Beauty"",
  REGEXMATCH(LOWER(B302), ""fitness|workout|gym|exercise|yoga|wellness|fitness enthusiasts""), ""Fitness"",
  REGEXMATCH(LOWER(B302), ""health|medical|pharmacy|mental health|doctor|health-conscious""), ""Health"",
  REGEXMATCH(LOWER(B302), "&amp;"""pets|dogs|cats|animals|pet care|pet lovers""), ""Pets"",
  REGEXMATCH(LOWER(B302), ""games|gaming|video games|xbox|playstation|nintendo|gamers""), ""Gaming"",
  REGEXMATCH(LOWER(B302), ""entertainment|movies|tv|netflix|streaming|celebrity|movie lovers|t"&amp;"v fans""), ""Entertainment"",
  REGEXMATCH(LOWER(B302), ""lifestyle|home|interior|decor|living|lifestyle enthusiasts""), ""Lifestyle"",
  REGEXMATCH(LOWER(B302), ""financial|finance|investing|stocks|retirement|banking|credit|debt|loans|savings|personal fi"&amp;"nance""), ""Finance"",
  REGEXMATCH(LOWER(B302), ""auto|automotive""), ""Auto"",
  REGEXMATCH(LOWER(B302), ""parenting|moms|dads|kids|toddlers|baby|new parents|children""), ""Parenting"",
  REGEXMATCH(LOWER(B302), ""technology|tech|gadgets|smartphone|apps"&amp;"|devices|computing|ai|robots""), ""Technology"",
  REGEXMATCH(LOWER(B302), ""education|students|learning|school|teachers|college|university|academics""), ""Education"",
  TRUE, ""Other""
)"),"Food")</f>
        <v>Food</v>
      </c>
      <c r="J688" t="s">
        <v>27</v>
      </c>
      <c r="K688" t="s">
        <v>784</v>
      </c>
      <c r="L688" t="s">
        <v>21</v>
      </c>
      <c r="M688" t="s">
        <v>90</v>
      </c>
      <c r="N688" t="s">
        <v>23</v>
      </c>
      <c r="O688" t="s">
        <v>116</v>
      </c>
      <c r="P688">
        <v>64892</v>
      </c>
      <c r="Q688">
        <v>214</v>
      </c>
      <c r="R688">
        <v>34731</v>
      </c>
      <c r="S688">
        <v>59369</v>
      </c>
      <c r="T688">
        <v>24</v>
      </c>
      <c r="U688">
        <v>2096.2855490000002</v>
      </c>
      <c r="V688" t="s">
        <v>119</v>
      </c>
      <c r="W688">
        <f t="shared" si="70"/>
        <v>87.345231208333345</v>
      </c>
      <c r="X688">
        <f t="shared" si="71"/>
        <v>0.32977870923996794</v>
      </c>
      <c r="Y688">
        <f t="shared" si="72"/>
        <v>53.521235283239847</v>
      </c>
      <c r="Z688">
        <f t="shared" si="73"/>
        <v>60.357765368114947</v>
      </c>
      <c r="AA688">
        <f t="shared" si="74"/>
        <v>11.214953271028037</v>
      </c>
      <c r="AB688">
        <f t="shared" si="75"/>
        <v>32.304221614374654</v>
      </c>
      <c r="AC688">
        <f t="shared" si="76"/>
        <v>9.7957268644859816</v>
      </c>
    </row>
    <row r="689" spans="1:29" x14ac:dyDescent="0.25">
      <c r="A689" t="s">
        <v>1073</v>
      </c>
      <c r="B689" t="s">
        <v>2306</v>
      </c>
      <c r="C689" t="s">
        <v>2307</v>
      </c>
      <c r="D689" t="s">
        <v>2331</v>
      </c>
      <c r="E689" t="s">
        <v>2350</v>
      </c>
      <c r="F689" t="s">
        <v>3122</v>
      </c>
      <c r="I689" t="str">
        <f ca="1">IFERROR(__xludf.DUMMYFUNCTION("IFS(
  REGEXMATCH(LOWER(B453), ""sports|ufc|nba|nfl|mlb|soccer|sports fans""), ""Sports"",
  REGEXMATCH(LOWER(B453), ""music|spotify|concert|band|rock|pop|hip hop|jazz|r&amp;b|music lovers""), ""Music"",
  REGEXMATCH(LOWER(B453), ""food|cooking|recipe|restaur"&amp;"ant|snack|grocery|foodies""), ""Food"",
  REGEXMATCH(LOWER(B453), ""travel|vacation|airline|hotel|trip|flights|travelers""), ""Travel"",
  REGEXMATCH(LOWER(B453), ""fashion|style|clothing|apparel|shoes|accessories|beauty|cosmetics|fashionistas""), ""Fashi"&amp;"on &amp; Beauty"",
  REGEXMATCH(LOWER(B453), ""fitness|workout|gym|exercise|yoga|wellness|fitness enthusiasts""), ""Fitness"",
  REGEXMATCH(LOWER(B453), ""health|medical|pharmacy|mental health|doctor|health-conscious""), ""Health"",
  REGEXMATCH(LOWER(B453), "&amp;"""pets|dogs|cats|animals|pet care|pet lovers""), ""Pets"",
  REGEXMATCH(LOWER(B453), ""games|gaming|video games|xbox|playstation|nintendo|gamers""), ""Gaming"",
  REGEXMATCH(LOWER(B453), ""entertainment|movies|tv|netflix|streaming|celebrity|movie lovers|t"&amp;"v fans""), ""Entertainment"",
  REGEXMATCH(LOWER(B453), ""lifestyle|home|interior|decor|living|lifestyle enthusiasts""), ""Lifestyle"",
  REGEXMATCH(LOWER(B453), ""financial|finance|investing|stocks|retirement|banking|credit|debt|loans|savings|personal fi"&amp;"nance""), ""Finance"",
  REGEXMATCH(LOWER(B453), ""auto|automotive""), ""Auto"",
  REGEXMATCH(LOWER(B453), ""parenting|moms|dads|kids|toddlers|baby|new parents|children""), ""Parenting"",
  REGEXMATCH(LOWER(B453), ""technology|tech|gadgets|smartphone|apps"&amp;"|devices|computing|ai|robots""), ""Technology"",
  REGEXMATCH(LOWER(B453), ""education|students|learning|school|teachers|college|university|academics""), ""Education"",
  TRUE, ""Other""
)"),"Auto")</f>
        <v>Auto</v>
      </c>
      <c r="J689" t="s">
        <v>27</v>
      </c>
      <c r="K689" t="s">
        <v>1053</v>
      </c>
      <c r="L689" t="s">
        <v>40</v>
      </c>
      <c r="M689" t="s">
        <v>90</v>
      </c>
      <c r="N689" t="s">
        <v>23</v>
      </c>
      <c r="O689" t="s">
        <v>116</v>
      </c>
      <c r="P689">
        <v>88293</v>
      </c>
      <c r="Q689">
        <v>255</v>
      </c>
      <c r="R689">
        <v>24101</v>
      </c>
      <c r="S689">
        <v>75557</v>
      </c>
      <c r="T689">
        <v>19</v>
      </c>
      <c r="U689">
        <v>5054.481581</v>
      </c>
      <c r="V689" t="s">
        <v>106</v>
      </c>
      <c r="W689">
        <f t="shared" si="70"/>
        <v>266.02534636842103</v>
      </c>
      <c r="X689">
        <f t="shared" si="71"/>
        <v>0.28881111752913596</v>
      </c>
      <c r="Y689">
        <f t="shared" si="72"/>
        <v>27.29661468066551</v>
      </c>
      <c r="Z689">
        <f t="shared" si="73"/>
        <v>209.7208240736899</v>
      </c>
      <c r="AA689">
        <f t="shared" si="74"/>
        <v>7.4509803921568629</v>
      </c>
      <c r="AB689">
        <f t="shared" si="75"/>
        <v>57.246685252511526</v>
      </c>
      <c r="AC689">
        <f t="shared" si="76"/>
        <v>19.82149639607843</v>
      </c>
    </row>
    <row r="690" spans="1:29" x14ac:dyDescent="0.25">
      <c r="A690" t="s">
        <v>934</v>
      </c>
      <c r="B690" t="s">
        <v>2310</v>
      </c>
      <c r="C690" t="s">
        <v>2320</v>
      </c>
      <c r="D690" t="s">
        <v>2321</v>
      </c>
      <c r="E690" t="s">
        <v>2354</v>
      </c>
      <c r="F690" t="s">
        <v>2355</v>
      </c>
      <c r="G690" t="s">
        <v>3123</v>
      </c>
      <c r="I690" t="str">
        <f ca="1">IFERROR(__xludf.DUMMYFUNCTION("IFS(
  REGEXMATCH(LOWER(B376), ""sports|ufc|nba|nfl|mlb|soccer|sports fans""), ""Sports"",
  REGEXMATCH(LOWER(B376), ""music|spotify|concert|band|rock|pop|hip hop|jazz|r&amp;b|music lovers""), ""Music"",
  REGEXMATCH(LOWER(B376), ""food|cooking|recipe|restaur"&amp;"ant|snack|grocery|foodies""), ""Food"",
  REGEXMATCH(LOWER(B376), ""travel|vacation|airline|hotel|trip|flights|travelers""), ""Travel"",
  REGEXMATCH(LOWER(B376), ""fashion|style|clothing|apparel|shoes|accessories|beauty|cosmetics|fashionistas""), ""Fashi"&amp;"on &amp; Beauty"",
  REGEXMATCH(LOWER(B376), ""fitness|workout|gym|exercise|yoga|wellness|fitness enthusiasts""), ""Fitness"",
  REGEXMATCH(LOWER(B376), ""health|medical|pharmacy|mental health|doctor|health-conscious""), ""Health"",
  REGEXMATCH(LOWER(B376), "&amp;"""pets|dogs|cats|animals|pet care|pet lovers""), ""Pets"",
  REGEXMATCH(LOWER(B376), ""games|gaming|video games|xbox|playstation|nintendo|gamers""), ""Gaming"",
  REGEXMATCH(LOWER(B376), ""entertainment|movies|tv|netflix|streaming|celebrity|movie lovers|t"&amp;"v fans""), ""Entertainment"",
  REGEXMATCH(LOWER(B376), ""lifestyle|home|interior|decor|living|lifestyle enthusiasts""), ""Lifestyle"",
  REGEXMATCH(LOWER(B376), ""financial|finance|investing|stocks|retirement|banking|credit|debt|loans|savings|personal fi"&amp;"nance""), ""Finance"",
  REGEXMATCH(LOWER(B376), ""auto|automotive""), ""Auto"",
  REGEXMATCH(LOWER(B376), ""parenting|moms|dads|kids|toddlers|baby|new parents|children""), ""Parenting"",
  REGEXMATCH(LOWER(B376), ""technology|tech|gadgets|smartphone|apps"&amp;"|devices|computing|ai|robots""), ""Technology"",
  REGEXMATCH(LOWER(B376), ""education|students|learning|school|teachers|college|university|academics""), ""Education"",
  TRUE, ""Other""
)"),"Sports")</f>
        <v>Sports</v>
      </c>
      <c r="J690" t="s">
        <v>27</v>
      </c>
      <c r="K690" t="s">
        <v>295</v>
      </c>
      <c r="L690" t="s">
        <v>29</v>
      </c>
      <c r="M690" t="s">
        <v>935</v>
      </c>
      <c r="N690" t="s">
        <v>23</v>
      </c>
      <c r="O690" t="s">
        <v>24</v>
      </c>
      <c r="P690">
        <v>8730</v>
      </c>
      <c r="Q690">
        <v>22</v>
      </c>
      <c r="R690">
        <v>3725</v>
      </c>
      <c r="S690">
        <v>7413</v>
      </c>
      <c r="T690">
        <v>3</v>
      </c>
      <c r="U690">
        <v>3268.007134</v>
      </c>
      <c r="V690" t="s">
        <v>477</v>
      </c>
      <c r="W690">
        <f t="shared" si="70"/>
        <v>1089.3357113333334</v>
      </c>
      <c r="X690">
        <f t="shared" si="71"/>
        <v>0.25200458190148911</v>
      </c>
      <c r="Y690">
        <f t="shared" si="72"/>
        <v>42.668957617411223</v>
      </c>
      <c r="Z690">
        <f t="shared" si="73"/>
        <v>877.31735140939588</v>
      </c>
      <c r="AA690">
        <f t="shared" si="74"/>
        <v>13.636363636363635</v>
      </c>
      <c r="AB690">
        <f t="shared" si="75"/>
        <v>374.34216884306989</v>
      </c>
      <c r="AC690">
        <f t="shared" si="76"/>
        <v>148.54577881818182</v>
      </c>
    </row>
    <row r="691" spans="1:29" x14ac:dyDescent="0.25">
      <c r="A691" t="s">
        <v>1410</v>
      </c>
      <c r="B691" t="s">
        <v>2306</v>
      </c>
      <c r="C691" t="s">
        <v>2307</v>
      </c>
      <c r="D691" t="s">
        <v>2355</v>
      </c>
      <c r="E691" t="s">
        <v>2461</v>
      </c>
      <c r="F691" t="s">
        <v>3124</v>
      </c>
      <c r="I691" t="str">
        <f ca="1">IFERROR(__xludf.DUMMYFUNCTION("IFS(
  REGEXMATCH(LOWER(B658), ""sports|ufc|nba|nfl|mlb|soccer|sports fans""), ""Sports"",
  REGEXMATCH(LOWER(B658), ""music|spotify|concert|band|rock|pop|hip hop|jazz|r&amp;b|music lovers""), ""Music"",
  REGEXMATCH(LOWER(B658), ""food|cooking|recipe|restaur"&amp;"ant|snack|grocery|foodies""), ""Food"",
  REGEXMATCH(LOWER(B658), ""travel|vacation|airline|hotel|trip|flights|travelers""), ""Travel"",
  REGEXMATCH(LOWER(B658), ""fashion|style|clothing|apparel|shoes|accessories|beauty|cosmetics|fashionistas""), ""Fashi"&amp;"on &amp; Beauty"",
  REGEXMATCH(LOWER(B658), ""fitness|workout|gym|exercise|yoga|wellness|fitness enthusiasts""), ""Fitness"",
  REGEXMATCH(LOWER(B658), ""health|medical|pharmacy|mental health|doctor|health-conscious""), ""Health"",
  REGEXMATCH(LOWER(B658), "&amp;"""pets|dogs|cats|animals|pet care|pet lovers""), ""Pets"",
  REGEXMATCH(LOWER(B658), ""games|gaming|video games|xbox|playstation|nintendo|gamers""), ""Gaming"",
  REGEXMATCH(LOWER(B658), ""entertainment|movies|tv|netflix|streaming|celebrity|movie lovers|t"&amp;"v fans""), ""Entertainment"",
  REGEXMATCH(LOWER(B658), ""lifestyle|home|interior|decor|living|lifestyle enthusiasts""), ""Lifestyle"",
  REGEXMATCH(LOWER(B658), ""financial|finance|investing|stocks|retirement|banking|credit|debt|loans|savings|personal fi"&amp;"nance""), ""Finance"",
  REGEXMATCH(LOWER(B658), ""auto|automotive""), ""Auto"",
  REGEXMATCH(LOWER(B658), ""parenting|moms|dads|kids|toddlers|baby|new parents|children""), ""Parenting"",
  REGEXMATCH(LOWER(B658), ""technology|tech|gadgets|smartphone|apps"&amp;"|devices|computing|ai|robots""), ""Technology"",
  REGEXMATCH(LOWER(B658), ""education|students|learning|school|teachers|college|university|academics""), ""Education"",
  TRUE, ""Other""
)"),"Sports")</f>
        <v>Sports</v>
      </c>
      <c r="J691" t="s">
        <v>27</v>
      </c>
      <c r="K691" t="s">
        <v>1411</v>
      </c>
      <c r="L691" t="s">
        <v>34</v>
      </c>
      <c r="M691" t="s">
        <v>328</v>
      </c>
      <c r="N691" t="s">
        <v>36</v>
      </c>
      <c r="O691" t="s">
        <v>24</v>
      </c>
      <c r="P691">
        <v>7229</v>
      </c>
      <c r="Q691">
        <v>20</v>
      </c>
      <c r="R691">
        <v>5668</v>
      </c>
      <c r="S691">
        <v>6760</v>
      </c>
      <c r="T691">
        <v>3</v>
      </c>
      <c r="U691">
        <v>6812.588702</v>
      </c>
      <c r="V691" t="s">
        <v>119</v>
      </c>
      <c r="W691">
        <f t="shared" si="70"/>
        <v>2270.8629006666665</v>
      </c>
      <c r="X691">
        <f t="shared" si="71"/>
        <v>0.27666343892654582</v>
      </c>
      <c r="Y691">
        <f t="shared" si="72"/>
        <v>78.406418591783094</v>
      </c>
      <c r="Z691">
        <f t="shared" si="73"/>
        <v>1201.938726534933</v>
      </c>
      <c r="AA691">
        <f t="shared" si="74"/>
        <v>15</v>
      </c>
      <c r="AB691">
        <f t="shared" si="75"/>
        <v>942.39710914372665</v>
      </c>
      <c r="AC691">
        <f t="shared" si="76"/>
        <v>340.62943510000002</v>
      </c>
    </row>
    <row r="692" spans="1:29" x14ac:dyDescent="0.25">
      <c r="A692" t="s">
        <v>447</v>
      </c>
      <c r="B692" t="s">
        <v>2310</v>
      </c>
      <c r="C692" t="s">
        <v>2320</v>
      </c>
      <c r="D692" t="s">
        <v>2408</v>
      </c>
      <c r="E692" t="s">
        <v>2580</v>
      </c>
      <c r="F692" t="s">
        <v>3125</v>
      </c>
      <c r="I692" t="str">
        <f ca="1">IFERROR(__xludf.DUMMYFUNCTION("IFS(
  REGEXMATCH(LOWER(B152), ""sports|ufc|nba|nfl|mlb|soccer|sports fans""), ""Sports"",
  REGEXMATCH(LOWER(B152), ""music|spotify|concert|band|rock|pop|hip hop|jazz|r&amp;b|music lovers""), ""Music"",
  REGEXMATCH(LOWER(B152), ""food|cooking|recipe|restaur"&amp;"ant|snack|grocery|foodies""), ""Food"",
  REGEXMATCH(LOWER(B152), ""travel|vacation|airline|hotel|trip|flights|travelers""), ""Travel"",
  REGEXMATCH(LOWER(B152), ""fashion|style|clothing|apparel|shoes|accessories|beauty|cosmetics|fashionistas""), ""Fashi"&amp;"on &amp; Beauty"",
  REGEXMATCH(LOWER(B152), ""fitness|workout|gym|exercise|yoga|wellness|fitness enthusiasts""), ""Fitness"",
  REGEXMATCH(LOWER(B152), ""health|medical|pharmacy|mental health|doctor|health-conscious""), ""Health"",
  REGEXMATCH(LOWER(B152), "&amp;"""pets|dogs|cats|animals|pet care|pet lovers""), ""Pets"",
  REGEXMATCH(LOWER(B152), ""games|gaming|video games|xbox|playstation|nintendo|gamers""), ""Gaming"",
  REGEXMATCH(LOWER(B152), ""entertainment|movies|tv|netflix|streaming|celebrity|movie lovers|t"&amp;"v fans""), ""Entertainment"",
  REGEXMATCH(LOWER(B152), ""lifestyle|home|interior|decor|living|lifestyle enthusiasts""), ""Lifestyle"",
  REGEXMATCH(LOWER(B152), ""financial|finance|investing|stocks|retirement|banking|credit|debt|loans|savings|personal fi"&amp;"nance""), ""Finance"",
  REGEXMATCH(LOWER(B152), ""auto|automotive""), ""Auto"",
  REGEXMATCH(LOWER(B152), ""parenting|moms|dads|kids|toddlers|baby|new parents|children""), ""Parenting"",
  REGEXMATCH(LOWER(B152), ""technology|tech|gadgets|smartphone|apps"&amp;"|devices|computing|ai|robots""), ""Technology"",
  REGEXMATCH(LOWER(B152), ""education|students|learning|school|teachers|college|university|academics""), ""Education"",
  TRUE, ""Other""
)"),"Other")</f>
        <v>Other</v>
      </c>
      <c r="J692" t="s">
        <v>152</v>
      </c>
      <c r="K692" t="s">
        <v>448</v>
      </c>
      <c r="L692" t="s">
        <v>29</v>
      </c>
      <c r="M692" t="s">
        <v>283</v>
      </c>
      <c r="N692" t="s">
        <v>36</v>
      </c>
      <c r="O692" t="s">
        <v>24</v>
      </c>
      <c r="P692">
        <v>68704</v>
      </c>
      <c r="Q692">
        <v>185</v>
      </c>
      <c r="R692">
        <v>31283</v>
      </c>
      <c r="S692">
        <v>59462</v>
      </c>
      <c r="T692">
        <v>16</v>
      </c>
      <c r="U692">
        <v>1605.5660310000001</v>
      </c>
      <c r="V692" t="s">
        <v>64</v>
      </c>
      <c r="W692">
        <f t="shared" si="70"/>
        <v>100.3478769375</v>
      </c>
      <c r="X692">
        <f t="shared" si="71"/>
        <v>0.26927107591988825</v>
      </c>
      <c r="Y692">
        <f t="shared" si="72"/>
        <v>45.533011178388449</v>
      </c>
      <c r="Z692">
        <f t="shared" si="73"/>
        <v>51.323914937825656</v>
      </c>
      <c r="AA692">
        <f t="shared" si="74"/>
        <v>8.6486486486486491</v>
      </c>
      <c r="AB692">
        <f t="shared" si="75"/>
        <v>23.369323925826734</v>
      </c>
      <c r="AC692">
        <f t="shared" si="76"/>
        <v>8.6787353027027034</v>
      </c>
    </row>
    <row r="693" spans="1:29" x14ac:dyDescent="0.25">
      <c r="A693" t="s">
        <v>1377</v>
      </c>
      <c r="B693" t="s">
        <v>2306</v>
      </c>
      <c r="C693" t="s">
        <v>2307</v>
      </c>
      <c r="D693" t="s">
        <v>2440</v>
      </c>
      <c r="E693" t="s">
        <v>2776</v>
      </c>
      <c r="F693" t="s">
        <v>3126</v>
      </c>
      <c r="I693" t="str">
        <f ca="1">IFERROR(__xludf.DUMMYFUNCTION("IFS(
  REGEXMATCH(LOWER(B637), ""sports|ufc|nba|nfl|mlb|soccer|sports fans""), ""Sports"",
  REGEXMATCH(LOWER(B637), ""music|spotify|concert|band|rock|pop|hip hop|jazz|r&amp;b|music lovers""), ""Music"",
  REGEXMATCH(LOWER(B637), ""food|cooking|recipe|restaur"&amp;"ant|snack|grocery|foodies""), ""Food"",
  REGEXMATCH(LOWER(B637), ""travel|vacation|airline|hotel|trip|flights|travelers""), ""Travel"",
  REGEXMATCH(LOWER(B637), ""fashion|style|clothing|apparel|shoes|accessories|beauty|cosmetics|fashionistas""), ""Fashi"&amp;"on &amp; Beauty"",
  REGEXMATCH(LOWER(B637), ""fitness|workout|gym|exercise|yoga|wellness|fitness enthusiasts""), ""Fitness"",
  REGEXMATCH(LOWER(B637), ""health|medical|pharmacy|mental health|doctor|health-conscious""), ""Health"",
  REGEXMATCH(LOWER(B637), "&amp;"""pets|dogs|cats|animals|pet care|pet lovers""), ""Pets"",
  REGEXMATCH(LOWER(B637), ""games|gaming|video games|xbox|playstation|nintendo|gamers""), ""Gaming"",
  REGEXMATCH(LOWER(B637), ""entertainment|movies|tv|netflix|streaming|celebrity|movie lovers|t"&amp;"v fans""), ""Entertainment"",
  REGEXMATCH(LOWER(B637), ""lifestyle|home|interior|decor|living|lifestyle enthusiasts""), ""Lifestyle"",
  REGEXMATCH(LOWER(B637), ""financial|finance|investing|stocks|retirement|banking|credit|debt|loans|savings|personal fi"&amp;"nance""), ""Finance"",
  REGEXMATCH(LOWER(B637), ""auto|automotive""), ""Auto"",
  REGEXMATCH(LOWER(B637), ""parenting|moms|dads|kids|toddlers|baby|new parents|children""), ""Parenting"",
  REGEXMATCH(LOWER(B637), ""technology|tech|gadgets|smartphone|apps"&amp;"|devices|computing|ai|robots""), ""Technology"",
  REGEXMATCH(LOWER(B637), ""education|students|learning|school|teachers|college|university|academics""), ""Education"",
  TRUE, ""Other""
)"),"Other")</f>
        <v>Other</v>
      </c>
      <c r="J693" t="s">
        <v>19</v>
      </c>
      <c r="K693" t="s">
        <v>464</v>
      </c>
      <c r="L693" t="s">
        <v>21</v>
      </c>
      <c r="M693" t="s">
        <v>328</v>
      </c>
      <c r="N693" t="s">
        <v>36</v>
      </c>
      <c r="O693" t="s">
        <v>24</v>
      </c>
      <c r="P693">
        <v>115544</v>
      </c>
      <c r="Q693">
        <v>412</v>
      </c>
      <c r="R693">
        <v>79182</v>
      </c>
      <c r="S693">
        <v>109463</v>
      </c>
      <c r="T693">
        <v>56</v>
      </c>
      <c r="U693">
        <v>6721.0944529999997</v>
      </c>
      <c r="V693" t="s">
        <v>69</v>
      </c>
      <c r="W693">
        <f t="shared" si="70"/>
        <v>120.01954380357142</v>
      </c>
      <c r="X693">
        <f t="shared" si="71"/>
        <v>0.35657411895035657</v>
      </c>
      <c r="Y693">
        <f t="shared" si="72"/>
        <v>68.529737589143522</v>
      </c>
      <c r="Z693">
        <f t="shared" si="73"/>
        <v>84.881594971079281</v>
      </c>
      <c r="AA693">
        <f t="shared" si="74"/>
        <v>13.592233009708737</v>
      </c>
      <c r="AB693">
        <f t="shared" si="75"/>
        <v>58.169134295160283</v>
      </c>
      <c r="AC693">
        <f t="shared" si="76"/>
        <v>16.313336050970872</v>
      </c>
    </row>
    <row r="694" spans="1:29" x14ac:dyDescent="0.25">
      <c r="A694" t="s">
        <v>1371</v>
      </c>
      <c r="B694" t="s">
        <v>2306</v>
      </c>
      <c r="C694" t="s">
        <v>2307</v>
      </c>
      <c r="D694" t="s">
        <v>2345</v>
      </c>
      <c r="E694" t="s">
        <v>2688</v>
      </c>
      <c r="F694" t="s">
        <v>2565</v>
      </c>
      <c r="I694" t="str">
        <f ca="1">IFERROR(__xludf.DUMMYFUNCTION("IFS(
  REGEXMATCH(LOWER(B634), ""sports|ufc|nba|nfl|mlb|soccer|sports fans""), ""Sports"",
  REGEXMATCH(LOWER(B634), ""music|spotify|concert|band|rock|pop|hip hop|jazz|r&amp;b|music lovers""), ""Music"",
  REGEXMATCH(LOWER(B634), ""food|cooking|recipe|restaur"&amp;"ant|snack|grocery|foodies""), ""Food"",
  REGEXMATCH(LOWER(B634), ""travel|vacation|airline|hotel|trip|flights|travelers""), ""Travel"",
  REGEXMATCH(LOWER(B634), ""fashion|style|clothing|apparel|shoes|accessories|beauty|cosmetics|fashionistas""), ""Fashi"&amp;"on &amp; Beauty"",
  REGEXMATCH(LOWER(B634), ""fitness|workout|gym|exercise|yoga|wellness|fitness enthusiasts""), ""Fitness"",
  REGEXMATCH(LOWER(B634), ""health|medical|pharmacy|mental health|doctor|health-conscious""), ""Health"",
  REGEXMATCH(LOWER(B634), "&amp;"""pets|dogs|cats|animals|pet care|pet lovers""), ""Pets"",
  REGEXMATCH(LOWER(B634), ""games|gaming|video games|xbox|playstation|nintendo|gamers""), ""Gaming"",
  REGEXMATCH(LOWER(B634), ""entertainment|movies|tv|netflix|streaming|celebrity|movie lovers|t"&amp;"v fans""), ""Entertainment"",
  REGEXMATCH(LOWER(B634), ""lifestyle|home|interior|decor|living|lifestyle enthusiasts""), ""Lifestyle"",
  REGEXMATCH(LOWER(B634), ""financial|finance|investing|stocks|retirement|banking|credit|debt|loans|savings|personal fi"&amp;"nance""), ""Finance"",
  REGEXMATCH(LOWER(B634), ""auto|automotive""), ""Auto"",
  REGEXMATCH(LOWER(B634), ""parenting|moms|dads|kids|toddlers|baby|new parents|children""), ""Parenting"",
  REGEXMATCH(LOWER(B634), ""technology|tech|gadgets|smartphone|apps"&amp;"|devices|computing|ai|robots""), ""Technology"",
  REGEXMATCH(LOWER(B634), ""education|students|learning|school|teachers|college|university|academics""), ""Education"",
  TRUE, ""Other""
)"),"Finance")</f>
        <v>Finance</v>
      </c>
      <c r="J694" t="s">
        <v>152</v>
      </c>
      <c r="K694" t="s">
        <v>695</v>
      </c>
      <c r="L694" t="s">
        <v>21</v>
      </c>
      <c r="M694" t="s">
        <v>1372</v>
      </c>
      <c r="N694" t="s">
        <v>23</v>
      </c>
      <c r="O694" t="s">
        <v>24</v>
      </c>
      <c r="P694">
        <v>9238</v>
      </c>
      <c r="Q694">
        <v>84</v>
      </c>
      <c r="R694">
        <v>4626</v>
      </c>
      <c r="S694">
        <v>8264</v>
      </c>
      <c r="T694">
        <v>15</v>
      </c>
      <c r="U694">
        <v>6683.2254869999997</v>
      </c>
      <c r="V694" t="s">
        <v>64</v>
      </c>
      <c r="W694">
        <f t="shared" si="70"/>
        <v>445.5483658</v>
      </c>
      <c r="X694">
        <f t="shared" si="71"/>
        <v>0.90928772461571772</v>
      </c>
      <c r="Y694">
        <f t="shared" si="72"/>
        <v>50.075773977051306</v>
      </c>
      <c r="Z694">
        <f t="shared" si="73"/>
        <v>1444.7093573281452</v>
      </c>
      <c r="AA694">
        <f t="shared" si="74"/>
        <v>17.857142857142858</v>
      </c>
      <c r="AB694">
        <f t="shared" si="75"/>
        <v>723.44939240095255</v>
      </c>
      <c r="AC694">
        <f t="shared" si="76"/>
        <v>79.562208178571424</v>
      </c>
    </row>
    <row r="695" spans="1:29" x14ac:dyDescent="0.25">
      <c r="A695" t="s">
        <v>1086</v>
      </c>
      <c r="B695" t="s">
        <v>2306</v>
      </c>
      <c r="C695" t="s">
        <v>2307</v>
      </c>
      <c r="D695" t="s">
        <v>2355</v>
      </c>
      <c r="E695" t="s">
        <v>2461</v>
      </c>
      <c r="F695" t="s">
        <v>3127</v>
      </c>
      <c r="I695" t="str">
        <f ca="1">IFERROR(__xludf.DUMMYFUNCTION("IFS(
  REGEXMATCH(LOWER(B460), ""sports|ufc|nba|nfl|mlb|soccer|sports fans""), ""Sports"",
  REGEXMATCH(LOWER(B460), ""music|spotify|concert|band|rock|pop|hip hop|jazz|r&amp;b|music lovers""), ""Music"",
  REGEXMATCH(LOWER(B460), ""food|cooking|recipe|restaur"&amp;"ant|snack|grocery|foodies""), ""Food"",
  REGEXMATCH(LOWER(B460), ""travel|vacation|airline|hotel|trip|flights|travelers""), ""Travel"",
  REGEXMATCH(LOWER(B460), ""fashion|style|clothing|apparel|shoes|accessories|beauty|cosmetics|fashionistas""), ""Fashi"&amp;"on &amp; Beauty"",
  REGEXMATCH(LOWER(B460), ""fitness|workout|gym|exercise|yoga|wellness|fitness enthusiasts""), ""Fitness"",
  REGEXMATCH(LOWER(B460), ""health|medical|pharmacy|mental health|doctor|health-conscious""), ""Health"",
  REGEXMATCH(LOWER(B460), "&amp;"""pets|dogs|cats|animals|pet care|pet lovers""), ""Pets"",
  REGEXMATCH(LOWER(B460), ""games|gaming|video games|xbox|playstation|nintendo|gamers""), ""Gaming"",
  REGEXMATCH(LOWER(B460), ""entertainment|movies|tv|netflix|streaming|celebrity|movie lovers|t"&amp;"v fans""), ""Entertainment"",
  REGEXMATCH(LOWER(B460), ""lifestyle|home|interior|decor|living|lifestyle enthusiasts""), ""Lifestyle"",
  REGEXMATCH(LOWER(B460), ""financial|finance|investing|stocks|retirement|banking|credit|debt|loans|savings|personal fi"&amp;"nance""), ""Finance"",
  REGEXMATCH(LOWER(B460), ""auto|automotive""), ""Auto"",
  REGEXMATCH(LOWER(B460), ""parenting|moms|dads|kids|toddlers|baby|new parents|children""), ""Parenting"",
  REGEXMATCH(LOWER(B460), ""technology|tech|gadgets|smartphone|apps"&amp;"|devices|computing|ai|robots""), ""Technology"",
  REGEXMATCH(LOWER(B460), ""education|students|learning|school|teachers|college|university|academics""), ""Education"",
  TRUE, ""Other""
)"),"Sports")</f>
        <v>Sports</v>
      </c>
      <c r="J695" t="s">
        <v>19</v>
      </c>
      <c r="K695" t="s">
        <v>493</v>
      </c>
      <c r="L695" t="s">
        <v>40</v>
      </c>
      <c r="M695" t="s">
        <v>1087</v>
      </c>
      <c r="N695" t="s">
        <v>59</v>
      </c>
      <c r="O695" t="s">
        <v>24</v>
      </c>
      <c r="P695">
        <v>117879</v>
      </c>
      <c r="Q695">
        <v>390</v>
      </c>
      <c r="R695">
        <v>52098</v>
      </c>
      <c r="S695">
        <v>86127</v>
      </c>
      <c r="T695">
        <v>1</v>
      </c>
      <c r="U695">
        <v>5102.7067290000005</v>
      </c>
      <c r="V695" t="s">
        <v>252</v>
      </c>
      <c r="W695">
        <f t="shared" si="70"/>
        <v>5102.7067290000005</v>
      </c>
      <c r="X695">
        <f t="shared" si="71"/>
        <v>0.33084773369302423</v>
      </c>
      <c r="Y695">
        <f t="shared" si="72"/>
        <v>44.196167256254292</v>
      </c>
      <c r="Z695">
        <f t="shared" si="73"/>
        <v>97.94438805712312</v>
      </c>
      <c r="AA695">
        <f t="shared" si="74"/>
        <v>0.25641025641025639</v>
      </c>
      <c r="AB695">
        <f t="shared" si="75"/>
        <v>43.287665563840896</v>
      </c>
      <c r="AC695">
        <f t="shared" si="76"/>
        <v>13.083863407692309</v>
      </c>
    </row>
    <row r="696" spans="1:29" x14ac:dyDescent="0.25">
      <c r="A696" t="s">
        <v>1349</v>
      </c>
      <c r="B696" t="s">
        <v>2306</v>
      </c>
      <c r="C696" t="s">
        <v>2307</v>
      </c>
      <c r="D696" t="s">
        <v>2327</v>
      </c>
      <c r="E696" t="s">
        <v>2705</v>
      </c>
      <c r="F696" t="s">
        <v>3128</v>
      </c>
      <c r="I696" t="str">
        <f ca="1">IFERROR(__xludf.DUMMYFUNCTION("IFS(
  REGEXMATCH(LOWER(B619), ""sports|ufc|nba|nfl|mlb|soccer|sports fans""), ""Sports"",
  REGEXMATCH(LOWER(B619), ""music|spotify|concert|band|rock|pop|hip hop|jazz|r&amp;b|music lovers""), ""Music"",
  REGEXMATCH(LOWER(B619), ""food|cooking|recipe|restaur"&amp;"ant|snack|grocery|foodies""), ""Food"",
  REGEXMATCH(LOWER(B619), ""travel|vacation|airline|hotel|trip|flights|travelers""), ""Travel"",
  REGEXMATCH(LOWER(B619), ""fashion|style|clothing|apparel|shoes|accessories|beauty|cosmetics|fashionistas""), ""Fashi"&amp;"on &amp; Beauty"",
  REGEXMATCH(LOWER(B619), ""fitness|workout|gym|exercise|yoga|wellness|fitness enthusiasts""), ""Fitness"",
  REGEXMATCH(LOWER(B619), ""health|medical|pharmacy|mental health|doctor|health-conscious""), ""Health"",
  REGEXMATCH(LOWER(B619), "&amp;"""pets|dogs|cats|animals|pet care|pet lovers""), ""Pets"",
  REGEXMATCH(LOWER(B619), ""games|gaming|video games|xbox|playstation|nintendo|gamers""), ""Gaming"",
  REGEXMATCH(LOWER(B619), ""entertainment|movies|tv|netflix|streaming|celebrity|movie lovers|t"&amp;"v fans""), ""Entertainment"",
  REGEXMATCH(LOWER(B619), ""lifestyle|home|interior|decor|living|lifestyle enthusiasts""), ""Lifestyle"",
  REGEXMATCH(LOWER(B619), ""financial|finance|investing|stocks|retirement|banking|credit|debt|loans|savings|personal fi"&amp;"nance""), ""Finance"",
  REGEXMATCH(LOWER(B619), ""auto|automotive""), ""Auto"",
  REGEXMATCH(LOWER(B619), ""parenting|moms|dads|kids|toddlers|baby|new parents|children""), ""Parenting"",
  REGEXMATCH(LOWER(B619), ""technology|tech|gadgets|smartphone|apps"&amp;"|devices|computing|ai|robots""), ""Technology"",
  REGEXMATCH(LOWER(B619), ""education|students|learning|school|teachers|college|university|academics""), ""Education"",
  TRUE, ""Other""
)"),"Fashion &amp; Beauty")</f>
        <v>Fashion &amp; Beauty</v>
      </c>
      <c r="J696" t="s">
        <v>27</v>
      </c>
      <c r="K696" t="s">
        <v>999</v>
      </c>
      <c r="L696" t="s">
        <v>21</v>
      </c>
      <c r="M696" t="s">
        <v>187</v>
      </c>
      <c r="N696" t="s">
        <v>23</v>
      </c>
      <c r="O696" t="s">
        <v>24</v>
      </c>
      <c r="P696">
        <v>106392</v>
      </c>
      <c r="Q696">
        <v>299</v>
      </c>
      <c r="R696">
        <v>39599</v>
      </c>
      <c r="S696">
        <v>94941</v>
      </c>
      <c r="T696">
        <v>3</v>
      </c>
      <c r="U696">
        <v>6542.6124280000004</v>
      </c>
      <c r="V696" t="s">
        <v>31</v>
      </c>
      <c r="W696">
        <f t="shared" si="70"/>
        <v>2180.8708093333335</v>
      </c>
      <c r="X696">
        <f t="shared" si="71"/>
        <v>0.28103616813294235</v>
      </c>
      <c r="Y696">
        <f t="shared" si="72"/>
        <v>37.219903752161812</v>
      </c>
      <c r="Z696">
        <f t="shared" si="73"/>
        <v>165.22165781964193</v>
      </c>
      <c r="AA696">
        <f t="shared" si="74"/>
        <v>1.0033444816053512</v>
      </c>
      <c r="AB696">
        <f t="shared" si="75"/>
        <v>61.495342018196865</v>
      </c>
      <c r="AC696">
        <f t="shared" si="76"/>
        <v>21.881646916387961</v>
      </c>
    </row>
    <row r="697" spans="1:29" x14ac:dyDescent="0.25">
      <c r="A697" t="s">
        <v>1285</v>
      </c>
      <c r="B697" t="s">
        <v>2306</v>
      </c>
      <c r="C697" t="s">
        <v>2307</v>
      </c>
      <c r="D697" t="s">
        <v>2345</v>
      </c>
      <c r="E697" t="s">
        <v>2346</v>
      </c>
      <c r="F697" t="s">
        <v>2347</v>
      </c>
      <c r="G697" t="s">
        <v>3129</v>
      </c>
      <c r="I697" t="str">
        <f ca="1">IFERROR(__xludf.DUMMYFUNCTION("IFS(
  REGEXMATCH(LOWER(B578), ""sports|ufc|nba|nfl|mlb|soccer|sports fans""), ""Sports"",
  REGEXMATCH(LOWER(B578), ""music|spotify|concert|band|rock|pop|hip hop|jazz|r&amp;b|music lovers""), ""Music"",
  REGEXMATCH(LOWER(B578), ""food|cooking|recipe|restaur"&amp;"ant|snack|grocery|foodies""), ""Food"",
  REGEXMATCH(LOWER(B578), ""travel|vacation|airline|hotel|trip|flights|travelers""), ""Travel"",
  REGEXMATCH(LOWER(B578), ""fashion|style|clothing|apparel|shoes|accessories|beauty|cosmetics|fashionistas""), ""Fashi"&amp;"on &amp; Beauty"",
  REGEXMATCH(LOWER(B578), ""fitness|workout|gym|exercise|yoga|wellness|fitness enthusiasts""), ""Fitness"",
  REGEXMATCH(LOWER(B578), ""health|medical|pharmacy|mental health|doctor|health-conscious""), ""Health"",
  REGEXMATCH(LOWER(B578), "&amp;"""pets|dogs|cats|animals|pet care|pet lovers""), ""Pets"",
  REGEXMATCH(LOWER(B578), ""games|gaming|video games|xbox|playstation|nintendo|gamers""), ""Gaming"",
  REGEXMATCH(LOWER(B578), ""entertainment|movies|tv|netflix|streaming|celebrity|movie lovers|t"&amp;"v fans""), ""Entertainment"",
  REGEXMATCH(LOWER(B578), ""lifestyle|home|interior|decor|living|lifestyle enthusiasts""), ""Lifestyle"",
  REGEXMATCH(LOWER(B578), ""financial|finance|investing|stocks|retirement|banking|credit|debt|loans|savings|personal fi"&amp;"nance""), ""Finance"",
  REGEXMATCH(LOWER(B578), ""auto|automotive""), ""Auto"",
  REGEXMATCH(LOWER(B578), ""parenting|moms|dads|kids|toddlers|baby|new parents|children""), ""Parenting"",
  REGEXMATCH(LOWER(B578), ""technology|tech|gadgets|smartphone|apps"&amp;"|devices|computing|ai|robots""), ""Technology"",
  REGEXMATCH(LOWER(B578), ""education|students|learning|school|teachers|college|university|academics""), ""Education"",
  TRUE, ""Other""
)"),"Auto")</f>
        <v>Auto</v>
      </c>
      <c r="J697" t="s">
        <v>27</v>
      </c>
      <c r="K697" t="s">
        <v>264</v>
      </c>
      <c r="L697" t="s">
        <v>40</v>
      </c>
      <c r="M697" t="s">
        <v>309</v>
      </c>
      <c r="N697" t="s">
        <v>51</v>
      </c>
      <c r="O697" t="s">
        <v>92</v>
      </c>
      <c r="P697">
        <v>7965</v>
      </c>
      <c r="Q697">
        <v>50</v>
      </c>
      <c r="R697">
        <v>5230</v>
      </c>
      <c r="S697">
        <v>6923</v>
      </c>
      <c r="T697">
        <v>10</v>
      </c>
      <c r="U697">
        <v>6298.5139289999997</v>
      </c>
      <c r="V697" t="s">
        <v>47</v>
      </c>
      <c r="W697">
        <f t="shared" si="70"/>
        <v>629.85139289999995</v>
      </c>
      <c r="X697">
        <f t="shared" si="71"/>
        <v>0.62774639045825487</v>
      </c>
      <c r="Y697">
        <f t="shared" si="72"/>
        <v>65.662272441933453</v>
      </c>
      <c r="Z697">
        <f t="shared" si="73"/>
        <v>1204.3047665391969</v>
      </c>
      <c r="AA697">
        <f t="shared" si="74"/>
        <v>20</v>
      </c>
      <c r="AB697">
        <f t="shared" si="75"/>
        <v>790.77387683615814</v>
      </c>
      <c r="AC697">
        <f t="shared" si="76"/>
        <v>125.97027858</v>
      </c>
    </row>
    <row r="698" spans="1:29" x14ac:dyDescent="0.25">
      <c r="A698" t="s">
        <v>1407</v>
      </c>
      <c r="B698" t="s">
        <v>2306</v>
      </c>
      <c r="C698" t="s">
        <v>2307</v>
      </c>
      <c r="D698" t="s">
        <v>2665</v>
      </c>
      <c r="E698" t="s">
        <v>3130</v>
      </c>
      <c r="I698" t="str">
        <f ca="1">IFERROR(__xludf.DUMMYFUNCTION("IFS(
  REGEXMATCH(LOWER(B655), ""sports|ufc|nba|nfl|mlb|soccer|sports fans""), ""Sports"",
  REGEXMATCH(LOWER(B655), ""music|spotify|concert|band|rock|pop|hip hop|jazz|r&amp;b|music lovers""), ""Music"",
  REGEXMATCH(LOWER(B655), ""food|cooking|recipe|restaur"&amp;"ant|snack|grocery|foodies""), ""Food"",
  REGEXMATCH(LOWER(B655), ""travel|vacation|airline|hotel|trip|flights|travelers""), ""Travel"",
  REGEXMATCH(LOWER(B655), ""fashion|style|clothing|apparel|shoes|accessories|beauty|cosmetics|fashionistas""), ""Fashi"&amp;"on &amp; Beauty"",
  REGEXMATCH(LOWER(B655), ""fitness|workout|gym|exercise|yoga|wellness|fitness enthusiasts""), ""Fitness"",
  REGEXMATCH(LOWER(B655), ""health|medical|pharmacy|mental health|doctor|health-conscious""), ""Health"",
  REGEXMATCH(LOWER(B655), "&amp;"""pets|dogs|cats|animals|pet care|pet lovers""), ""Pets"",
  REGEXMATCH(LOWER(B655), ""games|gaming|video games|xbox|playstation|nintendo|gamers""), ""Gaming"",
  REGEXMATCH(LOWER(B655), ""entertainment|movies|tv|netflix|streaming|celebrity|movie lovers|t"&amp;"v fans""), ""Entertainment"",
  REGEXMATCH(LOWER(B655), ""lifestyle|home|interior|decor|living|lifestyle enthusiasts""), ""Lifestyle"",
  REGEXMATCH(LOWER(B655), ""financial|finance|investing|stocks|retirement|banking|credit|debt|loans|savings|personal fi"&amp;"nance""), ""Finance"",
  REGEXMATCH(LOWER(B655), ""auto|automotive""), ""Auto"",
  REGEXMATCH(LOWER(B655), ""parenting|moms|dads|kids|toddlers|baby|new parents|children""), ""Parenting"",
  REGEXMATCH(LOWER(B655), ""technology|tech|gadgets|smartphone|apps"&amp;"|devices|computing|ai|robots""), ""Technology"",
  REGEXMATCH(LOWER(B655), ""education|students|learning|school|teachers|college|university|academics""), ""Education"",
  TRUE, ""Other""
)"),"Lifestyle")</f>
        <v>Lifestyle</v>
      </c>
      <c r="J698" t="s">
        <v>27</v>
      </c>
      <c r="K698" t="s">
        <v>453</v>
      </c>
      <c r="L698" t="s">
        <v>21</v>
      </c>
      <c r="M698" t="s">
        <v>506</v>
      </c>
      <c r="N698" t="s">
        <v>63</v>
      </c>
      <c r="O698" t="s">
        <v>92</v>
      </c>
      <c r="P698">
        <v>123430</v>
      </c>
      <c r="Q698">
        <v>360</v>
      </c>
      <c r="R698">
        <v>45294</v>
      </c>
      <c r="S698">
        <v>77646</v>
      </c>
      <c r="T698">
        <v>15</v>
      </c>
      <c r="U698">
        <v>6808.5625840000002</v>
      </c>
      <c r="V698" t="s">
        <v>80</v>
      </c>
      <c r="W698">
        <f t="shared" si="70"/>
        <v>453.90417226666671</v>
      </c>
      <c r="X698">
        <f t="shared" si="71"/>
        <v>0.29166329093413274</v>
      </c>
      <c r="Y698">
        <f t="shared" si="72"/>
        <v>36.696103054362794</v>
      </c>
      <c r="Z698">
        <f t="shared" si="73"/>
        <v>150.31930463196008</v>
      </c>
      <c r="AA698">
        <f t="shared" si="74"/>
        <v>4.1666666666666661</v>
      </c>
      <c r="AB698">
        <f t="shared" si="75"/>
        <v>55.161326938345617</v>
      </c>
      <c r="AC698">
        <f t="shared" si="76"/>
        <v>18.912673844444445</v>
      </c>
    </row>
    <row r="699" spans="1:29" x14ac:dyDescent="0.25">
      <c r="A699" t="s">
        <v>673</v>
      </c>
      <c r="B699" t="s">
        <v>2310</v>
      </c>
      <c r="C699" t="s">
        <v>2311</v>
      </c>
      <c r="D699" t="s">
        <v>2373</v>
      </c>
      <c r="E699" t="s">
        <v>3131</v>
      </c>
      <c r="I699" t="str">
        <f ca="1">IFERROR(__xludf.DUMMYFUNCTION("IFS(
  REGEXMATCH(LOWER(B251), ""sports|ufc|nba|nfl|mlb|soccer|sports fans""), ""Sports"",
  REGEXMATCH(LOWER(B251), ""music|spotify|concert|band|rock|pop|hip hop|jazz|r&amp;b|music lovers""), ""Music"",
  REGEXMATCH(LOWER(B251), ""food|cooking|recipe|restaur"&amp;"ant|snack|grocery|foodies""), ""Food"",
  REGEXMATCH(LOWER(B251), ""travel|vacation|airline|hotel|trip|flights|travelers""), ""Travel"",
  REGEXMATCH(LOWER(B251), ""fashion|style|clothing|apparel|shoes|accessories|beauty|cosmetics|fashionistas""), ""Fashi"&amp;"on &amp; Beauty"",
  REGEXMATCH(LOWER(B251), ""fitness|workout|gym|exercise|yoga|wellness|fitness enthusiasts""), ""Fitness"",
  REGEXMATCH(LOWER(B251), ""health|medical|pharmacy|mental health|doctor|health-conscious""), ""Health"",
  REGEXMATCH(LOWER(B251), "&amp;"""pets|dogs|cats|animals|pet care|pet lovers""), ""Pets"",
  REGEXMATCH(LOWER(B251), ""games|gaming|video games|xbox|playstation|nintendo|gamers""), ""Gaming"",
  REGEXMATCH(LOWER(B251), ""entertainment|movies|tv|netflix|streaming|celebrity|movie lovers|t"&amp;"v fans""), ""Entertainment"",
  REGEXMATCH(LOWER(B251), ""lifestyle|home|interior|decor|living|lifestyle enthusiasts""), ""Lifestyle"",
  REGEXMATCH(LOWER(B251), ""financial|finance|investing|stocks|retirement|banking|credit|debt|loans|savings|personal fi"&amp;"nance""), ""Finance"",
  REGEXMATCH(LOWER(B251), ""auto|automotive""), ""Auto"",
  REGEXMATCH(LOWER(B251), ""parenting|moms|dads|kids|toddlers|baby|new parents|children""), ""Parenting"",
  REGEXMATCH(LOWER(B251), ""technology|tech|gadgets|smartphone|apps"&amp;"|devices|computing|ai|robots""), ""Technology"",
  REGEXMATCH(LOWER(B251), ""education|students|learning|school|teachers|college|university|academics""), ""Education"",
  TRUE, ""Other""
)"),"Other")</f>
        <v>Other</v>
      </c>
      <c r="J699" t="s">
        <v>27</v>
      </c>
      <c r="K699" t="s">
        <v>591</v>
      </c>
      <c r="L699" t="s">
        <v>21</v>
      </c>
      <c r="M699" t="s">
        <v>674</v>
      </c>
      <c r="N699" t="s">
        <v>23</v>
      </c>
      <c r="O699" t="s">
        <v>116</v>
      </c>
      <c r="P699">
        <v>20459</v>
      </c>
      <c r="Q699">
        <v>40</v>
      </c>
      <c r="R699">
        <v>12668</v>
      </c>
      <c r="S699">
        <v>18613</v>
      </c>
      <c r="T699">
        <v>4</v>
      </c>
      <c r="U699">
        <v>1842.6065129999999</v>
      </c>
      <c r="V699" t="s">
        <v>31</v>
      </c>
      <c r="W699">
        <f t="shared" si="70"/>
        <v>460.65162824999999</v>
      </c>
      <c r="X699">
        <f t="shared" si="71"/>
        <v>0.1955129771738599</v>
      </c>
      <c r="Y699">
        <f t="shared" si="72"/>
        <v>61.91895987096143</v>
      </c>
      <c r="Z699">
        <f t="shared" si="73"/>
        <v>145.45362432901797</v>
      </c>
      <c r="AA699">
        <f t="shared" si="74"/>
        <v>10</v>
      </c>
      <c r="AB699">
        <f t="shared" si="75"/>
        <v>90.063371279143652</v>
      </c>
      <c r="AC699">
        <f t="shared" si="76"/>
        <v>46.065162825000002</v>
      </c>
    </row>
    <row r="700" spans="1:29" x14ac:dyDescent="0.25">
      <c r="A700" t="s">
        <v>769</v>
      </c>
      <c r="B700" t="s">
        <v>818</v>
      </c>
      <c r="C700" t="s">
        <v>2337</v>
      </c>
      <c r="D700" t="s">
        <v>3132</v>
      </c>
      <c r="I700" t="str">
        <f ca="1">IFERROR(__xludf.DUMMYFUNCTION("IFS(
  REGEXMATCH(LOWER(B296), ""sports|ufc|nba|nfl|mlb|soccer|sports fans""), ""Sports"",
  REGEXMATCH(LOWER(B296), ""music|spotify|concert|band|rock|pop|hip hop|jazz|r&amp;b|music lovers""), ""Music"",
  REGEXMATCH(LOWER(B296), ""food|cooking|recipe|restaur"&amp;"ant|snack|grocery|foodies""), ""Food"",
  REGEXMATCH(LOWER(B296), ""travel|vacation|airline|hotel|trip|flights|travelers""), ""Travel"",
  REGEXMATCH(LOWER(B296), ""fashion|style|clothing|apparel|shoes|accessories|beauty|cosmetics|fashionistas""), ""Fashi"&amp;"on &amp; Beauty"",
  REGEXMATCH(LOWER(B296), ""fitness|workout|gym|exercise|yoga|wellness|fitness enthusiasts""), ""Fitness"",
  REGEXMATCH(LOWER(B296), ""health|medical|pharmacy|mental health|doctor|health-conscious""), ""Health"",
  REGEXMATCH(LOWER(B296), "&amp;"""pets|dogs|cats|animals|pet care|pet lovers""), ""Pets"",
  REGEXMATCH(LOWER(B296), ""games|gaming|video games|xbox|playstation|nintendo|gamers""), ""Gaming"",
  REGEXMATCH(LOWER(B296), ""entertainment|movies|tv|netflix|streaming|celebrity|movie lovers|t"&amp;"v fans""), ""Entertainment"",
  REGEXMATCH(LOWER(B296), ""lifestyle|home|interior|decor|living|lifestyle enthusiasts""), ""Lifestyle"",
  REGEXMATCH(LOWER(B296), ""financial|finance|investing|stocks|retirement|banking|credit|debt|loans|savings|personal fi"&amp;"nance""), ""Finance"",
  REGEXMATCH(LOWER(B296), ""auto|automotive""), ""Auto"",
  REGEXMATCH(LOWER(B296), ""parenting|moms|dads|kids|toddlers|baby|new parents|children""), ""Parenting"",
  REGEXMATCH(LOWER(B296), ""technology|tech|gadgets|smartphone|apps"&amp;"|devices|computing|ai|robots""), ""Technology"",
  REGEXMATCH(LOWER(B296), ""education|students|learning|school|teachers|college|university|academics""), ""Education"",
  TRUE, ""Other""
)"),"Other")</f>
        <v>Other</v>
      </c>
      <c r="J700" t="s">
        <v>19</v>
      </c>
      <c r="K700" t="s">
        <v>770</v>
      </c>
      <c r="L700" t="s">
        <v>29</v>
      </c>
      <c r="M700" t="s">
        <v>157</v>
      </c>
      <c r="N700" t="s">
        <v>23</v>
      </c>
      <c r="O700" t="s">
        <v>24</v>
      </c>
      <c r="P700">
        <v>80456</v>
      </c>
      <c r="Q700">
        <v>204</v>
      </c>
      <c r="R700">
        <v>46039</v>
      </c>
      <c r="S700">
        <v>65383</v>
      </c>
      <c r="T700">
        <v>3</v>
      </c>
      <c r="U700">
        <v>2039.848792</v>
      </c>
      <c r="V700" t="s">
        <v>74</v>
      </c>
      <c r="W700">
        <f t="shared" si="70"/>
        <v>679.94959733333337</v>
      </c>
      <c r="X700">
        <f t="shared" si="71"/>
        <v>0.25355473799343736</v>
      </c>
      <c r="Y700">
        <f t="shared" si="72"/>
        <v>57.222581286666006</v>
      </c>
      <c r="Z700">
        <f t="shared" si="73"/>
        <v>44.306974347835528</v>
      </c>
      <c r="AA700">
        <f t="shared" si="74"/>
        <v>1.4705882352941175</v>
      </c>
      <c r="AB700">
        <f t="shared" si="75"/>
        <v>25.353594411852441</v>
      </c>
      <c r="AC700">
        <f t="shared" si="76"/>
        <v>9.9992587843137262</v>
      </c>
    </row>
    <row r="701" spans="1:29" x14ac:dyDescent="0.25">
      <c r="A701" t="s">
        <v>1121</v>
      </c>
      <c r="B701" t="s">
        <v>2306</v>
      </c>
      <c r="C701" t="s">
        <v>2307</v>
      </c>
      <c r="D701" t="s">
        <v>2331</v>
      </c>
      <c r="E701" t="s">
        <v>3133</v>
      </c>
      <c r="I701" t="str">
        <f ca="1">IFERROR(__xludf.DUMMYFUNCTION("IFS(
  REGEXMATCH(LOWER(B482), ""sports|ufc|nba|nfl|mlb|soccer|sports fans""), ""Sports"",
  REGEXMATCH(LOWER(B482), ""music|spotify|concert|band|rock|pop|hip hop|jazz|r&amp;b|music lovers""), ""Music"",
  REGEXMATCH(LOWER(B482), ""food|cooking|recipe|restaur"&amp;"ant|snack|grocery|foodies""), ""Food"",
  REGEXMATCH(LOWER(B482), ""travel|vacation|airline|hotel|trip|flights|travelers""), ""Travel"",
  REGEXMATCH(LOWER(B482), ""fashion|style|clothing|apparel|shoes|accessories|beauty|cosmetics|fashionistas""), ""Fashi"&amp;"on &amp; Beauty"",
  REGEXMATCH(LOWER(B482), ""fitness|workout|gym|exercise|yoga|wellness|fitness enthusiasts""), ""Fitness"",
  REGEXMATCH(LOWER(B482), ""health|medical|pharmacy|mental health|doctor|health-conscious""), ""Health"",
  REGEXMATCH(LOWER(B482), "&amp;"""pets|dogs|cats|animals|pet care|pet lovers""), ""Pets"",
  REGEXMATCH(LOWER(B482), ""games|gaming|video games|xbox|playstation|nintendo|gamers""), ""Gaming"",
  REGEXMATCH(LOWER(B482), ""entertainment|movies|tv|netflix|streaming|celebrity|movie lovers|t"&amp;"v fans""), ""Entertainment"",
  REGEXMATCH(LOWER(B482), ""lifestyle|home|interior|decor|living|lifestyle enthusiasts""), ""Lifestyle"",
  REGEXMATCH(LOWER(B482), ""financial|finance|investing|stocks|retirement|banking|credit|debt|loans|savings|personal fi"&amp;"nance""), ""Finance"",
  REGEXMATCH(LOWER(B482), ""auto|automotive""), ""Auto"",
  REGEXMATCH(LOWER(B482), ""parenting|moms|dads|kids|toddlers|baby|new parents|children""), ""Parenting"",
  REGEXMATCH(LOWER(B482), ""technology|tech|gadgets|smartphone|apps"&amp;"|devices|computing|ai|robots""), ""Technology"",
  REGEXMATCH(LOWER(B482), ""education|students|learning|school|teachers|college|university|academics""), ""Education"",
  TRUE, ""Other""
)"),"Fashion &amp; Beauty")</f>
        <v>Fashion &amp; Beauty</v>
      </c>
      <c r="J701" t="s">
        <v>27</v>
      </c>
      <c r="K701" t="s">
        <v>806</v>
      </c>
      <c r="L701" t="s">
        <v>21</v>
      </c>
      <c r="M701" t="s">
        <v>552</v>
      </c>
      <c r="N701" t="s">
        <v>84</v>
      </c>
      <c r="O701" t="s">
        <v>24</v>
      </c>
      <c r="P701">
        <v>58477</v>
      </c>
      <c r="Q701">
        <v>135</v>
      </c>
      <c r="R701">
        <v>43554</v>
      </c>
      <c r="S701">
        <v>56558</v>
      </c>
      <c r="T701">
        <v>19</v>
      </c>
      <c r="U701">
        <v>5247.6238830000002</v>
      </c>
      <c r="V701" t="s">
        <v>106</v>
      </c>
      <c r="W701">
        <f t="shared" si="70"/>
        <v>276.19073068421056</v>
      </c>
      <c r="X701">
        <f t="shared" si="71"/>
        <v>0.23085999623783712</v>
      </c>
      <c r="Y701">
        <f t="shared" si="72"/>
        <v>74.480565008464879</v>
      </c>
      <c r="Z701">
        <f t="shared" si="73"/>
        <v>120.48546363135419</v>
      </c>
      <c r="AA701">
        <f t="shared" si="74"/>
        <v>14.074074074074074</v>
      </c>
      <c r="AB701">
        <f t="shared" si="75"/>
        <v>89.738254065701042</v>
      </c>
      <c r="AC701">
        <f t="shared" si="76"/>
        <v>38.871288022222224</v>
      </c>
    </row>
    <row r="702" spans="1:29" x14ac:dyDescent="0.25">
      <c r="A702" t="s">
        <v>759</v>
      </c>
      <c r="B702" t="s">
        <v>2310</v>
      </c>
      <c r="C702" t="s">
        <v>2315</v>
      </c>
      <c r="D702" t="s">
        <v>242</v>
      </c>
      <c r="E702" t="s">
        <v>3134</v>
      </c>
      <c r="I702" t="str">
        <f ca="1">IFERROR(__xludf.DUMMYFUNCTION("IFS(
  REGEXMATCH(LOWER(B290), ""sports|ufc|nba|nfl|mlb|soccer|sports fans""), ""Sports"",
  REGEXMATCH(LOWER(B290), ""music|spotify|concert|band|rock|pop|hip hop|jazz|r&amp;b|music lovers""), ""Music"",
  REGEXMATCH(LOWER(B290), ""food|cooking|recipe|restaur"&amp;"ant|snack|grocery|foodies""), ""Food"",
  REGEXMATCH(LOWER(B290), ""travel|vacation|airline|hotel|trip|flights|travelers""), ""Travel"",
  REGEXMATCH(LOWER(B290), ""fashion|style|clothing|apparel|shoes|accessories|beauty|cosmetics|fashionistas""), ""Fashi"&amp;"on &amp; Beauty"",
  REGEXMATCH(LOWER(B290), ""fitness|workout|gym|exercise|yoga|wellness|fitness enthusiasts""), ""Fitness"",
  REGEXMATCH(LOWER(B290), ""health|medical|pharmacy|mental health|doctor|health-conscious""), ""Health"",
  REGEXMATCH(LOWER(B290), "&amp;"""pets|dogs|cats|animals|pet care|pet lovers""), ""Pets"",
  REGEXMATCH(LOWER(B290), ""games|gaming|video games|xbox|playstation|nintendo|gamers""), ""Gaming"",
  REGEXMATCH(LOWER(B290), ""entertainment|movies|tv|netflix|streaming|celebrity|movie lovers|t"&amp;"v fans""), ""Entertainment"",
  REGEXMATCH(LOWER(B290), ""lifestyle|home|interior|decor|living|lifestyle enthusiasts""), ""Lifestyle"",
  REGEXMATCH(LOWER(B290), ""financial|finance|investing|stocks|retirement|banking|credit|debt|loans|savings|personal fi"&amp;"nance""), ""Finance"",
  REGEXMATCH(LOWER(B290), ""auto|automotive""), ""Auto"",
  REGEXMATCH(LOWER(B290), ""parenting|moms|dads|kids|toddlers|baby|new parents|children""), ""Parenting"",
  REGEXMATCH(LOWER(B290), ""technology|tech|gadgets|smartphone|apps"&amp;"|devices|computing|ai|robots""), ""Technology"",
  REGEXMATCH(LOWER(B290), ""education|students|learning|school|teachers|college|university|academics""), ""Education"",
  TRUE, ""Other""
)"),"Travel")</f>
        <v>Travel</v>
      </c>
      <c r="J702" t="s">
        <v>27</v>
      </c>
      <c r="K702" t="s">
        <v>599</v>
      </c>
      <c r="L702" t="s">
        <v>34</v>
      </c>
      <c r="M702" t="s">
        <v>90</v>
      </c>
      <c r="N702" t="s">
        <v>51</v>
      </c>
      <c r="O702" t="s">
        <v>24</v>
      </c>
      <c r="P702">
        <v>210096</v>
      </c>
      <c r="Q702">
        <v>590</v>
      </c>
      <c r="R702">
        <v>90928</v>
      </c>
      <c r="S702">
        <v>184823</v>
      </c>
      <c r="T702">
        <v>4</v>
      </c>
      <c r="U702">
        <v>2027.431388</v>
      </c>
      <c r="V702" t="s">
        <v>74</v>
      </c>
      <c r="W702">
        <f t="shared" si="70"/>
        <v>506.85784699999999</v>
      </c>
      <c r="X702">
        <f t="shared" si="71"/>
        <v>0.2808240042647171</v>
      </c>
      <c r="Y702">
        <f t="shared" si="72"/>
        <v>43.279262813190158</v>
      </c>
      <c r="Z702">
        <f t="shared" si="73"/>
        <v>22.297107469646313</v>
      </c>
      <c r="AA702">
        <f t="shared" si="74"/>
        <v>0.67796610169491522</v>
      </c>
      <c r="AB702">
        <f t="shared" si="75"/>
        <v>9.6500237415276811</v>
      </c>
      <c r="AC702">
        <f t="shared" si="76"/>
        <v>3.4363243864406781</v>
      </c>
    </row>
    <row r="703" spans="1:29" x14ac:dyDescent="0.25">
      <c r="A703" t="s">
        <v>1509</v>
      </c>
      <c r="B703" t="s">
        <v>2306</v>
      </c>
      <c r="C703" t="s">
        <v>2307</v>
      </c>
      <c r="D703" t="s">
        <v>2333</v>
      </c>
      <c r="E703" t="s">
        <v>2453</v>
      </c>
      <c r="F703" t="s">
        <v>2453</v>
      </c>
      <c r="I703" t="str">
        <f ca="1">IFERROR(__xludf.DUMMYFUNCTION("IFS(
  REGEXMATCH(LOWER(B728), ""sports|ufc|nba|nfl|mlb|soccer|sports fans""), ""Sports"",
  REGEXMATCH(LOWER(B728), ""music|spotify|concert|band|rock|pop|hip hop|jazz|r&amp;b|music lovers""), ""Music"",
  REGEXMATCH(LOWER(B728), ""food|cooking|recipe|restaur"&amp;"ant|snack|grocery|foodies""), ""Food"",
  REGEXMATCH(LOWER(B728), ""travel|vacation|airline|hotel|trip|flights|travelers""), ""Travel"",
  REGEXMATCH(LOWER(B728), ""fashion|style|clothing|apparel|shoes|accessories|beauty|cosmetics|fashionistas""), ""Fashi"&amp;"on &amp; Beauty"",
  REGEXMATCH(LOWER(B728), ""fitness|workout|gym|exercise|yoga|wellness|fitness enthusiasts""), ""Fitness"",
  REGEXMATCH(LOWER(B728), ""health|medical|pharmacy|mental health|doctor|health-conscious""), ""Health"",
  REGEXMATCH(LOWER(B728), "&amp;"""pets|dogs|cats|animals|pet care|pet lovers""), ""Pets"",
  REGEXMATCH(LOWER(B728), ""games|gaming|video games|xbox|playstation|nintendo|gamers""), ""Gaming"",
  REGEXMATCH(LOWER(B728), ""entertainment|movies|tv|netflix|streaming|celebrity|movie lovers|t"&amp;"v fans""), ""Entertainment"",
  REGEXMATCH(LOWER(B728), ""lifestyle|home|interior|decor|living|lifestyle enthusiasts""), ""Lifestyle"",
  REGEXMATCH(LOWER(B728), ""financial|finance|investing|stocks|retirement|banking|credit|debt|loans|savings|personal fi"&amp;"nance""), ""Finance"",
  REGEXMATCH(LOWER(B728), ""auto|automotive""), ""Auto"",
  REGEXMATCH(LOWER(B728), ""parenting|moms|dads|kids|toddlers|baby|new parents|children""), ""Parenting"",
  REGEXMATCH(LOWER(B728), ""technology|tech|gadgets|smartphone|apps"&amp;"|devices|computing|ai|robots""), ""Technology"",
  REGEXMATCH(LOWER(B728), ""education|students|learning|school|teachers|college|university|academics""), ""Education"",
  TRUE, ""Other""
)"),"Finance")</f>
        <v>Finance</v>
      </c>
      <c r="J703" t="s">
        <v>19</v>
      </c>
      <c r="K703" t="s">
        <v>498</v>
      </c>
      <c r="L703" t="s">
        <v>34</v>
      </c>
      <c r="M703" t="s">
        <v>115</v>
      </c>
      <c r="N703" t="s">
        <v>84</v>
      </c>
      <c r="O703" t="s">
        <v>24</v>
      </c>
      <c r="P703">
        <v>1323451</v>
      </c>
      <c r="Q703">
        <v>3414</v>
      </c>
      <c r="R703">
        <v>737990</v>
      </c>
      <c r="S703">
        <v>1177859</v>
      </c>
      <c r="T703">
        <v>123</v>
      </c>
      <c r="U703">
        <v>8187.1145409999999</v>
      </c>
      <c r="V703" t="s">
        <v>74</v>
      </c>
      <c r="W703">
        <f t="shared" si="70"/>
        <v>66.561906837398368</v>
      </c>
      <c r="X703">
        <f t="shared" si="71"/>
        <v>0.25796194947905138</v>
      </c>
      <c r="Y703">
        <f t="shared" si="72"/>
        <v>55.762548065625396</v>
      </c>
      <c r="Z703">
        <f t="shared" si="73"/>
        <v>11.093801462079432</v>
      </c>
      <c r="AA703">
        <f t="shared" si="74"/>
        <v>3.6028119507908607</v>
      </c>
      <c r="AB703">
        <f t="shared" si="75"/>
        <v>6.1861863725970965</v>
      </c>
      <c r="AC703">
        <f t="shared" si="76"/>
        <v>2.3981003342120681</v>
      </c>
    </row>
    <row r="704" spans="1:29" x14ac:dyDescent="0.25">
      <c r="A704" t="s">
        <v>1422</v>
      </c>
      <c r="B704" t="s">
        <v>2306</v>
      </c>
      <c r="C704" t="s">
        <v>2307</v>
      </c>
      <c r="D704" t="s">
        <v>242</v>
      </c>
      <c r="E704" t="s">
        <v>2761</v>
      </c>
      <c r="F704" t="s">
        <v>3135</v>
      </c>
      <c r="I704" t="str">
        <f ca="1">IFERROR(__xludf.DUMMYFUNCTION("IFS(
  REGEXMATCH(LOWER(B665), ""sports|ufc|nba|nfl|mlb|soccer|sports fans""), ""Sports"",
  REGEXMATCH(LOWER(B665), ""music|spotify|concert|band|rock|pop|hip hop|jazz|r&amp;b|music lovers""), ""Music"",
  REGEXMATCH(LOWER(B665), ""food|cooking|recipe|restaur"&amp;"ant|snack|grocery|foodies""), ""Food"",
  REGEXMATCH(LOWER(B665), ""travel|vacation|airline|hotel|trip|flights|travelers""), ""Travel"",
  REGEXMATCH(LOWER(B665), ""fashion|style|clothing|apparel|shoes|accessories|beauty|cosmetics|fashionistas""), ""Fashi"&amp;"on &amp; Beauty"",
  REGEXMATCH(LOWER(B665), ""fitness|workout|gym|exercise|yoga|wellness|fitness enthusiasts""), ""Fitness"",
  REGEXMATCH(LOWER(B665), ""health|medical|pharmacy|mental health|doctor|health-conscious""), ""Health"",
  REGEXMATCH(LOWER(B665), "&amp;"""pets|dogs|cats|animals|pet care|pet lovers""), ""Pets"",
  REGEXMATCH(LOWER(B665), ""games|gaming|video games|xbox|playstation|nintendo|gamers""), ""Gaming"",
  REGEXMATCH(LOWER(B665), ""entertainment|movies|tv|netflix|streaming|celebrity|movie lovers|t"&amp;"v fans""), ""Entertainment"",
  REGEXMATCH(LOWER(B665), ""lifestyle|home|interior|decor|living|lifestyle enthusiasts""), ""Lifestyle"",
  REGEXMATCH(LOWER(B665), ""financial|finance|investing|stocks|retirement|banking|credit|debt|loans|savings|personal fi"&amp;"nance""), ""Finance"",
  REGEXMATCH(LOWER(B665), ""auto|automotive""), ""Auto"",
  REGEXMATCH(LOWER(B665), ""parenting|moms|dads|kids|toddlers|baby|new parents|children""), ""Parenting"",
  REGEXMATCH(LOWER(B665), ""technology|tech|gadgets|smartphone|apps"&amp;"|devices|computing|ai|robots""), ""Technology"",
  REGEXMATCH(LOWER(B665), ""education|students|learning|school|teachers|college|university|academics""), ""Education"",
  TRUE, ""Other""
)"),"Travel")</f>
        <v>Travel</v>
      </c>
      <c r="J704" t="s">
        <v>19</v>
      </c>
      <c r="K704" t="s">
        <v>1423</v>
      </c>
      <c r="L704" t="s">
        <v>34</v>
      </c>
      <c r="M704" t="s">
        <v>90</v>
      </c>
      <c r="N704" t="s">
        <v>23</v>
      </c>
      <c r="O704" t="s">
        <v>24</v>
      </c>
      <c r="P704">
        <v>108559</v>
      </c>
      <c r="Q704">
        <v>212</v>
      </c>
      <c r="R704">
        <v>79254</v>
      </c>
      <c r="S704">
        <v>100563</v>
      </c>
      <c r="T704">
        <v>7</v>
      </c>
      <c r="U704">
        <v>6850.5764829999998</v>
      </c>
      <c r="V704" t="s">
        <v>74</v>
      </c>
      <c r="W704">
        <f t="shared" si="70"/>
        <v>978.65378328571421</v>
      </c>
      <c r="X704">
        <f t="shared" si="71"/>
        <v>0.19528551294687679</v>
      </c>
      <c r="Y704">
        <f t="shared" si="72"/>
        <v>73.005462467414034</v>
      </c>
      <c r="Z704">
        <f t="shared" si="73"/>
        <v>86.43824265021324</v>
      </c>
      <c r="AA704">
        <f t="shared" si="74"/>
        <v>3.3018867924528301</v>
      </c>
      <c r="AB704">
        <f t="shared" si="75"/>
        <v>63.104638795493692</v>
      </c>
      <c r="AC704">
        <f t="shared" si="76"/>
        <v>32.31404001415094</v>
      </c>
    </row>
    <row r="705" spans="1:29" x14ac:dyDescent="0.25">
      <c r="A705" t="s">
        <v>197</v>
      </c>
      <c r="B705" t="s">
        <v>818</v>
      </c>
      <c r="C705" t="s">
        <v>2345</v>
      </c>
      <c r="D705" t="s">
        <v>2536</v>
      </c>
      <c r="I705" t="str">
        <f ca="1">IFERROR(__xludf.DUMMYFUNCTION("IFS(
  REGEXMATCH(LOWER(B53), ""sports|ufc|nba|nfl|mlb|soccer|sports fans""), ""Sports"",
  REGEXMATCH(LOWER(B53), ""music|spotify|concert|band|rock|pop|hip hop|jazz|r&amp;b|music lovers""), ""Music"",
  REGEXMATCH(LOWER(B53), ""food|cooking|recipe|restaurant"&amp;"|snack|grocery|foodies""), ""Food"",
  REGEXMATCH(LOWER(B53), ""travel|vacation|airline|hotel|trip|flights|travelers""), ""Travel"",
  REGEXMATCH(LOWER(B53), ""fashion|style|clothing|apparel|shoes|accessories|beauty|cosmetics|fashionistas""), ""Fashion &amp; "&amp;"Beauty"",
  REGEXMATCH(LOWER(B53), ""fitness|workout|gym|exercise|yoga|wellness|fitness enthusiasts""), ""Fitness"",
  REGEXMATCH(LOWER(B53), ""health|medical|pharmacy|mental health|doctor|health-conscious""), ""Health"",
  REGEXMATCH(LOWER(B53), ""pets|d"&amp;"ogs|cats|animals|pet care|pet lovers""), ""Pets"",
  REGEXMATCH(LOWER(B53), ""games|gaming|video games|xbox|playstation|nintendo|gamers""), ""Gaming"",
  REGEXMATCH(LOWER(B53), ""entertainment|movies|tv|netflix|streaming|celebrity|movie lovers|tv fans""),"&amp;" ""Entertainment"",
  REGEXMATCH(LOWER(B53), ""lifestyle|home|interior|decor|living|lifestyle enthusiasts""), ""Lifestyle"",
  REGEXMATCH(LOWER(B53), ""financial|finance|investing|stocks|retirement|banking|credit|debt|loans|savings|personal finance""), """&amp;"Finance"",
  REGEXMATCH(LOWER(B53), ""auto|automotive""), ""Auto"",
  REGEXMATCH(LOWER(B53), ""parenting|moms|dads|kids|toddlers|baby|new parents|children""), ""Parenting"",
  REGEXMATCH(LOWER(B53), ""technology|tech|gadgets|smartphone|apps|devices|comput"&amp;"ing|ai|robots""), ""Technology"",
  REGEXMATCH(LOWER(B53), ""education|students|learning|school|teachers|college|university|academics""), ""Education"",
  TRUE, ""Other""
)"),"Education")</f>
        <v>Education</v>
      </c>
      <c r="J705" t="s">
        <v>19</v>
      </c>
      <c r="K705" t="s">
        <v>198</v>
      </c>
      <c r="L705" t="s">
        <v>21</v>
      </c>
      <c r="M705" t="s">
        <v>199</v>
      </c>
      <c r="N705" t="s">
        <v>46</v>
      </c>
      <c r="O705" t="s">
        <v>24</v>
      </c>
      <c r="P705">
        <v>19344</v>
      </c>
      <c r="Q705">
        <v>68</v>
      </c>
      <c r="R705">
        <v>2353</v>
      </c>
      <c r="S705">
        <v>18261</v>
      </c>
      <c r="T705">
        <v>10</v>
      </c>
      <c r="U705">
        <v>1500.722291</v>
      </c>
      <c r="V705" t="s">
        <v>200</v>
      </c>
      <c r="W705">
        <f t="shared" si="70"/>
        <v>150.07222910000002</v>
      </c>
      <c r="X705">
        <f t="shared" si="71"/>
        <v>0.3515301902398677</v>
      </c>
      <c r="Y705">
        <f t="shared" si="72"/>
        <v>12.163978494623656</v>
      </c>
      <c r="Z705">
        <f t="shared" si="73"/>
        <v>637.79102889927753</v>
      </c>
      <c r="AA705">
        <f t="shared" si="74"/>
        <v>14.705882352941178</v>
      </c>
      <c r="AB705">
        <f t="shared" si="75"/>
        <v>77.580763595947062</v>
      </c>
      <c r="AC705">
        <f t="shared" si="76"/>
        <v>22.069445455882352</v>
      </c>
    </row>
    <row r="706" spans="1:29" x14ac:dyDescent="0.25">
      <c r="A706" t="s">
        <v>269</v>
      </c>
      <c r="B706" t="s">
        <v>818</v>
      </c>
      <c r="C706" t="s">
        <v>2345</v>
      </c>
      <c r="D706" t="s">
        <v>3015</v>
      </c>
      <c r="E706" t="s">
        <v>3025</v>
      </c>
      <c r="I706" t="str">
        <f ca="1">IFERROR(__xludf.DUMMYFUNCTION("IFS(
  REGEXMATCH(LOWER(B78), ""sports|ufc|nba|nfl|mlb|soccer|sports fans""), ""Sports"",
  REGEXMATCH(LOWER(B78), ""music|spotify|concert|band|rock|pop|hip hop|jazz|r&amp;b|music lovers""), ""Music"",
  REGEXMATCH(LOWER(B78), ""food|cooking|recipe|restaurant"&amp;"|snack|grocery|foodies""), ""Food"",
  REGEXMATCH(LOWER(B78), ""travel|vacation|airline|hotel|trip|flights|travelers""), ""Travel"",
  REGEXMATCH(LOWER(B78), ""fashion|style|clothing|apparel|shoes|accessories|beauty|cosmetics|fashionistas""), ""Fashion &amp; "&amp;"Beauty"",
  REGEXMATCH(LOWER(B78), ""fitness|workout|gym|exercise|yoga|wellness|fitness enthusiasts""), ""Fitness"",
  REGEXMATCH(LOWER(B78), ""health|medical|pharmacy|mental health|doctor|health-conscious""), ""Health"",
  REGEXMATCH(LOWER(B78), ""pets|d"&amp;"ogs|cats|animals|pet care|pet lovers""), ""Pets"",
  REGEXMATCH(LOWER(B78), ""games|gaming|video games|xbox|playstation|nintendo|gamers""), ""Gaming"",
  REGEXMATCH(LOWER(B78), ""entertainment|movies|tv|netflix|streaming|celebrity|movie lovers|tv fans""),"&amp;" ""Entertainment"",
  REGEXMATCH(LOWER(B78), ""lifestyle|home|interior|decor|living|lifestyle enthusiasts""), ""Lifestyle"",
  REGEXMATCH(LOWER(B78), ""financial|finance|investing|stocks|retirement|banking|credit|debt|loans|savings|personal finance""), """&amp;"Finance"",
  REGEXMATCH(LOWER(B78), ""auto|automotive""), ""Auto"",
  REGEXMATCH(LOWER(B78), ""parenting|moms|dads|kids|toddlers|baby|new parents|children""), ""Parenting"",
  REGEXMATCH(LOWER(B78), ""technology|tech|gadgets|smartphone|apps|devices|comput"&amp;"ing|ai|robots""), ""Technology"",
  REGEXMATCH(LOWER(B78), ""education|students|learning|school|teachers|college|university|academics""), ""Education"",
  TRUE, ""Other""
)"),"Other")</f>
        <v>Other</v>
      </c>
      <c r="J706" t="s">
        <v>19</v>
      </c>
      <c r="K706" t="s">
        <v>270</v>
      </c>
      <c r="L706" t="s">
        <v>29</v>
      </c>
      <c r="M706" t="s">
        <v>271</v>
      </c>
      <c r="N706" t="s">
        <v>238</v>
      </c>
      <c r="O706" t="s">
        <v>24</v>
      </c>
      <c r="P706">
        <v>16791</v>
      </c>
      <c r="Q706">
        <v>40</v>
      </c>
      <c r="R706">
        <v>11402</v>
      </c>
      <c r="S706">
        <v>14231</v>
      </c>
      <c r="T706">
        <v>3</v>
      </c>
      <c r="U706">
        <v>1522.5122719999999</v>
      </c>
      <c r="V706" t="s">
        <v>74</v>
      </c>
      <c r="W706">
        <f t="shared" si="70"/>
        <v>507.50409066666663</v>
      </c>
      <c r="X706">
        <f t="shared" si="71"/>
        <v>0.23822285748317551</v>
      </c>
      <c r="Y706">
        <f t="shared" si="72"/>
        <v>67.905425525579176</v>
      </c>
      <c r="Z706">
        <f t="shared" si="73"/>
        <v>133.53028170496404</v>
      </c>
      <c r="AA706">
        <f t="shared" si="74"/>
        <v>7.5</v>
      </c>
      <c r="AB706">
        <f t="shared" si="75"/>
        <v>90.674305997260433</v>
      </c>
      <c r="AC706">
        <f t="shared" si="76"/>
        <v>38.062806799999997</v>
      </c>
    </row>
    <row r="707" spans="1:29" x14ac:dyDescent="0.25">
      <c r="A707" t="s">
        <v>862</v>
      </c>
      <c r="B707" t="s">
        <v>2310</v>
      </c>
      <c r="C707" t="s">
        <v>2317</v>
      </c>
      <c r="D707" t="s">
        <v>3136</v>
      </c>
      <c r="I707" t="str">
        <f ca="1">IFERROR(__xludf.DUMMYFUNCTION("IFS(
  REGEXMATCH(LOWER(B344), ""sports|ufc|nba|nfl|mlb|soccer|sports fans""), ""Sports"",
  REGEXMATCH(LOWER(B344), ""music|spotify|concert|band|rock|pop|hip hop|jazz|r&amp;b|music lovers""), ""Music"",
  REGEXMATCH(LOWER(B344), ""food|cooking|recipe|restaur"&amp;"ant|snack|grocery|foodies""), ""Food"",
  REGEXMATCH(LOWER(B344), ""travel|vacation|airline|hotel|trip|flights|travelers""), ""Travel"",
  REGEXMATCH(LOWER(B344), ""fashion|style|clothing|apparel|shoes|accessories|beauty|cosmetics|fashionistas""), ""Fashi"&amp;"on &amp; Beauty"",
  REGEXMATCH(LOWER(B344), ""fitness|workout|gym|exercise|yoga|wellness|fitness enthusiasts""), ""Fitness"",
  REGEXMATCH(LOWER(B344), ""health|medical|pharmacy|mental health|doctor|health-conscious""), ""Health"",
  REGEXMATCH(LOWER(B344), "&amp;"""pets|dogs|cats|animals|pet care|pet lovers""), ""Pets"",
  REGEXMATCH(LOWER(B344), ""games|gaming|video games|xbox|playstation|nintendo|gamers""), ""Gaming"",
  REGEXMATCH(LOWER(B344), ""entertainment|movies|tv|netflix|streaming|celebrity|movie lovers|t"&amp;"v fans""), ""Entertainment"",
  REGEXMATCH(LOWER(B344), ""lifestyle|home|interior|decor|living|lifestyle enthusiasts""), ""Lifestyle"",
  REGEXMATCH(LOWER(B344), ""financial|finance|investing|stocks|retirement|banking|credit|debt|loans|savings|personal fi"&amp;"nance""), ""Finance"",
  REGEXMATCH(LOWER(B344), ""auto|automotive""), ""Auto"",
  REGEXMATCH(LOWER(B344), ""parenting|moms|dads|kids|toddlers|baby|new parents|children""), ""Parenting"",
  REGEXMATCH(LOWER(B344), ""technology|tech|gadgets|smartphone|apps"&amp;"|devices|computing|ai|robots""), ""Technology"",
  REGEXMATCH(LOWER(B344), ""education|students|learning|school|teachers|college|university|academics""), ""Education"",
  TRUE, ""Other""
)"),"Other")</f>
        <v>Other</v>
      </c>
      <c r="J707" t="s">
        <v>27</v>
      </c>
      <c r="K707" t="s">
        <v>863</v>
      </c>
      <c r="L707" t="s">
        <v>34</v>
      </c>
      <c r="M707" t="s">
        <v>864</v>
      </c>
      <c r="N707" t="s">
        <v>84</v>
      </c>
      <c r="O707" t="s">
        <v>24</v>
      </c>
      <c r="P707">
        <v>117713</v>
      </c>
      <c r="Q707">
        <v>374</v>
      </c>
      <c r="R707">
        <v>16357</v>
      </c>
      <c r="S707">
        <v>100222</v>
      </c>
      <c r="T707">
        <v>5</v>
      </c>
      <c r="U707">
        <v>2505.4035429999999</v>
      </c>
      <c r="V707" t="s">
        <v>74</v>
      </c>
      <c r="W707">
        <f t="shared" ref="W707:W728" si="77">IFERROR(U707/T707, "N/A")</f>
        <v>501.08070859999998</v>
      </c>
      <c r="X707">
        <f t="shared" ref="X707:X728" si="78">IFERROR(Q707/P707*100, "N/A")</f>
        <v>0.31772191686559681</v>
      </c>
      <c r="Y707">
        <f t="shared" ref="Y707:Y728" si="79">IFERROR(R707/P707*100, "N/A")</f>
        <v>13.895661481739484</v>
      </c>
      <c r="Z707">
        <f t="shared" ref="Z707:Z728" si="80">IFERROR((U707/R707)*1000, "N/A")</f>
        <v>153.17011328483218</v>
      </c>
      <c r="AA707">
        <f t="shared" ref="AA707:AA728" si="81">IFERROR(T707/Q707*100, "N/A")</f>
        <v>1.3368983957219251</v>
      </c>
      <c r="AB707">
        <f t="shared" ref="AB707:AB727" si="82">IFERROR(U707/P707*1000, "N/A")</f>
        <v>21.284000433257159</v>
      </c>
      <c r="AC707">
        <f t="shared" ref="AC707:AC728" si="83">IFERROR(U707/Q707, "N/A")</f>
        <v>6.6989399545454544</v>
      </c>
    </row>
    <row r="708" spans="1:29" x14ac:dyDescent="0.25">
      <c r="A708" t="s">
        <v>1168</v>
      </c>
      <c r="B708" t="s">
        <v>2306</v>
      </c>
      <c r="C708" t="s">
        <v>2307</v>
      </c>
      <c r="D708" t="s">
        <v>2327</v>
      </c>
      <c r="E708" t="s">
        <v>2484</v>
      </c>
      <c r="F708" t="s">
        <v>3137</v>
      </c>
      <c r="I708" t="str">
        <f ca="1">IFERROR(__xludf.DUMMYFUNCTION("IFS(
  REGEXMATCH(LOWER(B509), ""sports|ufc|nba|nfl|mlb|soccer|sports fans""), ""Sports"",
  REGEXMATCH(LOWER(B509), ""music|spotify|concert|band|rock|pop|hip hop|jazz|r&amp;b|music lovers""), ""Music"",
  REGEXMATCH(LOWER(B509), ""food|cooking|recipe|restaur"&amp;"ant|snack|grocery|foodies""), ""Food"",
  REGEXMATCH(LOWER(B509), ""travel|vacation|airline|hotel|trip|flights|travelers""), ""Travel"",
  REGEXMATCH(LOWER(B509), ""fashion|style|clothing|apparel|shoes|accessories|beauty|cosmetics|fashionistas""), ""Fashi"&amp;"on &amp; Beauty"",
  REGEXMATCH(LOWER(B509), ""fitness|workout|gym|exercise|yoga|wellness|fitness enthusiasts""), ""Fitness"",
  REGEXMATCH(LOWER(B509), ""health|medical|pharmacy|mental health|doctor|health-conscious""), ""Health"",
  REGEXMATCH(LOWER(B509), "&amp;"""pets|dogs|cats|animals|pet care|pet lovers""), ""Pets"",
  REGEXMATCH(LOWER(B509), ""games|gaming|video games|xbox|playstation|nintendo|gamers""), ""Gaming"",
  REGEXMATCH(LOWER(B509), ""entertainment|movies|tv|netflix|streaming|celebrity|movie lovers|t"&amp;"v fans""), ""Entertainment"",
  REGEXMATCH(LOWER(B509), ""lifestyle|home|interior|decor|living|lifestyle enthusiasts""), ""Lifestyle"",
  REGEXMATCH(LOWER(B509), ""financial|finance|investing|stocks|retirement|banking|credit|debt|loans|savings|personal fi"&amp;"nance""), ""Finance"",
  REGEXMATCH(LOWER(B509), ""auto|automotive""), ""Auto"",
  REGEXMATCH(LOWER(B509), ""parenting|moms|dads|kids|toddlers|baby|new parents|children""), ""Parenting"",
  REGEXMATCH(LOWER(B509), ""technology|tech|gadgets|smartphone|apps"&amp;"|devices|computing|ai|robots""), ""Technology"",
  REGEXMATCH(LOWER(B509), ""education|students|learning|school|teachers|college|university|academics""), ""Education"",
  TRUE, ""Other""
)"),"Fashion &amp; Beauty")</f>
        <v>Fashion &amp; Beauty</v>
      </c>
      <c r="J708" t="s">
        <v>27</v>
      </c>
      <c r="K708" t="s">
        <v>706</v>
      </c>
      <c r="L708" t="s">
        <v>34</v>
      </c>
      <c r="M708" t="s">
        <v>572</v>
      </c>
      <c r="N708" t="s">
        <v>59</v>
      </c>
      <c r="O708" t="s">
        <v>24</v>
      </c>
      <c r="P708">
        <v>14224</v>
      </c>
      <c r="Q708">
        <v>30</v>
      </c>
      <c r="R708">
        <v>2549</v>
      </c>
      <c r="S708">
        <v>11974</v>
      </c>
      <c r="T708">
        <v>7</v>
      </c>
      <c r="U708">
        <v>5637.3034969999999</v>
      </c>
      <c r="V708" t="s">
        <v>25</v>
      </c>
      <c r="W708">
        <f t="shared" si="77"/>
        <v>805.329071</v>
      </c>
      <c r="X708">
        <f t="shared" si="78"/>
        <v>0.21091113610798651</v>
      </c>
      <c r="Y708">
        <f t="shared" si="79"/>
        <v>17.920416197975253</v>
      </c>
      <c r="Z708">
        <f t="shared" si="80"/>
        <v>2211.5745378579836</v>
      </c>
      <c r="AA708">
        <f t="shared" si="81"/>
        <v>23.333333333333332</v>
      </c>
      <c r="AB708">
        <f t="shared" si="82"/>
        <v>396.3233617125984</v>
      </c>
      <c r="AC708">
        <f t="shared" si="83"/>
        <v>187.91011656666666</v>
      </c>
    </row>
    <row r="709" spans="1:29" x14ac:dyDescent="0.25">
      <c r="A709" t="s">
        <v>991</v>
      </c>
      <c r="B709" t="s">
        <v>2306</v>
      </c>
      <c r="C709" t="s">
        <v>2307</v>
      </c>
      <c r="D709" t="s">
        <v>2327</v>
      </c>
      <c r="E709" t="s">
        <v>3138</v>
      </c>
      <c r="I709" t="str">
        <f ca="1">IFERROR(__xludf.DUMMYFUNCTION("IFS(
  REGEXMATCH(LOWER(B408), ""sports|ufc|nba|nfl|mlb|soccer|sports fans""), ""Sports"",
  REGEXMATCH(LOWER(B408), ""music|spotify|concert|band|rock|pop|hip hop|jazz|r&amp;b|music lovers""), ""Music"",
  REGEXMATCH(LOWER(B408), ""food|cooking|recipe|restaur"&amp;"ant|snack|grocery|foodies""), ""Food"",
  REGEXMATCH(LOWER(B408), ""travel|vacation|airline|hotel|trip|flights|travelers""), ""Travel"",
  REGEXMATCH(LOWER(B408), ""fashion|style|clothing|apparel|shoes|accessories|beauty|cosmetics|fashionistas""), ""Fashi"&amp;"on &amp; Beauty"",
  REGEXMATCH(LOWER(B408), ""fitness|workout|gym|exercise|yoga|wellness|fitness enthusiasts""), ""Fitness"",
  REGEXMATCH(LOWER(B408), ""health|medical|pharmacy|mental health|doctor|health-conscious""), ""Health"",
  REGEXMATCH(LOWER(B408), "&amp;"""pets|dogs|cats|animals|pet care|pet lovers""), ""Pets"",
  REGEXMATCH(LOWER(B408), ""games|gaming|video games|xbox|playstation|nintendo|gamers""), ""Gaming"",
  REGEXMATCH(LOWER(B408), ""entertainment|movies|tv|netflix|streaming|celebrity|movie lovers|t"&amp;"v fans""), ""Entertainment"",
  REGEXMATCH(LOWER(B408), ""lifestyle|home|interior|decor|living|lifestyle enthusiasts""), ""Lifestyle"",
  REGEXMATCH(LOWER(B408), ""financial|finance|investing|stocks|retirement|banking|credit|debt|loans|savings|personal fi"&amp;"nance""), ""Finance"",
  REGEXMATCH(LOWER(B408), ""auto|automotive""), ""Auto"",
  REGEXMATCH(LOWER(B408), ""parenting|moms|dads|kids|toddlers|baby|new parents|children""), ""Parenting"",
  REGEXMATCH(LOWER(B408), ""technology|tech|gadgets|smartphone|apps"&amp;"|devices|computing|ai|robots""), ""Technology"",
  REGEXMATCH(LOWER(B408), ""education|students|learning|school|teachers|college|university|academics""), ""Education"",
  TRUE, ""Other""
)"),"Fashion &amp; Beauty")</f>
        <v>Fashion &amp; Beauty</v>
      </c>
      <c r="J709" t="s">
        <v>27</v>
      </c>
      <c r="K709" t="s">
        <v>992</v>
      </c>
      <c r="L709" t="s">
        <v>40</v>
      </c>
      <c r="M709" t="s">
        <v>35</v>
      </c>
      <c r="N709" t="s">
        <v>36</v>
      </c>
      <c r="O709" t="s">
        <v>92</v>
      </c>
      <c r="P709">
        <v>7584</v>
      </c>
      <c r="Q709">
        <v>40</v>
      </c>
      <c r="R709">
        <v>3093</v>
      </c>
      <c r="S709">
        <v>6897</v>
      </c>
      <c r="T709">
        <v>2</v>
      </c>
      <c r="U709">
        <v>4467.0807580000001</v>
      </c>
      <c r="V709" t="s">
        <v>74</v>
      </c>
      <c r="W709">
        <f t="shared" si="77"/>
        <v>2233.540379</v>
      </c>
      <c r="X709">
        <f t="shared" si="78"/>
        <v>0.52742616033755274</v>
      </c>
      <c r="Y709">
        <f t="shared" si="79"/>
        <v>40.783227848101269</v>
      </c>
      <c r="Z709">
        <f t="shared" si="80"/>
        <v>1444.2550139023601</v>
      </c>
      <c r="AA709">
        <f t="shared" si="81"/>
        <v>5</v>
      </c>
      <c r="AB709">
        <f t="shared" si="82"/>
        <v>589.01381302742618</v>
      </c>
      <c r="AC709">
        <f t="shared" si="83"/>
        <v>111.67701895</v>
      </c>
    </row>
    <row r="710" spans="1:29" x14ac:dyDescent="0.25">
      <c r="A710" t="s">
        <v>1252</v>
      </c>
      <c r="B710" t="s">
        <v>2306</v>
      </c>
      <c r="C710" t="s">
        <v>2307</v>
      </c>
      <c r="D710" t="s">
        <v>2345</v>
      </c>
      <c r="E710" t="s">
        <v>2346</v>
      </c>
      <c r="F710" t="s">
        <v>2347</v>
      </c>
      <c r="G710" t="s">
        <v>3139</v>
      </c>
      <c r="I710" t="str">
        <f ca="1">IFERROR(__xludf.DUMMYFUNCTION("IFS(
  REGEXMATCH(LOWER(B559), ""sports|ufc|nba|nfl|mlb|soccer|sports fans""), ""Sports"",
  REGEXMATCH(LOWER(B559), ""music|spotify|concert|band|rock|pop|hip hop|jazz|r&amp;b|music lovers""), ""Music"",
  REGEXMATCH(LOWER(B559), ""food|cooking|recipe|restaur"&amp;"ant|snack|grocery|foodies""), ""Food"",
  REGEXMATCH(LOWER(B559), ""travel|vacation|airline|hotel|trip|flights|travelers""), ""Travel"",
  REGEXMATCH(LOWER(B559), ""fashion|style|clothing|apparel|shoes|accessories|beauty|cosmetics|fashionistas""), ""Fashi"&amp;"on &amp; Beauty"",
  REGEXMATCH(LOWER(B559), ""fitness|workout|gym|exercise|yoga|wellness|fitness enthusiasts""), ""Fitness"",
  REGEXMATCH(LOWER(B559), ""health|medical|pharmacy|mental health|doctor|health-conscious""), ""Health"",
  REGEXMATCH(LOWER(B559), "&amp;"""pets|dogs|cats|animals|pet care|pet lovers""), ""Pets"",
  REGEXMATCH(LOWER(B559), ""games|gaming|video games|xbox|playstation|nintendo|gamers""), ""Gaming"",
  REGEXMATCH(LOWER(B559), ""entertainment|movies|tv|netflix|streaming|celebrity|movie lovers|t"&amp;"v fans""), ""Entertainment"",
  REGEXMATCH(LOWER(B559), ""lifestyle|home|interior|decor|living|lifestyle enthusiasts""), ""Lifestyle"",
  REGEXMATCH(LOWER(B559), ""financial|finance|investing|stocks|retirement|banking|credit|debt|loans|savings|personal fi"&amp;"nance""), ""Finance"",
  REGEXMATCH(LOWER(B559), ""auto|automotive""), ""Auto"",
  REGEXMATCH(LOWER(B559), ""parenting|moms|dads|kids|toddlers|baby|new parents|children""), ""Parenting"",
  REGEXMATCH(LOWER(B559), ""technology|tech|gadgets|smartphone|apps"&amp;"|devices|computing|ai|robots""), ""Technology"",
  REGEXMATCH(LOWER(B559), ""education|students|learning|school|teachers|college|university|academics""), ""Education"",
  TRUE, ""Other""
)"),"Auto")</f>
        <v>Auto</v>
      </c>
      <c r="J710" t="s">
        <v>27</v>
      </c>
      <c r="K710" t="s">
        <v>308</v>
      </c>
      <c r="L710" t="s">
        <v>34</v>
      </c>
      <c r="M710" t="s">
        <v>147</v>
      </c>
      <c r="N710" t="s">
        <v>36</v>
      </c>
      <c r="O710" t="s">
        <v>92</v>
      </c>
      <c r="P710">
        <v>29323</v>
      </c>
      <c r="Q710">
        <v>88</v>
      </c>
      <c r="R710">
        <v>13822</v>
      </c>
      <c r="S710">
        <v>26934</v>
      </c>
      <c r="T710">
        <v>9</v>
      </c>
      <c r="U710">
        <v>6096.045521</v>
      </c>
      <c r="V710" t="s">
        <v>119</v>
      </c>
      <c r="W710">
        <f t="shared" si="77"/>
        <v>677.33839122222219</v>
      </c>
      <c r="X710">
        <f t="shared" si="78"/>
        <v>0.30010571906012345</v>
      </c>
      <c r="Y710">
        <f t="shared" si="79"/>
        <v>47.137059646011664</v>
      </c>
      <c r="Z710">
        <f t="shared" si="80"/>
        <v>441.03932289104324</v>
      </c>
      <c r="AA710">
        <f t="shared" si="81"/>
        <v>10.227272727272728</v>
      </c>
      <c r="AB710">
        <f t="shared" si="82"/>
        <v>207.89296869351702</v>
      </c>
      <c r="AC710">
        <f t="shared" si="83"/>
        <v>69.273244556818184</v>
      </c>
    </row>
    <row r="711" spans="1:29" x14ac:dyDescent="0.25">
      <c r="A711" t="s">
        <v>840</v>
      </c>
      <c r="B711" t="s">
        <v>2310</v>
      </c>
      <c r="C711" t="s">
        <v>2320</v>
      </c>
      <c r="D711" t="s">
        <v>2321</v>
      </c>
      <c r="E711" t="s">
        <v>2354</v>
      </c>
      <c r="F711" t="s">
        <v>2355</v>
      </c>
      <c r="G711" t="s">
        <v>3105</v>
      </c>
      <c r="I711" t="str">
        <f ca="1">IFERROR(__xludf.DUMMYFUNCTION("IFS(
  REGEXMATCH(LOWER(B333), ""sports|ufc|nba|nfl|mlb|soccer|sports fans""), ""Sports"",
  REGEXMATCH(LOWER(B333), ""music|spotify|concert|band|rock|pop|hip hop|jazz|r&amp;b|music lovers""), ""Music"",
  REGEXMATCH(LOWER(B333), ""food|cooking|recipe|restaur"&amp;"ant|snack|grocery|foodies""), ""Food"",
  REGEXMATCH(LOWER(B333), ""travel|vacation|airline|hotel|trip|flights|travelers""), ""Travel"",
  REGEXMATCH(LOWER(B333), ""fashion|style|clothing|apparel|shoes|accessories|beauty|cosmetics|fashionistas""), ""Fashi"&amp;"on &amp; Beauty"",
  REGEXMATCH(LOWER(B333), ""fitness|workout|gym|exercise|yoga|wellness|fitness enthusiasts""), ""Fitness"",
  REGEXMATCH(LOWER(B333), ""health|medical|pharmacy|mental health|doctor|health-conscious""), ""Health"",
  REGEXMATCH(LOWER(B333), "&amp;"""pets|dogs|cats|animals|pet care|pet lovers""), ""Pets"",
  REGEXMATCH(LOWER(B333), ""games|gaming|video games|xbox|playstation|nintendo|gamers""), ""Gaming"",
  REGEXMATCH(LOWER(B333), ""entertainment|movies|tv|netflix|streaming|celebrity|movie lovers|t"&amp;"v fans""), ""Entertainment"",
  REGEXMATCH(LOWER(B333), ""lifestyle|home|interior|decor|living|lifestyle enthusiasts""), ""Lifestyle"",
  REGEXMATCH(LOWER(B333), ""financial|finance|investing|stocks|retirement|banking|credit|debt|loans|savings|personal fi"&amp;"nance""), ""Finance"",
  REGEXMATCH(LOWER(B333), ""auto|automotive""), ""Auto"",
  REGEXMATCH(LOWER(B333), ""parenting|moms|dads|kids|toddlers|baby|new parents|children""), ""Parenting"",
  REGEXMATCH(LOWER(B333), ""technology|tech|gadgets|smartphone|apps"&amp;"|devices|computing|ai|robots""), ""Technology"",
  REGEXMATCH(LOWER(B333), ""education|students|learning|school|teachers|college|university|academics""), ""Education"",
  TRUE, ""Other""
)"),"Sports")</f>
        <v>Sports</v>
      </c>
      <c r="J711" t="s">
        <v>27</v>
      </c>
      <c r="K711" t="s">
        <v>841</v>
      </c>
      <c r="L711" t="s">
        <v>21</v>
      </c>
      <c r="M711" t="s">
        <v>215</v>
      </c>
      <c r="N711" t="s">
        <v>46</v>
      </c>
      <c r="O711" t="s">
        <v>92</v>
      </c>
      <c r="P711">
        <v>65043</v>
      </c>
      <c r="Q711">
        <v>160</v>
      </c>
      <c r="R711">
        <v>25871</v>
      </c>
      <c r="S711">
        <v>53969</v>
      </c>
      <c r="T711">
        <v>4</v>
      </c>
      <c r="U711">
        <v>2347.9185309999998</v>
      </c>
      <c r="V711" t="s">
        <v>298</v>
      </c>
      <c r="W711">
        <f t="shared" si="77"/>
        <v>586.97963274999995</v>
      </c>
      <c r="X711">
        <f t="shared" si="78"/>
        <v>0.24599111357102224</v>
      </c>
      <c r="Y711">
        <f t="shared" si="79"/>
        <v>39.775225619974478</v>
      </c>
      <c r="Z711">
        <f t="shared" si="80"/>
        <v>90.754842526380884</v>
      </c>
      <c r="AA711">
        <f t="shared" si="81"/>
        <v>2.5</v>
      </c>
      <c r="AB711">
        <f t="shared" si="82"/>
        <v>36.097943375920543</v>
      </c>
      <c r="AC711">
        <f t="shared" si="83"/>
        <v>14.674490818749998</v>
      </c>
    </row>
    <row r="712" spans="1:29" x14ac:dyDescent="0.25">
      <c r="A712" t="s">
        <v>1488</v>
      </c>
      <c r="B712" t="s">
        <v>2306</v>
      </c>
      <c r="C712" t="s">
        <v>2307</v>
      </c>
      <c r="D712" t="s">
        <v>2308</v>
      </c>
      <c r="E712" t="s">
        <v>3140</v>
      </c>
      <c r="F712" t="s">
        <v>3141</v>
      </c>
      <c r="I712" t="str">
        <f ca="1">IFERROR(__xludf.DUMMYFUNCTION("IFS(
  REGEXMATCH(LOWER(B710), ""sports|ufc|nba|nfl|mlb|soccer|sports fans""), ""Sports"",
  REGEXMATCH(LOWER(B710), ""music|spotify|concert|band|rock|pop|hip hop|jazz|r&amp;b|music lovers""), ""Music"",
  REGEXMATCH(LOWER(B710), ""food|cooking|recipe|restaur"&amp;"ant|snack|grocery|foodies""), ""Food"",
  REGEXMATCH(LOWER(B710), ""travel|vacation|airline|hotel|trip|flights|travelers""), ""Travel"",
  REGEXMATCH(LOWER(B710), ""fashion|style|clothing|apparel|shoes|accessories|beauty|cosmetics|fashionistas""), ""Fashi"&amp;"on &amp; Beauty"",
  REGEXMATCH(LOWER(B710), ""fitness|workout|gym|exercise|yoga|wellness|fitness enthusiasts""), ""Fitness"",
  REGEXMATCH(LOWER(B710), ""health|medical|pharmacy|mental health|doctor|health-conscious""), ""Health"",
  REGEXMATCH(LOWER(B710), "&amp;"""pets|dogs|cats|animals|pet care|pet lovers""), ""Pets"",
  REGEXMATCH(LOWER(B710), ""games|gaming|video games|xbox|playstation|nintendo|gamers""), ""Gaming"",
  REGEXMATCH(LOWER(B710), ""entertainment|movies|tv|netflix|streaming|celebrity|movie lovers|t"&amp;"v fans""), ""Entertainment"",
  REGEXMATCH(LOWER(B710), ""lifestyle|home|interior|decor|living|lifestyle enthusiasts""), ""Lifestyle"",
  REGEXMATCH(LOWER(B710), ""financial|finance|investing|stocks|retirement|banking|credit|debt|loans|savings|personal fi"&amp;"nance""), ""Finance"",
  REGEXMATCH(LOWER(B710), ""auto|automotive""), ""Auto"",
  REGEXMATCH(LOWER(B710), ""parenting|moms|dads|kids|toddlers|baby|new parents|children""), ""Parenting"",
  REGEXMATCH(LOWER(B710), ""technology|tech|gadgets|smartphone|apps"&amp;"|devices|computing|ai|robots""), ""Technology"",
  REGEXMATCH(LOWER(B710), ""education|students|learning|school|teachers|college|university|academics""), ""Education"",
  TRUE, ""Other""
)"),"Technology")</f>
        <v>Technology</v>
      </c>
      <c r="J712" t="s">
        <v>19</v>
      </c>
      <c r="K712" t="s">
        <v>636</v>
      </c>
      <c r="L712" t="s">
        <v>29</v>
      </c>
      <c r="M712" t="s">
        <v>115</v>
      </c>
      <c r="N712" t="s">
        <v>51</v>
      </c>
      <c r="O712" t="s">
        <v>24</v>
      </c>
      <c r="P712">
        <v>1010148</v>
      </c>
      <c r="Q712">
        <v>2874</v>
      </c>
      <c r="R712">
        <v>699834</v>
      </c>
      <c r="S712">
        <v>955905</v>
      </c>
      <c r="T712">
        <v>31</v>
      </c>
      <c r="U712">
        <v>7788.7016210000002</v>
      </c>
      <c r="V712" t="s">
        <v>31</v>
      </c>
      <c r="W712">
        <f t="shared" si="77"/>
        <v>251.24843938709677</v>
      </c>
      <c r="X712">
        <f t="shared" si="78"/>
        <v>0.28451276446619705</v>
      </c>
      <c r="Y712">
        <f t="shared" si="79"/>
        <v>69.280343078439984</v>
      </c>
      <c r="Z712">
        <f t="shared" si="80"/>
        <v>11.129355848672684</v>
      </c>
      <c r="AA712">
        <f t="shared" si="81"/>
        <v>1.0786360473208072</v>
      </c>
      <c r="AB712">
        <f t="shared" si="82"/>
        <v>7.7104559143808631</v>
      </c>
      <c r="AC712">
        <f t="shared" si="83"/>
        <v>2.7100562355601947</v>
      </c>
    </row>
    <row r="713" spans="1:29" x14ac:dyDescent="0.25">
      <c r="A713" t="s">
        <v>218</v>
      </c>
      <c r="B713" t="s">
        <v>3142</v>
      </c>
      <c r="C713" t="s">
        <v>2337</v>
      </c>
      <c r="D713" t="s">
        <v>3143</v>
      </c>
      <c r="E713" t="s">
        <v>2444</v>
      </c>
      <c r="I713" t="str">
        <f ca="1">IFERROR(__xludf.DUMMYFUNCTION("IFS(
  REGEXMATCH(LOWER(B60), ""sports|ufc|nba|nfl|mlb|soccer|sports fans""), ""Sports"",
  REGEXMATCH(LOWER(B60), ""music|spotify|concert|band|rock|pop|hip hop|jazz|r&amp;b|music lovers""), ""Music"",
  REGEXMATCH(LOWER(B60), ""food|cooking|recipe|restaurant"&amp;"|snack|grocery|foodies""), ""Food"",
  REGEXMATCH(LOWER(B60), ""travel|vacation|airline|hotel|trip|flights|travelers""), ""Travel"",
  REGEXMATCH(LOWER(B60), ""fashion|style|clothing|apparel|shoes|accessories|beauty|cosmetics|fashionistas""), ""Fashion &amp; "&amp;"Beauty"",
  REGEXMATCH(LOWER(B60), ""fitness|workout|gym|exercise|yoga|wellness|fitness enthusiasts""), ""Fitness"",
  REGEXMATCH(LOWER(B60), ""health|medical|pharmacy|mental health|doctor|health-conscious""), ""Health"",
  REGEXMATCH(LOWER(B60), ""pets|d"&amp;"ogs|cats|animals|pet care|pet lovers""), ""Pets"",
  REGEXMATCH(LOWER(B60), ""games|gaming|video games|xbox|playstation|nintendo|gamers""), ""Gaming"",
  REGEXMATCH(LOWER(B60), ""entertainment|movies|tv|netflix|streaming|celebrity|movie lovers|tv fans""),"&amp;" ""Entertainment"",
  REGEXMATCH(LOWER(B60), ""lifestyle|home|interior|decor|living|lifestyle enthusiasts""), ""Lifestyle"",
  REGEXMATCH(LOWER(B60), ""financial|finance|investing|stocks|retirement|banking|credit|debt|loans|savings|personal finance""), """&amp;"Finance"",
  REGEXMATCH(LOWER(B60), ""auto|automotive""), ""Auto"",
  REGEXMATCH(LOWER(B60), ""parenting|moms|dads|kids|toddlers|baby|new parents|children""), ""Parenting"",
  REGEXMATCH(LOWER(B60), ""technology|tech|gadgets|smartphone|apps|devices|comput"&amp;"ing|ai|robots""), ""Technology"",
  REGEXMATCH(LOWER(B60), ""education|students|learning|school|teachers|college|university|academics""), ""Education"",
  TRUE, ""Other""
)"),"Fitness")</f>
        <v>Fitness</v>
      </c>
      <c r="J713" t="s">
        <v>152</v>
      </c>
      <c r="K713" t="s">
        <v>219</v>
      </c>
      <c r="L713" t="s">
        <v>34</v>
      </c>
      <c r="M713" t="s">
        <v>215</v>
      </c>
      <c r="N713" t="s">
        <v>36</v>
      </c>
      <c r="O713" t="s">
        <v>24</v>
      </c>
      <c r="P713">
        <v>10819</v>
      </c>
      <c r="Q713">
        <v>20</v>
      </c>
      <c r="R713">
        <v>4168</v>
      </c>
      <c r="S713">
        <v>9768</v>
      </c>
      <c r="T713">
        <v>2</v>
      </c>
      <c r="U713">
        <v>1504.3292140000001</v>
      </c>
      <c r="V713" t="s">
        <v>64</v>
      </c>
      <c r="W713">
        <f t="shared" si="77"/>
        <v>752.16460700000005</v>
      </c>
      <c r="X713">
        <f t="shared" si="78"/>
        <v>0.18485996857380535</v>
      </c>
      <c r="Y713">
        <f t="shared" si="79"/>
        <v>38.524817450781036</v>
      </c>
      <c r="Z713">
        <f t="shared" si="80"/>
        <v>360.9235158349328</v>
      </c>
      <c r="AA713">
        <f t="shared" si="81"/>
        <v>10</v>
      </c>
      <c r="AB713">
        <f t="shared" si="82"/>
        <v>139.04512561234867</v>
      </c>
      <c r="AC713">
        <f t="shared" si="83"/>
        <v>75.216460699999999</v>
      </c>
    </row>
    <row r="714" spans="1:29" x14ac:dyDescent="0.25">
      <c r="A714" t="s">
        <v>1429</v>
      </c>
      <c r="B714" t="s">
        <v>2306</v>
      </c>
      <c r="C714" t="s">
        <v>2307</v>
      </c>
      <c r="D714" t="s">
        <v>2537</v>
      </c>
      <c r="E714" t="s">
        <v>3144</v>
      </c>
      <c r="I714" t="str">
        <f ca="1">IFERROR(__xludf.DUMMYFUNCTION("IFS(
  REGEXMATCH(LOWER(B670), ""sports|ufc|nba|nfl|mlb|soccer|sports fans""), ""Sports"",
  REGEXMATCH(LOWER(B670), ""music|spotify|concert|band|rock|pop|hip hop|jazz|r&amp;b|music lovers""), ""Music"",
  REGEXMATCH(LOWER(B670), ""food|cooking|recipe|restaur"&amp;"ant|snack|grocery|foodies""), ""Food"",
  REGEXMATCH(LOWER(B670), ""travel|vacation|airline|hotel|trip|flights|travelers""), ""Travel"",
  REGEXMATCH(LOWER(B670), ""fashion|style|clothing|apparel|shoes|accessories|beauty|cosmetics|fashionistas""), ""Fashi"&amp;"on &amp; Beauty"",
  REGEXMATCH(LOWER(B670), ""fitness|workout|gym|exercise|yoga|wellness|fitness enthusiasts""), ""Fitness"",
  REGEXMATCH(LOWER(B670), ""health|medical|pharmacy|mental health|doctor|health-conscious""), ""Health"",
  REGEXMATCH(LOWER(B670), "&amp;"""pets|dogs|cats|animals|pet care|pet lovers""), ""Pets"",
  REGEXMATCH(LOWER(B670), ""games|gaming|video games|xbox|playstation|nintendo|gamers""), ""Gaming"",
  REGEXMATCH(LOWER(B670), ""entertainment|movies|tv|netflix|streaming|celebrity|movie lovers|t"&amp;"v fans""), ""Entertainment"",
  REGEXMATCH(LOWER(B670), ""lifestyle|home|interior|decor|living|lifestyle enthusiasts""), ""Lifestyle"",
  REGEXMATCH(LOWER(B670), ""financial|finance|investing|stocks|retirement|banking|credit|debt|loans|savings|personal fi"&amp;"nance""), ""Finance"",
  REGEXMATCH(LOWER(B670), ""auto|automotive""), ""Auto"",
  REGEXMATCH(LOWER(B670), ""parenting|moms|dads|kids|toddlers|baby|new parents|children""), ""Parenting"",
  REGEXMATCH(LOWER(B670), ""technology|tech|gadgets|smartphone|apps"&amp;"|devices|computing|ai|robots""), ""Technology"",
  REGEXMATCH(LOWER(B670), ""education|students|learning|school|teachers|college|university|academics""), ""Education"",
  TRUE, ""Other""
)"),"Other")</f>
        <v>Other</v>
      </c>
      <c r="J714" t="s">
        <v>19</v>
      </c>
      <c r="K714" t="s">
        <v>672</v>
      </c>
      <c r="L714" t="s">
        <v>34</v>
      </c>
      <c r="M714" t="s">
        <v>1118</v>
      </c>
      <c r="N714" t="s">
        <v>23</v>
      </c>
      <c r="O714" t="s">
        <v>24</v>
      </c>
      <c r="P714">
        <v>9463</v>
      </c>
      <c r="Q714">
        <v>56</v>
      </c>
      <c r="R714">
        <v>1518</v>
      </c>
      <c r="S714">
        <v>8191</v>
      </c>
      <c r="T714">
        <v>4</v>
      </c>
      <c r="U714">
        <v>6879.6017069999998</v>
      </c>
      <c r="V714" t="s">
        <v>74</v>
      </c>
      <c r="W714">
        <f t="shared" si="77"/>
        <v>1719.90042675</v>
      </c>
      <c r="X714">
        <f t="shared" si="78"/>
        <v>0.59177850575927293</v>
      </c>
      <c r="Y714">
        <f t="shared" si="79"/>
        <v>16.041424495403149</v>
      </c>
      <c r="Z714">
        <f t="shared" si="80"/>
        <v>4532.0169347826086</v>
      </c>
      <c r="AA714">
        <f t="shared" si="81"/>
        <v>7.1428571428571423</v>
      </c>
      <c r="AB714">
        <f t="shared" si="82"/>
        <v>727.00007471203628</v>
      </c>
      <c r="AC714">
        <f t="shared" si="83"/>
        <v>122.85003048214286</v>
      </c>
    </row>
    <row r="715" spans="1:29" x14ac:dyDescent="0.25">
      <c r="A715" t="s">
        <v>631</v>
      </c>
      <c r="B715" t="s">
        <v>818</v>
      </c>
      <c r="C715" t="s">
        <v>2337</v>
      </c>
      <c r="D715" t="s">
        <v>2507</v>
      </c>
      <c r="I715" t="str">
        <f ca="1">IFERROR(__xludf.DUMMYFUNCTION("IFS(
  REGEXMATCH(LOWER(B230), ""sports|ufc|nba|nfl|mlb|soccer|sports fans""), ""Sports"",
  REGEXMATCH(LOWER(B230), ""music|spotify|concert|band|rock|pop|hip hop|jazz|r&amp;b|music lovers""), ""Music"",
  REGEXMATCH(LOWER(B230), ""food|cooking|recipe|restaur"&amp;"ant|snack|grocery|foodies""), ""Food"",
  REGEXMATCH(LOWER(B230), ""travel|vacation|airline|hotel|trip|flights|travelers""), ""Travel"",
  REGEXMATCH(LOWER(B230), ""fashion|style|clothing|apparel|shoes|accessories|beauty|cosmetics|fashionistas""), ""Fashi"&amp;"on &amp; Beauty"",
  REGEXMATCH(LOWER(B230), ""fitness|workout|gym|exercise|yoga|wellness|fitness enthusiasts""), ""Fitness"",
  REGEXMATCH(LOWER(B230), ""health|medical|pharmacy|mental health|doctor|health-conscious""), ""Health"",
  REGEXMATCH(LOWER(B230), "&amp;"""pets|dogs|cats|animals|pet care|pet lovers""), ""Pets"",
  REGEXMATCH(LOWER(B230), ""games|gaming|video games|xbox|playstation|nintendo|gamers""), ""Gaming"",
  REGEXMATCH(LOWER(B230), ""entertainment|movies|tv|netflix|streaming|celebrity|movie lovers|t"&amp;"v fans""), ""Entertainment"",
  REGEXMATCH(LOWER(B230), ""lifestyle|home|interior|decor|living|lifestyle enthusiasts""), ""Lifestyle"",
  REGEXMATCH(LOWER(B230), ""financial|finance|investing|stocks|retirement|banking|credit|debt|loans|savings|personal fi"&amp;"nance""), ""Finance"",
  REGEXMATCH(LOWER(B230), ""auto|automotive""), ""Auto"",
  REGEXMATCH(LOWER(B230), ""parenting|moms|dads|kids|toddlers|baby|new parents|children""), ""Parenting"",
  REGEXMATCH(LOWER(B230), ""technology|tech|gadgets|smartphone|apps"&amp;"|devices|computing|ai|robots""), ""Technology"",
  REGEXMATCH(LOWER(B230), ""education|students|learning|school|teachers|college|university|academics""), ""Education"",
  TRUE, ""Other""
)"),"Finance")</f>
        <v>Finance</v>
      </c>
      <c r="J715" t="s">
        <v>19</v>
      </c>
      <c r="K715" t="s">
        <v>250</v>
      </c>
      <c r="L715" t="s">
        <v>21</v>
      </c>
      <c r="M715" t="s">
        <v>414</v>
      </c>
      <c r="N715" t="s">
        <v>23</v>
      </c>
      <c r="O715" t="s">
        <v>24</v>
      </c>
      <c r="P715">
        <v>80408</v>
      </c>
      <c r="Q715">
        <v>199</v>
      </c>
      <c r="R715">
        <v>13127</v>
      </c>
      <c r="S715">
        <v>67027</v>
      </c>
      <c r="T715">
        <v>9</v>
      </c>
      <c r="U715">
        <v>1788.1116179999999</v>
      </c>
      <c r="V715" t="s">
        <v>74</v>
      </c>
      <c r="W715">
        <f t="shared" si="77"/>
        <v>198.67906866666667</v>
      </c>
      <c r="X715">
        <f t="shared" si="78"/>
        <v>0.2474878121579942</v>
      </c>
      <c r="Y715">
        <f t="shared" si="79"/>
        <v>16.325490000994929</v>
      </c>
      <c r="Z715">
        <f t="shared" si="80"/>
        <v>136.21631888474136</v>
      </c>
      <c r="AA715">
        <f t="shared" si="81"/>
        <v>4.5226130653266337</v>
      </c>
      <c r="AB715">
        <f t="shared" si="82"/>
        <v>22.237981519251814</v>
      </c>
      <c r="AC715">
        <f t="shared" si="83"/>
        <v>8.9854855175879393</v>
      </c>
    </row>
    <row r="716" spans="1:29" x14ac:dyDescent="0.25">
      <c r="A716" t="s">
        <v>767</v>
      </c>
      <c r="B716" t="s">
        <v>2310</v>
      </c>
      <c r="C716" t="s">
        <v>2320</v>
      </c>
      <c r="D716" t="s">
        <v>2321</v>
      </c>
      <c r="E716" t="s">
        <v>2478</v>
      </c>
      <c r="F716" t="s">
        <v>3082</v>
      </c>
      <c r="I716" t="str">
        <f ca="1">IFERROR(__xludf.DUMMYFUNCTION("IFS(
  REGEXMATCH(LOWER(B294), ""sports|ufc|nba|nfl|mlb|soccer|sports fans""), ""Sports"",
  REGEXMATCH(LOWER(B294), ""music|spotify|concert|band|rock|pop|hip hop|jazz|r&amp;b|music lovers""), ""Music"",
  REGEXMATCH(LOWER(B294), ""food|cooking|recipe|restaur"&amp;"ant|snack|grocery|foodies""), ""Food"",
  REGEXMATCH(LOWER(B294), ""travel|vacation|airline|hotel|trip|flights|travelers""), ""Travel"",
  REGEXMATCH(LOWER(B294), ""fashion|style|clothing|apparel|shoes|accessories|beauty|cosmetics|fashionistas""), ""Fashi"&amp;"on &amp; Beauty"",
  REGEXMATCH(LOWER(B294), ""fitness|workout|gym|exercise|yoga|wellness|fitness enthusiasts""), ""Fitness"",
  REGEXMATCH(LOWER(B294), ""health|medical|pharmacy|mental health|doctor|health-conscious""), ""Health"",
  REGEXMATCH(LOWER(B294), "&amp;"""pets|dogs|cats|animals|pet care|pet lovers""), ""Pets"",
  REGEXMATCH(LOWER(B294), ""games|gaming|video games|xbox|playstation|nintendo|gamers""), ""Gaming"",
  REGEXMATCH(LOWER(B294), ""entertainment|movies|tv|netflix|streaming|celebrity|movie lovers|t"&amp;"v fans""), ""Entertainment"",
  REGEXMATCH(LOWER(B294), ""lifestyle|home|interior|decor|living|lifestyle enthusiasts""), ""Lifestyle"",
  REGEXMATCH(LOWER(B294), ""financial|finance|investing|stocks|retirement|banking|credit|debt|loans|savings|personal fi"&amp;"nance""), ""Finance"",
  REGEXMATCH(LOWER(B294), ""auto|automotive""), ""Auto"",
  REGEXMATCH(LOWER(B294), ""parenting|moms|dads|kids|toddlers|baby|new parents|children""), ""Parenting"",
  REGEXMATCH(LOWER(B294), ""technology|tech|gadgets|smartphone|apps"&amp;"|devices|computing|ai|robots""), ""Technology"",
  REGEXMATCH(LOWER(B294), ""education|students|learning|school|teachers|college|university|academics""), ""Education"",
  TRUE, ""Other""
)"),"Lifestyle")</f>
        <v>Lifestyle</v>
      </c>
      <c r="J716" t="s">
        <v>19</v>
      </c>
      <c r="K716" t="s">
        <v>751</v>
      </c>
      <c r="L716" t="s">
        <v>21</v>
      </c>
      <c r="M716" t="s">
        <v>203</v>
      </c>
      <c r="N716" t="s">
        <v>51</v>
      </c>
      <c r="O716" t="s">
        <v>24</v>
      </c>
      <c r="P716">
        <v>481526</v>
      </c>
      <c r="Q716">
        <v>1235</v>
      </c>
      <c r="R716">
        <v>396802</v>
      </c>
      <c r="S716">
        <v>437639</v>
      </c>
      <c r="T716">
        <v>23</v>
      </c>
      <c r="U716">
        <v>2037.8655940000001</v>
      </c>
      <c r="V716" t="s">
        <v>119</v>
      </c>
      <c r="W716">
        <f t="shared" si="77"/>
        <v>88.60285191304348</v>
      </c>
      <c r="X716">
        <f t="shared" si="78"/>
        <v>0.25647628580803528</v>
      </c>
      <c r="Y716">
        <f t="shared" si="79"/>
        <v>82.405103774251032</v>
      </c>
      <c r="Z716">
        <f t="shared" si="80"/>
        <v>5.1357240991728874</v>
      </c>
      <c r="AA716">
        <f t="shared" si="81"/>
        <v>1.8623481781376521</v>
      </c>
      <c r="AB716">
        <f t="shared" si="82"/>
        <v>4.2320987734826367</v>
      </c>
      <c r="AC716">
        <f t="shared" si="83"/>
        <v>1.6500935983805669</v>
      </c>
    </row>
    <row r="717" spans="1:29" x14ac:dyDescent="0.25">
      <c r="A717" t="s">
        <v>421</v>
      </c>
      <c r="B717" t="s">
        <v>2310</v>
      </c>
      <c r="C717" t="s">
        <v>2311</v>
      </c>
      <c r="D717" t="s">
        <v>2312</v>
      </c>
      <c r="E717" t="s">
        <v>3145</v>
      </c>
      <c r="I717" t="str">
        <f ca="1">IFERROR(__xludf.DUMMYFUNCTION("IFS(
  REGEXMATCH(LOWER(B141), ""sports|ufc|nba|nfl|mlb|soccer|sports fans""), ""Sports"",
  REGEXMATCH(LOWER(B141), ""music|spotify|concert|band|rock|pop|hip hop|jazz|r&amp;b|music lovers""), ""Music"",
  REGEXMATCH(LOWER(B141), ""food|cooking|recipe|restaur"&amp;"ant|snack|grocery|foodies""), ""Food"",
  REGEXMATCH(LOWER(B141), ""travel|vacation|airline|hotel|trip|flights|travelers""), ""Travel"",
  REGEXMATCH(LOWER(B141), ""fashion|style|clothing|apparel|shoes|accessories|beauty|cosmetics|fashionistas""), ""Fashi"&amp;"on &amp; Beauty"",
  REGEXMATCH(LOWER(B141), ""fitness|workout|gym|exercise|yoga|wellness|fitness enthusiasts""), ""Fitness"",
  REGEXMATCH(LOWER(B141), ""health|medical|pharmacy|mental health|doctor|health-conscious""), ""Health"",
  REGEXMATCH(LOWER(B141), "&amp;"""pets|dogs|cats|animals|pet care|pet lovers""), ""Pets"",
  REGEXMATCH(LOWER(B141), ""games|gaming|video games|xbox|playstation|nintendo|gamers""), ""Gaming"",
  REGEXMATCH(LOWER(B141), ""entertainment|movies|tv|netflix|streaming|celebrity|movie lovers|t"&amp;"v fans""), ""Entertainment"",
  REGEXMATCH(LOWER(B141), ""lifestyle|home|interior|decor|living|lifestyle enthusiasts""), ""Lifestyle"",
  REGEXMATCH(LOWER(B141), ""financial|finance|investing|stocks|retirement|banking|credit|debt|loans|savings|personal fi"&amp;"nance""), ""Finance"",
  REGEXMATCH(LOWER(B141), ""auto|automotive""), ""Auto"",
  REGEXMATCH(LOWER(B141), ""parenting|moms|dads|kids|toddlers|baby|new parents|children""), ""Parenting"",
  REGEXMATCH(LOWER(B141), ""technology|tech|gadgets|smartphone|apps"&amp;"|devices|computing|ai|robots""), ""Technology"",
  REGEXMATCH(LOWER(B141), ""education|students|learning|school|teachers|college|university|academics""), ""Education"",
  TRUE, ""Other""
)"),"Other")</f>
        <v>Other</v>
      </c>
      <c r="J717" t="s">
        <v>152</v>
      </c>
      <c r="K717" t="s">
        <v>422</v>
      </c>
      <c r="L717" t="s">
        <v>40</v>
      </c>
      <c r="M717" t="s">
        <v>235</v>
      </c>
      <c r="N717" t="s">
        <v>423</v>
      </c>
      <c r="O717" t="s">
        <v>24</v>
      </c>
      <c r="P717">
        <v>12459</v>
      </c>
      <c r="Q717">
        <v>84</v>
      </c>
      <c r="R717">
        <v>7290</v>
      </c>
      <c r="S717">
        <v>11731</v>
      </c>
      <c r="T717">
        <v>14</v>
      </c>
      <c r="U717">
        <v>1593.010399</v>
      </c>
      <c r="V717" t="s">
        <v>260</v>
      </c>
      <c r="W717">
        <f t="shared" si="77"/>
        <v>113.78645707142857</v>
      </c>
      <c r="X717">
        <f t="shared" si="78"/>
        <v>0.67421141343607027</v>
      </c>
      <c r="Y717">
        <f t="shared" si="79"/>
        <v>58.511919094630386</v>
      </c>
      <c r="Z717">
        <f t="shared" si="80"/>
        <v>218.51994499314128</v>
      </c>
      <c r="AA717">
        <f t="shared" si="81"/>
        <v>16.666666666666664</v>
      </c>
      <c r="AB717">
        <f t="shared" si="82"/>
        <v>127.86021342001766</v>
      </c>
      <c r="AC717">
        <f t="shared" si="83"/>
        <v>18.964409511904762</v>
      </c>
    </row>
    <row r="718" spans="1:29" x14ac:dyDescent="0.25">
      <c r="A718" t="s">
        <v>1308</v>
      </c>
      <c r="B718" t="s">
        <v>2306</v>
      </c>
      <c r="C718" t="s">
        <v>2307</v>
      </c>
      <c r="D718" t="s">
        <v>2331</v>
      </c>
      <c r="E718" t="s">
        <v>2350</v>
      </c>
      <c r="F718" t="s">
        <v>3139</v>
      </c>
      <c r="I718" t="str">
        <f ca="1">IFERROR(__xludf.DUMMYFUNCTION("IFS(
  REGEXMATCH(LOWER(B595), ""sports|ufc|nba|nfl|mlb|soccer|sports fans""), ""Sports"",
  REGEXMATCH(LOWER(B595), ""music|spotify|concert|band|rock|pop|hip hop|jazz|r&amp;b|music lovers""), ""Music"",
  REGEXMATCH(LOWER(B595), ""food|cooking|recipe|restaur"&amp;"ant|snack|grocery|foodies""), ""Food"",
  REGEXMATCH(LOWER(B595), ""travel|vacation|airline|hotel|trip|flights|travelers""), ""Travel"",
  REGEXMATCH(LOWER(B595), ""fashion|style|clothing|apparel|shoes|accessories|beauty|cosmetics|fashionistas""), ""Fashi"&amp;"on &amp; Beauty"",
  REGEXMATCH(LOWER(B595), ""fitness|workout|gym|exercise|yoga|wellness|fitness enthusiasts""), ""Fitness"",
  REGEXMATCH(LOWER(B595), ""health|medical|pharmacy|mental health|doctor|health-conscious""), ""Health"",
  REGEXMATCH(LOWER(B595), "&amp;"""pets|dogs|cats|animals|pet care|pet lovers""), ""Pets"",
  REGEXMATCH(LOWER(B595), ""games|gaming|video games|xbox|playstation|nintendo|gamers""), ""Gaming"",
  REGEXMATCH(LOWER(B595), ""entertainment|movies|tv|netflix|streaming|celebrity|movie lovers|t"&amp;"v fans""), ""Entertainment"",
  REGEXMATCH(LOWER(B595), ""lifestyle|home|interior|decor|living|lifestyle enthusiasts""), ""Lifestyle"",
  REGEXMATCH(LOWER(B595), ""financial|finance|investing|stocks|retirement|banking|credit|debt|loans|savings|personal fi"&amp;"nance""), ""Finance"",
  REGEXMATCH(LOWER(B595), ""auto|automotive""), ""Auto"",
  REGEXMATCH(LOWER(B595), ""parenting|moms|dads|kids|toddlers|baby|new parents|children""), ""Parenting"",
  REGEXMATCH(LOWER(B595), ""technology|tech|gadgets|smartphone|apps"&amp;"|devices|computing|ai|robots""), ""Technology"",
  REGEXMATCH(LOWER(B595), ""education|students|learning|school|teachers|college|university|academics""), ""Education"",
  TRUE, ""Other""
)"),"Auto")</f>
        <v>Auto</v>
      </c>
      <c r="J718" t="s">
        <v>152</v>
      </c>
      <c r="K718" t="s">
        <v>1309</v>
      </c>
      <c r="L718" t="s">
        <v>40</v>
      </c>
      <c r="M718" t="s">
        <v>138</v>
      </c>
      <c r="N718" t="s">
        <v>23</v>
      </c>
      <c r="O718" t="s">
        <v>24</v>
      </c>
      <c r="P718">
        <v>89744</v>
      </c>
      <c r="Q718">
        <v>311</v>
      </c>
      <c r="R718">
        <v>48786</v>
      </c>
      <c r="S718">
        <v>85900</v>
      </c>
      <c r="T718">
        <v>3</v>
      </c>
      <c r="U718">
        <v>6369.8112259999998</v>
      </c>
      <c r="V718" t="s">
        <v>31</v>
      </c>
      <c r="W718">
        <f t="shared" si="77"/>
        <v>2123.2704086666668</v>
      </c>
      <c r="X718">
        <f t="shared" si="78"/>
        <v>0.3465412729541808</v>
      </c>
      <c r="Y718">
        <f t="shared" si="79"/>
        <v>54.361294348368695</v>
      </c>
      <c r="Z718">
        <f t="shared" si="80"/>
        <v>130.56637613249703</v>
      </c>
      <c r="AA718">
        <f t="shared" si="81"/>
        <v>0.96463022508038598</v>
      </c>
      <c r="AB718">
        <f t="shared" si="82"/>
        <v>70.977572049384918</v>
      </c>
      <c r="AC718">
        <f t="shared" si="83"/>
        <v>20.481708122186493</v>
      </c>
    </row>
    <row r="719" spans="1:29" x14ac:dyDescent="0.25">
      <c r="A719" t="s">
        <v>772</v>
      </c>
      <c r="B719" t="s">
        <v>930</v>
      </c>
      <c r="C719" t="s">
        <v>2852</v>
      </c>
      <c r="D719" t="s">
        <v>2909</v>
      </c>
      <c r="I719" t="str">
        <f ca="1">IFERROR(__xludf.DUMMYFUNCTION("IFS(
  REGEXMATCH(LOWER(B298), ""sports|ufc|nba|nfl|mlb|soccer|sports fans""), ""Sports"",
  REGEXMATCH(LOWER(B298), ""music|spotify|concert|band|rock|pop|hip hop|jazz|r&amp;b|music lovers""), ""Music"",
  REGEXMATCH(LOWER(B298), ""food|cooking|recipe|restaur"&amp;"ant|snack|grocery|foodies""), ""Food"",
  REGEXMATCH(LOWER(B298), ""travel|vacation|airline|hotel|trip|flights|travelers""), ""Travel"",
  REGEXMATCH(LOWER(B298), ""fashion|style|clothing|apparel|shoes|accessories|beauty|cosmetics|fashionistas""), ""Fashi"&amp;"on &amp; Beauty"",
  REGEXMATCH(LOWER(B298), ""fitness|workout|gym|exercise|yoga|wellness|fitness enthusiasts""), ""Fitness"",
  REGEXMATCH(LOWER(B298), ""health|medical|pharmacy|mental health|doctor|health-conscious""), ""Health"",
  REGEXMATCH(LOWER(B298), "&amp;"""pets|dogs|cats|animals|pet care|pet lovers""), ""Pets"",
  REGEXMATCH(LOWER(B298), ""games|gaming|video games|xbox|playstation|nintendo|gamers""), ""Gaming"",
  REGEXMATCH(LOWER(B298), ""entertainment|movies|tv|netflix|streaming|celebrity|movie lovers|t"&amp;"v fans""), ""Entertainment"",
  REGEXMATCH(LOWER(B298), ""lifestyle|home|interior|decor|living|lifestyle enthusiasts""), ""Lifestyle"",
  REGEXMATCH(LOWER(B298), ""financial|finance|investing|stocks|retirement|banking|credit|debt|loans|savings|personal fi"&amp;"nance""), ""Finance"",
  REGEXMATCH(LOWER(B298), ""auto|automotive""), ""Auto"",
  REGEXMATCH(LOWER(B298), ""parenting|moms|dads|kids|toddlers|baby|new parents|children""), ""Parenting"",
  REGEXMATCH(LOWER(B298), ""technology|tech|gadgets|smartphone|apps"&amp;"|devices|computing|ai|robots""), ""Technology"",
  REGEXMATCH(LOWER(B298), ""education|students|learning|school|teachers|college|university|academics""), ""Education"",
  TRUE, ""Other""
)"),"Entertainment")</f>
        <v>Entertainment</v>
      </c>
      <c r="J719" t="s">
        <v>27</v>
      </c>
      <c r="K719" t="s">
        <v>773</v>
      </c>
      <c r="L719" t="s">
        <v>40</v>
      </c>
      <c r="M719" t="s">
        <v>774</v>
      </c>
      <c r="N719" t="s">
        <v>36</v>
      </c>
      <c r="O719" t="s">
        <v>24</v>
      </c>
      <c r="P719">
        <v>14693</v>
      </c>
      <c r="Q719">
        <v>70</v>
      </c>
      <c r="R719">
        <v>6597</v>
      </c>
      <c r="S719">
        <v>13508</v>
      </c>
      <c r="T719">
        <v>4</v>
      </c>
      <c r="U719">
        <v>2047.3489239999999</v>
      </c>
      <c r="V719" t="s">
        <v>31</v>
      </c>
      <c r="W719">
        <f t="shared" si="77"/>
        <v>511.83723099999997</v>
      </c>
      <c r="X719">
        <f t="shared" si="78"/>
        <v>0.47641734159123394</v>
      </c>
      <c r="Y719">
        <f t="shared" si="79"/>
        <v>44.898931463962434</v>
      </c>
      <c r="Z719">
        <f t="shared" si="80"/>
        <v>310.34544853721383</v>
      </c>
      <c r="AA719">
        <f t="shared" si="81"/>
        <v>5.7142857142857144</v>
      </c>
      <c r="AB719">
        <f t="shared" si="82"/>
        <v>139.34179024025045</v>
      </c>
      <c r="AC719">
        <f t="shared" si="83"/>
        <v>29.247841771428568</v>
      </c>
    </row>
    <row r="720" spans="1:29" x14ac:dyDescent="0.25">
      <c r="A720" t="s">
        <v>948</v>
      </c>
      <c r="B720" t="s">
        <v>2306</v>
      </c>
      <c r="C720" t="s">
        <v>2307</v>
      </c>
      <c r="D720" t="s">
        <v>2308</v>
      </c>
      <c r="E720" t="s">
        <v>3146</v>
      </c>
      <c r="I720" t="str">
        <f ca="1">IFERROR(__xludf.DUMMYFUNCTION("IFS(
  REGEXMATCH(LOWER(B384), ""sports|ufc|nba|nfl|mlb|soccer|sports fans""), ""Sports"",
  REGEXMATCH(LOWER(B384), ""music|spotify|concert|band|rock|pop|hip hop|jazz|r&amp;b|music lovers""), ""Music"",
  REGEXMATCH(LOWER(B384), ""food|cooking|recipe|restaur"&amp;"ant|snack|grocery|foodies""), ""Food"",
  REGEXMATCH(LOWER(B384), ""travel|vacation|airline|hotel|trip|flights|travelers""), ""Travel"",
  REGEXMATCH(LOWER(B384), ""fashion|style|clothing|apparel|shoes|accessories|beauty|cosmetics|fashionistas""), ""Fashi"&amp;"on &amp; Beauty"",
  REGEXMATCH(LOWER(B384), ""fitness|workout|gym|exercise|yoga|wellness|fitness enthusiasts""), ""Fitness"",
  REGEXMATCH(LOWER(B384), ""health|medical|pharmacy|mental health|doctor|health-conscious""), ""Health"",
  REGEXMATCH(LOWER(B384), "&amp;"""pets|dogs|cats|animals|pet care|pet lovers""), ""Pets"",
  REGEXMATCH(LOWER(B384), ""games|gaming|video games|xbox|playstation|nintendo|gamers""), ""Gaming"",
  REGEXMATCH(LOWER(B384), ""entertainment|movies|tv|netflix|streaming|celebrity|movie lovers|t"&amp;"v fans""), ""Entertainment"",
  REGEXMATCH(LOWER(B384), ""lifestyle|home|interior|decor|living|lifestyle enthusiasts""), ""Lifestyle"",
  REGEXMATCH(LOWER(B384), ""financial|finance|investing|stocks|retirement|banking|credit|debt|loans|savings|personal fi"&amp;"nance""), ""Finance"",
  REGEXMATCH(LOWER(B384), ""auto|automotive""), ""Auto"",
  REGEXMATCH(LOWER(B384), ""parenting|moms|dads|kids|toddlers|baby|new parents|children""), ""Parenting"",
  REGEXMATCH(LOWER(B384), ""technology|tech|gadgets|smartphone|apps"&amp;"|devices|computing|ai|robots""), ""Technology"",
  REGEXMATCH(LOWER(B384), ""education|students|learning|school|teachers|college|university|academics""), ""Education"",
  TRUE, ""Other""
)"),"Other")</f>
        <v>Other</v>
      </c>
      <c r="J720" t="s">
        <v>27</v>
      </c>
      <c r="K720" t="s">
        <v>670</v>
      </c>
      <c r="L720" t="s">
        <v>21</v>
      </c>
      <c r="M720" t="s">
        <v>72</v>
      </c>
      <c r="N720" t="s">
        <v>23</v>
      </c>
      <c r="O720" t="s">
        <v>92</v>
      </c>
      <c r="P720">
        <v>45668</v>
      </c>
      <c r="Q720">
        <v>130</v>
      </c>
      <c r="R720">
        <v>16872</v>
      </c>
      <c r="S720">
        <v>32085</v>
      </c>
      <c r="T720">
        <v>9</v>
      </c>
      <c r="U720">
        <v>3444.2029459999999</v>
      </c>
      <c r="V720" t="s">
        <v>223</v>
      </c>
      <c r="W720">
        <f t="shared" si="77"/>
        <v>382.68921622222223</v>
      </c>
      <c r="X720">
        <f t="shared" si="78"/>
        <v>0.2846632215117807</v>
      </c>
      <c r="Y720">
        <f t="shared" si="79"/>
        <v>36.944906718052032</v>
      </c>
      <c r="Z720">
        <f t="shared" si="80"/>
        <v>204.13720637743006</v>
      </c>
      <c r="AA720">
        <f t="shared" si="81"/>
        <v>6.9230769230769234</v>
      </c>
      <c r="AB720">
        <f t="shared" si="82"/>
        <v>75.418300472978885</v>
      </c>
      <c r="AC720">
        <f t="shared" si="83"/>
        <v>26.493868815384616</v>
      </c>
    </row>
    <row r="721" spans="1:29" x14ac:dyDescent="0.25">
      <c r="A721" t="s">
        <v>697</v>
      </c>
      <c r="B721" t="s">
        <v>2471</v>
      </c>
      <c r="C721" t="s">
        <v>2693</v>
      </c>
      <c r="I721" t="str">
        <f ca="1">IFERROR(__xludf.DUMMYFUNCTION("IFS(
  REGEXMATCH(LOWER(B262), ""sports|ufc|nba|nfl|mlb|soccer|sports fans""), ""Sports"",
  REGEXMATCH(LOWER(B262), ""music|spotify|concert|band|rock|pop|hip hop|jazz|r&amp;b|music lovers""), ""Music"",
  REGEXMATCH(LOWER(B262), ""food|cooking|recipe|restaur"&amp;"ant|snack|grocery|foodies""), ""Food"",
  REGEXMATCH(LOWER(B262), ""travel|vacation|airline|hotel|trip|flights|travelers""), ""Travel"",
  REGEXMATCH(LOWER(B262), ""fashion|style|clothing|apparel|shoes|accessories|beauty|cosmetics|fashionistas""), ""Fashi"&amp;"on &amp; Beauty"",
  REGEXMATCH(LOWER(B262), ""fitness|workout|gym|exercise|yoga|wellness|fitness enthusiasts""), ""Fitness"",
  REGEXMATCH(LOWER(B262), ""health|medical|pharmacy|mental health|doctor|health-conscious""), ""Health"",
  REGEXMATCH(LOWER(B262), "&amp;"""pets|dogs|cats|animals|pet care|pet lovers""), ""Pets"",
  REGEXMATCH(LOWER(B262), ""games|gaming|video games|xbox|playstation|nintendo|gamers""), ""Gaming"",
  REGEXMATCH(LOWER(B262), ""entertainment|movies|tv|netflix|streaming|celebrity|movie lovers|t"&amp;"v fans""), ""Entertainment"",
  REGEXMATCH(LOWER(B262), ""lifestyle|home|interior|decor|living|lifestyle enthusiasts""), ""Lifestyle"",
  REGEXMATCH(LOWER(B262), ""financial|finance|investing|stocks|retirement|banking|credit|debt|loans|savings|personal fi"&amp;"nance""), ""Finance"",
  REGEXMATCH(LOWER(B262), ""auto|automotive""), ""Auto"",
  REGEXMATCH(LOWER(B262), ""parenting|moms|dads|kids|toddlers|baby|new parents|children""), ""Parenting"",
  REGEXMATCH(LOWER(B262), ""technology|tech|gadgets|smartphone|apps"&amp;"|devices|computing|ai|robots""), ""Technology"",
  REGEXMATCH(LOWER(B262), ""education|students|learning|school|teachers|college|university|academics""), ""Education"",
  TRUE, ""Other""
)"),"Technology")</f>
        <v>Technology</v>
      </c>
      <c r="J721" t="s">
        <v>19</v>
      </c>
      <c r="K721" t="s">
        <v>698</v>
      </c>
      <c r="L721" t="s">
        <v>21</v>
      </c>
      <c r="M721" t="s">
        <v>663</v>
      </c>
      <c r="N721" t="s">
        <v>23</v>
      </c>
      <c r="O721" t="s">
        <v>24</v>
      </c>
      <c r="P721">
        <v>9059</v>
      </c>
      <c r="Q721">
        <v>22</v>
      </c>
      <c r="R721">
        <v>589</v>
      </c>
      <c r="S721">
        <v>7480</v>
      </c>
      <c r="T721">
        <v>4</v>
      </c>
      <c r="U721">
        <v>1908.5261170000001</v>
      </c>
      <c r="V721" t="s">
        <v>64</v>
      </c>
      <c r="W721">
        <f t="shared" si="77"/>
        <v>477.13152925000003</v>
      </c>
      <c r="X721">
        <f t="shared" si="78"/>
        <v>0.24285241196600069</v>
      </c>
      <c r="Y721">
        <f t="shared" si="79"/>
        <v>6.5018213930897444</v>
      </c>
      <c r="Z721">
        <f t="shared" si="80"/>
        <v>3240.2820322580646</v>
      </c>
      <c r="AA721">
        <f t="shared" si="81"/>
        <v>18.181818181818183</v>
      </c>
      <c r="AB721">
        <f t="shared" si="82"/>
        <v>210.67735036979801</v>
      </c>
      <c r="AC721">
        <f t="shared" si="83"/>
        <v>86.75118713636364</v>
      </c>
    </row>
    <row r="722" spans="1:29" x14ac:dyDescent="0.25">
      <c r="A722" t="s">
        <v>887</v>
      </c>
      <c r="B722" t="s">
        <v>2310</v>
      </c>
      <c r="C722" t="s">
        <v>2320</v>
      </c>
      <c r="D722" t="s">
        <v>2321</v>
      </c>
      <c r="E722" t="s">
        <v>2612</v>
      </c>
      <c r="F722" t="s">
        <v>3147</v>
      </c>
      <c r="I722" t="str">
        <f ca="1">IFERROR(__xludf.DUMMYFUNCTION("IFS(
  REGEXMATCH(LOWER(B357), ""sports|ufc|nba|nfl|mlb|soccer|sports fans""), ""Sports"",
  REGEXMATCH(LOWER(B357), ""music|spotify|concert|band|rock|pop|hip hop|jazz|r&amp;b|music lovers""), ""Music"",
  REGEXMATCH(LOWER(B357), ""food|cooking|recipe|restaur"&amp;"ant|snack|grocery|foodies""), ""Food"",
  REGEXMATCH(LOWER(B357), ""travel|vacation|airline|hotel|trip|flights|travelers""), ""Travel"",
  REGEXMATCH(LOWER(B357), ""fashion|style|clothing|apparel|shoes|accessories|beauty|cosmetics|fashionistas""), ""Fashi"&amp;"on &amp; Beauty"",
  REGEXMATCH(LOWER(B357), ""fitness|workout|gym|exercise|yoga|wellness|fitness enthusiasts""), ""Fitness"",
  REGEXMATCH(LOWER(B357), ""health|medical|pharmacy|mental health|doctor|health-conscious""), ""Health"",
  REGEXMATCH(LOWER(B357), "&amp;"""pets|dogs|cats|animals|pet care|pet lovers""), ""Pets"",
  REGEXMATCH(LOWER(B357), ""games|gaming|video games|xbox|playstation|nintendo|gamers""), ""Gaming"",
  REGEXMATCH(LOWER(B357), ""entertainment|movies|tv|netflix|streaming|celebrity|movie lovers|t"&amp;"v fans""), ""Entertainment"",
  REGEXMATCH(LOWER(B357), ""lifestyle|home|interior|decor|living|lifestyle enthusiasts""), ""Lifestyle"",
  REGEXMATCH(LOWER(B357), ""financial|finance|investing|stocks|retirement|banking|credit|debt|loans|savings|personal fi"&amp;"nance""), ""Finance"",
  REGEXMATCH(LOWER(B357), ""auto|automotive""), ""Auto"",
  REGEXMATCH(LOWER(B357), ""parenting|moms|dads|kids|toddlers|baby|new parents|children""), ""Parenting"",
  REGEXMATCH(LOWER(B357), ""technology|tech|gadgets|smartphone|apps"&amp;"|devices|computing|ai|robots""), ""Technology"",
  REGEXMATCH(LOWER(B357), ""education|students|learning|school|teachers|college|university|academics""), ""Education"",
  TRUE, ""Other""
)"),"Other")</f>
        <v>Other</v>
      </c>
      <c r="J722" t="s">
        <v>19</v>
      </c>
      <c r="K722" t="s">
        <v>888</v>
      </c>
      <c r="L722" t="s">
        <v>21</v>
      </c>
      <c r="M722" t="s">
        <v>665</v>
      </c>
      <c r="N722" t="s">
        <v>46</v>
      </c>
      <c r="O722" t="s">
        <v>24</v>
      </c>
      <c r="P722">
        <v>68114</v>
      </c>
      <c r="Q722">
        <v>174</v>
      </c>
      <c r="R722">
        <v>569</v>
      </c>
      <c r="S722">
        <v>2059</v>
      </c>
      <c r="T722">
        <v>15</v>
      </c>
      <c r="U722">
        <v>2753.7119859999998</v>
      </c>
      <c r="V722" t="s">
        <v>889</v>
      </c>
      <c r="W722">
        <f t="shared" si="77"/>
        <v>183.58079906666666</v>
      </c>
      <c r="X722">
        <f t="shared" si="78"/>
        <v>0.25545409166984762</v>
      </c>
      <c r="Y722">
        <f t="shared" si="79"/>
        <v>0.8353642422996741</v>
      </c>
      <c r="Z722">
        <f t="shared" si="80"/>
        <v>4839.5641230228466</v>
      </c>
      <c r="AA722">
        <f t="shared" si="81"/>
        <v>8.6206896551724146</v>
      </c>
      <c r="AB722">
        <f t="shared" si="82"/>
        <v>40.427988166896668</v>
      </c>
      <c r="AC722">
        <f t="shared" si="83"/>
        <v>15.825930954022988</v>
      </c>
    </row>
    <row r="723" spans="1:29" x14ac:dyDescent="0.25">
      <c r="A723" t="s">
        <v>1413</v>
      </c>
      <c r="B723" t="s">
        <v>2306</v>
      </c>
      <c r="C723" t="s">
        <v>2307</v>
      </c>
      <c r="D723" t="s">
        <v>2405</v>
      </c>
      <c r="E723" t="s">
        <v>2406</v>
      </c>
      <c r="F723" t="s">
        <v>3148</v>
      </c>
      <c r="I723" t="str">
        <f ca="1">IFERROR(__xludf.DUMMYFUNCTION("IFS(
  REGEXMATCH(LOWER(B660), ""sports|ufc|nba|nfl|mlb|soccer|sports fans""), ""Sports"",
  REGEXMATCH(LOWER(B660), ""music|spotify|concert|band|rock|pop|hip hop|jazz|r&amp;b|music lovers""), ""Music"",
  REGEXMATCH(LOWER(B660), ""food|cooking|recipe|restaur"&amp;"ant|snack|grocery|foodies""), ""Food"",
  REGEXMATCH(LOWER(B660), ""travel|vacation|airline|hotel|trip|flights|travelers""), ""Travel"",
  REGEXMATCH(LOWER(B660), ""fashion|style|clothing|apparel|shoes|accessories|beauty|cosmetics|fashionistas""), ""Fashi"&amp;"on &amp; Beauty"",
  REGEXMATCH(LOWER(B660), ""fitness|workout|gym|exercise|yoga|wellness|fitness enthusiasts""), ""Fitness"",
  REGEXMATCH(LOWER(B660), ""health|medical|pharmacy|mental health|doctor|health-conscious""), ""Health"",
  REGEXMATCH(LOWER(B660), "&amp;"""pets|dogs|cats|animals|pet care|pet lovers""), ""Pets"",
  REGEXMATCH(LOWER(B660), ""games|gaming|video games|xbox|playstation|nintendo|gamers""), ""Gaming"",
  REGEXMATCH(LOWER(B660), ""entertainment|movies|tv|netflix|streaming|celebrity|movie lovers|t"&amp;"v fans""), ""Entertainment"",
  REGEXMATCH(LOWER(B660), ""lifestyle|home|interior|decor|living|lifestyle enthusiasts""), ""Lifestyle"",
  REGEXMATCH(LOWER(B660), ""financial|finance|investing|stocks|retirement|banking|credit|debt|loans|savings|personal fi"&amp;"nance""), ""Finance"",
  REGEXMATCH(LOWER(B660), ""auto|automotive""), ""Auto"",
  REGEXMATCH(LOWER(B660), ""parenting|moms|dads|kids|toddlers|baby|new parents|children""), ""Parenting"",
  REGEXMATCH(LOWER(B660), ""technology|tech|gadgets|smartphone|apps"&amp;"|devices|computing|ai|robots""), ""Technology"",
  REGEXMATCH(LOWER(B660), ""education|students|learning|school|teachers|college|university|academics""), ""Education"",
  TRUE, ""Other""
)"),"Food")</f>
        <v>Food</v>
      </c>
      <c r="J723" t="s">
        <v>19</v>
      </c>
      <c r="K723" t="s">
        <v>1414</v>
      </c>
      <c r="L723" t="s">
        <v>21</v>
      </c>
      <c r="M723" t="s">
        <v>147</v>
      </c>
      <c r="N723" t="s">
        <v>36</v>
      </c>
      <c r="O723" t="s">
        <v>24</v>
      </c>
      <c r="P723">
        <v>63794</v>
      </c>
      <c r="Q723">
        <v>200</v>
      </c>
      <c r="R723">
        <v>46557</v>
      </c>
      <c r="S723">
        <v>60868</v>
      </c>
      <c r="T723">
        <v>9</v>
      </c>
      <c r="U723">
        <v>6832.9400670000005</v>
      </c>
      <c r="V723" t="s">
        <v>223</v>
      </c>
      <c r="W723">
        <f t="shared" si="77"/>
        <v>759.21556300000009</v>
      </c>
      <c r="X723">
        <f t="shared" si="78"/>
        <v>0.31350910743957117</v>
      </c>
      <c r="Y723">
        <f t="shared" si="79"/>
        <v>72.980217575320566</v>
      </c>
      <c r="Z723">
        <f t="shared" si="80"/>
        <v>146.7650421418906</v>
      </c>
      <c r="AA723">
        <f t="shared" si="81"/>
        <v>4.5</v>
      </c>
      <c r="AB723">
        <f t="shared" si="82"/>
        <v>107.10944707966267</v>
      </c>
      <c r="AC723">
        <f t="shared" si="83"/>
        <v>34.164700334999999</v>
      </c>
    </row>
    <row r="724" spans="1:29" x14ac:dyDescent="0.25">
      <c r="A724" t="s">
        <v>1166</v>
      </c>
      <c r="B724" t="s">
        <v>2306</v>
      </c>
      <c r="C724" t="s">
        <v>2307</v>
      </c>
      <c r="D724" t="s">
        <v>2331</v>
      </c>
      <c r="E724" t="s">
        <v>2350</v>
      </c>
      <c r="F724" t="s">
        <v>3149</v>
      </c>
      <c r="I724" t="str">
        <f ca="1">IFERROR(__xludf.DUMMYFUNCTION("IFS(
  REGEXMATCH(LOWER(B508), ""sports|ufc|nba|nfl|mlb|soccer|sports fans""), ""Sports"",
  REGEXMATCH(LOWER(B508), ""music|spotify|concert|band|rock|pop|hip hop|jazz|r&amp;b|music lovers""), ""Music"",
  REGEXMATCH(LOWER(B508), ""food|cooking|recipe|restaur"&amp;"ant|snack|grocery|foodies""), ""Food"",
  REGEXMATCH(LOWER(B508), ""travel|vacation|airline|hotel|trip|flights|travelers""), ""Travel"",
  REGEXMATCH(LOWER(B508), ""fashion|style|clothing|apparel|shoes|accessories|beauty|cosmetics|fashionistas""), ""Fashi"&amp;"on &amp; Beauty"",
  REGEXMATCH(LOWER(B508), ""fitness|workout|gym|exercise|yoga|wellness|fitness enthusiasts""), ""Fitness"",
  REGEXMATCH(LOWER(B508), ""health|medical|pharmacy|mental health|doctor|health-conscious""), ""Health"",
  REGEXMATCH(LOWER(B508), "&amp;"""pets|dogs|cats|animals|pet care|pet lovers""), ""Pets"",
  REGEXMATCH(LOWER(B508), ""games|gaming|video games|xbox|playstation|nintendo|gamers""), ""Gaming"",
  REGEXMATCH(LOWER(B508), ""entertainment|movies|tv|netflix|streaming|celebrity|movie lovers|t"&amp;"v fans""), ""Entertainment"",
  REGEXMATCH(LOWER(B508), ""lifestyle|home|interior|decor|living|lifestyle enthusiasts""), ""Lifestyle"",
  REGEXMATCH(LOWER(B508), ""financial|finance|investing|stocks|retirement|banking|credit|debt|loans|savings|personal fi"&amp;"nance""), ""Finance"",
  REGEXMATCH(LOWER(B508), ""auto|automotive""), ""Auto"",
  REGEXMATCH(LOWER(B508), ""parenting|moms|dads|kids|toddlers|baby|new parents|children""), ""Parenting"",
  REGEXMATCH(LOWER(B508), ""technology|tech|gadgets|smartphone|apps"&amp;"|devices|computing|ai|robots""), ""Technology"",
  REGEXMATCH(LOWER(B508), ""education|students|learning|school|teachers|college|university|academics""), ""Education"",
  TRUE, ""Other""
)"),"Auto")</f>
        <v>Auto</v>
      </c>
      <c r="J724" t="s">
        <v>19</v>
      </c>
      <c r="K724" t="s">
        <v>979</v>
      </c>
      <c r="L724" t="s">
        <v>21</v>
      </c>
      <c r="M724" t="s">
        <v>1167</v>
      </c>
      <c r="N724" t="s">
        <v>23</v>
      </c>
      <c r="O724" t="s">
        <v>24</v>
      </c>
      <c r="P724">
        <v>14011</v>
      </c>
      <c r="Q724">
        <v>40</v>
      </c>
      <c r="R724">
        <v>5060</v>
      </c>
      <c r="S724">
        <v>12459</v>
      </c>
      <c r="T724">
        <v>5</v>
      </c>
      <c r="U724">
        <v>5632.0879729999997</v>
      </c>
      <c r="V724" t="s">
        <v>188</v>
      </c>
      <c r="W724">
        <f t="shared" si="77"/>
        <v>1126.4175946</v>
      </c>
      <c r="X724">
        <f t="shared" si="78"/>
        <v>0.28548997216472771</v>
      </c>
      <c r="Y724">
        <f t="shared" si="79"/>
        <v>36.114481478838059</v>
      </c>
      <c r="Z724">
        <f t="shared" si="80"/>
        <v>1113.0608642292491</v>
      </c>
      <c r="AA724">
        <f t="shared" si="81"/>
        <v>12.5</v>
      </c>
      <c r="AB724">
        <f t="shared" si="82"/>
        <v>401.97615966026689</v>
      </c>
      <c r="AC724">
        <f t="shared" si="83"/>
        <v>140.802199325</v>
      </c>
    </row>
    <row r="725" spans="1:29" x14ac:dyDescent="0.25">
      <c r="A725" t="s">
        <v>978</v>
      </c>
      <c r="B725" t="s">
        <v>2306</v>
      </c>
      <c r="C725" t="s">
        <v>2307</v>
      </c>
      <c r="D725" t="s">
        <v>2369</v>
      </c>
      <c r="E725" t="s">
        <v>2370</v>
      </c>
      <c r="F725" t="s">
        <v>3150</v>
      </c>
      <c r="I725" t="str">
        <f ca="1">IFERROR(__xludf.DUMMYFUNCTION("IFS(
  REGEXMATCH(LOWER(B401), ""sports|ufc|nba|nfl|mlb|soccer|sports fans""), ""Sports"",
  REGEXMATCH(LOWER(B401), ""music|spotify|concert|band|rock|pop|hip hop|jazz|r&amp;b|music lovers""), ""Music"",
  REGEXMATCH(LOWER(B401), ""food|cooking|recipe|restaur"&amp;"ant|snack|grocery|foodies""), ""Food"",
  REGEXMATCH(LOWER(B401), ""travel|vacation|airline|hotel|trip|flights|travelers""), ""Travel"",
  REGEXMATCH(LOWER(B401), ""fashion|style|clothing|apparel|shoes|accessories|beauty|cosmetics|fashionistas""), ""Fashi"&amp;"on &amp; Beauty"",
  REGEXMATCH(LOWER(B401), ""fitness|workout|gym|exercise|yoga|wellness|fitness enthusiasts""), ""Fitness"",
  REGEXMATCH(LOWER(B401), ""health|medical|pharmacy|mental health|doctor|health-conscious""), ""Health"",
  REGEXMATCH(LOWER(B401), "&amp;"""pets|dogs|cats|animals|pet care|pet lovers""), ""Pets"",
  REGEXMATCH(LOWER(B401), ""games|gaming|video games|xbox|playstation|nintendo|gamers""), ""Gaming"",
  REGEXMATCH(LOWER(B401), ""entertainment|movies|tv|netflix|streaming|celebrity|movie lovers|t"&amp;"v fans""), ""Entertainment"",
  REGEXMATCH(LOWER(B401), ""lifestyle|home|interior|decor|living|lifestyle enthusiasts""), ""Lifestyle"",
  REGEXMATCH(LOWER(B401), ""financial|finance|investing|stocks|retirement|banking|credit|debt|loans|savings|personal fi"&amp;"nance""), ""Finance"",
  REGEXMATCH(LOWER(B401), ""auto|automotive""), ""Auto"",
  REGEXMATCH(LOWER(B401), ""parenting|moms|dads|kids|toddlers|baby|new parents|children""), ""Parenting"",
  REGEXMATCH(LOWER(B401), ""technology|tech|gadgets|smartphone|apps"&amp;"|devices|computing|ai|robots""), ""Technology"",
  REGEXMATCH(LOWER(B401), ""education|students|learning|school|teachers|college|university|academics""), ""Education"",
  TRUE, ""Other""
)"),"Other")</f>
        <v>Other</v>
      </c>
      <c r="J725" t="s">
        <v>19</v>
      </c>
      <c r="K725" t="s">
        <v>979</v>
      </c>
      <c r="L725" t="s">
        <v>21</v>
      </c>
      <c r="M725" t="s">
        <v>328</v>
      </c>
      <c r="N725" t="s">
        <v>23</v>
      </c>
      <c r="O725" t="s">
        <v>24</v>
      </c>
      <c r="P725">
        <v>43117</v>
      </c>
      <c r="Q725">
        <v>100</v>
      </c>
      <c r="R725">
        <v>6478</v>
      </c>
      <c r="S725">
        <v>27405</v>
      </c>
      <c r="T725">
        <v>8</v>
      </c>
      <c r="U725">
        <v>4250.4304389999998</v>
      </c>
      <c r="V725" t="s">
        <v>47</v>
      </c>
      <c r="W725">
        <f t="shared" si="77"/>
        <v>531.30380487499997</v>
      </c>
      <c r="X725">
        <f t="shared" si="78"/>
        <v>0.23192708212537977</v>
      </c>
      <c r="Y725">
        <f t="shared" si="79"/>
        <v>15.024236380082101</v>
      </c>
      <c r="Z725">
        <f t="shared" si="80"/>
        <v>656.13313352886689</v>
      </c>
      <c r="AA725">
        <f t="shared" si="81"/>
        <v>8</v>
      </c>
      <c r="AB725">
        <f t="shared" si="82"/>
        <v>98.578992949416701</v>
      </c>
      <c r="AC725">
        <f t="shared" si="83"/>
        <v>42.504304389999994</v>
      </c>
    </row>
    <row r="726" spans="1:29" x14ac:dyDescent="0.25">
      <c r="A726" t="s">
        <v>820</v>
      </c>
      <c r="B726" t="s">
        <v>2310</v>
      </c>
      <c r="C726" t="s">
        <v>2311</v>
      </c>
      <c r="D726" t="s">
        <v>2350</v>
      </c>
      <c r="E726" t="s">
        <v>3151</v>
      </c>
      <c r="I726" t="str">
        <f ca="1">IFERROR(__xludf.DUMMYFUNCTION("IFS(
  REGEXMATCH(LOWER(B320), ""sports|ufc|nba|nfl|mlb|soccer|sports fans""), ""Sports"",
  REGEXMATCH(LOWER(B320), ""music|spotify|concert|band|rock|pop|hip hop|jazz|r&amp;b|music lovers""), ""Music"",
  REGEXMATCH(LOWER(B320), ""food|cooking|recipe|restaur"&amp;"ant|snack|grocery|foodies""), ""Food"",
  REGEXMATCH(LOWER(B320), ""travel|vacation|airline|hotel|trip|flights|travelers""), ""Travel"",
  REGEXMATCH(LOWER(B320), ""fashion|style|clothing|apparel|shoes|accessories|beauty|cosmetics|fashionistas""), ""Fashi"&amp;"on &amp; Beauty"",
  REGEXMATCH(LOWER(B320), ""fitness|workout|gym|exercise|yoga|wellness|fitness enthusiasts""), ""Fitness"",
  REGEXMATCH(LOWER(B320), ""health|medical|pharmacy|mental health|doctor|health-conscious""), ""Health"",
  REGEXMATCH(LOWER(B320), "&amp;"""pets|dogs|cats|animals|pet care|pet lovers""), ""Pets"",
  REGEXMATCH(LOWER(B320), ""games|gaming|video games|xbox|playstation|nintendo|gamers""), ""Gaming"",
  REGEXMATCH(LOWER(B320), ""entertainment|movies|tv|netflix|streaming|celebrity|movie lovers|t"&amp;"v fans""), ""Entertainment"",
  REGEXMATCH(LOWER(B320), ""lifestyle|home|interior|decor|living|lifestyle enthusiasts""), ""Lifestyle"",
  REGEXMATCH(LOWER(B320), ""financial|finance|investing|stocks|retirement|banking|credit|debt|loans|savings|personal fi"&amp;"nance""), ""Finance"",
  REGEXMATCH(LOWER(B320), ""auto|automotive""), ""Auto"",
  REGEXMATCH(LOWER(B320), ""parenting|moms|dads|kids|toddlers|baby|new parents|children""), ""Parenting"",
  REGEXMATCH(LOWER(B320), ""technology|tech|gadgets|smartphone|apps"&amp;"|devices|computing|ai|robots""), ""Technology"",
  REGEXMATCH(LOWER(B320), ""education|students|learning|school|teachers|college|university|academics""), ""Education"",
  TRUE, ""Other""
)"),"Technology")</f>
        <v>Technology</v>
      </c>
      <c r="J726" t="s">
        <v>19</v>
      </c>
      <c r="K726" t="s">
        <v>816</v>
      </c>
      <c r="L726" t="s">
        <v>40</v>
      </c>
      <c r="M726" t="s">
        <v>713</v>
      </c>
      <c r="N726" t="s">
        <v>23</v>
      </c>
      <c r="O726" t="s">
        <v>24</v>
      </c>
      <c r="P726">
        <v>61474</v>
      </c>
      <c r="Q726">
        <v>250</v>
      </c>
      <c r="R726">
        <v>31245</v>
      </c>
      <c r="S726">
        <v>49089</v>
      </c>
      <c r="T726">
        <v>15</v>
      </c>
      <c r="U726">
        <v>2189.3413489999998</v>
      </c>
      <c r="V726" t="s">
        <v>207</v>
      </c>
      <c r="W726">
        <f t="shared" si="77"/>
        <v>145.95608993333332</v>
      </c>
      <c r="X726">
        <f t="shared" si="78"/>
        <v>0.40667599310277519</v>
      </c>
      <c r="Y726">
        <f t="shared" si="79"/>
        <v>50.826365617984834</v>
      </c>
      <c r="Z726">
        <f t="shared" si="80"/>
        <v>70.070134389502314</v>
      </c>
      <c r="AA726">
        <f t="shared" si="81"/>
        <v>6</v>
      </c>
      <c r="AB726">
        <f t="shared" si="82"/>
        <v>35.614102693821771</v>
      </c>
      <c r="AC726">
        <f t="shared" si="83"/>
        <v>8.7573653959999991</v>
      </c>
    </row>
    <row r="727" spans="1:29" x14ac:dyDescent="0.25">
      <c r="A727" t="s">
        <v>1290</v>
      </c>
      <c r="B727" t="s">
        <v>2306</v>
      </c>
      <c r="C727" t="s">
        <v>2307</v>
      </c>
      <c r="D727" t="s">
        <v>2345</v>
      </c>
      <c r="E727" t="s">
        <v>2346</v>
      </c>
      <c r="F727" t="s">
        <v>2347</v>
      </c>
      <c r="G727" t="s">
        <v>2425</v>
      </c>
      <c r="I727" t="str">
        <f ca="1">IFERROR(__xludf.DUMMYFUNCTION("IFS(
  REGEXMATCH(LOWER(B582), ""sports|ufc|nba|nfl|mlb|soccer|sports fans""), ""Sports"",
  REGEXMATCH(LOWER(B582), ""music|spotify|concert|band|rock|pop|hip hop|jazz|r&amp;b|music lovers""), ""Music"",
  REGEXMATCH(LOWER(B582), ""food|cooking|recipe|restaur"&amp;"ant|snack|grocery|foodies""), ""Food"",
  REGEXMATCH(LOWER(B582), ""travel|vacation|airline|hotel|trip|flights|travelers""), ""Travel"",
  REGEXMATCH(LOWER(B582), ""fashion|style|clothing|apparel|shoes|accessories|beauty|cosmetics|fashionistas""), ""Fashi"&amp;"on &amp; Beauty"",
  REGEXMATCH(LOWER(B582), ""fitness|workout|gym|exercise|yoga|wellness|fitness enthusiasts""), ""Fitness"",
  REGEXMATCH(LOWER(B582), ""health|medical|pharmacy|mental health|doctor|health-conscious""), ""Health"",
  REGEXMATCH(LOWER(B582), "&amp;"""pets|dogs|cats|animals|pet care|pet lovers""), ""Pets"",
  REGEXMATCH(LOWER(B582), ""games|gaming|video games|xbox|playstation|nintendo|gamers""), ""Gaming"",
  REGEXMATCH(LOWER(B582), ""entertainment|movies|tv|netflix|streaming|celebrity|movie lovers|t"&amp;"v fans""), ""Entertainment"",
  REGEXMATCH(LOWER(B582), ""lifestyle|home|interior|decor|living|lifestyle enthusiasts""), ""Lifestyle"",
  REGEXMATCH(LOWER(B582), ""financial|finance|investing|stocks|retirement|banking|credit|debt|loans|savings|personal fi"&amp;"nance""), ""Finance"",
  REGEXMATCH(LOWER(B582), ""auto|automotive""), ""Auto"",
  REGEXMATCH(LOWER(B582), ""parenting|moms|dads|kids|toddlers|baby|new parents|children""), ""Parenting"",
  REGEXMATCH(LOWER(B582), ""technology|tech|gadgets|smartphone|apps"&amp;"|devices|computing|ai|robots""), ""Technology"",
  REGEXMATCH(LOWER(B582), ""education|students|learning|school|teachers|college|university|academics""), ""Education"",
  TRUE, ""Other""
)"),"Auto")</f>
        <v>Auto</v>
      </c>
      <c r="J727" t="s">
        <v>27</v>
      </c>
      <c r="K727" t="s">
        <v>690</v>
      </c>
      <c r="L727" t="s">
        <v>40</v>
      </c>
      <c r="M727" t="s">
        <v>72</v>
      </c>
      <c r="N727" t="s">
        <v>91</v>
      </c>
      <c r="O727" t="s">
        <v>116</v>
      </c>
      <c r="P727">
        <v>96779</v>
      </c>
      <c r="Q727">
        <v>299</v>
      </c>
      <c r="R727">
        <v>9831</v>
      </c>
      <c r="S727">
        <v>63640</v>
      </c>
      <c r="T727">
        <v>12</v>
      </c>
      <c r="U727">
        <v>6317.5107539999999</v>
      </c>
      <c r="V727" t="s">
        <v>31</v>
      </c>
      <c r="W727">
        <f t="shared" si="77"/>
        <v>526.45922949999999</v>
      </c>
      <c r="X727">
        <f t="shared" si="78"/>
        <v>0.30895132208433645</v>
      </c>
      <c r="Y727">
        <f t="shared" si="79"/>
        <v>10.158195476291345</v>
      </c>
      <c r="Z727">
        <f t="shared" si="80"/>
        <v>642.61120476045164</v>
      </c>
      <c r="AA727">
        <f t="shared" si="81"/>
        <v>4.0133779264214047</v>
      </c>
      <c r="AB727">
        <f t="shared" si="82"/>
        <v>65.277702332117514</v>
      </c>
      <c r="AC727">
        <f t="shared" si="83"/>
        <v>21.128798508361204</v>
      </c>
    </row>
    <row r="728" spans="1:29" x14ac:dyDescent="0.25">
      <c r="A728" t="s">
        <v>393</v>
      </c>
      <c r="B728" t="s">
        <v>3152</v>
      </c>
      <c r="C728" t="s">
        <v>3153</v>
      </c>
      <c r="I728" t="str">
        <f ca="1">IFERROR(__xludf.DUMMYFUNCTION("IFS(
  REGEXMATCH(LOWER(B128), ""sports|ufc|nba|nfl|mlb|soccer|sports fans""), ""Sports"",
  REGEXMATCH(LOWER(B128), ""music|spotify|concert|band|rock|pop|hip hop|jazz|r&amp;b|music lovers""), ""Music"",
  REGEXMATCH(LOWER(B128), ""food|cooking|recipe|restaur"&amp;"ant|snack|grocery|foodies""), ""Food"",
  REGEXMATCH(LOWER(B128), ""travel|vacation|airline|hotel|trip|flights|travelers""), ""Travel"",
  REGEXMATCH(LOWER(B128), ""fashion|style|clothing|apparel|shoes|accessories|beauty|cosmetics|fashionistas""), ""Fashi"&amp;"on &amp; Beauty"",
  REGEXMATCH(LOWER(B128), ""fitness|workout|gym|exercise|yoga|wellness|fitness enthusiasts""), ""Fitness"",
  REGEXMATCH(LOWER(B128), ""health|medical|pharmacy|mental health|doctor|health-conscious""), ""Health"",
  REGEXMATCH(LOWER(B128), "&amp;"""pets|dogs|cats|animals|pet care|pet lovers""), ""Pets"",
  REGEXMATCH(LOWER(B128), ""games|gaming|video games|xbox|playstation|nintendo|gamers""), ""Gaming"",
  REGEXMATCH(LOWER(B128), ""entertainment|movies|tv|netflix|streaming|celebrity|movie lovers|t"&amp;"v fans""), ""Entertainment"",
  REGEXMATCH(LOWER(B128), ""lifestyle|home|interior|decor|living|lifestyle enthusiasts""), ""Lifestyle"",
  REGEXMATCH(LOWER(B128), ""financial|finance|investing|stocks|retirement|banking|credit|debt|loans|savings|personal fi"&amp;"nance""), ""Finance"",
  REGEXMATCH(LOWER(B128), ""auto|automotive""), ""Auto"",
  REGEXMATCH(LOWER(B128), ""parenting|moms|dads|kids|toddlers|baby|new parents|children""), ""Parenting"",
  REGEXMATCH(LOWER(B128), ""technology|tech|gadgets|smartphone|apps"&amp;"|devices|computing|ai|robots""), ""Technology"",
  REGEXMATCH(LOWER(B128), ""education|students|learning|school|teachers|college|university|academics""), ""Education"",
  TRUE, ""Other""
)"),"Technology")</f>
        <v>Technology</v>
      </c>
      <c r="J728" t="s">
        <v>27</v>
      </c>
      <c r="K728" t="s">
        <v>394</v>
      </c>
      <c r="L728" t="s">
        <v>21</v>
      </c>
      <c r="M728" t="s">
        <v>215</v>
      </c>
      <c r="N728" t="s">
        <v>46</v>
      </c>
      <c r="O728" t="s">
        <v>92</v>
      </c>
      <c r="P728">
        <v>11269</v>
      </c>
      <c r="Q728">
        <v>63</v>
      </c>
      <c r="R728">
        <v>4992</v>
      </c>
      <c r="S728">
        <v>10245</v>
      </c>
      <c r="T728">
        <v>3</v>
      </c>
      <c r="U728">
        <v>1576.38921</v>
      </c>
      <c r="V728" t="s">
        <v>80</v>
      </c>
      <c r="W728">
        <f t="shared" si="77"/>
        <v>525.46307000000002</v>
      </c>
      <c r="X728">
        <f t="shared" si="78"/>
        <v>0.5590558168426657</v>
      </c>
      <c r="Y728">
        <f t="shared" si="79"/>
        <v>44.298518058390272</v>
      </c>
      <c r="Z728">
        <f t="shared" si="80"/>
        <v>315.78309495192309</v>
      </c>
      <c r="AA728">
        <f t="shared" si="81"/>
        <v>4.7619047619047619</v>
      </c>
      <c r="AB728">
        <f>IFERROR(U728/P728*1000, "N/A")</f>
        <v>139.88723134262136</v>
      </c>
      <c r="AC728">
        <f t="shared" si="83"/>
        <v>25.022050952380955</v>
      </c>
    </row>
  </sheetData>
  <autoFilter ref="A1:AC1" xr:uid="{FDA2F3A9-4C82-493F-B004-8A199461A602}">
    <sortState xmlns:xlrd2="http://schemas.microsoft.com/office/spreadsheetml/2017/richdata2" ref="A2:AC728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A1B4-BC13-4D91-842D-16984A285B24}">
  <dimension ref="A1:H730"/>
  <sheetViews>
    <sheetView workbookViewId="0"/>
  </sheetViews>
  <sheetFormatPr defaultRowHeight="15" x14ac:dyDescent="0.25"/>
  <cols>
    <col min="1" max="1" width="14.5703125" bestFit="1" customWidth="1"/>
    <col min="2" max="2" width="7.42578125" bestFit="1" customWidth="1"/>
    <col min="3" max="3" width="4.140625" bestFit="1" customWidth="1"/>
    <col min="4" max="4" width="15.140625" bestFit="1" customWidth="1"/>
    <col min="5" max="5" width="13.140625" bestFit="1" customWidth="1"/>
    <col min="6" max="6" width="20.28515625" bestFit="1" customWidth="1"/>
    <col min="7" max="7" width="11.85546875" bestFit="1" customWidth="1"/>
    <col min="8" max="8" width="8.42578125" bestFit="1" customWidth="1"/>
  </cols>
  <sheetData>
    <row r="1" spans="1:8" ht="15.75" thickBot="1" x14ac:dyDescent="0.3">
      <c r="A1" s="2" t="s">
        <v>2</v>
      </c>
      <c r="B1" s="3" t="s">
        <v>1511</v>
      </c>
      <c r="C1" s="3" t="s">
        <v>1512</v>
      </c>
      <c r="D1" s="3" t="s">
        <v>1513</v>
      </c>
      <c r="E1" s="3" t="s">
        <v>1514</v>
      </c>
      <c r="F1" s="3" t="s">
        <v>1515</v>
      </c>
      <c r="G1" s="3" t="s">
        <v>1516</v>
      </c>
      <c r="H1" s="4" t="s">
        <v>1517</v>
      </c>
    </row>
    <row r="2" spans="1:8" x14ac:dyDescent="0.25">
      <c r="A2" t="s">
        <v>1518</v>
      </c>
      <c r="B2" t="s">
        <v>1178</v>
      </c>
      <c r="C2">
        <v>19</v>
      </c>
      <c r="D2" t="s">
        <v>1519</v>
      </c>
      <c r="E2" s="8">
        <v>45698</v>
      </c>
      <c r="F2" t="s">
        <v>1520</v>
      </c>
      <c r="G2" t="s">
        <v>1521</v>
      </c>
      <c r="H2">
        <v>2</v>
      </c>
    </row>
    <row r="3" spans="1:8" x14ac:dyDescent="0.25">
      <c r="A3" t="s">
        <v>1522</v>
      </c>
      <c r="B3" t="s">
        <v>1178</v>
      </c>
      <c r="C3">
        <v>27</v>
      </c>
      <c r="D3" t="s">
        <v>1523</v>
      </c>
      <c r="E3" s="8">
        <v>45549</v>
      </c>
      <c r="F3" t="s">
        <v>1524</v>
      </c>
      <c r="G3" t="s">
        <v>1521</v>
      </c>
      <c r="H3">
        <v>2</v>
      </c>
    </row>
    <row r="4" spans="1:8" x14ac:dyDescent="0.25">
      <c r="A4" t="s">
        <v>1525</v>
      </c>
      <c r="B4" t="s">
        <v>1178</v>
      </c>
      <c r="C4">
        <v>43</v>
      </c>
      <c r="D4" t="s">
        <v>1526</v>
      </c>
      <c r="E4" s="8">
        <v>45557</v>
      </c>
      <c r="F4" t="s">
        <v>1520</v>
      </c>
      <c r="G4" t="s">
        <v>1521</v>
      </c>
      <c r="H4">
        <v>1</v>
      </c>
    </row>
    <row r="5" spans="1:8" x14ac:dyDescent="0.25">
      <c r="A5" t="s">
        <v>1527</v>
      </c>
      <c r="B5" t="s">
        <v>1175</v>
      </c>
      <c r="C5">
        <v>64</v>
      </c>
      <c r="D5" t="s">
        <v>1528</v>
      </c>
      <c r="E5" s="8">
        <v>45734</v>
      </c>
      <c r="F5" t="s">
        <v>1524</v>
      </c>
      <c r="G5" t="s">
        <v>1529</v>
      </c>
      <c r="H5">
        <v>0</v>
      </c>
    </row>
    <row r="6" spans="1:8" x14ac:dyDescent="0.25">
      <c r="A6" t="s">
        <v>1530</v>
      </c>
      <c r="B6" t="s">
        <v>1178</v>
      </c>
      <c r="C6">
        <v>19</v>
      </c>
      <c r="D6" t="s">
        <v>1531</v>
      </c>
      <c r="E6" s="8">
        <v>45547</v>
      </c>
      <c r="F6" t="s">
        <v>1520</v>
      </c>
      <c r="G6" t="s">
        <v>1529</v>
      </c>
      <c r="H6">
        <v>0</v>
      </c>
    </row>
    <row r="7" spans="1:8" x14ac:dyDescent="0.25">
      <c r="A7" t="s">
        <v>1532</v>
      </c>
      <c r="B7" t="s">
        <v>1178</v>
      </c>
      <c r="C7">
        <v>30</v>
      </c>
      <c r="D7" t="s">
        <v>1533</v>
      </c>
      <c r="E7" s="8">
        <v>45570</v>
      </c>
      <c r="F7" t="s">
        <v>1520</v>
      </c>
      <c r="G7" t="s">
        <v>1529</v>
      </c>
      <c r="H7">
        <v>0</v>
      </c>
    </row>
    <row r="8" spans="1:8" x14ac:dyDescent="0.25">
      <c r="A8" t="s">
        <v>1534</v>
      </c>
      <c r="B8" t="s">
        <v>1178</v>
      </c>
      <c r="C8">
        <v>41</v>
      </c>
      <c r="D8" t="s">
        <v>1519</v>
      </c>
      <c r="E8" s="8">
        <v>45595</v>
      </c>
      <c r="F8" t="s">
        <v>1524</v>
      </c>
      <c r="G8" t="s">
        <v>1529</v>
      </c>
      <c r="H8">
        <v>0</v>
      </c>
    </row>
    <row r="9" spans="1:8" x14ac:dyDescent="0.25">
      <c r="A9" t="s">
        <v>1535</v>
      </c>
      <c r="B9" t="s">
        <v>1178</v>
      </c>
      <c r="C9">
        <v>31</v>
      </c>
      <c r="D9" t="s">
        <v>1536</v>
      </c>
      <c r="E9" s="8">
        <v>45568</v>
      </c>
      <c r="F9" t="s">
        <v>1524</v>
      </c>
      <c r="G9" t="s">
        <v>1529</v>
      </c>
      <c r="H9">
        <v>0</v>
      </c>
    </row>
    <row r="10" spans="1:8" x14ac:dyDescent="0.25">
      <c r="A10" t="s">
        <v>1537</v>
      </c>
      <c r="B10" t="s">
        <v>1178</v>
      </c>
      <c r="C10">
        <v>35</v>
      </c>
      <c r="D10" t="s">
        <v>1538</v>
      </c>
      <c r="E10" s="8">
        <v>45568</v>
      </c>
      <c r="F10" t="s">
        <v>1524</v>
      </c>
      <c r="G10" t="s">
        <v>1521</v>
      </c>
      <c r="H10">
        <v>4</v>
      </c>
    </row>
    <row r="11" spans="1:8" x14ac:dyDescent="0.25">
      <c r="A11" t="s">
        <v>1539</v>
      </c>
      <c r="B11" t="s">
        <v>1178</v>
      </c>
      <c r="C11">
        <v>50</v>
      </c>
      <c r="D11" t="s">
        <v>1540</v>
      </c>
      <c r="E11" s="8">
        <v>45616</v>
      </c>
      <c r="F11" t="s">
        <v>1520</v>
      </c>
      <c r="G11" t="s">
        <v>1529</v>
      </c>
      <c r="H11">
        <v>0</v>
      </c>
    </row>
    <row r="12" spans="1:8" x14ac:dyDescent="0.25">
      <c r="A12" t="s">
        <v>1541</v>
      </c>
      <c r="B12" t="s">
        <v>1178</v>
      </c>
      <c r="C12">
        <v>65</v>
      </c>
      <c r="D12" t="s">
        <v>1531</v>
      </c>
      <c r="E12" s="8">
        <v>45590</v>
      </c>
      <c r="F12" t="s">
        <v>1520</v>
      </c>
      <c r="G12" t="s">
        <v>1521</v>
      </c>
      <c r="H12">
        <v>3</v>
      </c>
    </row>
    <row r="13" spans="1:8" x14ac:dyDescent="0.25">
      <c r="A13" t="s">
        <v>1542</v>
      </c>
      <c r="B13" t="s">
        <v>1175</v>
      </c>
      <c r="C13">
        <v>45</v>
      </c>
      <c r="D13" t="s">
        <v>1528</v>
      </c>
      <c r="E13" s="8">
        <v>45576</v>
      </c>
      <c r="F13" t="s">
        <v>1524</v>
      </c>
      <c r="G13" t="s">
        <v>1521</v>
      </c>
      <c r="H13">
        <v>2</v>
      </c>
    </row>
    <row r="14" spans="1:8" x14ac:dyDescent="0.25">
      <c r="A14" t="s">
        <v>1543</v>
      </c>
      <c r="B14" t="s">
        <v>1178</v>
      </c>
      <c r="C14">
        <v>29</v>
      </c>
      <c r="D14" t="s">
        <v>1523</v>
      </c>
      <c r="E14" s="8">
        <v>45608</v>
      </c>
      <c r="F14" t="s">
        <v>1524</v>
      </c>
      <c r="G14" t="s">
        <v>1529</v>
      </c>
      <c r="H14">
        <v>0</v>
      </c>
    </row>
    <row r="15" spans="1:8" x14ac:dyDescent="0.25">
      <c r="A15" t="s">
        <v>1544</v>
      </c>
      <c r="B15" t="s">
        <v>1178</v>
      </c>
      <c r="C15">
        <v>65</v>
      </c>
      <c r="D15" t="s">
        <v>1545</v>
      </c>
      <c r="E15" s="8">
        <v>45689</v>
      </c>
      <c r="F15" t="s">
        <v>1524</v>
      </c>
      <c r="G15" t="s">
        <v>1529</v>
      </c>
      <c r="H15">
        <v>0</v>
      </c>
    </row>
    <row r="16" spans="1:8" x14ac:dyDescent="0.25">
      <c r="A16" t="s">
        <v>1546</v>
      </c>
      <c r="B16" t="s">
        <v>1175</v>
      </c>
      <c r="C16">
        <v>55</v>
      </c>
      <c r="D16" t="s">
        <v>1547</v>
      </c>
      <c r="E16" s="8">
        <v>45572</v>
      </c>
      <c r="F16" t="s">
        <v>1524</v>
      </c>
      <c r="G16" t="s">
        <v>1521</v>
      </c>
      <c r="H16">
        <v>1</v>
      </c>
    </row>
    <row r="17" spans="1:8" x14ac:dyDescent="0.25">
      <c r="A17" t="s">
        <v>1548</v>
      </c>
      <c r="B17" t="s">
        <v>1178</v>
      </c>
      <c r="C17">
        <v>39</v>
      </c>
      <c r="D17" t="s">
        <v>1549</v>
      </c>
      <c r="E17" s="8">
        <v>45698</v>
      </c>
      <c r="F17" t="s">
        <v>1524</v>
      </c>
      <c r="G17" t="s">
        <v>1529</v>
      </c>
      <c r="H17">
        <v>0</v>
      </c>
    </row>
    <row r="18" spans="1:8" x14ac:dyDescent="0.25">
      <c r="A18" t="s">
        <v>1550</v>
      </c>
      <c r="B18" t="s">
        <v>1178</v>
      </c>
      <c r="C18">
        <v>49</v>
      </c>
      <c r="D18" t="s">
        <v>1523</v>
      </c>
      <c r="E18" s="8">
        <v>45624</v>
      </c>
      <c r="F18" t="s">
        <v>1520</v>
      </c>
      <c r="G18" t="s">
        <v>1529</v>
      </c>
      <c r="H18">
        <v>0</v>
      </c>
    </row>
    <row r="19" spans="1:8" x14ac:dyDescent="0.25">
      <c r="A19" t="s">
        <v>1551</v>
      </c>
      <c r="B19" t="s">
        <v>1178</v>
      </c>
      <c r="C19">
        <v>54</v>
      </c>
      <c r="D19" t="s">
        <v>1552</v>
      </c>
      <c r="E19" s="8">
        <v>45693</v>
      </c>
      <c r="F19" t="s">
        <v>1520</v>
      </c>
      <c r="G19" t="s">
        <v>1521</v>
      </c>
      <c r="H19">
        <v>2</v>
      </c>
    </row>
    <row r="20" spans="1:8" x14ac:dyDescent="0.25">
      <c r="A20" t="s">
        <v>1553</v>
      </c>
      <c r="B20" t="s">
        <v>1178</v>
      </c>
      <c r="C20">
        <v>55</v>
      </c>
      <c r="D20" t="s">
        <v>1554</v>
      </c>
      <c r="E20" s="8">
        <v>45628</v>
      </c>
      <c r="F20" t="s">
        <v>1524</v>
      </c>
      <c r="G20" t="s">
        <v>1529</v>
      </c>
      <c r="H20">
        <v>0</v>
      </c>
    </row>
    <row r="21" spans="1:8" x14ac:dyDescent="0.25">
      <c r="A21" t="s">
        <v>1555</v>
      </c>
      <c r="B21" t="s">
        <v>1175</v>
      </c>
      <c r="C21">
        <v>64</v>
      </c>
      <c r="D21" t="s">
        <v>1556</v>
      </c>
      <c r="E21" s="8">
        <v>45717</v>
      </c>
      <c r="F21" t="s">
        <v>1524</v>
      </c>
      <c r="G21" t="s">
        <v>1529</v>
      </c>
      <c r="H21">
        <v>0</v>
      </c>
    </row>
    <row r="22" spans="1:8" x14ac:dyDescent="0.25">
      <c r="A22" t="s">
        <v>1557</v>
      </c>
      <c r="B22" t="s">
        <v>1178</v>
      </c>
      <c r="C22">
        <v>26</v>
      </c>
      <c r="D22" t="s">
        <v>1558</v>
      </c>
      <c r="E22" s="8">
        <v>45543</v>
      </c>
      <c r="F22" t="s">
        <v>1520</v>
      </c>
      <c r="G22" t="s">
        <v>1529</v>
      </c>
      <c r="H22">
        <v>0</v>
      </c>
    </row>
    <row r="23" spans="1:8" x14ac:dyDescent="0.25">
      <c r="A23" t="s">
        <v>1559</v>
      </c>
      <c r="B23" t="s">
        <v>1175</v>
      </c>
      <c r="C23">
        <v>20</v>
      </c>
      <c r="D23" t="s">
        <v>1540</v>
      </c>
      <c r="E23" s="8">
        <v>45688</v>
      </c>
      <c r="F23" t="s">
        <v>1520</v>
      </c>
      <c r="G23" t="s">
        <v>1521</v>
      </c>
      <c r="H23">
        <v>3</v>
      </c>
    </row>
    <row r="24" spans="1:8" x14ac:dyDescent="0.25">
      <c r="A24" t="s">
        <v>1560</v>
      </c>
      <c r="B24" t="s">
        <v>1175</v>
      </c>
      <c r="C24">
        <v>44</v>
      </c>
      <c r="D24" t="s">
        <v>1561</v>
      </c>
      <c r="E24" s="8">
        <v>45621</v>
      </c>
      <c r="F24" t="s">
        <v>1524</v>
      </c>
      <c r="G24" t="s">
        <v>1521</v>
      </c>
      <c r="H24">
        <v>1</v>
      </c>
    </row>
    <row r="25" spans="1:8" x14ac:dyDescent="0.25">
      <c r="A25" t="s">
        <v>1562</v>
      </c>
      <c r="B25" t="s">
        <v>1178</v>
      </c>
      <c r="C25">
        <v>20</v>
      </c>
      <c r="D25" t="s">
        <v>1549</v>
      </c>
      <c r="E25" s="8">
        <v>45708</v>
      </c>
      <c r="F25" t="s">
        <v>1520</v>
      </c>
      <c r="G25" t="s">
        <v>1529</v>
      </c>
      <c r="H25">
        <v>0</v>
      </c>
    </row>
    <row r="26" spans="1:8" x14ac:dyDescent="0.25">
      <c r="A26" t="s">
        <v>1563</v>
      </c>
      <c r="B26" t="s">
        <v>1175</v>
      </c>
      <c r="C26">
        <v>58</v>
      </c>
      <c r="D26" t="s">
        <v>1564</v>
      </c>
      <c r="E26" s="8">
        <v>45540</v>
      </c>
      <c r="F26" t="s">
        <v>1520</v>
      </c>
      <c r="G26" t="s">
        <v>1521</v>
      </c>
      <c r="H26">
        <v>4</v>
      </c>
    </row>
    <row r="27" spans="1:8" x14ac:dyDescent="0.25">
      <c r="A27" t="s">
        <v>1565</v>
      </c>
      <c r="B27" t="s">
        <v>1178</v>
      </c>
      <c r="C27">
        <v>30</v>
      </c>
      <c r="D27" t="s">
        <v>1564</v>
      </c>
      <c r="E27" s="8">
        <v>45597</v>
      </c>
      <c r="F27" t="s">
        <v>1524</v>
      </c>
      <c r="G27" t="s">
        <v>1529</v>
      </c>
      <c r="H27">
        <v>0</v>
      </c>
    </row>
    <row r="28" spans="1:8" x14ac:dyDescent="0.25">
      <c r="A28" t="s">
        <v>1566</v>
      </c>
      <c r="B28" t="s">
        <v>1178</v>
      </c>
      <c r="C28">
        <v>62</v>
      </c>
      <c r="D28" t="s">
        <v>1567</v>
      </c>
      <c r="E28" s="8">
        <v>45609</v>
      </c>
      <c r="F28" t="s">
        <v>1524</v>
      </c>
      <c r="G28" t="s">
        <v>1529</v>
      </c>
      <c r="H28">
        <v>0</v>
      </c>
    </row>
    <row r="29" spans="1:8" x14ac:dyDescent="0.25">
      <c r="A29" t="s">
        <v>1568</v>
      </c>
      <c r="B29" t="s">
        <v>1175</v>
      </c>
      <c r="C29">
        <v>56</v>
      </c>
      <c r="D29" t="s">
        <v>1567</v>
      </c>
      <c r="E29" s="8">
        <v>45601</v>
      </c>
      <c r="F29" t="s">
        <v>1520</v>
      </c>
      <c r="G29" t="s">
        <v>1521</v>
      </c>
      <c r="H29">
        <v>3</v>
      </c>
    </row>
    <row r="30" spans="1:8" x14ac:dyDescent="0.25">
      <c r="A30" t="s">
        <v>1569</v>
      </c>
      <c r="B30" t="s">
        <v>1178</v>
      </c>
      <c r="C30">
        <v>29</v>
      </c>
      <c r="D30" t="s">
        <v>1552</v>
      </c>
      <c r="E30" s="8">
        <v>45615</v>
      </c>
      <c r="F30" t="s">
        <v>1524</v>
      </c>
      <c r="G30" t="s">
        <v>1529</v>
      </c>
      <c r="H30">
        <v>0</v>
      </c>
    </row>
    <row r="31" spans="1:8" x14ac:dyDescent="0.25">
      <c r="A31" t="s">
        <v>1570</v>
      </c>
      <c r="B31" t="s">
        <v>1178</v>
      </c>
      <c r="C31">
        <v>53</v>
      </c>
      <c r="D31" t="s">
        <v>1526</v>
      </c>
      <c r="E31" s="8">
        <v>45703</v>
      </c>
      <c r="F31" t="s">
        <v>1524</v>
      </c>
      <c r="G31" t="s">
        <v>1521</v>
      </c>
      <c r="H31">
        <v>3</v>
      </c>
    </row>
    <row r="32" spans="1:8" x14ac:dyDescent="0.25">
      <c r="A32" t="s">
        <v>1571</v>
      </c>
      <c r="B32" t="s">
        <v>1178</v>
      </c>
      <c r="C32">
        <v>21</v>
      </c>
      <c r="D32" t="s">
        <v>1572</v>
      </c>
      <c r="E32" s="8">
        <v>45707</v>
      </c>
      <c r="F32" t="s">
        <v>1520</v>
      </c>
      <c r="G32" t="s">
        <v>1521</v>
      </c>
      <c r="H32">
        <v>2</v>
      </c>
    </row>
    <row r="33" spans="1:8" x14ac:dyDescent="0.25">
      <c r="A33" t="s">
        <v>1573</v>
      </c>
      <c r="B33" t="s">
        <v>1175</v>
      </c>
      <c r="C33">
        <v>30</v>
      </c>
      <c r="D33" t="s">
        <v>1574</v>
      </c>
      <c r="E33" s="8">
        <v>45622</v>
      </c>
      <c r="F33" t="s">
        <v>1524</v>
      </c>
      <c r="G33" t="s">
        <v>1521</v>
      </c>
      <c r="H33">
        <v>1</v>
      </c>
    </row>
    <row r="34" spans="1:8" x14ac:dyDescent="0.25">
      <c r="A34" t="s">
        <v>1575</v>
      </c>
      <c r="B34" t="s">
        <v>1178</v>
      </c>
      <c r="C34">
        <v>42</v>
      </c>
      <c r="D34" t="s">
        <v>1576</v>
      </c>
      <c r="E34" s="8">
        <v>45581</v>
      </c>
      <c r="F34" t="s">
        <v>1524</v>
      </c>
      <c r="G34" t="s">
        <v>1521</v>
      </c>
      <c r="H34">
        <v>1</v>
      </c>
    </row>
    <row r="35" spans="1:8" x14ac:dyDescent="0.25">
      <c r="A35" t="s">
        <v>1577</v>
      </c>
      <c r="B35" t="s">
        <v>1175</v>
      </c>
      <c r="C35">
        <v>38</v>
      </c>
      <c r="D35" t="s">
        <v>1574</v>
      </c>
      <c r="E35" s="8">
        <v>45596</v>
      </c>
      <c r="F35" t="s">
        <v>1524</v>
      </c>
      <c r="G35" t="s">
        <v>1529</v>
      </c>
      <c r="H35">
        <v>0</v>
      </c>
    </row>
    <row r="36" spans="1:8" x14ac:dyDescent="0.25">
      <c r="A36" t="s">
        <v>1578</v>
      </c>
      <c r="B36" t="s">
        <v>1178</v>
      </c>
      <c r="C36">
        <v>46</v>
      </c>
      <c r="D36" t="s">
        <v>1523</v>
      </c>
      <c r="E36" s="8">
        <v>45733</v>
      </c>
      <c r="F36" t="s">
        <v>1524</v>
      </c>
      <c r="G36" t="s">
        <v>1521</v>
      </c>
      <c r="H36">
        <v>2</v>
      </c>
    </row>
    <row r="37" spans="1:8" x14ac:dyDescent="0.25">
      <c r="A37" t="s">
        <v>1579</v>
      </c>
      <c r="B37" t="s">
        <v>1178</v>
      </c>
      <c r="C37">
        <v>41</v>
      </c>
      <c r="D37" t="s">
        <v>1538</v>
      </c>
      <c r="E37" s="8">
        <v>45536</v>
      </c>
      <c r="F37" t="s">
        <v>1520</v>
      </c>
      <c r="G37" t="s">
        <v>1529</v>
      </c>
      <c r="H37">
        <v>0</v>
      </c>
    </row>
    <row r="38" spans="1:8" x14ac:dyDescent="0.25">
      <c r="A38" t="s">
        <v>1580</v>
      </c>
      <c r="B38" t="s">
        <v>1175</v>
      </c>
      <c r="C38">
        <v>63</v>
      </c>
      <c r="D38" t="s">
        <v>1556</v>
      </c>
      <c r="E38" s="8">
        <v>45720</v>
      </c>
      <c r="F38" t="s">
        <v>1524</v>
      </c>
      <c r="G38" t="s">
        <v>1529</v>
      </c>
      <c r="H38">
        <v>0</v>
      </c>
    </row>
    <row r="39" spans="1:8" x14ac:dyDescent="0.25">
      <c r="A39" t="s">
        <v>1581</v>
      </c>
      <c r="B39" t="s">
        <v>1175</v>
      </c>
      <c r="C39">
        <v>45</v>
      </c>
      <c r="D39" t="s">
        <v>1582</v>
      </c>
      <c r="E39" s="8">
        <v>45739</v>
      </c>
      <c r="F39" t="s">
        <v>1524</v>
      </c>
      <c r="G39" t="s">
        <v>1521</v>
      </c>
      <c r="H39">
        <v>1</v>
      </c>
    </row>
    <row r="40" spans="1:8" x14ac:dyDescent="0.25">
      <c r="A40" t="s">
        <v>1583</v>
      </c>
      <c r="B40" t="s">
        <v>1178</v>
      </c>
      <c r="C40">
        <v>36</v>
      </c>
      <c r="D40" t="s">
        <v>1526</v>
      </c>
      <c r="E40" s="8">
        <v>45713</v>
      </c>
      <c r="F40" t="s">
        <v>1520</v>
      </c>
      <c r="G40" t="s">
        <v>1529</v>
      </c>
      <c r="H40">
        <v>0</v>
      </c>
    </row>
    <row r="41" spans="1:8" x14ac:dyDescent="0.25">
      <c r="A41" t="s">
        <v>1584</v>
      </c>
      <c r="B41" t="s">
        <v>1178</v>
      </c>
      <c r="C41">
        <v>54</v>
      </c>
      <c r="D41" t="s">
        <v>1585</v>
      </c>
      <c r="E41" s="8">
        <v>45549</v>
      </c>
      <c r="F41" t="s">
        <v>1520</v>
      </c>
      <c r="G41" t="s">
        <v>1521</v>
      </c>
      <c r="H41">
        <v>3</v>
      </c>
    </row>
    <row r="42" spans="1:8" x14ac:dyDescent="0.25">
      <c r="A42" t="s">
        <v>1586</v>
      </c>
      <c r="B42" t="s">
        <v>1175</v>
      </c>
      <c r="C42">
        <v>36</v>
      </c>
      <c r="D42" t="s">
        <v>1587</v>
      </c>
      <c r="E42" s="8">
        <v>45572</v>
      </c>
      <c r="F42" t="s">
        <v>1524</v>
      </c>
      <c r="G42" t="s">
        <v>1529</v>
      </c>
      <c r="H42">
        <v>0</v>
      </c>
    </row>
    <row r="43" spans="1:8" x14ac:dyDescent="0.25">
      <c r="A43" t="s">
        <v>1588</v>
      </c>
      <c r="B43" t="s">
        <v>1178</v>
      </c>
      <c r="C43">
        <v>22</v>
      </c>
      <c r="D43" t="s">
        <v>1538</v>
      </c>
      <c r="E43" s="8">
        <v>45713</v>
      </c>
      <c r="F43" t="s">
        <v>1520</v>
      </c>
      <c r="G43" t="s">
        <v>1529</v>
      </c>
      <c r="H43">
        <v>0</v>
      </c>
    </row>
    <row r="44" spans="1:8" x14ac:dyDescent="0.25">
      <c r="A44" t="s">
        <v>1589</v>
      </c>
      <c r="B44" t="s">
        <v>1178</v>
      </c>
      <c r="C44">
        <v>40</v>
      </c>
      <c r="D44" t="s">
        <v>1590</v>
      </c>
      <c r="E44" s="8">
        <v>45584</v>
      </c>
      <c r="F44" t="s">
        <v>1520</v>
      </c>
      <c r="G44" t="s">
        <v>1521</v>
      </c>
      <c r="H44">
        <v>3</v>
      </c>
    </row>
    <row r="45" spans="1:8" x14ac:dyDescent="0.25">
      <c r="A45" t="s">
        <v>1591</v>
      </c>
      <c r="B45" t="s">
        <v>1178</v>
      </c>
      <c r="C45">
        <v>37</v>
      </c>
      <c r="D45" t="s">
        <v>1540</v>
      </c>
      <c r="E45" s="8">
        <v>45706</v>
      </c>
      <c r="F45" t="s">
        <v>1520</v>
      </c>
      <c r="G45" t="s">
        <v>1529</v>
      </c>
      <c r="H45">
        <v>0</v>
      </c>
    </row>
    <row r="46" spans="1:8" x14ac:dyDescent="0.25">
      <c r="A46" t="s">
        <v>1592</v>
      </c>
      <c r="B46" t="s">
        <v>1175</v>
      </c>
      <c r="C46">
        <v>20</v>
      </c>
      <c r="D46" t="s">
        <v>1556</v>
      </c>
      <c r="E46" s="8">
        <v>45560</v>
      </c>
      <c r="F46" t="s">
        <v>1524</v>
      </c>
      <c r="G46" t="s">
        <v>1521</v>
      </c>
      <c r="H46">
        <v>3</v>
      </c>
    </row>
    <row r="47" spans="1:8" x14ac:dyDescent="0.25">
      <c r="A47" t="s">
        <v>1593</v>
      </c>
      <c r="B47" t="s">
        <v>1178</v>
      </c>
      <c r="C47">
        <v>62</v>
      </c>
      <c r="D47" t="s">
        <v>1594</v>
      </c>
      <c r="E47" s="8">
        <v>45578</v>
      </c>
      <c r="F47" t="s">
        <v>1524</v>
      </c>
      <c r="G47" t="s">
        <v>1521</v>
      </c>
      <c r="H47">
        <v>3</v>
      </c>
    </row>
    <row r="48" spans="1:8" x14ac:dyDescent="0.25">
      <c r="A48" t="s">
        <v>1595</v>
      </c>
      <c r="B48" t="s">
        <v>1175</v>
      </c>
      <c r="C48">
        <v>53</v>
      </c>
      <c r="D48" t="s">
        <v>1596</v>
      </c>
      <c r="E48" s="8">
        <v>45577</v>
      </c>
      <c r="F48" t="s">
        <v>1524</v>
      </c>
      <c r="G48" t="s">
        <v>1529</v>
      </c>
      <c r="H48">
        <v>0</v>
      </c>
    </row>
    <row r="49" spans="1:8" x14ac:dyDescent="0.25">
      <c r="A49" t="s">
        <v>1597</v>
      </c>
      <c r="B49" t="s">
        <v>1178</v>
      </c>
      <c r="C49">
        <v>41</v>
      </c>
      <c r="D49" t="s">
        <v>1567</v>
      </c>
      <c r="E49" s="8">
        <v>45620</v>
      </c>
      <c r="F49" t="s">
        <v>1520</v>
      </c>
      <c r="G49" t="s">
        <v>1529</v>
      </c>
      <c r="H49">
        <v>0</v>
      </c>
    </row>
    <row r="50" spans="1:8" x14ac:dyDescent="0.25">
      <c r="A50" t="s">
        <v>1598</v>
      </c>
      <c r="B50" t="s">
        <v>1175</v>
      </c>
      <c r="C50">
        <v>45</v>
      </c>
      <c r="D50" t="s">
        <v>1574</v>
      </c>
      <c r="E50" s="8">
        <v>45638</v>
      </c>
      <c r="F50" t="s">
        <v>1524</v>
      </c>
      <c r="G50" t="s">
        <v>1521</v>
      </c>
      <c r="H50">
        <v>1</v>
      </c>
    </row>
    <row r="51" spans="1:8" x14ac:dyDescent="0.25">
      <c r="A51" t="s">
        <v>1599</v>
      </c>
      <c r="B51" t="s">
        <v>1175</v>
      </c>
      <c r="C51">
        <v>40</v>
      </c>
      <c r="D51" t="s">
        <v>1600</v>
      </c>
      <c r="E51" s="8">
        <v>45627</v>
      </c>
      <c r="F51" t="s">
        <v>1524</v>
      </c>
      <c r="G51" t="s">
        <v>1529</v>
      </c>
      <c r="H51">
        <v>0</v>
      </c>
    </row>
    <row r="52" spans="1:8" x14ac:dyDescent="0.25">
      <c r="A52" t="s">
        <v>1601</v>
      </c>
      <c r="B52" t="s">
        <v>1178</v>
      </c>
      <c r="C52">
        <v>47</v>
      </c>
      <c r="D52" t="s">
        <v>1587</v>
      </c>
      <c r="E52" s="8">
        <v>45683</v>
      </c>
      <c r="F52" t="s">
        <v>1524</v>
      </c>
      <c r="G52" t="s">
        <v>1529</v>
      </c>
      <c r="H52">
        <v>0</v>
      </c>
    </row>
    <row r="53" spans="1:8" x14ac:dyDescent="0.25">
      <c r="A53" t="s">
        <v>1602</v>
      </c>
      <c r="B53" t="s">
        <v>1178</v>
      </c>
      <c r="C53">
        <v>34</v>
      </c>
      <c r="D53" t="s">
        <v>1603</v>
      </c>
      <c r="E53" s="8">
        <v>45550</v>
      </c>
      <c r="F53" t="s">
        <v>1524</v>
      </c>
      <c r="G53" t="s">
        <v>1521</v>
      </c>
      <c r="H53">
        <v>3</v>
      </c>
    </row>
    <row r="54" spans="1:8" x14ac:dyDescent="0.25">
      <c r="A54" t="s">
        <v>1604</v>
      </c>
      <c r="B54" t="s">
        <v>1178</v>
      </c>
      <c r="C54">
        <v>32</v>
      </c>
      <c r="D54" t="s">
        <v>1576</v>
      </c>
      <c r="E54" s="8">
        <v>45655</v>
      </c>
      <c r="F54" t="s">
        <v>1524</v>
      </c>
      <c r="G54" t="s">
        <v>1529</v>
      </c>
      <c r="H54">
        <v>0</v>
      </c>
    </row>
    <row r="55" spans="1:8" x14ac:dyDescent="0.25">
      <c r="A55" t="s">
        <v>1605</v>
      </c>
      <c r="B55" t="s">
        <v>1178</v>
      </c>
      <c r="C55">
        <v>24</v>
      </c>
      <c r="D55" t="s">
        <v>1564</v>
      </c>
      <c r="E55" s="8">
        <v>45718</v>
      </c>
      <c r="F55" t="s">
        <v>1520</v>
      </c>
      <c r="G55" t="s">
        <v>1529</v>
      </c>
      <c r="H55">
        <v>0</v>
      </c>
    </row>
    <row r="56" spans="1:8" x14ac:dyDescent="0.25">
      <c r="A56" t="s">
        <v>1606</v>
      </c>
      <c r="B56" t="s">
        <v>1178</v>
      </c>
      <c r="C56">
        <v>41</v>
      </c>
      <c r="D56" t="s">
        <v>1576</v>
      </c>
      <c r="E56" s="8">
        <v>45573</v>
      </c>
      <c r="F56" t="s">
        <v>1520</v>
      </c>
      <c r="G56" t="s">
        <v>1529</v>
      </c>
      <c r="H56">
        <v>0</v>
      </c>
    </row>
    <row r="57" spans="1:8" x14ac:dyDescent="0.25">
      <c r="A57" t="s">
        <v>1607</v>
      </c>
      <c r="B57" t="s">
        <v>1178</v>
      </c>
      <c r="C57">
        <v>63</v>
      </c>
      <c r="D57" t="s">
        <v>1594</v>
      </c>
      <c r="E57" s="8">
        <v>45694</v>
      </c>
      <c r="F57" t="s">
        <v>1520</v>
      </c>
      <c r="G57" t="s">
        <v>1521</v>
      </c>
      <c r="H57">
        <v>1</v>
      </c>
    </row>
    <row r="58" spans="1:8" x14ac:dyDescent="0.25">
      <c r="A58" t="s">
        <v>1608</v>
      </c>
      <c r="B58" t="s">
        <v>1178</v>
      </c>
      <c r="C58">
        <v>50</v>
      </c>
      <c r="D58" t="s">
        <v>1549</v>
      </c>
      <c r="E58" s="8">
        <v>45646</v>
      </c>
      <c r="F58" t="s">
        <v>1524</v>
      </c>
      <c r="G58" t="s">
        <v>1529</v>
      </c>
      <c r="H58">
        <v>0</v>
      </c>
    </row>
    <row r="59" spans="1:8" x14ac:dyDescent="0.25">
      <c r="A59" t="s">
        <v>1609</v>
      </c>
      <c r="B59" t="s">
        <v>1178</v>
      </c>
      <c r="C59">
        <v>26</v>
      </c>
      <c r="D59" t="s">
        <v>1610</v>
      </c>
      <c r="E59" s="8">
        <v>45672</v>
      </c>
      <c r="F59" t="s">
        <v>1524</v>
      </c>
      <c r="G59" t="s">
        <v>1529</v>
      </c>
      <c r="H59">
        <v>0</v>
      </c>
    </row>
    <row r="60" spans="1:8" x14ac:dyDescent="0.25">
      <c r="A60" t="s">
        <v>1611</v>
      </c>
      <c r="B60" t="s">
        <v>1178</v>
      </c>
      <c r="C60">
        <v>47</v>
      </c>
      <c r="D60" t="s">
        <v>1538</v>
      </c>
      <c r="E60" s="8">
        <v>45706</v>
      </c>
      <c r="F60" t="s">
        <v>1520</v>
      </c>
      <c r="G60" t="s">
        <v>1521</v>
      </c>
      <c r="H60">
        <v>1</v>
      </c>
    </row>
    <row r="61" spans="1:8" x14ac:dyDescent="0.25">
      <c r="A61" t="s">
        <v>1612</v>
      </c>
      <c r="B61" t="s">
        <v>1175</v>
      </c>
      <c r="C61">
        <v>65</v>
      </c>
      <c r="D61" t="s">
        <v>1536</v>
      </c>
      <c r="E61" s="8">
        <v>45734</v>
      </c>
      <c r="F61" t="s">
        <v>1524</v>
      </c>
      <c r="G61" t="s">
        <v>1521</v>
      </c>
      <c r="H61">
        <v>1</v>
      </c>
    </row>
    <row r="62" spans="1:8" x14ac:dyDescent="0.25">
      <c r="A62" t="s">
        <v>1613</v>
      </c>
      <c r="B62" t="s">
        <v>1175</v>
      </c>
      <c r="C62">
        <v>24</v>
      </c>
      <c r="D62" t="s">
        <v>1603</v>
      </c>
      <c r="E62" s="8">
        <v>45692</v>
      </c>
      <c r="F62" t="s">
        <v>1524</v>
      </c>
      <c r="G62" t="s">
        <v>1529</v>
      </c>
      <c r="H62">
        <v>0</v>
      </c>
    </row>
    <row r="63" spans="1:8" x14ac:dyDescent="0.25">
      <c r="A63" t="s">
        <v>1614</v>
      </c>
      <c r="B63" t="s">
        <v>1175</v>
      </c>
      <c r="C63">
        <v>31</v>
      </c>
      <c r="D63" t="s">
        <v>1596</v>
      </c>
      <c r="E63" s="8">
        <v>45656</v>
      </c>
      <c r="F63" t="s">
        <v>1524</v>
      </c>
      <c r="G63" t="s">
        <v>1521</v>
      </c>
      <c r="H63">
        <v>3</v>
      </c>
    </row>
    <row r="64" spans="1:8" x14ac:dyDescent="0.25">
      <c r="A64" t="s">
        <v>1615</v>
      </c>
      <c r="B64" t="s">
        <v>1178</v>
      </c>
      <c r="C64">
        <v>20</v>
      </c>
      <c r="D64" t="s">
        <v>1616</v>
      </c>
      <c r="E64" s="8">
        <v>45705</v>
      </c>
      <c r="F64" t="s">
        <v>1524</v>
      </c>
      <c r="G64" t="s">
        <v>1529</v>
      </c>
      <c r="H64">
        <v>0</v>
      </c>
    </row>
    <row r="65" spans="1:8" x14ac:dyDescent="0.25">
      <c r="A65" t="s">
        <v>1617</v>
      </c>
      <c r="B65" t="s">
        <v>1175</v>
      </c>
      <c r="C65">
        <v>35</v>
      </c>
      <c r="D65" t="s">
        <v>1523</v>
      </c>
      <c r="E65" s="8">
        <v>45569</v>
      </c>
      <c r="F65" t="s">
        <v>1524</v>
      </c>
      <c r="G65" t="s">
        <v>1529</v>
      </c>
      <c r="H65">
        <v>0</v>
      </c>
    </row>
    <row r="66" spans="1:8" x14ac:dyDescent="0.25">
      <c r="A66" t="s">
        <v>1618</v>
      </c>
      <c r="B66" t="s">
        <v>1178</v>
      </c>
      <c r="C66">
        <v>26</v>
      </c>
      <c r="D66" t="s">
        <v>1590</v>
      </c>
      <c r="E66" s="8">
        <v>45742</v>
      </c>
      <c r="F66" t="s">
        <v>1524</v>
      </c>
      <c r="G66" t="s">
        <v>1521</v>
      </c>
      <c r="H66">
        <v>1</v>
      </c>
    </row>
    <row r="67" spans="1:8" x14ac:dyDescent="0.25">
      <c r="A67" t="s">
        <v>1619</v>
      </c>
      <c r="B67" t="s">
        <v>1178</v>
      </c>
      <c r="C67">
        <v>55</v>
      </c>
      <c r="D67" t="s">
        <v>1536</v>
      </c>
      <c r="E67" s="8">
        <v>45586</v>
      </c>
      <c r="F67" t="s">
        <v>1520</v>
      </c>
      <c r="G67" t="s">
        <v>1529</v>
      </c>
      <c r="H67">
        <v>0</v>
      </c>
    </row>
    <row r="68" spans="1:8" x14ac:dyDescent="0.25">
      <c r="A68" t="s">
        <v>1620</v>
      </c>
      <c r="B68" t="s">
        <v>1175</v>
      </c>
      <c r="C68">
        <v>26</v>
      </c>
      <c r="D68" t="s">
        <v>1554</v>
      </c>
      <c r="E68" s="8">
        <v>45665</v>
      </c>
      <c r="F68" t="s">
        <v>1524</v>
      </c>
      <c r="G68" t="s">
        <v>1529</v>
      </c>
      <c r="H68">
        <v>0</v>
      </c>
    </row>
    <row r="69" spans="1:8" x14ac:dyDescent="0.25">
      <c r="A69" t="s">
        <v>1621</v>
      </c>
      <c r="B69" t="s">
        <v>1178</v>
      </c>
      <c r="C69">
        <v>57</v>
      </c>
      <c r="D69" t="s">
        <v>1622</v>
      </c>
      <c r="E69" s="8">
        <v>45629</v>
      </c>
      <c r="F69" t="s">
        <v>1520</v>
      </c>
      <c r="G69" t="s">
        <v>1521</v>
      </c>
      <c r="H69">
        <v>3</v>
      </c>
    </row>
    <row r="70" spans="1:8" x14ac:dyDescent="0.25">
      <c r="A70" t="s">
        <v>1623</v>
      </c>
      <c r="B70" t="s">
        <v>1178</v>
      </c>
      <c r="C70">
        <v>56</v>
      </c>
      <c r="D70" t="s">
        <v>1558</v>
      </c>
      <c r="E70" s="8">
        <v>45663</v>
      </c>
      <c r="F70" t="s">
        <v>1524</v>
      </c>
      <c r="G70" t="s">
        <v>1521</v>
      </c>
      <c r="H70">
        <v>1</v>
      </c>
    </row>
    <row r="71" spans="1:8" x14ac:dyDescent="0.25">
      <c r="A71" t="s">
        <v>1624</v>
      </c>
      <c r="B71" t="s">
        <v>1175</v>
      </c>
      <c r="C71">
        <v>49</v>
      </c>
      <c r="D71" t="s">
        <v>1625</v>
      </c>
      <c r="E71" s="8">
        <v>45586</v>
      </c>
      <c r="F71" t="s">
        <v>1520</v>
      </c>
      <c r="G71" t="s">
        <v>1529</v>
      </c>
      <c r="H71">
        <v>0</v>
      </c>
    </row>
    <row r="72" spans="1:8" x14ac:dyDescent="0.25">
      <c r="A72" t="s">
        <v>1626</v>
      </c>
      <c r="B72" t="s">
        <v>1175</v>
      </c>
      <c r="C72">
        <v>65</v>
      </c>
      <c r="D72" t="s">
        <v>1554</v>
      </c>
      <c r="E72" s="8">
        <v>45723</v>
      </c>
      <c r="F72" t="s">
        <v>1524</v>
      </c>
      <c r="G72" t="s">
        <v>1521</v>
      </c>
      <c r="H72">
        <v>4</v>
      </c>
    </row>
    <row r="73" spans="1:8" x14ac:dyDescent="0.25">
      <c r="A73" t="s">
        <v>1627</v>
      </c>
      <c r="B73" t="s">
        <v>1178</v>
      </c>
      <c r="C73">
        <v>28</v>
      </c>
      <c r="D73" t="s">
        <v>1561</v>
      </c>
      <c r="E73" s="8">
        <v>45726</v>
      </c>
      <c r="F73" t="s">
        <v>1524</v>
      </c>
      <c r="G73" t="s">
        <v>1521</v>
      </c>
      <c r="H73">
        <v>3</v>
      </c>
    </row>
    <row r="74" spans="1:8" x14ac:dyDescent="0.25">
      <c r="A74" t="s">
        <v>1628</v>
      </c>
      <c r="B74" t="s">
        <v>1175</v>
      </c>
      <c r="C74">
        <v>23</v>
      </c>
      <c r="D74" t="s">
        <v>1622</v>
      </c>
      <c r="E74" s="8">
        <v>45718</v>
      </c>
      <c r="F74" t="s">
        <v>1524</v>
      </c>
      <c r="G74" t="s">
        <v>1529</v>
      </c>
      <c r="H74">
        <v>0</v>
      </c>
    </row>
    <row r="75" spans="1:8" x14ac:dyDescent="0.25">
      <c r="A75" t="s">
        <v>1629</v>
      </c>
      <c r="B75" t="s">
        <v>1178</v>
      </c>
      <c r="C75">
        <v>59</v>
      </c>
      <c r="D75" t="s">
        <v>1630</v>
      </c>
      <c r="E75" s="8">
        <v>45642</v>
      </c>
      <c r="F75" t="s">
        <v>1524</v>
      </c>
      <c r="G75" t="s">
        <v>1521</v>
      </c>
      <c r="H75">
        <v>2</v>
      </c>
    </row>
    <row r="76" spans="1:8" x14ac:dyDescent="0.25">
      <c r="A76" t="s">
        <v>1631</v>
      </c>
      <c r="B76" t="s">
        <v>1178</v>
      </c>
      <c r="C76">
        <v>25</v>
      </c>
      <c r="D76" t="s">
        <v>1564</v>
      </c>
      <c r="E76" s="8">
        <v>45539</v>
      </c>
      <c r="F76" t="s">
        <v>1524</v>
      </c>
      <c r="G76" t="s">
        <v>1529</v>
      </c>
      <c r="H76">
        <v>0</v>
      </c>
    </row>
    <row r="77" spans="1:8" x14ac:dyDescent="0.25">
      <c r="A77" t="s">
        <v>1632</v>
      </c>
      <c r="B77" t="s">
        <v>1175</v>
      </c>
      <c r="C77">
        <v>53</v>
      </c>
      <c r="D77" t="s">
        <v>1587</v>
      </c>
      <c r="E77" s="8">
        <v>45577</v>
      </c>
      <c r="F77" t="s">
        <v>1524</v>
      </c>
      <c r="G77" t="s">
        <v>1521</v>
      </c>
      <c r="H77">
        <v>3</v>
      </c>
    </row>
    <row r="78" spans="1:8" x14ac:dyDescent="0.25">
      <c r="A78" t="s">
        <v>1633</v>
      </c>
      <c r="B78" t="s">
        <v>1175</v>
      </c>
      <c r="C78">
        <v>62</v>
      </c>
      <c r="D78" t="s">
        <v>1552</v>
      </c>
      <c r="E78" s="8">
        <v>45746</v>
      </c>
      <c r="F78" t="s">
        <v>1520</v>
      </c>
      <c r="G78" t="s">
        <v>1521</v>
      </c>
      <c r="H78">
        <v>1</v>
      </c>
    </row>
    <row r="79" spans="1:8" x14ac:dyDescent="0.25">
      <c r="A79" t="s">
        <v>1634</v>
      </c>
      <c r="B79" t="s">
        <v>1178</v>
      </c>
      <c r="C79">
        <v>44</v>
      </c>
      <c r="D79" t="s">
        <v>1556</v>
      </c>
      <c r="E79" s="8">
        <v>45720</v>
      </c>
      <c r="F79" t="s">
        <v>1520</v>
      </c>
      <c r="G79" t="s">
        <v>1529</v>
      </c>
      <c r="H79">
        <v>0</v>
      </c>
    </row>
    <row r="80" spans="1:8" x14ac:dyDescent="0.25">
      <c r="A80" t="s">
        <v>1635</v>
      </c>
      <c r="B80" t="s">
        <v>1175</v>
      </c>
      <c r="C80">
        <v>65</v>
      </c>
      <c r="D80" t="s">
        <v>1561</v>
      </c>
      <c r="E80" s="8">
        <v>45560</v>
      </c>
      <c r="F80" t="s">
        <v>1520</v>
      </c>
      <c r="G80" t="s">
        <v>1521</v>
      </c>
      <c r="H80">
        <v>3</v>
      </c>
    </row>
    <row r="81" spans="1:8" x14ac:dyDescent="0.25">
      <c r="A81" t="s">
        <v>1636</v>
      </c>
      <c r="B81" t="s">
        <v>1175</v>
      </c>
      <c r="C81">
        <v>20</v>
      </c>
      <c r="D81" t="s">
        <v>1554</v>
      </c>
      <c r="E81" s="8">
        <v>45672</v>
      </c>
      <c r="F81" t="s">
        <v>1520</v>
      </c>
      <c r="G81" t="s">
        <v>1521</v>
      </c>
      <c r="H81">
        <v>1</v>
      </c>
    </row>
    <row r="82" spans="1:8" x14ac:dyDescent="0.25">
      <c r="A82" t="s">
        <v>1637</v>
      </c>
      <c r="B82" t="s">
        <v>1178</v>
      </c>
      <c r="C82">
        <v>53</v>
      </c>
      <c r="D82" t="s">
        <v>1585</v>
      </c>
      <c r="E82" s="8">
        <v>45544</v>
      </c>
      <c r="F82" t="s">
        <v>1524</v>
      </c>
      <c r="G82" t="s">
        <v>1529</v>
      </c>
      <c r="H82">
        <v>0</v>
      </c>
    </row>
    <row r="83" spans="1:8" x14ac:dyDescent="0.25">
      <c r="A83" t="s">
        <v>1638</v>
      </c>
      <c r="B83" t="s">
        <v>1175</v>
      </c>
      <c r="C83">
        <v>56</v>
      </c>
      <c r="D83" t="s">
        <v>1625</v>
      </c>
      <c r="E83" s="8">
        <v>45685</v>
      </c>
      <c r="F83" t="s">
        <v>1520</v>
      </c>
      <c r="G83" t="s">
        <v>1529</v>
      </c>
      <c r="H83">
        <v>0</v>
      </c>
    </row>
    <row r="84" spans="1:8" x14ac:dyDescent="0.25">
      <c r="A84" t="s">
        <v>1639</v>
      </c>
      <c r="B84" t="s">
        <v>1178</v>
      </c>
      <c r="C84">
        <v>64</v>
      </c>
      <c r="D84" t="s">
        <v>1640</v>
      </c>
      <c r="E84" s="8">
        <v>45678</v>
      </c>
      <c r="F84" t="s">
        <v>1524</v>
      </c>
      <c r="G84" t="s">
        <v>1529</v>
      </c>
      <c r="H84">
        <v>0</v>
      </c>
    </row>
    <row r="85" spans="1:8" x14ac:dyDescent="0.25">
      <c r="A85" t="s">
        <v>1641</v>
      </c>
      <c r="B85" t="s">
        <v>1178</v>
      </c>
      <c r="C85">
        <v>34</v>
      </c>
      <c r="D85" t="s">
        <v>1596</v>
      </c>
      <c r="E85" s="8">
        <v>45681</v>
      </c>
      <c r="F85" t="s">
        <v>1520</v>
      </c>
      <c r="G85" t="s">
        <v>1521</v>
      </c>
      <c r="H85">
        <v>2</v>
      </c>
    </row>
    <row r="86" spans="1:8" x14ac:dyDescent="0.25">
      <c r="A86" t="s">
        <v>1642</v>
      </c>
      <c r="B86" t="s">
        <v>1178</v>
      </c>
      <c r="C86">
        <v>44</v>
      </c>
      <c r="D86" t="s">
        <v>1596</v>
      </c>
      <c r="E86" s="8">
        <v>45554</v>
      </c>
      <c r="F86" t="s">
        <v>1524</v>
      </c>
      <c r="G86" t="s">
        <v>1521</v>
      </c>
      <c r="H86">
        <v>1</v>
      </c>
    </row>
    <row r="87" spans="1:8" x14ac:dyDescent="0.25">
      <c r="A87" t="s">
        <v>1643</v>
      </c>
      <c r="B87" t="s">
        <v>1175</v>
      </c>
      <c r="C87">
        <v>52</v>
      </c>
      <c r="D87" t="s">
        <v>1561</v>
      </c>
      <c r="E87" s="8">
        <v>45545</v>
      </c>
      <c r="F87" t="s">
        <v>1520</v>
      </c>
      <c r="G87" t="s">
        <v>1521</v>
      </c>
      <c r="H87">
        <v>4</v>
      </c>
    </row>
    <row r="88" spans="1:8" x14ac:dyDescent="0.25">
      <c r="A88" t="s">
        <v>1644</v>
      </c>
      <c r="B88" t="s">
        <v>1175</v>
      </c>
      <c r="C88">
        <v>59</v>
      </c>
      <c r="D88" t="s">
        <v>1645</v>
      </c>
      <c r="E88" s="8">
        <v>45553</v>
      </c>
      <c r="F88" t="s">
        <v>1524</v>
      </c>
      <c r="G88" t="s">
        <v>1521</v>
      </c>
      <c r="H88">
        <v>4</v>
      </c>
    </row>
    <row r="89" spans="1:8" x14ac:dyDescent="0.25">
      <c r="A89" t="s">
        <v>1646</v>
      </c>
      <c r="B89" t="s">
        <v>1178</v>
      </c>
      <c r="C89">
        <v>38</v>
      </c>
      <c r="D89" t="s">
        <v>1567</v>
      </c>
      <c r="E89" s="8">
        <v>45580</v>
      </c>
      <c r="F89" t="s">
        <v>1520</v>
      </c>
      <c r="G89" t="s">
        <v>1521</v>
      </c>
      <c r="H89">
        <v>4</v>
      </c>
    </row>
    <row r="90" spans="1:8" x14ac:dyDescent="0.25">
      <c r="A90" t="s">
        <v>1647</v>
      </c>
      <c r="B90" t="s">
        <v>1178</v>
      </c>
      <c r="C90">
        <v>50</v>
      </c>
      <c r="D90" t="s">
        <v>1590</v>
      </c>
      <c r="E90" s="8">
        <v>45561</v>
      </c>
      <c r="F90" t="s">
        <v>1524</v>
      </c>
      <c r="G90" t="s">
        <v>1521</v>
      </c>
      <c r="H90">
        <v>4</v>
      </c>
    </row>
    <row r="91" spans="1:8" x14ac:dyDescent="0.25">
      <c r="A91" t="s">
        <v>1648</v>
      </c>
      <c r="B91" t="s">
        <v>1178</v>
      </c>
      <c r="C91">
        <v>57</v>
      </c>
      <c r="D91" t="s">
        <v>1552</v>
      </c>
      <c r="E91" s="8">
        <v>45545</v>
      </c>
      <c r="F91" t="s">
        <v>1520</v>
      </c>
      <c r="G91" t="s">
        <v>1521</v>
      </c>
      <c r="H91">
        <v>1</v>
      </c>
    </row>
    <row r="92" spans="1:8" x14ac:dyDescent="0.25">
      <c r="A92" t="s">
        <v>1649</v>
      </c>
      <c r="B92" t="s">
        <v>1175</v>
      </c>
      <c r="C92">
        <v>61</v>
      </c>
      <c r="D92" t="s">
        <v>1533</v>
      </c>
      <c r="E92" s="8">
        <v>45538</v>
      </c>
      <c r="F92" t="s">
        <v>1524</v>
      </c>
      <c r="G92" t="s">
        <v>1529</v>
      </c>
      <c r="H92">
        <v>0</v>
      </c>
    </row>
    <row r="93" spans="1:8" x14ac:dyDescent="0.25">
      <c r="A93" t="s">
        <v>1650</v>
      </c>
      <c r="B93" t="s">
        <v>1178</v>
      </c>
      <c r="C93">
        <v>63</v>
      </c>
      <c r="D93" t="s">
        <v>1651</v>
      </c>
      <c r="E93" s="8">
        <v>45708</v>
      </c>
      <c r="F93" t="s">
        <v>1520</v>
      </c>
      <c r="G93" t="s">
        <v>1521</v>
      </c>
      <c r="H93">
        <v>3</v>
      </c>
    </row>
    <row r="94" spans="1:8" x14ac:dyDescent="0.25">
      <c r="A94" t="s">
        <v>1652</v>
      </c>
      <c r="B94" t="s">
        <v>1175</v>
      </c>
      <c r="C94">
        <v>50</v>
      </c>
      <c r="D94" t="s">
        <v>1616</v>
      </c>
      <c r="E94" s="8">
        <v>45726</v>
      </c>
      <c r="F94" t="s">
        <v>1524</v>
      </c>
      <c r="G94" t="s">
        <v>1521</v>
      </c>
      <c r="H94">
        <v>3</v>
      </c>
    </row>
    <row r="95" spans="1:8" x14ac:dyDescent="0.25">
      <c r="A95" t="s">
        <v>1653</v>
      </c>
      <c r="B95" t="s">
        <v>1178</v>
      </c>
      <c r="C95">
        <v>22</v>
      </c>
      <c r="D95" t="s">
        <v>1561</v>
      </c>
      <c r="E95" s="8">
        <v>45721</v>
      </c>
      <c r="F95" t="s">
        <v>1520</v>
      </c>
      <c r="G95" t="s">
        <v>1521</v>
      </c>
      <c r="H95">
        <v>4</v>
      </c>
    </row>
    <row r="96" spans="1:8" x14ac:dyDescent="0.25">
      <c r="A96" t="s">
        <v>1654</v>
      </c>
      <c r="B96" t="s">
        <v>1175</v>
      </c>
      <c r="C96">
        <v>43</v>
      </c>
      <c r="D96" t="s">
        <v>1590</v>
      </c>
      <c r="E96" s="8">
        <v>45701</v>
      </c>
      <c r="F96" t="s">
        <v>1524</v>
      </c>
      <c r="G96" t="s">
        <v>1521</v>
      </c>
      <c r="H96">
        <v>2</v>
      </c>
    </row>
    <row r="97" spans="1:8" x14ac:dyDescent="0.25">
      <c r="A97" t="s">
        <v>1655</v>
      </c>
      <c r="B97" t="s">
        <v>1175</v>
      </c>
      <c r="C97">
        <v>52</v>
      </c>
      <c r="D97" t="s">
        <v>1574</v>
      </c>
      <c r="E97" s="8">
        <v>45573</v>
      </c>
      <c r="F97" t="s">
        <v>1520</v>
      </c>
      <c r="G97" t="s">
        <v>1521</v>
      </c>
      <c r="H97">
        <v>2</v>
      </c>
    </row>
    <row r="98" spans="1:8" x14ac:dyDescent="0.25">
      <c r="A98" t="s">
        <v>1656</v>
      </c>
      <c r="B98" t="s">
        <v>1178</v>
      </c>
      <c r="C98">
        <v>50</v>
      </c>
      <c r="D98" t="s">
        <v>1582</v>
      </c>
      <c r="E98" s="8">
        <v>45648</v>
      </c>
      <c r="F98" t="s">
        <v>1524</v>
      </c>
      <c r="G98" t="s">
        <v>1521</v>
      </c>
      <c r="H98">
        <v>4</v>
      </c>
    </row>
    <row r="99" spans="1:8" x14ac:dyDescent="0.25">
      <c r="A99" t="s">
        <v>1657</v>
      </c>
      <c r="B99" t="s">
        <v>1175</v>
      </c>
      <c r="C99">
        <v>28</v>
      </c>
      <c r="D99" t="s">
        <v>1538</v>
      </c>
      <c r="E99" s="8">
        <v>45561</v>
      </c>
      <c r="F99" t="s">
        <v>1520</v>
      </c>
      <c r="G99" t="s">
        <v>1521</v>
      </c>
      <c r="H99">
        <v>1</v>
      </c>
    </row>
    <row r="100" spans="1:8" x14ac:dyDescent="0.25">
      <c r="A100" t="s">
        <v>1658</v>
      </c>
      <c r="B100" t="s">
        <v>1178</v>
      </c>
      <c r="C100">
        <v>29</v>
      </c>
      <c r="D100" t="s">
        <v>1531</v>
      </c>
      <c r="E100" s="8">
        <v>45696</v>
      </c>
      <c r="F100" t="s">
        <v>1520</v>
      </c>
      <c r="G100" t="s">
        <v>1529</v>
      </c>
      <c r="H100">
        <v>0</v>
      </c>
    </row>
    <row r="101" spans="1:8" x14ac:dyDescent="0.25">
      <c r="A101" t="s">
        <v>1659</v>
      </c>
      <c r="B101" t="s">
        <v>1175</v>
      </c>
      <c r="C101">
        <v>32</v>
      </c>
      <c r="D101" t="s">
        <v>1567</v>
      </c>
      <c r="E101" s="8">
        <v>45710</v>
      </c>
      <c r="F101" t="s">
        <v>1524</v>
      </c>
      <c r="G101" t="s">
        <v>1529</v>
      </c>
      <c r="H101">
        <v>0</v>
      </c>
    </row>
    <row r="102" spans="1:8" x14ac:dyDescent="0.25">
      <c r="A102" t="s">
        <v>1660</v>
      </c>
      <c r="B102" t="s">
        <v>1178</v>
      </c>
      <c r="C102">
        <v>38</v>
      </c>
      <c r="D102" t="s">
        <v>1661</v>
      </c>
      <c r="E102" s="8">
        <v>45607</v>
      </c>
      <c r="F102" t="s">
        <v>1520</v>
      </c>
      <c r="G102" t="s">
        <v>1529</v>
      </c>
      <c r="H102">
        <v>0</v>
      </c>
    </row>
    <row r="103" spans="1:8" x14ac:dyDescent="0.25">
      <c r="A103" t="s">
        <v>1662</v>
      </c>
      <c r="B103" t="s">
        <v>1175</v>
      </c>
      <c r="C103">
        <v>43</v>
      </c>
      <c r="D103" t="s">
        <v>1582</v>
      </c>
      <c r="E103" s="8">
        <v>45718</v>
      </c>
      <c r="F103" t="s">
        <v>1520</v>
      </c>
      <c r="G103" t="s">
        <v>1529</v>
      </c>
      <c r="H103">
        <v>0</v>
      </c>
    </row>
    <row r="104" spans="1:8" x14ac:dyDescent="0.25">
      <c r="A104" t="s">
        <v>1663</v>
      </c>
      <c r="B104" t="s">
        <v>1178</v>
      </c>
      <c r="C104">
        <v>57</v>
      </c>
      <c r="D104" t="s">
        <v>1564</v>
      </c>
      <c r="E104" s="8">
        <v>45633</v>
      </c>
      <c r="F104" t="s">
        <v>1524</v>
      </c>
      <c r="G104" t="s">
        <v>1529</v>
      </c>
      <c r="H104">
        <v>0</v>
      </c>
    </row>
    <row r="105" spans="1:8" x14ac:dyDescent="0.25">
      <c r="A105" t="s">
        <v>1664</v>
      </c>
      <c r="B105" t="s">
        <v>1175</v>
      </c>
      <c r="C105">
        <v>49</v>
      </c>
      <c r="D105" t="s">
        <v>1538</v>
      </c>
      <c r="E105" s="8">
        <v>45731</v>
      </c>
      <c r="F105" t="s">
        <v>1520</v>
      </c>
      <c r="G105" t="s">
        <v>1529</v>
      </c>
      <c r="H105">
        <v>0</v>
      </c>
    </row>
    <row r="106" spans="1:8" x14ac:dyDescent="0.25">
      <c r="A106" t="s">
        <v>1665</v>
      </c>
      <c r="B106" t="s">
        <v>1175</v>
      </c>
      <c r="C106">
        <v>65</v>
      </c>
      <c r="D106" t="s">
        <v>1519</v>
      </c>
      <c r="E106" s="8">
        <v>45629</v>
      </c>
      <c r="F106" t="s">
        <v>1524</v>
      </c>
      <c r="G106" t="s">
        <v>1521</v>
      </c>
      <c r="H106">
        <v>1</v>
      </c>
    </row>
    <row r="107" spans="1:8" x14ac:dyDescent="0.25">
      <c r="A107" t="s">
        <v>1666</v>
      </c>
      <c r="B107" t="s">
        <v>1175</v>
      </c>
      <c r="C107">
        <v>47</v>
      </c>
      <c r="D107" t="s">
        <v>1567</v>
      </c>
      <c r="E107" s="8">
        <v>45602</v>
      </c>
      <c r="F107" t="s">
        <v>1524</v>
      </c>
      <c r="G107" t="s">
        <v>1521</v>
      </c>
      <c r="H107">
        <v>2</v>
      </c>
    </row>
    <row r="108" spans="1:8" x14ac:dyDescent="0.25">
      <c r="A108" t="s">
        <v>1667</v>
      </c>
      <c r="B108" t="s">
        <v>1178</v>
      </c>
      <c r="C108">
        <v>19</v>
      </c>
      <c r="D108" t="s">
        <v>1645</v>
      </c>
      <c r="E108" s="8">
        <v>45682</v>
      </c>
      <c r="F108" t="s">
        <v>1520</v>
      </c>
      <c r="G108" t="s">
        <v>1521</v>
      </c>
      <c r="H108">
        <v>4</v>
      </c>
    </row>
    <row r="109" spans="1:8" x14ac:dyDescent="0.25">
      <c r="A109" t="s">
        <v>1668</v>
      </c>
      <c r="B109" t="s">
        <v>1178</v>
      </c>
      <c r="C109">
        <v>22</v>
      </c>
      <c r="D109" t="s">
        <v>1536</v>
      </c>
      <c r="E109" s="8">
        <v>45635</v>
      </c>
      <c r="F109" t="s">
        <v>1524</v>
      </c>
      <c r="G109" t="s">
        <v>1521</v>
      </c>
      <c r="H109">
        <v>2</v>
      </c>
    </row>
    <row r="110" spans="1:8" x14ac:dyDescent="0.25">
      <c r="A110" t="s">
        <v>1669</v>
      </c>
      <c r="B110" t="s">
        <v>1175</v>
      </c>
      <c r="C110">
        <v>47</v>
      </c>
      <c r="D110" t="s">
        <v>1670</v>
      </c>
      <c r="E110" s="8">
        <v>45598</v>
      </c>
      <c r="F110" t="s">
        <v>1520</v>
      </c>
      <c r="G110" t="s">
        <v>1521</v>
      </c>
      <c r="H110">
        <v>4</v>
      </c>
    </row>
    <row r="111" spans="1:8" x14ac:dyDescent="0.25">
      <c r="A111" t="s">
        <v>1671</v>
      </c>
      <c r="B111" t="s">
        <v>1175</v>
      </c>
      <c r="C111">
        <v>32</v>
      </c>
      <c r="D111" t="s">
        <v>1528</v>
      </c>
      <c r="E111" s="8">
        <v>45594</v>
      </c>
      <c r="F111" t="s">
        <v>1524</v>
      </c>
      <c r="G111" t="s">
        <v>1529</v>
      </c>
      <c r="H111">
        <v>0</v>
      </c>
    </row>
    <row r="112" spans="1:8" x14ac:dyDescent="0.25">
      <c r="A112" t="s">
        <v>1672</v>
      </c>
      <c r="B112" t="s">
        <v>1178</v>
      </c>
      <c r="C112">
        <v>25</v>
      </c>
      <c r="D112" t="s">
        <v>1616</v>
      </c>
      <c r="E112" s="8">
        <v>45683</v>
      </c>
      <c r="F112" t="s">
        <v>1524</v>
      </c>
      <c r="G112" t="s">
        <v>1521</v>
      </c>
      <c r="H112">
        <v>2</v>
      </c>
    </row>
    <row r="113" spans="1:8" x14ac:dyDescent="0.25">
      <c r="A113" t="s">
        <v>1673</v>
      </c>
      <c r="B113" t="s">
        <v>1178</v>
      </c>
      <c r="C113">
        <v>36</v>
      </c>
      <c r="D113" t="s">
        <v>1625</v>
      </c>
      <c r="E113" s="8">
        <v>45656</v>
      </c>
      <c r="F113" t="s">
        <v>1524</v>
      </c>
      <c r="G113" t="s">
        <v>1521</v>
      </c>
      <c r="H113">
        <v>3</v>
      </c>
    </row>
    <row r="114" spans="1:8" x14ac:dyDescent="0.25">
      <c r="A114" t="s">
        <v>1674</v>
      </c>
      <c r="B114" t="s">
        <v>1178</v>
      </c>
      <c r="C114">
        <v>34</v>
      </c>
      <c r="D114" t="s">
        <v>1567</v>
      </c>
      <c r="E114" s="8">
        <v>45666</v>
      </c>
      <c r="F114" t="s">
        <v>1524</v>
      </c>
      <c r="G114" t="s">
        <v>1521</v>
      </c>
      <c r="H114">
        <v>2</v>
      </c>
    </row>
    <row r="115" spans="1:8" x14ac:dyDescent="0.25">
      <c r="A115" t="s">
        <v>1675</v>
      </c>
      <c r="B115" t="s">
        <v>1175</v>
      </c>
      <c r="C115">
        <v>50</v>
      </c>
      <c r="D115" t="s">
        <v>1676</v>
      </c>
      <c r="E115" s="8">
        <v>45725</v>
      </c>
      <c r="F115" t="s">
        <v>1520</v>
      </c>
      <c r="G115" t="s">
        <v>1521</v>
      </c>
      <c r="H115">
        <v>1</v>
      </c>
    </row>
    <row r="116" spans="1:8" x14ac:dyDescent="0.25">
      <c r="A116" t="s">
        <v>1677</v>
      </c>
      <c r="B116" t="s">
        <v>1178</v>
      </c>
      <c r="C116">
        <v>20</v>
      </c>
      <c r="D116" t="s">
        <v>1678</v>
      </c>
      <c r="E116" s="8">
        <v>45583</v>
      </c>
      <c r="F116" t="s">
        <v>1524</v>
      </c>
      <c r="G116" t="s">
        <v>1521</v>
      </c>
      <c r="H116">
        <v>2</v>
      </c>
    </row>
    <row r="117" spans="1:8" x14ac:dyDescent="0.25">
      <c r="A117" t="s">
        <v>1679</v>
      </c>
      <c r="B117" t="s">
        <v>1178</v>
      </c>
      <c r="C117">
        <v>36</v>
      </c>
      <c r="D117" t="s">
        <v>1582</v>
      </c>
      <c r="E117" s="8">
        <v>45576</v>
      </c>
      <c r="F117" t="s">
        <v>1520</v>
      </c>
      <c r="G117" t="s">
        <v>1521</v>
      </c>
      <c r="H117">
        <v>4</v>
      </c>
    </row>
    <row r="118" spans="1:8" x14ac:dyDescent="0.25">
      <c r="A118" t="s">
        <v>1680</v>
      </c>
      <c r="B118" t="s">
        <v>1178</v>
      </c>
      <c r="C118">
        <v>59</v>
      </c>
      <c r="D118" t="s">
        <v>1676</v>
      </c>
      <c r="E118" s="8">
        <v>45578</v>
      </c>
      <c r="F118" t="s">
        <v>1520</v>
      </c>
      <c r="G118" t="s">
        <v>1521</v>
      </c>
      <c r="H118">
        <v>1</v>
      </c>
    </row>
    <row r="119" spans="1:8" x14ac:dyDescent="0.25">
      <c r="A119" t="s">
        <v>1681</v>
      </c>
      <c r="B119" t="s">
        <v>1178</v>
      </c>
      <c r="C119">
        <v>22</v>
      </c>
      <c r="D119" t="s">
        <v>1564</v>
      </c>
      <c r="E119" s="8">
        <v>45622</v>
      </c>
      <c r="F119" t="s">
        <v>1524</v>
      </c>
      <c r="G119" t="s">
        <v>1529</v>
      </c>
      <c r="H119">
        <v>0</v>
      </c>
    </row>
    <row r="120" spans="1:8" x14ac:dyDescent="0.25">
      <c r="A120" t="s">
        <v>1682</v>
      </c>
      <c r="B120" t="s">
        <v>1175</v>
      </c>
      <c r="C120">
        <v>35</v>
      </c>
      <c r="D120" t="s">
        <v>1651</v>
      </c>
      <c r="E120" s="8">
        <v>45590</v>
      </c>
      <c r="F120" t="s">
        <v>1520</v>
      </c>
      <c r="G120" t="s">
        <v>1521</v>
      </c>
      <c r="H120">
        <v>4</v>
      </c>
    </row>
    <row r="121" spans="1:8" x14ac:dyDescent="0.25">
      <c r="A121" t="s">
        <v>1683</v>
      </c>
      <c r="B121" t="s">
        <v>1178</v>
      </c>
      <c r="C121">
        <v>21</v>
      </c>
      <c r="D121" t="s">
        <v>1567</v>
      </c>
      <c r="E121" s="8">
        <v>45685</v>
      </c>
      <c r="F121" t="s">
        <v>1524</v>
      </c>
      <c r="G121" t="s">
        <v>1521</v>
      </c>
      <c r="H121">
        <v>1</v>
      </c>
    </row>
    <row r="122" spans="1:8" x14ac:dyDescent="0.25">
      <c r="A122" t="s">
        <v>1684</v>
      </c>
      <c r="B122" t="s">
        <v>1175</v>
      </c>
      <c r="C122">
        <v>63</v>
      </c>
      <c r="D122" t="s">
        <v>1603</v>
      </c>
      <c r="E122" s="8">
        <v>45727</v>
      </c>
      <c r="F122" t="s">
        <v>1520</v>
      </c>
      <c r="G122" t="s">
        <v>1521</v>
      </c>
      <c r="H122">
        <v>1</v>
      </c>
    </row>
    <row r="123" spans="1:8" x14ac:dyDescent="0.25">
      <c r="A123" t="s">
        <v>1685</v>
      </c>
      <c r="B123" t="s">
        <v>1178</v>
      </c>
      <c r="C123">
        <v>53</v>
      </c>
      <c r="D123" t="s">
        <v>1686</v>
      </c>
      <c r="E123" s="8">
        <v>45577</v>
      </c>
      <c r="F123" t="s">
        <v>1524</v>
      </c>
      <c r="G123" t="s">
        <v>1529</v>
      </c>
      <c r="H123">
        <v>0</v>
      </c>
    </row>
    <row r="124" spans="1:8" x14ac:dyDescent="0.25">
      <c r="A124" t="s">
        <v>1687</v>
      </c>
      <c r="B124" t="s">
        <v>1175</v>
      </c>
      <c r="C124">
        <v>28</v>
      </c>
      <c r="D124" t="s">
        <v>1540</v>
      </c>
      <c r="E124" s="8">
        <v>45546</v>
      </c>
      <c r="F124" t="s">
        <v>1520</v>
      </c>
      <c r="G124" t="s">
        <v>1521</v>
      </c>
      <c r="H124">
        <v>3</v>
      </c>
    </row>
    <row r="125" spans="1:8" x14ac:dyDescent="0.25">
      <c r="A125" t="s">
        <v>1688</v>
      </c>
      <c r="B125" t="s">
        <v>1178</v>
      </c>
      <c r="C125">
        <v>60</v>
      </c>
      <c r="D125" t="s">
        <v>1526</v>
      </c>
      <c r="E125" s="8">
        <v>45589</v>
      </c>
      <c r="F125" t="s">
        <v>1520</v>
      </c>
      <c r="G125" t="s">
        <v>1529</v>
      </c>
      <c r="H125">
        <v>0</v>
      </c>
    </row>
    <row r="126" spans="1:8" x14ac:dyDescent="0.25">
      <c r="A126" t="s">
        <v>1689</v>
      </c>
      <c r="B126" t="s">
        <v>1175</v>
      </c>
      <c r="C126">
        <v>51</v>
      </c>
      <c r="D126" t="s">
        <v>1661</v>
      </c>
      <c r="E126" s="8">
        <v>45626</v>
      </c>
      <c r="F126" t="s">
        <v>1520</v>
      </c>
      <c r="G126" t="s">
        <v>1529</v>
      </c>
      <c r="H126">
        <v>0</v>
      </c>
    </row>
    <row r="127" spans="1:8" x14ac:dyDescent="0.25">
      <c r="A127" t="s">
        <v>1690</v>
      </c>
      <c r="B127" t="s">
        <v>1178</v>
      </c>
      <c r="C127">
        <v>48</v>
      </c>
      <c r="D127" t="s">
        <v>1622</v>
      </c>
      <c r="E127" s="8">
        <v>45727</v>
      </c>
      <c r="F127" t="s">
        <v>1524</v>
      </c>
      <c r="G127" t="s">
        <v>1529</v>
      </c>
      <c r="H127">
        <v>0</v>
      </c>
    </row>
    <row r="128" spans="1:8" x14ac:dyDescent="0.25">
      <c r="A128" t="s">
        <v>1691</v>
      </c>
      <c r="B128" t="s">
        <v>1175</v>
      </c>
      <c r="C128">
        <v>38</v>
      </c>
      <c r="D128" t="s">
        <v>1574</v>
      </c>
      <c r="E128" s="8">
        <v>45710</v>
      </c>
      <c r="F128" t="s">
        <v>1520</v>
      </c>
      <c r="G128" t="s">
        <v>1529</v>
      </c>
      <c r="H128">
        <v>0</v>
      </c>
    </row>
    <row r="129" spans="1:8" x14ac:dyDescent="0.25">
      <c r="A129" t="s">
        <v>1692</v>
      </c>
      <c r="B129" t="s">
        <v>1178</v>
      </c>
      <c r="C129">
        <v>41</v>
      </c>
      <c r="D129" t="s">
        <v>1693</v>
      </c>
      <c r="E129" s="8">
        <v>45634</v>
      </c>
      <c r="F129" t="s">
        <v>1524</v>
      </c>
      <c r="G129" t="s">
        <v>1521</v>
      </c>
      <c r="H129">
        <v>2</v>
      </c>
    </row>
    <row r="130" spans="1:8" x14ac:dyDescent="0.25">
      <c r="A130" t="s">
        <v>1694</v>
      </c>
      <c r="B130" t="s">
        <v>1175</v>
      </c>
      <c r="C130">
        <v>35</v>
      </c>
      <c r="D130" t="s">
        <v>1695</v>
      </c>
      <c r="E130" s="8">
        <v>45687</v>
      </c>
      <c r="F130" t="s">
        <v>1520</v>
      </c>
      <c r="G130" t="s">
        <v>1529</v>
      </c>
      <c r="H130">
        <v>0</v>
      </c>
    </row>
    <row r="131" spans="1:8" x14ac:dyDescent="0.25">
      <c r="A131" t="s">
        <v>1696</v>
      </c>
      <c r="B131" t="s">
        <v>1175</v>
      </c>
      <c r="C131">
        <v>19</v>
      </c>
      <c r="D131" t="s">
        <v>1697</v>
      </c>
      <c r="E131" s="8">
        <v>45670</v>
      </c>
      <c r="F131" t="s">
        <v>1520</v>
      </c>
      <c r="G131" t="s">
        <v>1521</v>
      </c>
      <c r="H131">
        <v>2</v>
      </c>
    </row>
    <row r="132" spans="1:8" x14ac:dyDescent="0.25">
      <c r="A132" t="s">
        <v>1698</v>
      </c>
      <c r="B132" t="s">
        <v>1178</v>
      </c>
      <c r="C132">
        <v>55</v>
      </c>
      <c r="D132" t="s">
        <v>1549</v>
      </c>
      <c r="E132" s="8">
        <v>45716</v>
      </c>
      <c r="F132" t="s">
        <v>1520</v>
      </c>
      <c r="G132" t="s">
        <v>1521</v>
      </c>
      <c r="H132">
        <v>4</v>
      </c>
    </row>
    <row r="133" spans="1:8" x14ac:dyDescent="0.25">
      <c r="A133" t="s">
        <v>1699</v>
      </c>
      <c r="B133" t="s">
        <v>1178</v>
      </c>
      <c r="C133">
        <v>57</v>
      </c>
      <c r="D133" t="s">
        <v>1587</v>
      </c>
      <c r="E133" s="8">
        <v>45560</v>
      </c>
      <c r="F133" t="s">
        <v>1520</v>
      </c>
      <c r="G133" t="s">
        <v>1529</v>
      </c>
      <c r="H133">
        <v>0</v>
      </c>
    </row>
    <row r="134" spans="1:8" x14ac:dyDescent="0.25">
      <c r="A134" t="s">
        <v>1700</v>
      </c>
      <c r="B134" t="s">
        <v>1175</v>
      </c>
      <c r="C134">
        <v>26</v>
      </c>
      <c r="D134" t="s">
        <v>1576</v>
      </c>
      <c r="E134" s="8">
        <v>45637</v>
      </c>
      <c r="F134" t="s">
        <v>1524</v>
      </c>
      <c r="G134" t="s">
        <v>1521</v>
      </c>
      <c r="H134">
        <v>2</v>
      </c>
    </row>
    <row r="135" spans="1:8" x14ac:dyDescent="0.25">
      <c r="A135" t="s">
        <v>1701</v>
      </c>
      <c r="B135" t="s">
        <v>1175</v>
      </c>
      <c r="C135">
        <v>28</v>
      </c>
      <c r="D135" t="s">
        <v>1531</v>
      </c>
      <c r="E135" s="8">
        <v>45608</v>
      </c>
      <c r="F135" t="s">
        <v>1524</v>
      </c>
      <c r="G135" t="s">
        <v>1529</v>
      </c>
      <c r="H135">
        <v>0</v>
      </c>
    </row>
    <row r="136" spans="1:8" x14ac:dyDescent="0.25">
      <c r="A136" t="s">
        <v>1702</v>
      </c>
      <c r="B136" t="s">
        <v>1178</v>
      </c>
      <c r="C136">
        <v>44</v>
      </c>
      <c r="D136" t="s">
        <v>1556</v>
      </c>
      <c r="E136" s="8">
        <v>45658</v>
      </c>
      <c r="F136" t="s">
        <v>1520</v>
      </c>
      <c r="G136" t="s">
        <v>1529</v>
      </c>
      <c r="H136">
        <v>0</v>
      </c>
    </row>
    <row r="137" spans="1:8" x14ac:dyDescent="0.25">
      <c r="A137" t="s">
        <v>1703</v>
      </c>
      <c r="B137" t="s">
        <v>1175</v>
      </c>
      <c r="C137">
        <v>59</v>
      </c>
      <c r="D137" t="s">
        <v>1676</v>
      </c>
      <c r="E137" s="8">
        <v>45637</v>
      </c>
      <c r="F137" t="s">
        <v>1520</v>
      </c>
      <c r="G137" t="s">
        <v>1521</v>
      </c>
      <c r="H137">
        <v>1</v>
      </c>
    </row>
    <row r="138" spans="1:8" x14ac:dyDescent="0.25">
      <c r="A138" t="s">
        <v>1704</v>
      </c>
      <c r="B138" t="s">
        <v>1178</v>
      </c>
      <c r="C138">
        <v>18</v>
      </c>
      <c r="D138" t="s">
        <v>1705</v>
      </c>
      <c r="E138" s="8">
        <v>45720</v>
      </c>
      <c r="F138" t="s">
        <v>1520</v>
      </c>
      <c r="G138" t="s">
        <v>1529</v>
      </c>
      <c r="H138">
        <v>0</v>
      </c>
    </row>
    <row r="139" spans="1:8" x14ac:dyDescent="0.25">
      <c r="A139" t="s">
        <v>1706</v>
      </c>
      <c r="B139" t="s">
        <v>1178</v>
      </c>
      <c r="C139">
        <v>43</v>
      </c>
      <c r="D139" t="s">
        <v>1590</v>
      </c>
      <c r="E139" s="8">
        <v>45617</v>
      </c>
      <c r="F139" t="s">
        <v>1520</v>
      </c>
      <c r="G139" t="s">
        <v>1521</v>
      </c>
      <c r="H139">
        <v>4</v>
      </c>
    </row>
    <row r="140" spans="1:8" x14ac:dyDescent="0.25">
      <c r="A140" t="s">
        <v>1707</v>
      </c>
      <c r="B140" t="s">
        <v>1178</v>
      </c>
      <c r="C140">
        <v>65</v>
      </c>
      <c r="D140" t="s">
        <v>1526</v>
      </c>
      <c r="E140" s="8">
        <v>45633</v>
      </c>
      <c r="F140" t="s">
        <v>1520</v>
      </c>
      <c r="G140" t="s">
        <v>1529</v>
      </c>
      <c r="H140">
        <v>0</v>
      </c>
    </row>
    <row r="141" spans="1:8" x14ac:dyDescent="0.25">
      <c r="A141" t="s">
        <v>1708</v>
      </c>
      <c r="B141" t="s">
        <v>1178</v>
      </c>
      <c r="C141">
        <v>41</v>
      </c>
      <c r="D141" t="s">
        <v>1582</v>
      </c>
      <c r="E141" s="8">
        <v>45547</v>
      </c>
      <c r="F141" t="s">
        <v>1524</v>
      </c>
      <c r="G141" t="s">
        <v>1521</v>
      </c>
      <c r="H141">
        <v>2</v>
      </c>
    </row>
    <row r="142" spans="1:8" x14ac:dyDescent="0.25">
      <c r="A142" t="s">
        <v>1709</v>
      </c>
      <c r="B142" t="s">
        <v>1175</v>
      </c>
      <c r="C142">
        <v>58</v>
      </c>
      <c r="D142" t="s">
        <v>1697</v>
      </c>
      <c r="E142" s="8">
        <v>45731</v>
      </c>
      <c r="F142" t="s">
        <v>1520</v>
      </c>
      <c r="G142" t="s">
        <v>1521</v>
      </c>
      <c r="H142">
        <v>1</v>
      </c>
    </row>
    <row r="143" spans="1:8" x14ac:dyDescent="0.25">
      <c r="A143" t="s">
        <v>1710</v>
      </c>
      <c r="B143" t="s">
        <v>1175</v>
      </c>
      <c r="C143">
        <v>64</v>
      </c>
      <c r="D143" t="s">
        <v>1552</v>
      </c>
      <c r="E143" s="8">
        <v>45604</v>
      </c>
      <c r="F143" t="s">
        <v>1524</v>
      </c>
      <c r="G143" t="s">
        <v>1521</v>
      </c>
      <c r="H143">
        <v>3</v>
      </c>
    </row>
    <row r="144" spans="1:8" x14ac:dyDescent="0.25">
      <c r="A144" t="s">
        <v>1711</v>
      </c>
      <c r="B144" t="s">
        <v>1178</v>
      </c>
      <c r="C144">
        <v>35</v>
      </c>
      <c r="D144" t="s">
        <v>1625</v>
      </c>
      <c r="E144" s="8">
        <v>45691</v>
      </c>
      <c r="F144" t="s">
        <v>1524</v>
      </c>
      <c r="G144" t="s">
        <v>1521</v>
      </c>
      <c r="H144">
        <v>4</v>
      </c>
    </row>
    <row r="145" spans="1:8" x14ac:dyDescent="0.25">
      <c r="A145" t="s">
        <v>1712</v>
      </c>
      <c r="B145" t="s">
        <v>1178</v>
      </c>
      <c r="C145">
        <v>39</v>
      </c>
      <c r="D145" t="s">
        <v>1576</v>
      </c>
      <c r="E145" s="8">
        <v>45682</v>
      </c>
      <c r="F145" t="s">
        <v>1524</v>
      </c>
      <c r="G145" t="s">
        <v>1521</v>
      </c>
      <c r="H145">
        <v>3</v>
      </c>
    </row>
    <row r="146" spans="1:8" x14ac:dyDescent="0.25">
      <c r="A146" t="s">
        <v>1713</v>
      </c>
      <c r="B146" t="s">
        <v>1178</v>
      </c>
      <c r="C146">
        <v>25</v>
      </c>
      <c r="D146" t="s">
        <v>1640</v>
      </c>
      <c r="E146" s="8">
        <v>45647</v>
      </c>
      <c r="F146" t="s">
        <v>1520</v>
      </c>
      <c r="G146" t="s">
        <v>1529</v>
      </c>
      <c r="H146">
        <v>0</v>
      </c>
    </row>
    <row r="147" spans="1:8" x14ac:dyDescent="0.25">
      <c r="A147" t="s">
        <v>1714</v>
      </c>
      <c r="B147" t="s">
        <v>1175</v>
      </c>
      <c r="C147">
        <v>21</v>
      </c>
      <c r="D147" t="s">
        <v>1693</v>
      </c>
      <c r="E147" s="8">
        <v>45641</v>
      </c>
      <c r="F147" t="s">
        <v>1524</v>
      </c>
      <c r="G147" t="s">
        <v>1521</v>
      </c>
      <c r="H147">
        <v>2</v>
      </c>
    </row>
    <row r="148" spans="1:8" x14ac:dyDescent="0.25">
      <c r="A148" t="s">
        <v>1715</v>
      </c>
      <c r="B148" t="s">
        <v>1175</v>
      </c>
      <c r="C148">
        <v>59</v>
      </c>
      <c r="D148" t="s">
        <v>1561</v>
      </c>
      <c r="E148" s="8">
        <v>45701</v>
      </c>
      <c r="F148" t="s">
        <v>1520</v>
      </c>
      <c r="G148" t="s">
        <v>1521</v>
      </c>
      <c r="H148">
        <v>4</v>
      </c>
    </row>
    <row r="149" spans="1:8" x14ac:dyDescent="0.25">
      <c r="A149" t="s">
        <v>1716</v>
      </c>
      <c r="B149" t="s">
        <v>1178</v>
      </c>
      <c r="C149">
        <v>34</v>
      </c>
      <c r="D149" t="s">
        <v>1533</v>
      </c>
      <c r="E149" s="8">
        <v>45641</v>
      </c>
      <c r="F149" t="s">
        <v>1524</v>
      </c>
      <c r="G149" t="s">
        <v>1521</v>
      </c>
      <c r="H149">
        <v>3</v>
      </c>
    </row>
    <row r="150" spans="1:8" x14ac:dyDescent="0.25">
      <c r="A150" t="s">
        <v>1717</v>
      </c>
      <c r="B150" t="s">
        <v>1175</v>
      </c>
      <c r="C150">
        <v>24</v>
      </c>
      <c r="D150" t="s">
        <v>1545</v>
      </c>
      <c r="E150" s="8">
        <v>45617</v>
      </c>
      <c r="F150" t="s">
        <v>1520</v>
      </c>
      <c r="G150" t="s">
        <v>1529</v>
      </c>
      <c r="H150">
        <v>0</v>
      </c>
    </row>
    <row r="151" spans="1:8" x14ac:dyDescent="0.25">
      <c r="A151" t="s">
        <v>1718</v>
      </c>
      <c r="B151" t="s">
        <v>1175</v>
      </c>
      <c r="C151">
        <v>45</v>
      </c>
      <c r="D151" t="s">
        <v>1523</v>
      </c>
      <c r="E151" s="8">
        <v>45576</v>
      </c>
      <c r="F151" t="s">
        <v>1524</v>
      </c>
      <c r="G151" t="s">
        <v>1521</v>
      </c>
      <c r="H151">
        <v>4</v>
      </c>
    </row>
    <row r="152" spans="1:8" x14ac:dyDescent="0.25">
      <c r="A152" t="s">
        <v>1719</v>
      </c>
      <c r="B152" t="s">
        <v>1178</v>
      </c>
      <c r="C152">
        <v>63</v>
      </c>
      <c r="D152" t="s">
        <v>1670</v>
      </c>
      <c r="E152" s="8">
        <v>45665</v>
      </c>
      <c r="F152" t="s">
        <v>1520</v>
      </c>
      <c r="G152" t="s">
        <v>1521</v>
      </c>
      <c r="H152">
        <v>2</v>
      </c>
    </row>
    <row r="153" spans="1:8" x14ac:dyDescent="0.25">
      <c r="A153" t="s">
        <v>1720</v>
      </c>
      <c r="B153" t="s">
        <v>1178</v>
      </c>
      <c r="C153">
        <v>50</v>
      </c>
      <c r="D153" t="s">
        <v>1721</v>
      </c>
      <c r="E153" s="8">
        <v>45700</v>
      </c>
      <c r="F153" t="s">
        <v>1524</v>
      </c>
      <c r="G153" t="s">
        <v>1529</v>
      </c>
      <c r="H153">
        <v>0</v>
      </c>
    </row>
    <row r="154" spans="1:8" x14ac:dyDescent="0.25">
      <c r="A154" t="s">
        <v>1722</v>
      </c>
      <c r="B154" t="s">
        <v>1175</v>
      </c>
      <c r="C154">
        <v>59</v>
      </c>
      <c r="D154" t="s">
        <v>1625</v>
      </c>
      <c r="E154" s="8">
        <v>45703</v>
      </c>
      <c r="F154" t="s">
        <v>1520</v>
      </c>
      <c r="G154" t="s">
        <v>1521</v>
      </c>
      <c r="H154">
        <v>4</v>
      </c>
    </row>
    <row r="155" spans="1:8" x14ac:dyDescent="0.25">
      <c r="A155" t="s">
        <v>1723</v>
      </c>
      <c r="B155" t="s">
        <v>1175</v>
      </c>
      <c r="C155">
        <v>52</v>
      </c>
      <c r="D155" t="s">
        <v>1547</v>
      </c>
      <c r="E155" s="8">
        <v>45552</v>
      </c>
      <c r="F155" t="s">
        <v>1524</v>
      </c>
      <c r="G155" t="s">
        <v>1521</v>
      </c>
      <c r="H155">
        <v>4</v>
      </c>
    </row>
    <row r="156" spans="1:8" x14ac:dyDescent="0.25">
      <c r="A156" t="s">
        <v>1724</v>
      </c>
      <c r="B156" t="s">
        <v>1175</v>
      </c>
      <c r="C156">
        <v>38</v>
      </c>
      <c r="D156" t="s">
        <v>1531</v>
      </c>
      <c r="E156" s="8">
        <v>45699</v>
      </c>
      <c r="F156" t="s">
        <v>1524</v>
      </c>
      <c r="G156" t="s">
        <v>1521</v>
      </c>
      <c r="H156">
        <v>3</v>
      </c>
    </row>
    <row r="157" spans="1:8" x14ac:dyDescent="0.25">
      <c r="A157" t="s">
        <v>1725</v>
      </c>
      <c r="B157" t="s">
        <v>1175</v>
      </c>
      <c r="C157">
        <v>33</v>
      </c>
      <c r="D157" t="s">
        <v>1545</v>
      </c>
      <c r="E157" s="8">
        <v>45634</v>
      </c>
      <c r="F157" t="s">
        <v>1524</v>
      </c>
      <c r="G157" t="s">
        <v>1529</v>
      </c>
      <c r="H157">
        <v>0</v>
      </c>
    </row>
    <row r="158" spans="1:8" x14ac:dyDescent="0.25">
      <c r="A158" t="s">
        <v>1726</v>
      </c>
      <c r="B158" t="s">
        <v>1178</v>
      </c>
      <c r="C158">
        <v>60</v>
      </c>
      <c r="D158" t="s">
        <v>1567</v>
      </c>
      <c r="E158" s="8">
        <v>45559</v>
      </c>
      <c r="F158" t="s">
        <v>1524</v>
      </c>
      <c r="G158" t="s">
        <v>1521</v>
      </c>
      <c r="H158">
        <v>2</v>
      </c>
    </row>
    <row r="159" spans="1:8" x14ac:dyDescent="0.25">
      <c r="A159" t="s">
        <v>1727</v>
      </c>
      <c r="B159" t="s">
        <v>1175</v>
      </c>
      <c r="C159">
        <v>63</v>
      </c>
      <c r="D159" t="s">
        <v>1728</v>
      </c>
      <c r="E159" s="8">
        <v>45589</v>
      </c>
      <c r="F159" t="s">
        <v>1520</v>
      </c>
      <c r="G159" t="s">
        <v>1529</v>
      </c>
      <c r="H159">
        <v>0</v>
      </c>
    </row>
    <row r="160" spans="1:8" x14ac:dyDescent="0.25">
      <c r="A160" t="s">
        <v>1729</v>
      </c>
      <c r="B160" t="s">
        <v>1178</v>
      </c>
      <c r="C160">
        <v>61</v>
      </c>
      <c r="D160" t="s">
        <v>1572</v>
      </c>
      <c r="E160" s="8">
        <v>45675</v>
      </c>
      <c r="F160" t="s">
        <v>1520</v>
      </c>
      <c r="G160" t="s">
        <v>1521</v>
      </c>
      <c r="H160">
        <v>4</v>
      </c>
    </row>
    <row r="161" spans="1:8" x14ac:dyDescent="0.25">
      <c r="A161" t="s">
        <v>1730</v>
      </c>
      <c r="B161" t="s">
        <v>1175</v>
      </c>
      <c r="C161">
        <v>44</v>
      </c>
      <c r="D161" t="s">
        <v>1538</v>
      </c>
      <c r="E161" s="8">
        <v>45669</v>
      </c>
      <c r="F161" t="s">
        <v>1524</v>
      </c>
      <c r="G161" t="s">
        <v>1529</v>
      </c>
      <c r="H161">
        <v>0</v>
      </c>
    </row>
    <row r="162" spans="1:8" x14ac:dyDescent="0.25">
      <c r="A162" t="s">
        <v>1731</v>
      </c>
      <c r="B162" t="s">
        <v>1178</v>
      </c>
      <c r="C162">
        <v>40</v>
      </c>
      <c r="D162" t="s">
        <v>1721</v>
      </c>
      <c r="E162" s="8">
        <v>45660</v>
      </c>
      <c r="F162" t="s">
        <v>1520</v>
      </c>
      <c r="G162" t="s">
        <v>1521</v>
      </c>
      <c r="H162">
        <v>3</v>
      </c>
    </row>
    <row r="163" spans="1:8" x14ac:dyDescent="0.25">
      <c r="A163" t="s">
        <v>1732</v>
      </c>
      <c r="B163" t="s">
        <v>1178</v>
      </c>
      <c r="C163">
        <v>45</v>
      </c>
      <c r="D163" t="s">
        <v>1531</v>
      </c>
      <c r="E163" s="8">
        <v>45571</v>
      </c>
      <c r="F163" t="s">
        <v>1520</v>
      </c>
      <c r="G163" t="s">
        <v>1529</v>
      </c>
      <c r="H163">
        <v>0</v>
      </c>
    </row>
    <row r="164" spans="1:8" x14ac:dyDescent="0.25">
      <c r="A164" t="s">
        <v>1733</v>
      </c>
      <c r="B164" t="s">
        <v>1175</v>
      </c>
      <c r="C164">
        <v>61</v>
      </c>
      <c r="D164" t="s">
        <v>1651</v>
      </c>
      <c r="E164" s="8">
        <v>45546</v>
      </c>
      <c r="F164" t="s">
        <v>1520</v>
      </c>
      <c r="G164" t="s">
        <v>1521</v>
      </c>
      <c r="H164">
        <v>4</v>
      </c>
    </row>
    <row r="165" spans="1:8" x14ac:dyDescent="0.25">
      <c r="A165" t="s">
        <v>1734</v>
      </c>
      <c r="B165" t="s">
        <v>1175</v>
      </c>
      <c r="C165">
        <v>42</v>
      </c>
      <c r="D165" t="s">
        <v>1536</v>
      </c>
      <c r="E165" s="8">
        <v>45615</v>
      </c>
      <c r="F165" t="s">
        <v>1520</v>
      </c>
      <c r="G165" t="s">
        <v>1529</v>
      </c>
      <c r="H165">
        <v>0</v>
      </c>
    </row>
    <row r="166" spans="1:8" x14ac:dyDescent="0.25">
      <c r="A166" t="s">
        <v>1735</v>
      </c>
      <c r="B166" t="s">
        <v>1178</v>
      </c>
      <c r="C166">
        <v>37</v>
      </c>
      <c r="D166" t="s">
        <v>1545</v>
      </c>
      <c r="E166" s="8">
        <v>45728</v>
      </c>
      <c r="F166" t="s">
        <v>1520</v>
      </c>
      <c r="G166" t="s">
        <v>1521</v>
      </c>
      <c r="H166">
        <v>2</v>
      </c>
    </row>
    <row r="167" spans="1:8" x14ac:dyDescent="0.25">
      <c r="A167" t="s">
        <v>1736</v>
      </c>
      <c r="B167" t="s">
        <v>1178</v>
      </c>
      <c r="C167">
        <v>35</v>
      </c>
      <c r="D167" t="s">
        <v>1554</v>
      </c>
      <c r="E167" s="8">
        <v>45683</v>
      </c>
      <c r="F167" t="s">
        <v>1524</v>
      </c>
      <c r="G167" t="s">
        <v>1529</v>
      </c>
      <c r="H167">
        <v>0</v>
      </c>
    </row>
    <row r="168" spans="1:8" x14ac:dyDescent="0.25">
      <c r="A168" t="s">
        <v>1737</v>
      </c>
      <c r="B168" t="s">
        <v>1178</v>
      </c>
      <c r="C168">
        <v>55</v>
      </c>
      <c r="D168" t="s">
        <v>1728</v>
      </c>
      <c r="E168" s="8">
        <v>45726</v>
      </c>
      <c r="F168" t="s">
        <v>1520</v>
      </c>
      <c r="G168" t="s">
        <v>1521</v>
      </c>
      <c r="H168">
        <v>1</v>
      </c>
    </row>
    <row r="169" spans="1:8" x14ac:dyDescent="0.25">
      <c r="A169" t="s">
        <v>1738</v>
      </c>
      <c r="B169" t="s">
        <v>1178</v>
      </c>
      <c r="C169">
        <v>49</v>
      </c>
      <c r="D169" t="s">
        <v>1645</v>
      </c>
      <c r="E169" s="8">
        <v>45622</v>
      </c>
      <c r="F169" t="s">
        <v>1524</v>
      </c>
      <c r="G169" t="s">
        <v>1529</v>
      </c>
      <c r="H169">
        <v>0</v>
      </c>
    </row>
    <row r="170" spans="1:8" x14ac:dyDescent="0.25">
      <c r="A170" t="s">
        <v>1739</v>
      </c>
      <c r="B170" t="s">
        <v>1178</v>
      </c>
      <c r="C170">
        <v>53</v>
      </c>
      <c r="D170" t="s">
        <v>1582</v>
      </c>
      <c r="E170" s="8">
        <v>45563</v>
      </c>
      <c r="F170" t="s">
        <v>1524</v>
      </c>
      <c r="G170" t="s">
        <v>1521</v>
      </c>
      <c r="H170">
        <v>2</v>
      </c>
    </row>
    <row r="171" spans="1:8" x14ac:dyDescent="0.25">
      <c r="A171" t="s">
        <v>1740</v>
      </c>
      <c r="B171" t="s">
        <v>1178</v>
      </c>
      <c r="C171">
        <v>36</v>
      </c>
      <c r="D171" t="s">
        <v>1582</v>
      </c>
      <c r="E171" s="8">
        <v>45622</v>
      </c>
      <c r="F171" t="s">
        <v>1524</v>
      </c>
      <c r="G171" t="s">
        <v>1521</v>
      </c>
      <c r="H171">
        <v>3</v>
      </c>
    </row>
    <row r="172" spans="1:8" x14ac:dyDescent="0.25">
      <c r="A172" t="s">
        <v>1741</v>
      </c>
      <c r="B172" t="s">
        <v>1178</v>
      </c>
      <c r="C172">
        <v>56</v>
      </c>
      <c r="D172" t="s">
        <v>1587</v>
      </c>
      <c r="E172" s="8">
        <v>45724</v>
      </c>
      <c r="F172" t="s">
        <v>1524</v>
      </c>
      <c r="G172" t="s">
        <v>1529</v>
      </c>
      <c r="H172">
        <v>0</v>
      </c>
    </row>
    <row r="173" spans="1:8" x14ac:dyDescent="0.25">
      <c r="A173" t="s">
        <v>1742</v>
      </c>
      <c r="B173" t="s">
        <v>1175</v>
      </c>
      <c r="C173">
        <v>50</v>
      </c>
      <c r="D173" t="s">
        <v>1558</v>
      </c>
      <c r="E173" s="8">
        <v>45598</v>
      </c>
      <c r="F173" t="s">
        <v>1524</v>
      </c>
      <c r="G173" t="s">
        <v>1529</v>
      </c>
      <c r="H173">
        <v>0</v>
      </c>
    </row>
    <row r="174" spans="1:8" x14ac:dyDescent="0.25">
      <c r="A174" t="s">
        <v>1743</v>
      </c>
      <c r="B174" t="s">
        <v>1175</v>
      </c>
      <c r="C174">
        <v>36</v>
      </c>
      <c r="D174" t="s">
        <v>1590</v>
      </c>
      <c r="E174" s="8">
        <v>45738</v>
      </c>
      <c r="F174" t="s">
        <v>1520</v>
      </c>
      <c r="G174" t="s">
        <v>1529</v>
      </c>
      <c r="H174">
        <v>0</v>
      </c>
    </row>
    <row r="175" spans="1:8" x14ac:dyDescent="0.25">
      <c r="A175" t="s">
        <v>1744</v>
      </c>
      <c r="B175" t="s">
        <v>1175</v>
      </c>
      <c r="C175">
        <v>34</v>
      </c>
      <c r="D175" t="s">
        <v>1661</v>
      </c>
      <c r="E175" s="8">
        <v>45693</v>
      </c>
      <c r="F175" t="s">
        <v>1524</v>
      </c>
      <c r="G175" t="s">
        <v>1521</v>
      </c>
      <c r="H175">
        <v>2</v>
      </c>
    </row>
    <row r="176" spans="1:8" x14ac:dyDescent="0.25">
      <c r="A176" t="s">
        <v>1745</v>
      </c>
      <c r="B176" t="s">
        <v>1178</v>
      </c>
      <c r="C176">
        <v>62</v>
      </c>
      <c r="D176" t="s">
        <v>1695</v>
      </c>
      <c r="E176" s="8">
        <v>45718</v>
      </c>
      <c r="F176" t="s">
        <v>1524</v>
      </c>
      <c r="G176" t="s">
        <v>1529</v>
      </c>
      <c r="H176">
        <v>0</v>
      </c>
    </row>
    <row r="177" spans="1:8" x14ac:dyDescent="0.25">
      <c r="A177" t="s">
        <v>1746</v>
      </c>
      <c r="B177" t="s">
        <v>1178</v>
      </c>
      <c r="C177">
        <v>26</v>
      </c>
      <c r="D177" t="s">
        <v>1728</v>
      </c>
      <c r="E177" s="8">
        <v>45630</v>
      </c>
      <c r="F177" t="s">
        <v>1520</v>
      </c>
      <c r="G177" t="s">
        <v>1529</v>
      </c>
      <c r="H177">
        <v>0</v>
      </c>
    </row>
    <row r="178" spans="1:8" x14ac:dyDescent="0.25">
      <c r="A178" t="s">
        <v>1747</v>
      </c>
      <c r="B178" t="s">
        <v>1175</v>
      </c>
      <c r="C178">
        <v>18</v>
      </c>
      <c r="D178" t="s">
        <v>1523</v>
      </c>
      <c r="E178" s="8">
        <v>45665</v>
      </c>
      <c r="F178" t="s">
        <v>1524</v>
      </c>
      <c r="G178" t="s">
        <v>1521</v>
      </c>
      <c r="H178">
        <v>4</v>
      </c>
    </row>
    <row r="179" spans="1:8" x14ac:dyDescent="0.25">
      <c r="A179" t="s">
        <v>1748</v>
      </c>
      <c r="B179" t="s">
        <v>1175</v>
      </c>
      <c r="C179">
        <v>48</v>
      </c>
      <c r="D179" t="s">
        <v>1552</v>
      </c>
      <c r="E179" s="8">
        <v>45589</v>
      </c>
      <c r="F179" t="s">
        <v>1520</v>
      </c>
      <c r="G179" t="s">
        <v>1529</v>
      </c>
      <c r="H179">
        <v>0</v>
      </c>
    </row>
    <row r="180" spans="1:8" x14ac:dyDescent="0.25">
      <c r="A180" t="s">
        <v>1749</v>
      </c>
      <c r="B180" t="s">
        <v>1178</v>
      </c>
      <c r="C180">
        <v>65</v>
      </c>
      <c r="D180" t="s">
        <v>1721</v>
      </c>
      <c r="E180" s="8">
        <v>45671</v>
      </c>
      <c r="F180" t="s">
        <v>1520</v>
      </c>
      <c r="G180" t="s">
        <v>1521</v>
      </c>
      <c r="H180">
        <v>4</v>
      </c>
    </row>
    <row r="181" spans="1:8" x14ac:dyDescent="0.25">
      <c r="A181" t="s">
        <v>1750</v>
      </c>
      <c r="B181" t="s">
        <v>1175</v>
      </c>
      <c r="C181">
        <v>56</v>
      </c>
      <c r="D181" t="s">
        <v>1678</v>
      </c>
      <c r="E181" s="8">
        <v>45599</v>
      </c>
      <c r="F181" t="s">
        <v>1520</v>
      </c>
      <c r="G181" t="s">
        <v>1521</v>
      </c>
      <c r="H181">
        <v>2</v>
      </c>
    </row>
    <row r="182" spans="1:8" x14ac:dyDescent="0.25">
      <c r="A182" t="s">
        <v>1751</v>
      </c>
      <c r="B182" t="s">
        <v>1178</v>
      </c>
      <c r="C182">
        <v>54</v>
      </c>
      <c r="D182" t="s">
        <v>1526</v>
      </c>
      <c r="E182" s="8">
        <v>45660</v>
      </c>
      <c r="F182" t="s">
        <v>1524</v>
      </c>
      <c r="G182" t="s">
        <v>1529</v>
      </c>
      <c r="H182">
        <v>0</v>
      </c>
    </row>
    <row r="183" spans="1:8" x14ac:dyDescent="0.25">
      <c r="A183" t="s">
        <v>1752</v>
      </c>
      <c r="B183" t="s">
        <v>1175</v>
      </c>
      <c r="C183">
        <v>20</v>
      </c>
      <c r="D183" t="s">
        <v>1523</v>
      </c>
      <c r="E183" s="8">
        <v>45620</v>
      </c>
      <c r="F183" t="s">
        <v>1520</v>
      </c>
      <c r="G183" t="s">
        <v>1529</v>
      </c>
      <c r="H183">
        <v>0</v>
      </c>
    </row>
    <row r="184" spans="1:8" x14ac:dyDescent="0.25">
      <c r="A184" t="s">
        <v>1753</v>
      </c>
      <c r="B184" t="s">
        <v>1178</v>
      </c>
      <c r="C184">
        <v>40</v>
      </c>
      <c r="D184" t="s">
        <v>1678</v>
      </c>
      <c r="E184" s="8">
        <v>45631</v>
      </c>
      <c r="F184" t="s">
        <v>1524</v>
      </c>
      <c r="G184" t="s">
        <v>1529</v>
      </c>
      <c r="H184">
        <v>0</v>
      </c>
    </row>
    <row r="185" spans="1:8" x14ac:dyDescent="0.25">
      <c r="A185" t="s">
        <v>1754</v>
      </c>
      <c r="B185" t="s">
        <v>1178</v>
      </c>
      <c r="C185">
        <v>63</v>
      </c>
      <c r="D185" t="s">
        <v>1545</v>
      </c>
      <c r="E185" s="8">
        <v>45731</v>
      </c>
      <c r="F185" t="s">
        <v>1520</v>
      </c>
      <c r="G185" t="s">
        <v>1529</v>
      </c>
      <c r="H185">
        <v>0</v>
      </c>
    </row>
    <row r="186" spans="1:8" x14ac:dyDescent="0.25">
      <c r="A186" t="s">
        <v>1755</v>
      </c>
      <c r="B186" t="s">
        <v>1178</v>
      </c>
      <c r="C186">
        <v>21</v>
      </c>
      <c r="D186" t="s">
        <v>1587</v>
      </c>
      <c r="E186" s="8">
        <v>45569</v>
      </c>
      <c r="F186" t="s">
        <v>1524</v>
      </c>
      <c r="G186" t="s">
        <v>1521</v>
      </c>
      <c r="H186">
        <v>3</v>
      </c>
    </row>
    <row r="187" spans="1:8" x14ac:dyDescent="0.25">
      <c r="A187" t="s">
        <v>1756</v>
      </c>
      <c r="B187" t="s">
        <v>1175</v>
      </c>
      <c r="C187">
        <v>23</v>
      </c>
      <c r="D187" t="s">
        <v>1630</v>
      </c>
      <c r="E187" s="8">
        <v>45709</v>
      </c>
      <c r="F187" t="s">
        <v>1524</v>
      </c>
      <c r="G187" t="s">
        <v>1529</v>
      </c>
      <c r="H187">
        <v>0</v>
      </c>
    </row>
    <row r="188" spans="1:8" x14ac:dyDescent="0.25">
      <c r="A188" t="s">
        <v>1757</v>
      </c>
      <c r="B188" t="s">
        <v>1178</v>
      </c>
      <c r="C188">
        <v>24</v>
      </c>
      <c r="D188" t="s">
        <v>1519</v>
      </c>
      <c r="E188" s="8">
        <v>45564</v>
      </c>
      <c r="F188" t="s">
        <v>1520</v>
      </c>
      <c r="G188" t="s">
        <v>1521</v>
      </c>
      <c r="H188">
        <v>2</v>
      </c>
    </row>
    <row r="189" spans="1:8" x14ac:dyDescent="0.25">
      <c r="A189" t="s">
        <v>1758</v>
      </c>
      <c r="B189" t="s">
        <v>1175</v>
      </c>
      <c r="C189">
        <v>42</v>
      </c>
      <c r="D189" t="s">
        <v>1564</v>
      </c>
      <c r="E189" s="8">
        <v>45562</v>
      </c>
      <c r="F189" t="s">
        <v>1520</v>
      </c>
      <c r="G189" t="s">
        <v>1521</v>
      </c>
      <c r="H189">
        <v>3</v>
      </c>
    </row>
    <row r="190" spans="1:8" x14ac:dyDescent="0.25">
      <c r="A190" t="s">
        <v>1759</v>
      </c>
      <c r="B190" t="s">
        <v>1178</v>
      </c>
      <c r="C190">
        <v>26</v>
      </c>
      <c r="D190" t="s">
        <v>1616</v>
      </c>
      <c r="E190" s="8">
        <v>45658</v>
      </c>
      <c r="F190" t="s">
        <v>1520</v>
      </c>
      <c r="G190" t="s">
        <v>1521</v>
      </c>
      <c r="H190">
        <v>2</v>
      </c>
    </row>
    <row r="191" spans="1:8" x14ac:dyDescent="0.25">
      <c r="A191" t="s">
        <v>1760</v>
      </c>
      <c r="B191" t="s">
        <v>1178</v>
      </c>
      <c r="C191">
        <v>45</v>
      </c>
      <c r="D191" t="s">
        <v>1697</v>
      </c>
      <c r="E191" s="8">
        <v>45588</v>
      </c>
      <c r="F191" t="s">
        <v>1524</v>
      </c>
      <c r="G191" t="s">
        <v>1521</v>
      </c>
      <c r="H191">
        <v>1</v>
      </c>
    </row>
    <row r="192" spans="1:8" x14ac:dyDescent="0.25">
      <c r="A192" t="s">
        <v>1761</v>
      </c>
      <c r="B192" t="s">
        <v>1175</v>
      </c>
      <c r="C192">
        <v>59</v>
      </c>
      <c r="D192" t="s">
        <v>1572</v>
      </c>
      <c r="E192" s="8">
        <v>45554</v>
      </c>
      <c r="F192" t="s">
        <v>1520</v>
      </c>
      <c r="G192" t="s">
        <v>1521</v>
      </c>
      <c r="H192">
        <v>4</v>
      </c>
    </row>
    <row r="193" spans="1:8" x14ac:dyDescent="0.25">
      <c r="A193" t="s">
        <v>1762</v>
      </c>
      <c r="B193" t="s">
        <v>1178</v>
      </c>
      <c r="C193">
        <v>57</v>
      </c>
      <c r="D193" t="s">
        <v>1547</v>
      </c>
      <c r="E193" s="8">
        <v>45654</v>
      </c>
      <c r="F193" t="s">
        <v>1520</v>
      </c>
      <c r="G193" t="s">
        <v>1521</v>
      </c>
      <c r="H193">
        <v>2</v>
      </c>
    </row>
    <row r="194" spans="1:8" x14ac:dyDescent="0.25">
      <c r="A194" t="s">
        <v>1763</v>
      </c>
      <c r="B194" t="s">
        <v>1175</v>
      </c>
      <c r="C194">
        <v>58</v>
      </c>
      <c r="D194" t="s">
        <v>1538</v>
      </c>
      <c r="E194" s="8">
        <v>45720</v>
      </c>
      <c r="F194" t="s">
        <v>1520</v>
      </c>
      <c r="G194" t="s">
        <v>1529</v>
      </c>
      <c r="H194">
        <v>0</v>
      </c>
    </row>
    <row r="195" spans="1:8" x14ac:dyDescent="0.25">
      <c r="A195" t="s">
        <v>1764</v>
      </c>
      <c r="B195" t="s">
        <v>1175</v>
      </c>
      <c r="C195">
        <v>23</v>
      </c>
      <c r="D195" t="s">
        <v>1640</v>
      </c>
      <c r="E195" s="8">
        <v>45678</v>
      </c>
      <c r="F195" t="s">
        <v>1524</v>
      </c>
      <c r="G195" t="s">
        <v>1529</v>
      </c>
      <c r="H195">
        <v>0</v>
      </c>
    </row>
    <row r="196" spans="1:8" x14ac:dyDescent="0.25">
      <c r="A196" t="s">
        <v>1765</v>
      </c>
      <c r="B196" t="s">
        <v>1178</v>
      </c>
      <c r="C196">
        <v>42</v>
      </c>
      <c r="D196" t="s">
        <v>1697</v>
      </c>
      <c r="E196" s="8">
        <v>45652</v>
      </c>
      <c r="F196" t="s">
        <v>1520</v>
      </c>
      <c r="G196" t="s">
        <v>1529</v>
      </c>
      <c r="H196">
        <v>0</v>
      </c>
    </row>
    <row r="197" spans="1:8" x14ac:dyDescent="0.25">
      <c r="A197" t="s">
        <v>1766</v>
      </c>
      <c r="B197" t="s">
        <v>1178</v>
      </c>
      <c r="C197">
        <v>56</v>
      </c>
      <c r="D197" t="s">
        <v>1540</v>
      </c>
      <c r="E197" s="8">
        <v>45718</v>
      </c>
      <c r="F197" t="s">
        <v>1524</v>
      </c>
      <c r="G197" t="s">
        <v>1521</v>
      </c>
      <c r="H197">
        <v>1</v>
      </c>
    </row>
    <row r="198" spans="1:8" x14ac:dyDescent="0.25">
      <c r="A198" t="s">
        <v>1767</v>
      </c>
      <c r="B198" t="s">
        <v>1178</v>
      </c>
      <c r="C198">
        <v>65</v>
      </c>
      <c r="D198" t="s">
        <v>1585</v>
      </c>
      <c r="E198" s="8">
        <v>45564</v>
      </c>
      <c r="F198" t="s">
        <v>1524</v>
      </c>
      <c r="G198" t="s">
        <v>1529</v>
      </c>
      <c r="H198">
        <v>0</v>
      </c>
    </row>
    <row r="199" spans="1:8" x14ac:dyDescent="0.25">
      <c r="A199" t="s">
        <v>1768</v>
      </c>
      <c r="B199" t="s">
        <v>1175</v>
      </c>
      <c r="C199">
        <v>51</v>
      </c>
      <c r="D199" t="s">
        <v>1676</v>
      </c>
      <c r="E199" s="8">
        <v>45671</v>
      </c>
      <c r="F199" t="s">
        <v>1520</v>
      </c>
      <c r="G199" t="s">
        <v>1529</v>
      </c>
      <c r="H199">
        <v>0</v>
      </c>
    </row>
    <row r="200" spans="1:8" x14ac:dyDescent="0.25">
      <c r="A200" t="s">
        <v>1769</v>
      </c>
      <c r="B200" t="s">
        <v>1178</v>
      </c>
      <c r="C200">
        <v>61</v>
      </c>
      <c r="D200" t="s">
        <v>1721</v>
      </c>
      <c r="E200" s="8">
        <v>45677</v>
      </c>
      <c r="F200" t="s">
        <v>1524</v>
      </c>
      <c r="G200" t="s">
        <v>1521</v>
      </c>
      <c r="H200">
        <v>2</v>
      </c>
    </row>
    <row r="201" spans="1:8" x14ac:dyDescent="0.25">
      <c r="A201" t="s">
        <v>1770</v>
      </c>
      <c r="B201" t="s">
        <v>1175</v>
      </c>
      <c r="C201">
        <v>50</v>
      </c>
      <c r="D201" t="s">
        <v>1574</v>
      </c>
      <c r="E201" s="8">
        <v>45650</v>
      </c>
      <c r="F201" t="s">
        <v>1524</v>
      </c>
      <c r="G201" t="s">
        <v>1529</v>
      </c>
      <c r="H201">
        <v>0</v>
      </c>
    </row>
    <row r="202" spans="1:8" x14ac:dyDescent="0.25">
      <c r="A202" t="s">
        <v>1771</v>
      </c>
      <c r="B202" t="s">
        <v>1175</v>
      </c>
      <c r="C202">
        <v>20</v>
      </c>
      <c r="D202" t="s">
        <v>1596</v>
      </c>
      <c r="E202" s="8">
        <v>45611</v>
      </c>
      <c r="F202" t="s">
        <v>1520</v>
      </c>
      <c r="G202" t="s">
        <v>1521</v>
      </c>
      <c r="H202">
        <v>2</v>
      </c>
    </row>
    <row r="203" spans="1:8" x14ac:dyDescent="0.25">
      <c r="A203" t="s">
        <v>1772</v>
      </c>
      <c r="B203" t="s">
        <v>1175</v>
      </c>
      <c r="C203">
        <v>54</v>
      </c>
      <c r="D203" t="s">
        <v>1558</v>
      </c>
      <c r="E203" s="8">
        <v>45683</v>
      </c>
      <c r="F203" t="s">
        <v>1520</v>
      </c>
      <c r="G203" t="s">
        <v>1521</v>
      </c>
      <c r="H203">
        <v>3</v>
      </c>
    </row>
    <row r="204" spans="1:8" x14ac:dyDescent="0.25">
      <c r="A204" t="s">
        <v>1773</v>
      </c>
      <c r="B204" t="s">
        <v>1175</v>
      </c>
      <c r="C204">
        <v>33</v>
      </c>
      <c r="D204" t="s">
        <v>1574</v>
      </c>
      <c r="E204" s="8">
        <v>45698</v>
      </c>
      <c r="F204" t="s">
        <v>1520</v>
      </c>
      <c r="G204" t="s">
        <v>1529</v>
      </c>
      <c r="H204">
        <v>0</v>
      </c>
    </row>
    <row r="205" spans="1:8" x14ac:dyDescent="0.25">
      <c r="A205" t="s">
        <v>1774</v>
      </c>
      <c r="B205" t="s">
        <v>1175</v>
      </c>
      <c r="C205">
        <v>63</v>
      </c>
      <c r="D205" t="s">
        <v>1610</v>
      </c>
      <c r="E205" s="8">
        <v>45666</v>
      </c>
      <c r="F205" t="s">
        <v>1520</v>
      </c>
      <c r="G205" t="s">
        <v>1529</v>
      </c>
      <c r="H205">
        <v>0</v>
      </c>
    </row>
    <row r="206" spans="1:8" x14ac:dyDescent="0.25">
      <c r="A206" t="s">
        <v>1775</v>
      </c>
      <c r="B206" t="s">
        <v>1178</v>
      </c>
      <c r="C206">
        <v>60</v>
      </c>
      <c r="D206" t="s">
        <v>1547</v>
      </c>
      <c r="E206" s="8">
        <v>45732</v>
      </c>
      <c r="F206" t="s">
        <v>1524</v>
      </c>
      <c r="G206" t="s">
        <v>1529</v>
      </c>
      <c r="H206">
        <v>0</v>
      </c>
    </row>
    <row r="207" spans="1:8" x14ac:dyDescent="0.25">
      <c r="A207" t="s">
        <v>1776</v>
      </c>
      <c r="B207" t="s">
        <v>1178</v>
      </c>
      <c r="C207">
        <v>35</v>
      </c>
      <c r="D207" t="s">
        <v>1670</v>
      </c>
      <c r="E207" s="8">
        <v>45617</v>
      </c>
      <c r="F207" t="s">
        <v>1520</v>
      </c>
      <c r="G207" t="s">
        <v>1521</v>
      </c>
      <c r="H207">
        <v>2</v>
      </c>
    </row>
    <row r="208" spans="1:8" x14ac:dyDescent="0.25">
      <c r="A208" t="s">
        <v>1777</v>
      </c>
      <c r="B208" t="s">
        <v>1178</v>
      </c>
      <c r="C208">
        <v>57</v>
      </c>
      <c r="D208" t="s">
        <v>1545</v>
      </c>
      <c r="E208" s="8">
        <v>45674</v>
      </c>
      <c r="F208" t="s">
        <v>1520</v>
      </c>
      <c r="G208" t="s">
        <v>1529</v>
      </c>
      <c r="H208">
        <v>0</v>
      </c>
    </row>
    <row r="209" spans="1:8" x14ac:dyDescent="0.25">
      <c r="A209" t="s">
        <v>1778</v>
      </c>
      <c r="B209" t="s">
        <v>1175</v>
      </c>
      <c r="C209">
        <v>24</v>
      </c>
      <c r="D209" t="s">
        <v>1610</v>
      </c>
      <c r="E209" s="8">
        <v>45688</v>
      </c>
      <c r="F209" t="s">
        <v>1520</v>
      </c>
      <c r="G209" t="s">
        <v>1529</v>
      </c>
      <c r="H209">
        <v>0</v>
      </c>
    </row>
    <row r="210" spans="1:8" x14ac:dyDescent="0.25">
      <c r="A210" t="s">
        <v>1779</v>
      </c>
      <c r="B210" t="s">
        <v>1178</v>
      </c>
      <c r="C210">
        <v>32</v>
      </c>
      <c r="D210" t="s">
        <v>1572</v>
      </c>
      <c r="E210" s="8">
        <v>45570</v>
      </c>
      <c r="F210" t="s">
        <v>1520</v>
      </c>
      <c r="G210" t="s">
        <v>1521</v>
      </c>
      <c r="H210">
        <v>4</v>
      </c>
    </row>
    <row r="211" spans="1:8" x14ac:dyDescent="0.25">
      <c r="A211" t="s">
        <v>1780</v>
      </c>
      <c r="B211" t="s">
        <v>1175</v>
      </c>
      <c r="C211">
        <v>41</v>
      </c>
      <c r="D211" t="s">
        <v>1538</v>
      </c>
      <c r="E211" s="8">
        <v>45633</v>
      </c>
      <c r="F211" t="s">
        <v>1524</v>
      </c>
      <c r="G211" t="s">
        <v>1521</v>
      </c>
      <c r="H211">
        <v>2</v>
      </c>
    </row>
    <row r="212" spans="1:8" x14ac:dyDescent="0.25">
      <c r="A212" t="s">
        <v>1781</v>
      </c>
      <c r="B212" t="s">
        <v>1178</v>
      </c>
      <c r="C212">
        <v>40</v>
      </c>
      <c r="D212" t="s">
        <v>1693</v>
      </c>
      <c r="E212" s="8">
        <v>45639</v>
      </c>
      <c r="F212" t="s">
        <v>1520</v>
      </c>
      <c r="G212" t="s">
        <v>1529</v>
      </c>
      <c r="H212">
        <v>0</v>
      </c>
    </row>
    <row r="213" spans="1:8" x14ac:dyDescent="0.25">
      <c r="A213" t="s">
        <v>1782</v>
      </c>
      <c r="B213" t="s">
        <v>1178</v>
      </c>
      <c r="C213">
        <v>20</v>
      </c>
      <c r="D213" t="s">
        <v>1705</v>
      </c>
      <c r="E213" s="8">
        <v>45729</v>
      </c>
      <c r="F213" t="s">
        <v>1524</v>
      </c>
      <c r="G213" t="s">
        <v>1521</v>
      </c>
      <c r="H213">
        <v>3</v>
      </c>
    </row>
    <row r="214" spans="1:8" x14ac:dyDescent="0.25">
      <c r="A214" t="s">
        <v>1783</v>
      </c>
      <c r="B214" t="s">
        <v>1178</v>
      </c>
      <c r="C214">
        <v>51</v>
      </c>
      <c r="D214" t="s">
        <v>1594</v>
      </c>
      <c r="E214" s="8">
        <v>45674</v>
      </c>
      <c r="F214" t="s">
        <v>1524</v>
      </c>
      <c r="G214" t="s">
        <v>1529</v>
      </c>
      <c r="H214">
        <v>0</v>
      </c>
    </row>
    <row r="215" spans="1:8" x14ac:dyDescent="0.25">
      <c r="A215" t="s">
        <v>1784</v>
      </c>
      <c r="B215" t="s">
        <v>1175</v>
      </c>
      <c r="C215">
        <v>18</v>
      </c>
      <c r="D215" t="s">
        <v>1558</v>
      </c>
      <c r="E215" s="8">
        <v>45745</v>
      </c>
      <c r="F215" t="s">
        <v>1520</v>
      </c>
      <c r="G215" t="s">
        <v>1521</v>
      </c>
      <c r="H215">
        <v>3</v>
      </c>
    </row>
    <row r="216" spans="1:8" x14ac:dyDescent="0.25">
      <c r="A216" t="s">
        <v>1785</v>
      </c>
      <c r="B216" t="s">
        <v>1178</v>
      </c>
      <c r="C216">
        <v>43</v>
      </c>
      <c r="D216" t="s">
        <v>1561</v>
      </c>
      <c r="E216" s="8">
        <v>45661</v>
      </c>
      <c r="F216" t="s">
        <v>1520</v>
      </c>
      <c r="G216" t="s">
        <v>1529</v>
      </c>
      <c r="H216">
        <v>0</v>
      </c>
    </row>
    <row r="217" spans="1:8" x14ac:dyDescent="0.25">
      <c r="A217" t="s">
        <v>1786</v>
      </c>
      <c r="B217" t="s">
        <v>1178</v>
      </c>
      <c r="C217">
        <v>49</v>
      </c>
      <c r="D217" t="s">
        <v>1523</v>
      </c>
      <c r="E217" s="8">
        <v>45696</v>
      </c>
      <c r="F217" t="s">
        <v>1524</v>
      </c>
      <c r="G217" t="s">
        <v>1529</v>
      </c>
      <c r="H217">
        <v>0</v>
      </c>
    </row>
    <row r="218" spans="1:8" x14ac:dyDescent="0.25">
      <c r="A218" t="s">
        <v>1787</v>
      </c>
      <c r="B218" t="s">
        <v>1175</v>
      </c>
      <c r="C218">
        <v>57</v>
      </c>
      <c r="D218" t="s">
        <v>1600</v>
      </c>
      <c r="E218" s="8">
        <v>45736</v>
      </c>
      <c r="F218" t="s">
        <v>1520</v>
      </c>
      <c r="G218" t="s">
        <v>1521</v>
      </c>
      <c r="H218">
        <v>4</v>
      </c>
    </row>
    <row r="219" spans="1:8" x14ac:dyDescent="0.25">
      <c r="A219" t="s">
        <v>1788</v>
      </c>
      <c r="B219" t="s">
        <v>1178</v>
      </c>
      <c r="C219">
        <v>63</v>
      </c>
      <c r="D219" t="s">
        <v>1661</v>
      </c>
      <c r="E219" s="8">
        <v>45650</v>
      </c>
      <c r="F219" t="s">
        <v>1520</v>
      </c>
      <c r="G219" t="s">
        <v>1529</v>
      </c>
      <c r="H219">
        <v>0</v>
      </c>
    </row>
    <row r="220" spans="1:8" x14ac:dyDescent="0.25">
      <c r="A220" t="s">
        <v>1789</v>
      </c>
      <c r="B220" t="s">
        <v>1175</v>
      </c>
      <c r="C220">
        <v>47</v>
      </c>
      <c r="D220" t="s">
        <v>1651</v>
      </c>
      <c r="E220" s="8">
        <v>45565</v>
      </c>
      <c r="F220" t="s">
        <v>1520</v>
      </c>
      <c r="G220" t="s">
        <v>1521</v>
      </c>
      <c r="H220">
        <v>3</v>
      </c>
    </row>
    <row r="221" spans="1:8" x14ac:dyDescent="0.25">
      <c r="A221" t="s">
        <v>1790</v>
      </c>
      <c r="B221" t="s">
        <v>1175</v>
      </c>
      <c r="C221">
        <v>23</v>
      </c>
      <c r="D221" t="s">
        <v>1582</v>
      </c>
      <c r="E221" s="8">
        <v>45613</v>
      </c>
      <c r="F221" t="s">
        <v>1524</v>
      </c>
      <c r="G221" t="s">
        <v>1529</v>
      </c>
      <c r="H221">
        <v>0</v>
      </c>
    </row>
    <row r="222" spans="1:8" x14ac:dyDescent="0.25">
      <c r="A222" t="s">
        <v>1791</v>
      </c>
      <c r="B222" t="s">
        <v>1178</v>
      </c>
      <c r="C222">
        <v>65</v>
      </c>
      <c r="D222" t="s">
        <v>1526</v>
      </c>
      <c r="E222" s="8">
        <v>45729</v>
      </c>
      <c r="F222" t="s">
        <v>1524</v>
      </c>
      <c r="G222" t="s">
        <v>1529</v>
      </c>
      <c r="H222">
        <v>0</v>
      </c>
    </row>
    <row r="223" spans="1:8" x14ac:dyDescent="0.25">
      <c r="A223" t="s">
        <v>1792</v>
      </c>
      <c r="B223" t="s">
        <v>1178</v>
      </c>
      <c r="C223">
        <v>33</v>
      </c>
      <c r="D223" t="s">
        <v>1686</v>
      </c>
      <c r="E223" s="8">
        <v>45545</v>
      </c>
      <c r="F223" t="s">
        <v>1524</v>
      </c>
      <c r="G223" t="s">
        <v>1521</v>
      </c>
      <c r="H223">
        <v>3</v>
      </c>
    </row>
    <row r="224" spans="1:8" x14ac:dyDescent="0.25">
      <c r="A224" t="s">
        <v>1793</v>
      </c>
      <c r="B224" t="s">
        <v>1175</v>
      </c>
      <c r="C224">
        <v>35</v>
      </c>
      <c r="D224" t="s">
        <v>1721</v>
      </c>
      <c r="E224" s="8">
        <v>45628</v>
      </c>
      <c r="F224" t="s">
        <v>1520</v>
      </c>
      <c r="G224" t="s">
        <v>1529</v>
      </c>
      <c r="H224">
        <v>0</v>
      </c>
    </row>
    <row r="225" spans="1:8" x14ac:dyDescent="0.25">
      <c r="A225" t="s">
        <v>1794</v>
      </c>
      <c r="B225" t="s">
        <v>1175</v>
      </c>
      <c r="C225">
        <v>42</v>
      </c>
      <c r="D225" t="s">
        <v>1519</v>
      </c>
      <c r="E225" s="8">
        <v>45690</v>
      </c>
      <c r="F225" t="s">
        <v>1524</v>
      </c>
      <c r="G225" t="s">
        <v>1521</v>
      </c>
      <c r="H225">
        <v>4</v>
      </c>
    </row>
    <row r="226" spans="1:8" x14ac:dyDescent="0.25">
      <c r="A226" t="s">
        <v>1795</v>
      </c>
      <c r="B226" t="s">
        <v>1178</v>
      </c>
      <c r="C226">
        <v>23</v>
      </c>
      <c r="D226" t="s">
        <v>1796</v>
      </c>
      <c r="E226" s="8">
        <v>45687</v>
      </c>
      <c r="F226" t="s">
        <v>1524</v>
      </c>
      <c r="G226" t="s">
        <v>1521</v>
      </c>
      <c r="H226">
        <v>4</v>
      </c>
    </row>
    <row r="227" spans="1:8" x14ac:dyDescent="0.25">
      <c r="A227" t="s">
        <v>1797</v>
      </c>
      <c r="B227" t="s">
        <v>1178</v>
      </c>
      <c r="C227">
        <v>64</v>
      </c>
      <c r="D227" t="s">
        <v>1585</v>
      </c>
      <c r="E227" s="8">
        <v>45610</v>
      </c>
      <c r="F227" t="s">
        <v>1524</v>
      </c>
      <c r="G227" t="s">
        <v>1521</v>
      </c>
      <c r="H227">
        <v>3</v>
      </c>
    </row>
    <row r="228" spans="1:8" x14ac:dyDescent="0.25">
      <c r="A228" t="s">
        <v>1798</v>
      </c>
      <c r="B228" t="s">
        <v>1175</v>
      </c>
      <c r="C228">
        <v>45</v>
      </c>
      <c r="D228" t="s">
        <v>1552</v>
      </c>
      <c r="E228" s="8">
        <v>45621</v>
      </c>
      <c r="F228" t="s">
        <v>1524</v>
      </c>
      <c r="G228" t="s">
        <v>1521</v>
      </c>
      <c r="H228">
        <v>3</v>
      </c>
    </row>
    <row r="229" spans="1:8" x14ac:dyDescent="0.25">
      <c r="A229" t="s">
        <v>1799</v>
      </c>
      <c r="B229" t="s">
        <v>1178</v>
      </c>
      <c r="C229">
        <v>27</v>
      </c>
      <c r="D229" t="s">
        <v>1728</v>
      </c>
      <c r="E229" s="8">
        <v>45565</v>
      </c>
      <c r="F229" t="s">
        <v>1520</v>
      </c>
      <c r="G229" t="s">
        <v>1529</v>
      </c>
      <c r="H229">
        <v>0</v>
      </c>
    </row>
    <row r="230" spans="1:8" x14ac:dyDescent="0.25">
      <c r="A230" t="s">
        <v>1800</v>
      </c>
      <c r="B230" t="s">
        <v>1175</v>
      </c>
      <c r="C230">
        <v>54</v>
      </c>
      <c r="D230" t="s">
        <v>1651</v>
      </c>
      <c r="E230" s="8">
        <v>45621</v>
      </c>
      <c r="F230" t="s">
        <v>1520</v>
      </c>
      <c r="G230" t="s">
        <v>1521</v>
      </c>
      <c r="H230">
        <v>1</v>
      </c>
    </row>
    <row r="231" spans="1:8" x14ac:dyDescent="0.25">
      <c r="A231" t="s">
        <v>1801</v>
      </c>
      <c r="B231" t="s">
        <v>1178</v>
      </c>
      <c r="C231">
        <v>58</v>
      </c>
      <c r="D231" t="s">
        <v>1645</v>
      </c>
      <c r="E231" s="8">
        <v>45660</v>
      </c>
      <c r="F231" t="s">
        <v>1520</v>
      </c>
      <c r="G231" t="s">
        <v>1529</v>
      </c>
      <c r="H231">
        <v>0</v>
      </c>
    </row>
    <row r="232" spans="1:8" x14ac:dyDescent="0.25">
      <c r="A232" t="s">
        <v>1802</v>
      </c>
      <c r="B232" t="s">
        <v>1178</v>
      </c>
      <c r="C232">
        <v>37</v>
      </c>
      <c r="D232" t="s">
        <v>1523</v>
      </c>
      <c r="E232" s="8">
        <v>45568</v>
      </c>
      <c r="F232" t="s">
        <v>1520</v>
      </c>
      <c r="G232" t="s">
        <v>1521</v>
      </c>
      <c r="H232">
        <v>3</v>
      </c>
    </row>
    <row r="233" spans="1:8" x14ac:dyDescent="0.25">
      <c r="A233" t="s">
        <v>1803</v>
      </c>
      <c r="B233" t="s">
        <v>1178</v>
      </c>
      <c r="C233">
        <v>38</v>
      </c>
      <c r="D233" t="s">
        <v>1622</v>
      </c>
      <c r="E233" s="8">
        <v>45578</v>
      </c>
      <c r="F233" t="s">
        <v>1524</v>
      </c>
      <c r="G233" t="s">
        <v>1529</v>
      </c>
      <c r="H233">
        <v>0</v>
      </c>
    </row>
    <row r="234" spans="1:8" x14ac:dyDescent="0.25">
      <c r="A234" t="s">
        <v>1804</v>
      </c>
      <c r="B234" t="s">
        <v>1175</v>
      </c>
      <c r="C234">
        <v>57</v>
      </c>
      <c r="D234" t="s">
        <v>1526</v>
      </c>
      <c r="E234" s="8">
        <v>45708</v>
      </c>
      <c r="F234" t="s">
        <v>1520</v>
      </c>
      <c r="G234" t="s">
        <v>1521</v>
      </c>
      <c r="H234">
        <v>2</v>
      </c>
    </row>
    <row r="235" spans="1:8" x14ac:dyDescent="0.25">
      <c r="A235" t="s">
        <v>1805</v>
      </c>
      <c r="B235" t="s">
        <v>1175</v>
      </c>
      <c r="C235">
        <v>35</v>
      </c>
      <c r="D235" t="s">
        <v>1526</v>
      </c>
      <c r="E235" s="8">
        <v>45740</v>
      </c>
      <c r="F235" t="s">
        <v>1520</v>
      </c>
      <c r="G235" t="s">
        <v>1521</v>
      </c>
      <c r="H235">
        <v>1</v>
      </c>
    </row>
    <row r="236" spans="1:8" x14ac:dyDescent="0.25">
      <c r="A236" t="s">
        <v>1806</v>
      </c>
      <c r="B236" t="s">
        <v>1178</v>
      </c>
      <c r="C236">
        <v>24</v>
      </c>
      <c r="D236" t="s">
        <v>1796</v>
      </c>
      <c r="E236" s="8">
        <v>45620</v>
      </c>
      <c r="F236" t="s">
        <v>1524</v>
      </c>
      <c r="G236" t="s">
        <v>1529</v>
      </c>
      <c r="H236">
        <v>0</v>
      </c>
    </row>
    <row r="237" spans="1:8" x14ac:dyDescent="0.25">
      <c r="A237" t="s">
        <v>1807</v>
      </c>
      <c r="B237" t="s">
        <v>1175</v>
      </c>
      <c r="C237">
        <v>38</v>
      </c>
      <c r="D237" t="s">
        <v>1686</v>
      </c>
      <c r="E237" s="8">
        <v>45642</v>
      </c>
      <c r="F237" t="s">
        <v>1520</v>
      </c>
      <c r="G237" t="s">
        <v>1529</v>
      </c>
      <c r="H237">
        <v>0</v>
      </c>
    </row>
    <row r="238" spans="1:8" x14ac:dyDescent="0.25">
      <c r="A238" t="s">
        <v>1808</v>
      </c>
      <c r="B238" t="s">
        <v>1175</v>
      </c>
      <c r="C238">
        <v>22</v>
      </c>
      <c r="D238" t="s">
        <v>1523</v>
      </c>
      <c r="E238" s="8">
        <v>45587</v>
      </c>
      <c r="F238" t="s">
        <v>1524</v>
      </c>
      <c r="G238" t="s">
        <v>1529</v>
      </c>
      <c r="H238">
        <v>0</v>
      </c>
    </row>
    <row r="239" spans="1:8" x14ac:dyDescent="0.25">
      <c r="A239" t="s">
        <v>1809</v>
      </c>
      <c r="B239" t="s">
        <v>1178</v>
      </c>
      <c r="C239">
        <v>51</v>
      </c>
      <c r="D239" t="s">
        <v>1540</v>
      </c>
      <c r="E239" s="8">
        <v>45601</v>
      </c>
      <c r="F239" t="s">
        <v>1520</v>
      </c>
      <c r="G239" t="s">
        <v>1521</v>
      </c>
      <c r="H239">
        <v>3</v>
      </c>
    </row>
    <row r="240" spans="1:8" x14ac:dyDescent="0.25">
      <c r="A240" t="s">
        <v>1810</v>
      </c>
      <c r="B240" t="s">
        <v>1178</v>
      </c>
      <c r="C240">
        <v>54</v>
      </c>
      <c r="D240" t="s">
        <v>1554</v>
      </c>
      <c r="E240" s="8">
        <v>45560</v>
      </c>
      <c r="F240" t="s">
        <v>1520</v>
      </c>
      <c r="G240" t="s">
        <v>1529</v>
      </c>
      <c r="H240">
        <v>0</v>
      </c>
    </row>
    <row r="241" spans="1:8" x14ac:dyDescent="0.25">
      <c r="A241" t="s">
        <v>1811</v>
      </c>
      <c r="B241" t="s">
        <v>1178</v>
      </c>
      <c r="C241">
        <v>49</v>
      </c>
      <c r="D241" t="s">
        <v>1670</v>
      </c>
      <c r="E241" s="8">
        <v>45561</v>
      </c>
      <c r="F241" t="s">
        <v>1520</v>
      </c>
      <c r="G241" t="s">
        <v>1529</v>
      </c>
      <c r="H241">
        <v>0</v>
      </c>
    </row>
    <row r="242" spans="1:8" x14ac:dyDescent="0.25">
      <c r="A242" t="s">
        <v>1812</v>
      </c>
      <c r="B242" t="s">
        <v>1178</v>
      </c>
      <c r="C242">
        <v>42</v>
      </c>
      <c r="D242" t="s">
        <v>1695</v>
      </c>
      <c r="E242" s="8">
        <v>45641</v>
      </c>
      <c r="F242" t="s">
        <v>1524</v>
      </c>
      <c r="G242" t="s">
        <v>1529</v>
      </c>
      <c r="H242">
        <v>0</v>
      </c>
    </row>
    <row r="243" spans="1:8" x14ac:dyDescent="0.25">
      <c r="A243" t="s">
        <v>1813</v>
      </c>
      <c r="B243" t="s">
        <v>1178</v>
      </c>
      <c r="C243">
        <v>18</v>
      </c>
      <c r="D243" t="s">
        <v>1625</v>
      </c>
      <c r="E243" s="8">
        <v>45585</v>
      </c>
      <c r="F243" t="s">
        <v>1524</v>
      </c>
      <c r="G243" t="s">
        <v>1529</v>
      </c>
      <c r="H243">
        <v>0</v>
      </c>
    </row>
    <row r="244" spans="1:8" x14ac:dyDescent="0.25">
      <c r="A244" t="s">
        <v>1814</v>
      </c>
      <c r="B244" t="s">
        <v>1178</v>
      </c>
      <c r="C244">
        <v>51</v>
      </c>
      <c r="D244" t="s">
        <v>1552</v>
      </c>
      <c r="E244" s="8">
        <v>45635</v>
      </c>
      <c r="F244" t="s">
        <v>1520</v>
      </c>
      <c r="G244" t="s">
        <v>1521</v>
      </c>
      <c r="H244">
        <v>2</v>
      </c>
    </row>
    <row r="245" spans="1:8" x14ac:dyDescent="0.25">
      <c r="A245" t="s">
        <v>1815</v>
      </c>
      <c r="B245" t="s">
        <v>1178</v>
      </c>
      <c r="C245">
        <v>65</v>
      </c>
      <c r="D245" t="s">
        <v>1651</v>
      </c>
      <c r="E245" s="8">
        <v>45586</v>
      </c>
      <c r="F245" t="s">
        <v>1524</v>
      </c>
      <c r="G245" t="s">
        <v>1521</v>
      </c>
      <c r="H245">
        <v>2</v>
      </c>
    </row>
    <row r="246" spans="1:8" x14ac:dyDescent="0.25">
      <c r="A246" t="s">
        <v>1816</v>
      </c>
      <c r="B246" t="s">
        <v>1178</v>
      </c>
      <c r="C246">
        <v>60</v>
      </c>
      <c r="D246" t="s">
        <v>1554</v>
      </c>
      <c r="E246" s="8">
        <v>45647</v>
      </c>
      <c r="F246" t="s">
        <v>1520</v>
      </c>
      <c r="G246" t="s">
        <v>1521</v>
      </c>
      <c r="H246">
        <v>4</v>
      </c>
    </row>
    <row r="247" spans="1:8" x14ac:dyDescent="0.25">
      <c r="A247" t="s">
        <v>1817</v>
      </c>
      <c r="B247" t="s">
        <v>1175</v>
      </c>
      <c r="C247">
        <v>65</v>
      </c>
      <c r="D247" t="s">
        <v>1603</v>
      </c>
      <c r="E247" s="8">
        <v>45661</v>
      </c>
      <c r="F247" t="s">
        <v>1524</v>
      </c>
      <c r="G247" t="s">
        <v>1529</v>
      </c>
      <c r="H247">
        <v>0</v>
      </c>
    </row>
    <row r="248" spans="1:8" x14ac:dyDescent="0.25">
      <c r="A248" t="s">
        <v>1818</v>
      </c>
      <c r="B248" t="s">
        <v>1178</v>
      </c>
      <c r="C248">
        <v>59</v>
      </c>
      <c r="D248" t="s">
        <v>1693</v>
      </c>
      <c r="E248" s="8">
        <v>45550</v>
      </c>
      <c r="F248" t="s">
        <v>1520</v>
      </c>
      <c r="G248" t="s">
        <v>1521</v>
      </c>
      <c r="H248">
        <v>3</v>
      </c>
    </row>
    <row r="249" spans="1:8" x14ac:dyDescent="0.25">
      <c r="A249" t="s">
        <v>1819</v>
      </c>
      <c r="B249" t="s">
        <v>1175</v>
      </c>
      <c r="C249">
        <v>25</v>
      </c>
      <c r="D249" t="s">
        <v>1585</v>
      </c>
      <c r="E249" s="8">
        <v>45570</v>
      </c>
      <c r="F249" t="s">
        <v>1524</v>
      </c>
      <c r="G249" t="s">
        <v>1521</v>
      </c>
      <c r="H249">
        <v>4</v>
      </c>
    </row>
    <row r="250" spans="1:8" x14ac:dyDescent="0.25">
      <c r="A250" t="s">
        <v>1820</v>
      </c>
      <c r="B250" t="s">
        <v>1175</v>
      </c>
      <c r="C250">
        <v>18</v>
      </c>
      <c r="D250" t="s">
        <v>1600</v>
      </c>
      <c r="E250" s="8">
        <v>45729</v>
      </c>
      <c r="F250" t="s">
        <v>1524</v>
      </c>
      <c r="G250" t="s">
        <v>1529</v>
      </c>
      <c r="H250">
        <v>0</v>
      </c>
    </row>
    <row r="251" spans="1:8" x14ac:dyDescent="0.25">
      <c r="A251" t="s">
        <v>1821</v>
      </c>
      <c r="B251" t="s">
        <v>1175</v>
      </c>
      <c r="C251">
        <v>22</v>
      </c>
      <c r="D251" t="s">
        <v>1693</v>
      </c>
      <c r="E251" s="8">
        <v>45655</v>
      </c>
      <c r="F251" t="s">
        <v>1524</v>
      </c>
      <c r="G251" t="s">
        <v>1521</v>
      </c>
      <c r="H251">
        <v>4</v>
      </c>
    </row>
    <row r="252" spans="1:8" x14ac:dyDescent="0.25">
      <c r="A252" t="s">
        <v>1822</v>
      </c>
      <c r="B252" t="s">
        <v>1175</v>
      </c>
      <c r="C252">
        <v>56</v>
      </c>
      <c r="D252" t="s">
        <v>1552</v>
      </c>
      <c r="E252" s="8">
        <v>45688</v>
      </c>
      <c r="F252" t="s">
        <v>1520</v>
      </c>
      <c r="G252" t="s">
        <v>1529</v>
      </c>
      <c r="H252">
        <v>0</v>
      </c>
    </row>
    <row r="253" spans="1:8" x14ac:dyDescent="0.25">
      <c r="A253" t="s">
        <v>1823</v>
      </c>
      <c r="B253" t="s">
        <v>1178</v>
      </c>
      <c r="C253">
        <v>50</v>
      </c>
      <c r="D253" t="s">
        <v>1594</v>
      </c>
      <c r="E253" s="8">
        <v>45621</v>
      </c>
      <c r="F253" t="s">
        <v>1520</v>
      </c>
      <c r="G253" t="s">
        <v>1521</v>
      </c>
      <c r="H253">
        <v>4</v>
      </c>
    </row>
    <row r="254" spans="1:8" x14ac:dyDescent="0.25">
      <c r="A254" t="s">
        <v>1824</v>
      </c>
      <c r="B254" t="s">
        <v>1175</v>
      </c>
      <c r="C254">
        <v>23</v>
      </c>
      <c r="D254" t="s">
        <v>1538</v>
      </c>
      <c r="E254" s="8">
        <v>45564</v>
      </c>
      <c r="F254" t="s">
        <v>1520</v>
      </c>
      <c r="G254" t="s">
        <v>1529</v>
      </c>
      <c r="H254">
        <v>0</v>
      </c>
    </row>
    <row r="255" spans="1:8" x14ac:dyDescent="0.25">
      <c r="A255" t="s">
        <v>1825</v>
      </c>
      <c r="B255" t="s">
        <v>1175</v>
      </c>
      <c r="C255">
        <v>63</v>
      </c>
      <c r="D255" t="s">
        <v>1686</v>
      </c>
      <c r="E255" s="8">
        <v>45633</v>
      </c>
      <c r="F255" t="s">
        <v>1524</v>
      </c>
      <c r="G255" t="s">
        <v>1529</v>
      </c>
      <c r="H255">
        <v>0</v>
      </c>
    </row>
    <row r="256" spans="1:8" x14ac:dyDescent="0.25">
      <c r="A256" t="s">
        <v>1826</v>
      </c>
      <c r="B256" t="s">
        <v>1178</v>
      </c>
      <c r="C256">
        <v>57</v>
      </c>
      <c r="D256" t="s">
        <v>1600</v>
      </c>
      <c r="E256" s="8">
        <v>45735</v>
      </c>
      <c r="F256" t="s">
        <v>1520</v>
      </c>
      <c r="G256" t="s">
        <v>1529</v>
      </c>
      <c r="H256">
        <v>0</v>
      </c>
    </row>
    <row r="257" spans="1:8" x14ac:dyDescent="0.25">
      <c r="A257" t="s">
        <v>1827</v>
      </c>
      <c r="B257" t="s">
        <v>1178</v>
      </c>
      <c r="C257">
        <v>19</v>
      </c>
      <c r="D257" t="s">
        <v>1567</v>
      </c>
      <c r="E257" s="8">
        <v>45661</v>
      </c>
      <c r="F257" t="s">
        <v>1524</v>
      </c>
      <c r="G257" t="s">
        <v>1529</v>
      </c>
      <c r="H257">
        <v>0</v>
      </c>
    </row>
    <row r="258" spans="1:8" x14ac:dyDescent="0.25">
      <c r="A258" t="s">
        <v>1828</v>
      </c>
      <c r="B258" t="s">
        <v>1178</v>
      </c>
      <c r="C258">
        <v>47</v>
      </c>
      <c r="D258" t="s">
        <v>1676</v>
      </c>
      <c r="E258" s="8">
        <v>45606</v>
      </c>
      <c r="F258" t="s">
        <v>1524</v>
      </c>
      <c r="G258" t="s">
        <v>1521</v>
      </c>
      <c r="H258">
        <v>1</v>
      </c>
    </row>
    <row r="259" spans="1:8" x14ac:dyDescent="0.25">
      <c r="A259" t="s">
        <v>1829</v>
      </c>
      <c r="B259" t="s">
        <v>1178</v>
      </c>
      <c r="C259">
        <v>41</v>
      </c>
      <c r="D259" t="s">
        <v>1536</v>
      </c>
      <c r="E259" s="8">
        <v>45699</v>
      </c>
      <c r="F259" t="s">
        <v>1520</v>
      </c>
      <c r="G259" t="s">
        <v>1529</v>
      </c>
      <c r="H259">
        <v>0</v>
      </c>
    </row>
    <row r="260" spans="1:8" x14ac:dyDescent="0.25">
      <c r="A260" t="s">
        <v>1830</v>
      </c>
      <c r="B260" t="s">
        <v>1178</v>
      </c>
      <c r="C260">
        <v>39</v>
      </c>
      <c r="D260" t="s">
        <v>1567</v>
      </c>
      <c r="E260" s="8">
        <v>45652</v>
      </c>
      <c r="F260" t="s">
        <v>1524</v>
      </c>
      <c r="G260" t="s">
        <v>1521</v>
      </c>
      <c r="H260">
        <v>2</v>
      </c>
    </row>
    <row r="261" spans="1:8" x14ac:dyDescent="0.25">
      <c r="A261" t="s">
        <v>1831</v>
      </c>
      <c r="B261" t="s">
        <v>1178</v>
      </c>
      <c r="C261">
        <v>36</v>
      </c>
      <c r="D261" t="s">
        <v>1531</v>
      </c>
      <c r="E261" s="8">
        <v>45736</v>
      </c>
      <c r="F261" t="s">
        <v>1524</v>
      </c>
      <c r="G261" t="s">
        <v>1521</v>
      </c>
      <c r="H261">
        <v>3</v>
      </c>
    </row>
    <row r="262" spans="1:8" x14ac:dyDescent="0.25">
      <c r="A262" t="s">
        <v>1832</v>
      </c>
      <c r="B262" t="s">
        <v>1178</v>
      </c>
      <c r="C262">
        <v>30</v>
      </c>
      <c r="D262" t="s">
        <v>1697</v>
      </c>
      <c r="E262" s="8">
        <v>45699</v>
      </c>
      <c r="F262" t="s">
        <v>1520</v>
      </c>
      <c r="G262" t="s">
        <v>1521</v>
      </c>
      <c r="H262">
        <v>4</v>
      </c>
    </row>
    <row r="263" spans="1:8" x14ac:dyDescent="0.25">
      <c r="A263" t="s">
        <v>1833</v>
      </c>
      <c r="B263" t="s">
        <v>1178</v>
      </c>
      <c r="C263">
        <v>27</v>
      </c>
      <c r="D263" t="s">
        <v>1533</v>
      </c>
      <c r="E263" s="8">
        <v>45678</v>
      </c>
      <c r="F263" t="s">
        <v>1524</v>
      </c>
      <c r="G263" t="s">
        <v>1521</v>
      </c>
      <c r="H263">
        <v>2</v>
      </c>
    </row>
    <row r="264" spans="1:8" x14ac:dyDescent="0.25">
      <c r="A264" t="s">
        <v>1834</v>
      </c>
      <c r="B264" t="s">
        <v>1178</v>
      </c>
      <c r="C264">
        <v>20</v>
      </c>
      <c r="D264" t="s">
        <v>1616</v>
      </c>
      <c r="E264" s="8">
        <v>45539</v>
      </c>
      <c r="F264" t="s">
        <v>1524</v>
      </c>
      <c r="G264" t="s">
        <v>1529</v>
      </c>
      <c r="H264">
        <v>0</v>
      </c>
    </row>
    <row r="265" spans="1:8" x14ac:dyDescent="0.25">
      <c r="A265" t="s">
        <v>1835</v>
      </c>
      <c r="B265" t="s">
        <v>1175</v>
      </c>
      <c r="C265">
        <v>65</v>
      </c>
      <c r="D265" t="s">
        <v>1526</v>
      </c>
      <c r="E265" s="8">
        <v>45560</v>
      </c>
      <c r="F265" t="s">
        <v>1520</v>
      </c>
      <c r="G265" t="s">
        <v>1529</v>
      </c>
      <c r="H265">
        <v>0</v>
      </c>
    </row>
    <row r="266" spans="1:8" x14ac:dyDescent="0.25">
      <c r="A266" t="s">
        <v>1836</v>
      </c>
      <c r="B266" t="s">
        <v>1178</v>
      </c>
      <c r="C266">
        <v>40</v>
      </c>
      <c r="D266" t="s">
        <v>1603</v>
      </c>
      <c r="E266" s="8">
        <v>45686</v>
      </c>
      <c r="F266" t="s">
        <v>1524</v>
      </c>
      <c r="G266" t="s">
        <v>1529</v>
      </c>
      <c r="H266">
        <v>0</v>
      </c>
    </row>
    <row r="267" spans="1:8" x14ac:dyDescent="0.25">
      <c r="A267" t="s">
        <v>1837</v>
      </c>
      <c r="B267" t="s">
        <v>1178</v>
      </c>
      <c r="C267">
        <v>29</v>
      </c>
      <c r="D267" t="s">
        <v>1695</v>
      </c>
      <c r="E267" s="8">
        <v>45683</v>
      </c>
      <c r="F267" t="s">
        <v>1524</v>
      </c>
      <c r="G267" t="s">
        <v>1529</v>
      </c>
      <c r="H267">
        <v>0</v>
      </c>
    </row>
    <row r="268" spans="1:8" x14ac:dyDescent="0.25">
      <c r="A268" t="s">
        <v>1838</v>
      </c>
      <c r="B268" t="s">
        <v>1178</v>
      </c>
      <c r="C268">
        <v>21</v>
      </c>
      <c r="D268" t="s">
        <v>1585</v>
      </c>
      <c r="E268" s="8">
        <v>45672</v>
      </c>
      <c r="F268" t="s">
        <v>1520</v>
      </c>
      <c r="G268" t="s">
        <v>1529</v>
      </c>
      <c r="H268">
        <v>0</v>
      </c>
    </row>
    <row r="269" spans="1:8" x14ac:dyDescent="0.25">
      <c r="A269" t="s">
        <v>1839</v>
      </c>
      <c r="B269" t="s">
        <v>1175</v>
      </c>
      <c r="C269">
        <v>46</v>
      </c>
      <c r="D269" t="s">
        <v>1564</v>
      </c>
      <c r="E269" s="8">
        <v>45695</v>
      </c>
      <c r="F269" t="s">
        <v>1524</v>
      </c>
      <c r="G269" t="s">
        <v>1521</v>
      </c>
      <c r="H269">
        <v>1</v>
      </c>
    </row>
    <row r="270" spans="1:8" x14ac:dyDescent="0.25">
      <c r="A270" t="s">
        <v>1840</v>
      </c>
      <c r="B270" t="s">
        <v>1175</v>
      </c>
      <c r="C270">
        <v>23</v>
      </c>
      <c r="D270" t="s">
        <v>1596</v>
      </c>
      <c r="E270" s="8">
        <v>45735</v>
      </c>
      <c r="F270" t="s">
        <v>1524</v>
      </c>
      <c r="G270" t="s">
        <v>1529</v>
      </c>
      <c r="H270">
        <v>0</v>
      </c>
    </row>
    <row r="271" spans="1:8" x14ac:dyDescent="0.25">
      <c r="A271" t="s">
        <v>1841</v>
      </c>
      <c r="B271" t="s">
        <v>1175</v>
      </c>
      <c r="C271">
        <v>57</v>
      </c>
      <c r="D271" t="s">
        <v>1564</v>
      </c>
      <c r="E271" s="8">
        <v>45705</v>
      </c>
      <c r="F271" t="s">
        <v>1524</v>
      </c>
      <c r="G271" t="s">
        <v>1529</v>
      </c>
      <c r="H271">
        <v>0</v>
      </c>
    </row>
    <row r="272" spans="1:8" x14ac:dyDescent="0.25">
      <c r="A272" t="s">
        <v>1842</v>
      </c>
      <c r="B272" t="s">
        <v>1178</v>
      </c>
      <c r="C272">
        <v>46</v>
      </c>
      <c r="D272" t="s">
        <v>1645</v>
      </c>
      <c r="E272" s="8">
        <v>45674</v>
      </c>
      <c r="F272" t="s">
        <v>1524</v>
      </c>
      <c r="G272" t="s">
        <v>1529</v>
      </c>
      <c r="H272">
        <v>0</v>
      </c>
    </row>
    <row r="273" spans="1:8" x14ac:dyDescent="0.25">
      <c r="A273" t="s">
        <v>1843</v>
      </c>
      <c r="B273" t="s">
        <v>1175</v>
      </c>
      <c r="C273">
        <v>31</v>
      </c>
      <c r="D273" t="s">
        <v>1645</v>
      </c>
      <c r="E273" s="8">
        <v>45625</v>
      </c>
      <c r="F273" t="s">
        <v>1520</v>
      </c>
      <c r="G273" t="s">
        <v>1529</v>
      </c>
      <c r="H273">
        <v>0</v>
      </c>
    </row>
    <row r="274" spans="1:8" x14ac:dyDescent="0.25">
      <c r="A274" t="s">
        <v>1844</v>
      </c>
      <c r="B274" t="s">
        <v>1178</v>
      </c>
      <c r="C274">
        <v>32</v>
      </c>
      <c r="D274" t="s">
        <v>1630</v>
      </c>
      <c r="E274" s="8">
        <v>45699</v>
      </c>
      <c r="F274" t="s">
        <v>1520</v>
      </c>
      <c r="G274" t="s">
        <v>1529</v>
      </c>
      <c r="H274">
        <v>0</v>
      </c>
    </row>
    <row r="275" spans="1:8" x14ac:dyDescent="0.25">
      <c r="A275" t="s">
        <v>1845</v>
      </c>
      <c r="B275" t="s">
        <v>1178</v>
      </c>
      <c r="C275">
        <v>44</v>
      </c>
      <c r="D275" t="s">
        <v>1603</v>
      </c>
      <c r="E275" s="8">
        <v>45685</v>
      </c>
      <c r="F275" t="s">
        <v>1520</v>
      </c>
      <c r="G275" t="s">
        <v>1529</v>
      </c>
      <c r="H275">
        <v>0</v>
      </c>
    </row>
    <row r="276" spans="1:8" x14ac:dyDescent="0.25">
      <c r="A276" t="s">
        <v>1846</v>
      </c>
      <c r="B276" t="s">
        <v>1175</v>
      </c>
      <c r="C276">
        <v>24</v>
      </c>
      <c r="D276" t="s">
        <v>1587</v>
      </c>
      <c r="E276" s="8">
        <v>45563</v>
      </c>
      <c r="F276" t="s">
        <v>1520</v>
      </c>
      <c r="G276" t="s">
        <v>1529</v>
      </c>
      <c r="H276">
        <v>0</v>
      </c>
    </row>
    <row r="277" spans="1:8" x14ac:dyDescent="0.25">
      <c r="A277" t="s">
        <v>1847</v>
      </c>
      <c r="B277" t="s">
        <v>1175</v>
      </c>
      <c r="C277">
        <v>45</v>
      </c>
      <c r="D277" t="s">
        <v>1519</v>
      </c>
      <c r="E277" s="8">
        <v>45582</v>
      </c>
      <c r="F277" t="s">
        <v>1524</v>
      </c>
      <c r="G277" t="s">
        <v>1521</v>
      </c>
      <c r="H277">
        <v>3</v>
      </c>
    </row>
    <row r="278" spans="1:8" x14ac:dyDescent="0.25">
      <c r="A278" t="s">
        <v>1848</v>
      </c>
      <c r="B278" t="s">
        <v>1178</v>
      </c>
      <c r="C278">
        <v>45</v>
      </c>
      <c r="D278" t="s">
        <v>1533</v>
      </c>
      <c r="E278" s="8">
        <v>45613</v>
      </c>
      <c r="F278" t="s">
        <v>1524</v>
      </c>
      <c r="G278" t="s">
        <v>1529</v>
      </c>
      <c r="H278">
        <v>0</v>
      </c>
    </row>
    <row r="279" spans="1:8" x14ac:dyDescent="0.25">
      <c r="A279" t="s">
        <v>1849</v>
      </c>
      <c r="B279" t="s">
        <v>1178</v>
      </c>
      <c r="C279">
        <v>41</v>
      </c>
      <c r="D279" t="s">
        <v>1519</v>
      </c>
      <c r="E279" s="8">
        <v>45656</v>
      </c>
      <c r="F279" t="s">
        <v>1520</v>
      </c>
      <c r="G279" t="s">
        <v>1521</v>
      </c>
      <c r="H279">
        <v>3</v>
      </c>
    </row>
    <row r="280" spans="1:8" x14ac:dyDescent="0.25">
      <c r="A280" t="s">
        <v>1850</v>
      </c>
      <c r="B280" t="s">
        <v>1178</v>
      </c>
      <c r="C280">
        <v>37</v>
      </c>
      <c r="D280" t="s">
        <v>1538</v>
      </c>
      <c r="E280" s="8">
        <v>45686</v>
      </c>
      <c r="F280" t="s">
        <v>1524</v>
      </c>
      <c r="G280" t="s">
        <v>1521</v>
      </c>
      <c r="H280">
        <v>2</v>
      </c>
    </row>
    <row r="281" spans="1:8" x14ac:dyDescent="0.25">
      <c r="A281" t="s">
        <v>1851</v>
      </c>
      <c r="B281" t="s">
        <v>1175</v>
      </c>
      <c r="C281">
        <v>36</v>
      </c>
      <c r="D281" t="s">
        <v>1695</v>
      </c>
      <c r="E281" s="8">
        <v>45618</v>
      </c>
      <c r="F281" t="s">
        <v>1524</v>
      </c>
      <c r="G281" t="s">
        <v>1529</v>
      </c>
      <c r="H281">
        <v>0</v>
      </c>
    </row>
    <row r="282" spans="1:8" x14ac:dyDescent="0.25">
      <c r="A282" t="s">
        <v>1852</v>
      </c>
      <c r="B282" t="s">
        <v>1175</v>
      </c>
      <c r="C282">
        <v>51</v>
      </c>
      <c r="D282" t="s">
        <v>1590</v>
      </c>
      <c r="E282" s="8">
        <v>45737</v>
      </c>
      <c r="F282" t="s">
        <v>1520</v>
      </c>
      <c r="G282" t="s">
        <v>1521</v>
      </c>
      <c r="H282">
        <v>4</v>
      </c>
    </row>
    <row r="283" spans="1:8" x14ac:dyDescent="0.25">
      <c r="A283" t="s">
        <v>1853</v>
      </c>
      <c r="B283" t="s">
        <v>1178</v>
      </c>
      <c r="C283">
        <v>25</v>
      </c>
      <c r="D283" t="s">
        <v>1676</v>
      </c>
      <c r="E283" s="8">
        <v>45712</v>
      </c>
      <c r="F283" t="s">
        <v>1520</v>
      </c>
      <c r="G283" t="s">
        <v>1521</v>
      </c>
      <c r="H283">
        <v>4</v>
      </c>
    </row>
    <row r="284" spans="1:8" x14ac:dyDescent="0.25">
      <c r="A284" t="s">
        <v>1854</v>
      </c>
      <c r="B284" t="s">
        <v>1178</v>
      </c>
      <c r="C284">
        <v>46</v>
      </c>
      <c r="D284" t="s">
        <v>1728</v>
      </c>
      <c r="E284" s="8">
        <v>45554</v>
      </c>
      <c r="F284" t="s">
        <v>1524</v>
      </c>
      <c r="G284" t="s">
        <v>1529</v>
      </c>
      <c r="H284">
        <v>0</v>
      </c>
    </row>
    <row r="285" spans="1:8" x14ac:dyDescent="0.25">
      <c r="A285" t="s">
        <v>1855</v>
      </c>
      <c r="B285" t="s">
        <v>1175</v>
      </c>
      <c r="C285">
        <v>55</v>
      </c>
      <c r="D285" t="s">
        <v>1600</v>
      </c>
      <c r="E285" s="8">
        <v>45704</v>
      </c>
      <c r="F285" t="s">
        <v>1520</v>
      </c>
      <c r="G285" t="s">
        <v>1521</v>
      </c>
      <c r="H285">
        <v>1</v>
      </c>
    </row>
    <row r="286" spans="1:8" x14ac:dyDescent="0.25">
      <c r="A286" t="s">
        <v>1856</v>
      </c>
      <c r="B286" t="s">
        <v>1175</v>
      </c>
      <c r="C286">
        <v>61</v>
      </c>
      <c r="D286" t="s">
        <v>1693</v>
      </c>
      <c r="E286" s="8">
        <v>45620</v>
      </c>
      <c r="F286" t="s">
        <v>1524</v>
      </c>
      <c r="G286" t="s">
        <v>1529</v>
      </c>
      <c r="H286">
        <v>0</v>
      </c>
    </row>
    <row r="287" spans="1:8" x14ac:dyDescent="0.25">
      <c r="A287" t="s">
        <v>1857</v>
      </c>
      <c r="B287" t="s">
        <v>1175</v>
      </c>
      <c r="C287">
        <v>58</v>
      </c>
      <c r="D287" t="s">
        <v>1693</v>
      </c>
      <c r="E287" s="8">
        <v>45566</v>
      </c>
      <c r="F287" t="s">
        <v>1524</v>
      </c>
      <c r="G287" t="s">
        <v>1521</v>
      </c>
      <c r="H287">
        <v>1</v>
      </c>
    </row>
    <row r="288" spans="1:8" x14ac:dyDescent="0.25">
      <c r="A288" t="s">
        <v>1858</v>
      </c>
      <c r="B288" t="s">
        <v>1175</v>
      </c>
      <c r="C288">
        <v>26</v>
      </c>
      <c r="D288" t="s">
        <v>1603</v>
      </c>
      <c r="E288" s="8">
        <v>45562</v>
      </c>
      <c r="F288" t="s">
        <v>1520</v>
      </c>
      <c r="G288" t="s">
        <v>1529</v>
      </c>
      <c r="H288">
        <v>0</v>
      </c>
    </row>
    <row r="289" spans="1:8" x14ac:dyDescent="0.25">
      <c r="A289" t="s">
        <v>1859</v>
      </c>
      <c r="B289" t="s">
        <v>1178</v>
      </c>
      <c r="C289">
        <v>49</v>
      </c>
      <c r="D289" t="s">
        <v>1526</v>
      </c>
      <c r="E289" s="8">
        <v>45686</v>
      </c>
      <c r="F289" t="s">
        <v>1520</v>
      </c>
      <c r="G289" t="s">
        <v>1521</v>
      </c>
      <c r="H289">
        <v>2</v>
      </c>
    </row>
    <row r="290" spans="1:8" x14ac:dyDescent="0.25">
      <c r="A290" t="s">
        <v>1860</v>
      </c>
      <c r="B290" t="s">
        <v>1175</v>
      </c>
      <c r="C290">
        <v>19</v>
      </c>
      <c r="D290" t="s">
        <v>1523</v>
      </c>
      <c r="E290" s="8">
        <v>45605</v>
      </c>
      <c r="F290" t="s">
        <v>1520</v>
      </c>
      <c r="G290" t="s">
        <v>1529</v>
      </c>
      <c r="H290">
        <v>0</v>
      </c>
    </row>
    <row r="291" spans="1:8" x14ac:dyDescent="0.25">
      <c r="A291" t="s">
        <v>1861</v>
      </c>
      <c r="B291" t="s">
        <v>1178</v>
      </c>
      <c r="C291">
        <v>57</v>
      </c>
      <c r="D291" t="s">
        <v>1603</v>
      </c>
      <c r="E291" s="8">
        <v>45549</v>
      </c>
      <c r="F291" t="s">
        <v>1520</v>
      </c>
      <c r="G291" t="s">
        <v>1521</v>
      </c>
      <c r="H291">
        <v>4</v>
      </c>
    </row>
    <row r="292" spans="1:8" x14ac:dyDescent="0.25">
      <c r="A292" t="s">
        <v>1862</v>
      </c>
      <c r="B292" t="s">
        <v>1178</v>
      </c>
      <c r="C292">
        <v>61</v>
      </c>
      <c r="D292" t="s">
        <v>1693</v>
      </c>
      <c r="E292" s="8">
        <v>45732</v>
      </c>
      <c r="F292" t="s">
        <v>1524</v>
      </c>
      <c r="G292" t="s">
        <v>1529</v>
      </c>
      <c r="H292">
        <v>0</v>
      </c>
    </row>
    <row r="293" spans="1:8" x14ac:dyDescent="0.25">
      <c r="A293" t="s">
        <v>1863</v>
      </c>
      <c r="B293" t="s">
        <v>1175</v>
      </c>
      <c r="C293">
        <v>55</v>
      </c>
      <c r="D293" t="s">
        <v>1536</v>
      </c>
      <c r="E293" s="8">
        <v>45620</v>
      </c>
      <c r="F293" t="s">
        <v>1520</v>
      </c>
      <c r="G293" t="s">
        <v>1529</v>
      </c>
      <c r="H293">
        <v>0</v>
      </c>
    </row>
    <row r="294" spans="1:8" x14ac:dyDescent="0.25">
      <c r="A294" t="s">
        <v>1864</v>
      </c>
      <c r="B294" t="s">
        <v>1175</v>
      </c>
      <c r="C294">
        <v>39</v>
      </c>
      <c r="D294" t="s">
        <v>1596</v>
      </c>
      <c r="E294" s="8">
        <v>45710</v>
      </c>
      <c r="F294" t="s">
        <v>1524</v>
      </c>
      <c r="G294" t="s">
        <v>1529</v>
      </c>
      <c r="H294">
        <v>0</v>
      </c>
    </row>
    <row r="295" spans="1:8" x14ac:dyDescent="0.25">
      <c r="A295" t="s">
        <v>1865</v>
      </c>
      <c r="B295" t="s">
        <v>1175</v>
      </c>
      <c r="C295">
        <v>55</v>
      </c>
      <c r="D295" t="s">
        <v>1661</v>
      </c>
      <c r="E295" s="8">
        <v>45605</v>
      </c>
      <c r="F295" t="s">
        <v>1520</v>
      </c>
      <c r="G295" t="s">
        <v>1529</v>
      </c>
      <c r="H295">
        <v>0</v>
      </c>
    </row>
    <row r="296" spans="1:8" x14ac:dyDescent="0.25">
      <c r="A296" t="s">
        <v>1866</v>
      </c>
      <c r="B296" t="s">
        <v>1175</v>
      </c>
      <c r="C296">
        <v>48</v>
      </c>
      <c r="D296" t="s">
        <v>1582</v>
      </c>
      <c r="E296" s="8">
        <v>45561</v>
      </c>
      <c r="F296" t="s">
        <v>1524</v>
      </c>
      <c r="G296" t="s">
        <v>1521</v>
      </c>
      <c r="H296">
        <v>2</v>
      </c>
    </row>
    <row r="297" spans="1:8" x14ac:dyDescent="0.25">
      <c r="A297" t="s">
        <v>1867</v>
      </c>
      <c r="B297" t="s">
        <v>1175</v>
      </c>
      <c r="C297">
        <v>38</v>
      </c>
      <c r="D297" t="s">
        <v>1796</v>
      </c>
      <c r="E297" s="8">
        <v>45636</v>
      </c>
      <c r="F297" t="s">
        <v>1524</v>
      </c>
      <c r="G297" t="s">
        <v>1529</v>
      </c>
      <c r="H297">
        <v>0</v>
      </c>
    </row>
    <row r="298" spans="1:8" x14ac:dyDescent="0.25">
      <c r="A298" t="s">
        <v>1868</v>
      </c>
      <c r="B298" t="s">
        <v>1178</v>
      </c>
      <c r="C298">
        <v>50</v>
      </c>
      <c r="D298" t="s">
        <v>1564</v>
      </c>
      <c r="E298" s="8">
        <v>45616</v>
      </c>
      <c r="F298" t="s">
        <v>1524</v>
      </c>
      <c r="G298" t="s">
        <v>1529</v>
      </c>
      <c r="H298">
        <v>0</v>
      </c>
    </row>
    <row r="299" spans="1:8" x14ac:dyDescent="0.25">
      <c r="A299" t="s">
        <v>1869</v>
      </c>
      <c r="B299" t="s">
        <v>1175</v>
      </c>
      <c r="C299">
        <v>46</v>
      </c>
      <c r="D299" t="s">
        <v>1596</v>
      </c>
      <c r="E299" s="8">
        <v>45721</v>
      </c>
      <c r="F299" t="s">
        <v>1520</v>
      </c>
      <c r="G299" t="s">
        <v>1521</v>
      </c>
      <c r="H299">
        <v>2</v>
      </c>
    </row>
    <row r="300" spans="1:8" x14ac:dyDescent="0.25">
      <c r="A300" t="s">
        <v>1870</v>
      </c>
      <c r="B300" t="s">
        <v>1175</v>
      </c>
      <c r="C300">
        <v>38</v>
      </c>
      <c r="D300" t="s">
        <v>1545</v>
      </c>
      <c r="E300" s="8">
        <v>45597</v>
      </c>
      <c r="F300" t="s">
        <v>1524</v>
      </c>
      <c r="G300" t="s">
        <v>1521</v>
      </c>
      <c r="H300">
        <v>1</v>
      </c>
    </row>
    <row r="301" spans="1:8" x14ac:dyDescent="0.25">
      <c r="A301" t="s">
        <v>1871</v>
      </c>
      <c r="B301" t="s">
        <v>1175</v>
      </c>
      <c r="C301">
        <v>38</v>
      </c>
      <c r="D301" t="s">
        <v>1697</v>
      </c>
      <c r="E301" s="8">
        <v>45744</v>
      </c>
      <c r="F301" t="s">
        <v>1524</v>
      </c>
      <c r="G301" t="s">
        <v>1529</v>
      </c>
      <c r="H301">
        <v>0</v>
      </c>
    </row>
    <row r="302" spans="1:8" x14ac:dyDescent="0.25">
      <c r="A302" t="s">
        <v>1872</v>
      </c>
      <c r="B302" t="s">
        <v>1175</v>
      </c>
      <c r="C302">
        <v>55</v>
      </c>
      <c r="D302" t="s">
        <v>1549</v>
      </c>
      <c r="E302" s="8">
        <v>45700</v>
      </c>
      <c r="F302" t="s">
        <v>1524</v>
      </c>
      <c r="G302" t="s">
        <v>1521</v>
      </c>
      <c r="H302">
        <v>3</v>
      </c>
    </row>
    <row r="303" spans="1:8" x14ac:dyDescent="0.25">
      <c r="A303" t="s">
        <v>1873</v>
      </c>
      <c r="B303" t="s">
        <v>1178</v>
      </c>
      <c r="C303">
        <v>51</v>
      </c>
      <c r="D303" t="s">
        <v>1528</v>
      </c>
      <c r="E303" s="8">
        <v>45544</v>
      </c>
      <c r="F303" t="s">
        <v>1524</v>
      </c>
      <c r="G303" t="s">
        <v>1529</v>
      </c>
      <c r="H303">
        <v>0</v>
      </c>
    </row>
    <row r="304" spans="1:8" x14ac:dyDescent="0.25">
      <c r="A304" t="s">
        <v>1874</v>
      </c>
      <c r="B304" t="s">
        <v>1178</v>
      </c>
      <c r="C304">
        <v>61</v>
      </c>
      <c r="D304" t="s">
        <v>1540</v>
      </c>
      <c r="E304" s="8">
        <v>45634</v>
      </c>
      <c r="F304" t="s">
        <v>1524</v>
      </c>
      <c r="G304" t="s">
        <v>1529</v>
      </c>
      <c r="H304">
        <v>0</v>
      </c>
    </row>
    <row r="305" spans="1:8" x14ac:dyDescent="0.25">
      <c r="A305" t="s">
        <v>1875</v>
      </c>
      <c r="B305" t="s">
        <v>1175</v>
      </c>
      <c r="C305">
        <v>41</v>
      </c>
      <c r="D305" t="s">
        <v>1519</v>
      </c>
      <c r="E305" s="8">
        <v>45713</v>
      </c>
      <c r="F305" t="s">
        <v>1524</v>
      </c>
      <c r="G305" t="s">
        <v>1521</v>
      </c>
      <c r="H305">
        <v>1</v>
      </c>
    </row>
    <row r="306" spans="1:8" x14ac:dyDescent="0.25">
      <c r="A306" t="s">
        <v>1876</v>
      </c>
      <c r="B306" t="s">
        <v>1178</v>
      </c>
      <c r="C306">
        <v>50</v>
      </c>
      <c r="D306" t="s">
        <v>1610</v>
      </c>
      <c r="E306" s="8">
        <v>45587</v>
      </c>
      <c r="F306" t="s">
        <v>1524</v>
      </c>
      <c r="G306" t="s">
        <v>1521</v>
      </c>
      <c r="H306">
        <v>4</v>
      </c>
    </row>
    <row r="307" spans="1:8" x14ac:dyDescent="0.25">
      <c r="A307" t="s">
        <v>1877</v>
      </c>
      <c r="B307" t="s">
        <v>1175</v>
      </c>
      <c r="C307">
        <v>40</v>
      </c>
      <c r="D307" t="s">
        <v>1616</v>
      </c>
      <c r="E307" s="8">
        <v>45704</v>
      </c>
      <c r="F307" t="s">
        <v>1520</v>
      </c>
      <c r="G307" t="s">
        <v>1529</v>
      </c>
      <c r="H307">
        <v>0</v>
      </c>
    </row>
    <row r="308" spans="1:8" x14ac:dyDescent="0.25">
      <c r="A308" t="s">
        <v>1878</v>
      </c>
      <c r="B308" t="s">
        <v>1178</v>
      </c>
      <c r="C308">
        <v>62</v>
      </c>
      <c r="D308" t="s">
        <v>1625</v>
      </c>
      <c r="E308" s="8">
        <v>45741</v>
      </c>
      <c r="F308" t="s">
        <v>1520</v>
      </c>
      <c r="G308" t="s">
        <v>1529</v>
      </c>
      <c r="H308">
        <v>0</v>
      </c>
    </row>
    <row r="309" spans="1:8" x14ac:dyDescent="0.25">
      <c r="A309" t="s">
        <v>1879</v>
      </c>
      <c r="B309" t="s">
        <v>1178</v>
      </c>
      <c r="C309">
        <v>59</v>
      </c>
      <c r="D309" t="s">
        <v>1585</v>
      </c>
      <c r="E309" s="8">
        <v>45568</v>
      </c>
      <c r="F309" t="s">
        <v>1520</v>
      </c>
      <c r="G309" t="s">
        <v>1521</v>
      </c>
      <c r="H309">
        <v>4</v>
      </c>
    </row>
    <row r="310" spans="1:8" x14ac:dyDescent="0.25">
      <c r="A310" t="s">
        <v>1880</v>
      </c>
      <c r="B310" t="s">
        <v>1175</v>
      </c>
      <c r="C310">
        <v>26</v>
      </c>
      <c r="D310" t="s">
        <v>1554</v>
      </c>
      <c r="E310" s="8">
        <v>45568</v>
      </c>
      <c r="F310" t="s">
        <v>1524</v>
      </c>
      <c r="G310" t="s">
        <v>1529</v>
      </c>
      <c r="H310">
        <v>0</v>
      </c>
    </row>
    <row r="311" spans="1:8" x14ac:dyDescent="0.25">
      <c r="A311" t="s">
        <v>1881</v>
      </c>
      <c r="B311" t="s">
        <v>1175</v>
      </c>
      <c r="C311">
        <v>23</v>
      </c>
      <c r="D311" t="s">
        <v>1596</v>
      </c>
      <c r="E311" s="8">
        <v>45554</v>
      </c>
      <c r="F311" t="s">
        <v>1524</v>
      </c>
      <c r="G311" t="s">
        <v>1521</v>
      </c>
      <c r="H311">
        <v>4</v>
      </c>
    </row>
    <row r="312" spans="1:8" x14ac:dyDescent="0.25">
      <c r="A312" t="s">
        <v>1882</v>
      </c>
      <c r="B312" t="s">
        <v>1175</v>
      </c>
      <c r="C312">
        <v>64</v>
      </c>
      <c r="D312" t="s">
        <v>1693</v>
      </c>
      <c r="E312" s="8">
        <v>45643</v>
      </c>
      <c r="F312" t="s">
        <v>1520</v>
      </c>
      <c r="G312" t="s">
        <v>1521</v>
      </c>
      <c r="H312">
        <v>1</v>
      </c>
    </row>
    <row r="313" spans="1:8" x14ac:dyDescent="0.25">
      <c r="A313" t="s">
        <v>1883</v>
      </c>
      <c r="B313" t="s">
        <v>1178</v>
      </c>
      <c r="C313">
        <v>45</v>
      </c>
      <c r="D313" t="s">
        <v>1590</v>
      </c>
      <c r="E313" s="8">
        <v>45567</v>
      </c>
      <c r="F313" t="s">
        <v>1524</v>
      </c>
      <c r="G313" t="s">
        <v>1529</v>
      </c>
      <c r="H313">
        <v>0</v>
      </c>
    </row>
    <row r="314" spans="1:8" x14ac:dyDescent="0.25">
      <c r="A314" t="s">
        <v>1884</v>
      </c>
      <c r="B314" t="s">
        <v>1178</v>
      </c>
      <c r="C314">
        <v>43</v>
      </c>
      <c r="D314" t="s">
        <v>1640</v>
      </c>
      <c r="E314" s="8">
        <v>45635</v>
      </c>
      <c r="F314" t="s">
        <v>1524</v>
      </c>
      <c r="G314" t="s">
        <v>1529</v>
      </c>
      <c r="H314">
        <v>0</v>
      </c>
    </row>
    <row r="315" spans="1:8" x14ac:dyDescent="0.25">
      <c r="A315" t="s">
        <v>1885</v>
      </c>
      <c r="B315" t="s">
        <v>1178</v>
      </c>
      <c r="C315">
        <v>35</v>
      </c>
      <c r="D315" t="s">
        <v>1585</v>
      </c>
      <c r="E315" s="8">
        <v>45666</v>
      </c>
      <c r="F315" t="s">
        <v>1524</v>
      </c>
      <c r="G315" t="s">
        <v>1521</v>
      </c>
      <c r="H315">
        <v>4</v>
      </c>
    </row>
    <row r="316" spans="1:8" x14ac:dyDescent="0.25">
      <c r="A316" t="s">
        <v>1886</v>
      </c>
      <c r="B316" t="s">
        <v>1175</v>
      </c>
      <c r="C316">
        <v>61</v>
      </c>
      <c r="D316" t="s">
        <v>1600</v>
      </c>
      <c r="E316" s="8">
        <v>45631</v>
      </c>
      <c r="F316" t="s">
        <v>1524</v>
      </c>
      <c r="G316" t="s">
        <v>1529</v>
      </c>
      <c r="H316">
        <v>0</v>
      </c>
    </row>
    <row r="317" spans="1:8" x14ac:dyDescent="0.25">
      <c r="A317" t="s">
        <v>1887</v>
      </c>
      <c r="B317" t="s">
        <v>1178</v>
      </c>
      <c r="C317">
        <v>52</v>
      </c>
      <c r="D317" t="s">
        <v>1610</v>
      </c>
      <c r="E317" s="8">
        <v>45683</v>
      </c>
      <c r="F317" t="s">
        <v>1520</v>
      </c>
      <c r="G317" t="s">
        <v>1521</v>
      </c>
      <c r="H317">
        <v>2</v>
      </c>
    </row>
    <row r="318" spans="1:8" x14ac:dyDescent="0.25">
      <c r="A318" t="s">
        <v>1888</v>
      </c>
      <c r="B318" t="s">
        <v>1178</v>
      </c>
      <c r="C318">
        <v>51</v>
      </c>
      <c r="D318" t="s">
        <v>1622</v>
      </c>
      <c r="E318" s="8">
        <v>45691</v>
      </c>
      <c r="F318" t="s">
        <v>1524</v>
      </c>
      <c r="G318" t="s">
        <v>1529</v>
      </c>
      <c r="H318">
        <v>0</v>
      </c>
    </row>
    <row r="319" spans="1:8" x14ac:dyDescent="0.25">
      <c r="A319" t="s">
        <v>1889</v>
      </c>
      <c r="B319" t="s">
        <v>1175</v>
      </c>
      <c r="C319">
        <v>32</v>
      </c>
      <c r="D319" t="s">
        <v>1552</v>
      </c>
      <c r="E319" s="8">
        <v>45649</v>
      </c>
      <c r="F319" t="s">
        <v>1524</v>
      </c>
      <c r="G319" t="s">
        <v>1529</v>
      </c>
      <c r="H319">
        <v>0</v>
      </c>
    </row>
    <row r="320" spans="1:8" x14ac:dyDescent="0.25">
      <c r="A320" t="s">
        <v>1890</v>
      </c>
      <c r="B320" t="s">
        <v>1178</v>
      </c>
      <c r="C320">
        <v>32</v>
      </c>
      <c r="D320" t="s">
        <v>1590</v>
      </c>
      <c r="E320" s="8">
        <v>45548</v>
      </c>
      <c r="F320" t="s">
        <v>1520</v>
      </c>
      <c r="G320" t="s">
        <v>1529</v>
      </c>
      <c r="H320">
        <v>0</v>
      </c>
    </row>
    <row r="321" spans="1:8" x14ac:dyDescent="0.25">
      <c r="A321" t="s">
        <v>1891</v>
      </c>
      <c r="B321" t="s">
        <v>1178</v>
      </c>
      <c r="C321">
        <v>36</v>
      </c>
      <c r="D321" t="s">
        <v>1536</v>
      </c>
      <c r="E321" s="8">
        <v>45742</v>
      </c>
      <c r="F321" t="s">
        <v>1520</v>
      </c>
      <c r="G321" t="s">
        <v>1529</v>
      </c>
      <c r="H321">
        <v>0</v>
      </c>
    </row>
    <row r="322" spans="1:8" x14ac:dyDescent="0.25">
      <c r="A322" t="s">
        <v>1892</v>
      </c>
      <c r="B322" t="s">
        <v>1175</v>
      </c>
      <c r="C322">
        <v>64</v>
      </c>
      <c r="D322" t="s">
        <v>1596</v>
      </c>
      <c r="E322" s="8">
        <v>45689</v>
      </c>
      <c r="F322" t="s">
        <v>1520</v>
      </c>
      <c r="G322" t="s">
        <v>1521</v>
      </c>
      <c r="H322">
        <v>2</v>
      </c>
    </row>
    <row r="323" spans="1:8" x14ac:dyDescent="0.25">
      <c r="A323" t="s">
        <v>1893</v>
      </c>
      <c r="B323" t="s">
        <v>1178</v>
      </c>
      <c r="C323">
        <v>49</v>
      </c>
      <c r="D323" t="s">
        <v>1645</v>
      </c>
      <c r="E323" s="8">
        <v>45569</v>
      </c>
      <c r="F323" t="s">
        <v>1520</v>
      </c>
      <c r="G323" t="s">
        <v>1521</v>
      </c>
      <c r="H323">
        <v>3</v>
      </c>
    </row>
    <row r="324" spans="1:8" x14ac:dyDescent="0.25">
      <c r="A324" t="s">
        <v>1894</v>
      </c>
      <c r="B324" t="s">
        <v>1178</v>
      </c>
      <c r="C324">
        <v>48</v>
      </c>
      <c r="D324" t="s">
        <v>1572</v>
      </c>
      <c r="E324" s="8">
        <v>45710</v>
      </c>
      <c r="F324" t="s">
        <v>1524</v>
      </c>
      <c r="G324" t="s">
        <v>1529</v>
      </c>
      <c r="H324">
        <v>0</v>
      </c>
    </row>
    <row r="325" spans="1:8" x14ac:dyDescent="0.25">
      <c r="A325" t="s">
        <v>1895</v>
      </c>
      <c r="B325" t="s">
        <v>1178</v>
      </c>
      <c r="C325">
        <v>57</v>
      </c>
      <c r="D325" t="s">
        <v>1728</v>
      </c>
      <c r="E325" s="8">
        <v>45607</v>
      </c>
      <c r="F325" t="s">
        <v>1524</v>
      </c>
      <c r="G325" t="s">
        <v>1521</v>
      </c>
      <c r="H325">
        <v>4</v>
      </c>
    </row>
    <row r="326" spans="1:8" x14ac:dyDescent="0.25">
      <c r="A326" t="s">
        <v>1896</v>
      </c>
      <c r="B326" t="s">
        <v>1175</v>
      </c>
      <c r="C326">
        <v>43</v>
      </c>
      <c r="D326" t="s">
        <v>1678</v>
      </c>
      <c r="E326" s="8">
        <v>45641</v>
      </c>
      <c r="F326" t="s">
        <v>1520</v>
      </c>
      <c r="G326" t="s">
        <v>1521</v>
      </c>
      <c r="H326">
        <v>2</v>
      </c>
    </row>
    <row r="327" spans="1:8" x14ac:dyDescent="0.25">
      <c r="A327" t="s">
        <v>1897</v>
      </c>
      <c r="B327" t="s">
        <v>1178</v>
      </c>
      <c r="C327">
        <v>46</v>
      </c>
      <c r="D327" t="s">
        <v>1728</v>
      </c>
      <c r="E327" s="8">
        <v>45707</v>
      </c>
      <c r="F327" t="s">
        <v>1520</v>
      </c>
      <c r="G327" t="s">
        <v>1521</v>
      </c>
      <c r="H327">
        <v>1</v>
      </c>
    </row>
    <row r="328" spans="1:8" x14ac:dyDescent="0.25">
      <c r="A328" t="s">
        <v>1898</v>
      </c>
      <c r="B328" t="s">
        <v>1175</v>
      </c>
      <c r="C328">
        <v>44</v>
      </c>
      <c r="D328" t="s">
        <v>1678</v>
      </c>
      <c r="E328" s="8">
        <v>45676</v>
      </c>
      <c r="F328" t="s">
        <v>1520</v>
      </c>
      <c r="G328" t="s">
        <v>1529</v>
      </c>
      <c r="H328">
        <v>0</v>
      </c>
    </row>
    <row r="329" spans="1:8" x14ac:dyDescent="0.25">
      <c r="A329" t="s">
        <v>1899</v>
      </c>
      <c r="B329" t="s">
        <v>1175</v>
      </c>
      <c r="C329">
        <v>23</v>
      </c>
      <c r="D329" t="s">
        <v>1676</v>
      </c>
      <c r="E329" s="8">
        <v>45644</v>
      </c>
      <c r="F329" t="s">
        <v>1520</v>
      </c>
      <c r="G329" t="s">
        <v>1529</v>
      </c>
      <c r="H329">
        <v>0</v>
      </c>
    </row>
    <row r="330" spans="1:8" x14ac:dyDescent="0.25">
      <c r="A330" t="s">
        <v>1900</v>
      </c>
      <c r="B330" t="s">
        <v>1175</v>
      </c>
      <c r="C330">
        <v>25</v>
      </c>
      <c r="D330" t="s">
        <v>1558</v>
      </c>
      <c r="E330" s="8">
        <v>45616</v>
      </c>
      <c r="F330" t="s">
        <v>1520</v>
      </c>
      <c r="G330" t="s">
        <v>1521</v>
      </c>
      <c r="H330">
        <v>2</v>
      </c>
    </row>
    <row r="331" spans="1:8" x14ac:dyDescent="0.25">
      <c r="A331" t="s">
        <v>1901</v>
      </c>
      <c r="B331" t="s">
        <v>1178</v>
      </c>
      <c r="C331">
        <v>35</v>
      </c>
      <c r="D331" t="s">
        <v>1697</v>
      </c>
      <c r="E331" s="8">
        <v>45628</v>
      </c>
      <c r="F331" t="s">
        <v>1520</v>
      </c>
      <c r="G331" t="s">
        <v>1529</v>
      </c>
      <c r="H331">
        <v>0</v>
      </c>
    </row>
    <row r="332" spans="1:8" x14ac:dyDescent="0.25">
      <c r="A332" t="s">
        <v>1902</v>
      </c>
      <c r="B332" t="s">
        <v>1178</v>
      </c>
      <c r="C332">
        <v>59</v>
      </c>
      <c r="D332" t="s">
        <v>1545</v>
      </c>
      <c r="E332" s="8">
        <v>45715</v>
      </c>
      <c r="F332" t="s">
        <v>1524</v>
      </c>
      <c r="G332" t="s">
        <v>1529</v>
      </c>
      <c r="H332">
        <v>0</v>
      </c>
    </row>
    <row r="333" spans="1:8" x14ac:dyDescent="0.25">
      <c r="A333" t="s">
        <v>1903</v>
      </c>
      <c r="B333" t="s">
        <v>1175</v>
      </c>
      <c r="C333">
        <v>29</v>
      </c>
      <c r="D333" t="s">
        <v>1567</v>
      </c>
      <c r="E333" s="8">
        <v>45614</v>
      </c>
      <c r="F333" t="s">
        <v>1524</v>
      </c>
      <c r="G333" t="s">
        <v>1529</v>
      </c>
      <c r="H333">
        <v>0</v>
      </c>
    </row>
    <row r="334" spans="1:8" x14ac:dyDescent="0.25">
      <c r="A334" t="s">
        <v>1904</v>
      </c>
      <c r="B334" t="s">
        <v>1178</v>
      </c>
      <c r="C334">
        <v>65</v>
      </c>
      <c r="D334" t="s">
        <v>1523</v>
      </c>
      <c r="E334" s="8">
        <v>45646</v>
      </c>
      <c r="F334" t="s">
        <v>1524</v>
      </c>
      <c r="G334" t="s">
        <v>1529</v>
      </c>
      <c r="H334">
        <v>0</v>
      </c>
    </row>
    <row r="335" spans="1:8" x14ac:dyDescent="0.25">
      <c r="A335" t="s">
        <v>1905</v>
      </c>
      <c r="B335" t="s">
        <v>1175</v>
      </c>
      <c r="C335">
        <v>64</v>
      </c>
      <c r="D335" t="s">
        <v>1695</v>
      </c>
      <c r="E335" s="8">
        <v>45723</v>
      </c>
      <c r="F335" t="s">
        <v>1524</v>
      </c>
      <c r="G335" t="s">
        <v>1529</v>
      </c>
      <c r="H335">
        <v>0</v>
      </c>
    </row>
    <row r="336" spans="1:8" x14ac:dyDescent="0.25">
      <c r="A336" t="s">
        <v>1906</v>
      </c>
      <c r="B336" t="s">
        <v>1175</v>
      </c>
      <c r="C336">
        <v>28</v>
      </c>
      <c r="D336" t="s">
        <v>1567</v>
      </c>
      <c r="E336" s="8">
        <v>45708</v>
      </c>
      <c r="F336" t="s">
        <v>1524</v>
      </c>
      <c r="G336" t="s">
        <v>1521</v>
      </c>
      <c r="H336">
        <v>1</v>
      </c>
    </row>
    <row r="337" spans="1:8" x14ac:dyDescent="0.25">
      <c r="A337" t="s">
        <v>1907</v>
      </c>
      <c r="B337" t="s">
        <v>1178</v>
      </c>
      <c r="C337">
        <v>54</v>
      </c>
      <c r="D337" t="s">
        <v>1630</v>
      </c>
      <c r="E337" s="8">
        <v>45636</v>
      </c>
      <c r="F337" t="s">
        <v>1524</v>
      </c>
      <c r="G337" t="s">
        <v>1521</v>
      </c>
      <c r="H337">
        <v>1</v>
      </c>
    </row>
    <row r="338" spans="1:8" x14ac:dyDescent="0.25">
      <c r="A338" t="s">
        <v>1908</v>
      </c>
      <c r="B338" t="s">
        <v>1178</v>
      </c>
      <c r="C338">
        <v>64</v>
      </c>
      <c r="D338" t="s">
        <v>1574</v>
      </c>
      <c r="E338" s="8">
        <v>45582</v>
      </c>
      <c r="F338" t="s">
        <v>1524</v>
      </c>
      <c r="G338" t="s">
        <v>1521</v>
      </c>
      <c r="H338">
        <v>1</v>
      </c>
    </row>
    <row r="339" spans="1:8" x14ac:dyDescent="0.25">
      <c r="A339" t="s">
        <v>1909</v>
      </c>
      <c r="B339" t="s">
        <v>1178</v>
      </c>
      <c r="C339">
        <v>63</v>
      </c>
      <c r="D339" t="s">
        <v>1540</v>
      </c>
      <c r="E339" s="8">
        <v>45620</v>
      </c>
      <c r="F339" t="s">
        <v>1520</v>
      </c>
      <c r="G339" t="s">
        <v>1521</v>
      </c>
      <c r="H339">
        <v>2</v>
      </c>
    </row>
    <row r="340" spans="1:8" x14ac:dyDescent="0.25">
      <c r="A340" t="s">
        <v>1910</v>
      </c>
      <c r="B340" t="s">
        <v>1178</v>
      </c>
      <c r="C340">
        <v>62</v>
      </c>
      <c r="D340" t="s">
        <v>1796</v>
      </c>
      <c r="E340" s="8">
        <v>45604</v>
      </c>
      <c r="F340" t="s">
        <v>1520</v>
      </c>
      <c r="G340" t="s">
        <v>1529</v>
      </c>
      <c r="H340">
        <v>0</v>
      </c>
    </row>
    <row r="341" spans="1:8" x14ac:dyDescent="0.25">
      <c r="A341" t="s">
        <v>1911</v>
      </c>
      <c r="B341" t="s">
        <v>1175</v>
      </c>
      <c r="C341">
        <v>47</v>
      </c>
      <c r="D341" t="s">
        <v>1616</v>
      </c>
      <c r="E341" s="8">
        <v>45690</v>
      </c>
      <c r="F341" t="s">
        <v>1524</v>
      </c>
      <c r="G341" t="s">
        <v>1521</v>
      </c>
      <c r="H341">
        <v>1</v>
      </c>
    </row>
    <row r="342" spans="1:8" x14ac:dyDescent="0.25">
      <c r="A342" t="s">
        <v>1912</v>
      </c>
      <c r="B342" t="s">
        <v>1178</v>
      </c>
      <c r="C342">
        <v>29</v>
      </c>
      <c r="D342" t="s">
        <v>1630</v>
      </c>
      <c r="E342" s="8">
        <v>45699</v>
      </c>
      <c r="F342" t="s">
        <v>1520</v>
      </c>
      <c r="G342" t="s">
        <v>1521</v>
      </c>
      <c r="H342">
        <v>2</v>
      </c>
    </row>
    <row r="343" spans="1:8" x14ac:dyDescent="0.25">
      <c r="A343" t="s">
        <v>1913</v>
      </c>
      <c r="B343" t="s">
        <v>1175</v>
      </c>
      <c r="C343">
        <v>56</v>
      </c>
      <c r="D343" t="s">
        <v>1640</v>
      </c>
      <c r="E343" s="8">
        <v>45692</v>
      </c>
      <c r="F343" t="s">
        <v>1520</v>
      </c>
      <c r="G343" t="s">
        <v>1521</v>
      </c>
      <c r="H343">
        <v>3</v>
      </c>
    </row>
    <row r="344" spans="1:8" x14ac:dyDescent="0.25">
      <c r="A344" t="s">
        <v>1914</v>
      </c>
      <c r="B344" t="s">
        <v>1175</v>
      </c>
      <c r="C344">
        <v>54</v>
      </c>
      <c r="D344" t="s">
        <v>1572</v>
      </c>
      <c r="E344" s="8">
        <v>45634</v>
      </c>
      <c r="F344" t="s">
        <v>1524</v>
      </c>
      <c r="G344" t="s">
        <v>1521</v>
      </c>
      <c r="H344">
        <v>4</v>
      </c>
    </row>
    <row r="345" spans="1:8" x14ac:dyDescent="0.25">
      <c r="A345" t="s">
        <v>1915</v>
      </c>
      <c r="B345" t="s">
        <v>1178</v>
      </c>
      <c r="C345">
        <v>62</v>
      </c>
      <c r="D345" t="s">
        <v>1567</v>
      </c>
      <c r="E345" s="8">
        <v>45601</v>
      </c>
      <c r="F345" t="s">
        <v>1524</v>
      </c>
      <c r="G345" t="s">
        <v>1529</v>
      </c>
      <c r="H345">
        <v>0</v>
      </c>
    </row>
    <row r="346" spans="1:8" x14ac:dyDescent="0.25">
      <c r="A346" t="s">
        <v>1916</v>
      </c>
      <c r="B346" t="s">
        <v>1175</v>
      </c>
      <c r="C346">
        <v>26</v>
      </c>
      <c r="D346" t="s">
        <v>1705</v>
      </c>
      <c r="E346" s="8">
        <v>45604</v>
      </c>
      <c r="F346" t="s">
        <v>1524</v>
      </c>
      <c r="G346" t="s">
        <v>1529</v>
      </c>
      <c r="H346">
        <v>0</v>
      </c>
    </row>
    <row r="347" spans="1:8" x14ac:dyDescent="0.25">
      <c r="A347" t="s">
        <v>1917</v>
      </c>
      <c r="B347" t="s">
        <v>1175</v>
      </c>
      <c r="C347">
        <v>40</v>
      </c>
      <c r="D347" t="s">
        <v>1564</v>
      </c>
      <c r="E347" s="8">
        <v>45584</v>
      </c>
      <c r="F347" t="s">
        <v>1520</v>
      </c>
      <c r="G347" t="s">
        <v>1521</v>
      </c>
      <c r="H347">
        <v>2</v>
      </c>
    </row>
    <row r="348" spans="1:8" x14ac:dyDescent="0.25">
      <c r="A348" t="s">
        <v>1918</v>
      </c>
      <c r="B348" t="s">
        <v>1178</v>
      </c>
      <c r="C348">
        <v>53</v>
      </c>
      <c r="D348" t="s">
        <v>1528</v>
      </c>
      <c r="E348" s="8">
        <v>45549</v>
      </c>
      <c r="F348" t="s">
        <v>1524</v>
      </c>
      <c r="G348" t="s">
        <v>1521</v>
      </c>
      <c r="H348">
        <v>4</v>
      </c>
    </row>
    <row r="349" spans="1:8" x14ac:dyDescent="0.25">
      <c r="A349" t="s">
        <v>1919</v>
      </c>
      <c r="B349" t="s">
        <v>1175</v>
      </c>
      <c r="C349">
        <v>54</v>
      </c>
      <c r="D349" t="s">
        <v>1582</v>
      </c>
      <c r="E349" s="8">
        <v>45627</v>
      </c>
      <c r="F349" t="s">
        <v>1524</v>
      </c>
      <c r="G349" t="s">
        <v>1521</v>
      </c>
      <c r="H349">
        <v>2</v>
      </c>
    </row>
    <row r="350" spans="1:8" x14ac:dyDescent="0.25">
      <c r="A350" t="s">
        <v>1920</v>
      </c>
      <c r="B350" t="s">
        <v>1175</v>
      </c>
      <c r="C350">
        <v>51</v>
      </c>
      <c r="D350" t="s">
        <v>1540</v>
      </c>
      <c r="E350" s="8">
        <v>45712</v>
      </c>
      <c r="F350" t="s">
        <v>1524</v>
      </c>
      <c r="G350" t="s">
        <v>1529</v>
      </c>
      <c r="H350">
        <v>0</v>
      </c>
    </row>
    <row r="351" spans="1:8" x14ac:dyDescent="0.25">
      <c r="A351" t="s">
        <v>1921</v>
      </c>
      <c r="B351" t="s">
        <v>1175</v>
      </c>
      <c r="C351">
        <v>33</v>
      </c>
      <c r="D351" t="s">
        <v>1572</v>
      </c>
      <c r="E351" s="8">
        <v>45672</v>
      </c>
      <c r="F351" t="s">
        <v>1520</v>
      </c>
      <c r="G351" t="s">
        <v>1529</v>
      </c>
      <c r="H351">
        <v>0</v>
      </c>
    </row>
    <row r="352" spans="1:8" x14ac:dyDescent="0.25">
      <c r="A352" t="s">
        <v>1922</v>
      </c>
      <c r="B352" t="s">
        <v>1175</v>
      </c>
      <c r="C352">
        <v>18</v>
      </c>
      <c r="D352" t="s">
        <v>1695</v>
      </c>
      <c r="E352" s="8">
        <v>45560</v>
      </c>
      <c r="F352" t="s">
        <v>1524</v>
      </c>
      <c r="G352" t="s">
        <v>1529</v>
      </c>
      <c r="H352">
        <v>0</v>
      </c>
    </row>
    <row r="353" spans="1:8" x14ac:dyDescent="0.25">
      <c r="A353" t="s">
        <v>1923</v>
      </c>
      <c r="B353" t="s">
        <v>1175</v>
      </c>
      <c r="C353">
        <v>57</v>
      </c>
      <c r="D353" t="s">
        <v>1587</v>
      </c>
      <c r="E353" s="8">
        <v>45726</v>
      </c>
      <c r="F353" t="s">
        <v>1520</v>
      </c>
      <c r="G353" t="s">
        <v>1521</v>
      </c>
      <c r="H353">
        <v>1</v>
      </c>
    </row>
    <row r="354" spans="1:8" x14ac:dyDescent="0.25">
      <c r="A354" t="s">
        <v>1924</v>
      </c>
      <c r="B354" t="s">
        <v>1178</v>
      </c>
      <c r="C354">
        <v>18</v>
      </c>
      <c r="D354" t="s">
        <v>1676</v>
      </c>
      <c r="E354" s="8">
        <v>45578</v>
      </c>
      <c r="F354" t="s">
        <v>1524</v>
      </c>
      <c r="G354" t="s">
        <v>1529</v>
      </c>
      <c r="H354">
        <v>0</v>
      </c>
    </row>
    <row r="355" spans="1:8" x14ac:dyDescent="0.25">
      <c r="A355" t="s">
        <v>1925</v>
      </c>
      <c r="B355" t="s">
        <v>1178</v>
      </c>
      <c r="C355">
        <v>46</v>
      </c>
      <c r="D355" t="s">
        <v>1630</v>
      </c>
      <c r="E355" s="8">
        <v>45702</v>
      </c>
      <c r="F355" t="s">
        <v>1524</v>
      </c>
      <c r="G355" t="s">
        <v>1521</v>
      </c>
      <c r="H355">
        <v>4</v>
      </c>
    </row>
    <row r="356" spans="1:8" x14ac:dyDescent="0.25">
      <c r="A356" t="s">
        <v>1926</v>
      </c>
      <c r="B356" t="s">
        <v>1178</v>
      </c>
      <c r="C356">
        <v>28</v>
      </c>
      <c r="D356" t="s">
        <v>1567</v>
      </c>
      <c r="E356" s="8">
        <v>45548</v>
      </c>
      <c r="F356" t="s">
        <v>1520</v>
      </c>
      <c r="G356" t="s">
        <v>1529</v>
      </c>
      <c r="H356">
        <v>0</v>
      </c>
    </row>
    <row r="357" spans="1:8" x14ac:dyDescent="0.25">
      <c r="A357" t="s">
        <v>1927</v>
      </c>
      <c r="B357" t="s">
        <v>1175</v>
      </c>
      <c r="C357">
        <v>53</v>
      </c>
      <c r="D357" t="s">
        <v>1574</v>
      </c>
      <c r="E357" s="8">
        <v>45743</v>
      </c>
      <c r="F357" t="s">
        <v>1524</v>
      </c>
      <c r="G357" t="s">
        <v>1521</v>
      </c>
      <c r="H357">
        <v>2</v>
      </c>
    </row>
    <row r="358" spans="1:8" x14ac:dyDescent="0.25">
      <c r="A358" t="s">
        <v>1928</v>
      </c>
      <c r="B358" t="s">
        <v>1178</v>
      </c>
      <c r="C358">
        <v>50</v>
      </c>
      <c r="D358" t="s">
        <v>1676</v>
      </c>
      <c r="E358" s="8">
        <v>45708</v>
      </c>
      <c r="F358" t="s">
        <v>1524</v>
      </c>
      <c r="G358" t="s">
        <v>1521</v>
      </c>
      <c r="H358">
        <v>2</v>
      </c>
    </row>
    <row r="359" spans="1:8" x14ac:dyDescent="0.25">
      <c r="A359" t="s">
        <v>1929</v>
      </c>
      <c r="B359" t="s">
        <v>1175</v>
      </c>
      <c r="C359">
        <v>43</v>
      </c>
      <c r="D359" t="s">
        <v>1552</v>
      </c>
      <c r="E359" s="8">
        <v>45632</v>
      </c>
      <c r="F359" t="s">
        <v>1524</v>
      </c>
      <c r="G359" t="s">
        <v>1529</v>
      </c>
      <c r="H359">
        <v>0</v>
      </c>
    </row>
    <row r="360" spans="1:8" x14ac:dyDescent="0.25">
      <c r="A360" t="s">
        <v>1930</v>
      </c>
      <c r="B360" t="s">
        <v>1178</v>
      </c>
      <c r="C360">
        <v>29</v>
      </c>
      <c r="D360" t="s">
        <v>1549</v>
      </c>
      <c r="E360" s="8">
        <v>45745</v>
      </c>
      <c r="F360" t="s">
        <v>1524</v>
      </c>
      <c r="G360" t="s">
        <v>1529</v>
      </c>
      <c r="H360">
        <v>0</v>
      </c>
    </row>
    <row r="361" spans="1:8" x14ac:dyDescent="0.25">
      <c r="A361" t="s">
        <v>1931</v>
      </c>
      <c r="B361" t="s">
        <v>1178</v>
      </c>
      <c r="C361">
        <v>38</v>
      </c>
      <c r="D361" t="s">
        <v>1523</v>
      </c>
      <c r="E361" s="8">
        <v>45579</v>
      </c>
      <c r="F361" t="s">
        <v>1524</v>
      </c>
      <c r="G361" t="s">
        <v>1529</v>
      </c>
      <c r="H361">
        <v>0</v>
      </c>
    </row>
    <row r="362" spans="1:8" x14ac:dyDescent="0.25">
      <c r="A362" t="s">
        <v>1932</v>
      </c>
      <c r="B362" t="s">
        <v>1178</v>
      </c>
      <c r="C362">
        <v>43</v>
      </c>
      <c r="D362" t="s">
        <v>1536</v>
      </c>
      <c r="E362" s="8">
        <v>45579</v>
      </c>
      <c r="F362" t="s">
        <v>1520</v>
      </c>
      <c r="G362" t="s">
        <v>1521</v>
      </c>
      <c r="H362">
        <v>2</v>
      </c>
    </row>
    <row r="363" spans="1:8" x14ac:dyDescent="0.25">
      <c r="A363" t="s">
        <v>1933</v>
      </c>
      <c r="B363" t="s">
        <v>1178</v>
      </c>
      <c r="C363">
        <v>34</v>
      </c>
      <c r="D363" t="s">
        <v>1630</v>
      </c>
      <c r="E363" s="8">
        <v>45597</v>
      </c>
      <c r="F363" t="s">
        <v>1520</v>
      </c>
      <c r="G363" t="s">
        <v>1529</v>
      </c>
      <c r="H363">
        <v>0</v>
      </c>
    </row>
    <row r="364" spans="1:8" x14ac:dyDescent="0.25">
      <c r="A364" t="s">
        <v>1934</v>
      </c>
      <c r="B364" t="s">
        <v>1178</v>
      </c>
      <c r="C364">
        <v>56</v>
      </c>
      <c r="D364" t="s">
        <v>1603</v>
      </c>
      <c r="E364" s="8">
        <v>45682</v>
      </c>
      <c r="F364" t="s">
        <v>1520</v>
      </c>
      <c r="G364" t="s">
        <v>1529</v>
      </c>
      <c r="H364">
        <v>0</v>
      </c>
    </row>
    <row r="365" spans="1:8" x14ac:dyDescent="0.25">
      <c r="A365" t="s">
        <v>1935</v>
      </c>
      <c r="B365" t="s">
        <v>1178</v>
      </c>
      <c r="C365">
        <v>59</v>
      </c>
      <c r="D365" t="s">
        <v>1590</v>
      </c>
      <c r="E365" s="8">
        <v>45552</v>
      </c>
      <c r="F365" t="s">
        <v>1520</v>
      </c>
      <c r="G365" t="s">
        <v>1521</v>
      </c>
      <c r="H365">
        <v>3</v>
      </c>
    </row>
    <row r="366" spans="1:8" x14ac:dyDescent="0.25">
      <c r="A366" t="s">
        <v>1936</v>
      </c>
      <c r="B366" t="s">
        <v>1175</v>
      </c>
      <c r="C366">
        <v>64</v>
      </c>
      <c r="D366" t="s">
        <v>1564</v>
      </c>
      <c r="E366" s="8">
        <v>45547</v>
      </c>
      <c r="F366" t="s">
        <v>1520</v>
      </c>
      <c r="G366" t="s">
        <v>1521</v>
      </c>
      <c r="H366">
        <v>4</v>
      </c>
    </row>
    <row r="367" spans="1:8" x14ac:dyDescent="0.25">
      <c r="A367" t="s">
        <v>1937</v>
      </c>
      <c r="B367" t="s">
        <v>1178</v>
      </c>
      <c r="C367">
        <v>65</v>
      </c>
      <c r="D367" t="s">
        <v>1705</v>
      </c>
      <c r="E367" s="8">
        <v>45582</v>
      </c>
      <c r="F367" t="s">
        <v>1524</v>
      </c>
      <c r="G367" t="s">
        <v>1521</v>
      </c>
      <c r="H367">
        <v>3</v>
      </c>
    </row>
    <row r="368" spans="1:8" x14ac:dyDescent="0.25">
      <c r="A368" t="s">
        <v>1938</v>
      </c>
      <c r="B368" t="s">
        <v>1175</v>
      </c>
      <c r="C368">
        <v>32</v>
      </c>
      <c r="D368" t="s">
        <v>1547</v>
      </c>
      <c r="E368" s="8">
        <v>45700</v>
      </c>
      <c r="F368" t="s">
        <v>1524</v>
      </c>
      <c r="G368" t="s">
        <v>1521</v>
      </c>
      <c r="H368">
        <v>4</v>
      </c>
    </row>
    <row r="369" spans="1:8" x14ac:dyDescent="0.25">
      <c r="A369" t="s">
        <v>1939</v>
      </c>
      <c r="B369" t="s">
        <v>1178</v>
      </c>
      <c r="C369">
        <v>28</v>
      </c>
      <c r="D369" t="s">
        <v>1705</v>
      </c>
      <c r="E369" s="8">
        <v>45553</v>
      </c>
      <c r="F369" t="s">
        <v>1524</v>
      </c>
      <c r="G369" t="s">
        <v>1529</v>
      </c>
      <c r="H369">
        <v>0</v>
      </c>
    </row>
    <row r="370" spans="1:8" x14ac:dyDescent="0.25">
      <c r="A370" t="s">
        <v>1940</v>
      </c>
      <c r="B370" t="s">
        <v>1175</v>
      </c>
      <c r="C370">
        <v>51</v>
      </c>
      <c r="D370" t="s">
        <v>1538</v>
      </c>
      <c r="E370" s="8">
        <v>45619</v>
      </c>
      <c r="F370" t="s">
        <v>1524</v>
      </c>
      <c r="G370" t="s">
        <v>1529</v>
      </c>
      <c r="H370">
        <v>0</v>
      </c>
    </row>
    <row r="371" spans="1:8" x14ac:dyDescent="0.25">
      <c r="A371" t="s">
        <v>1941</v>
      </c>
      <c r="B371" t="s">
        <v>1175</v>
      </c>
      <c r="C371">
        <v>35</v>
      </c>
      <c r="D371" t="s">
        <v>1540</v>
      </c>
      <c r="E371" s="8">
        <v>45731</v>
      </c>
      <c r="F371" t="s">
        <v>1520</v>
      </c>
      <c r="G371" t="s">
        <v>1529</v>
      </c>
      <c r="H371">
        <v>0</v>
      </c>
    </row>
    <row r="372" spans="1:8" x14ac:dyDescent="0.25">
      <c r="A372" t="s">
        <v>1942</v>
      </c>
      <c r="B372" t="s">
        <v>1178</v>
      </c>
      <c r="C372">
        <v>64</v>
      </c>
      <c r="D372" t="s">
        <v>1616</v>
      </c>
      <c r="E372" s="8">
        <v>45651</v>
      </c>
      <c r="F372" t="s">
        <v>1520</v>
      </c>
      <c r="G372" t="s">
        <v>1529</v>
      </c>
      <c r="H372">
        <v>0</v>
      </c>
    </row>
    <row r="373" spans="1:8" x14ac:dyDescent="0.25">
      <c r="A373" t="s">
        <v>1943</v>
      </c>
      <c r="B373" t="s">
        <v>1175</v>
      </c>
      <c r="C373">
        <v>27</v>
      </c>
      <c r="D373" t="s">
        <v>1554</v>
      </c>
      <c r="E373" s="8">
        <v>45561</v>
      </c>
      <c r="F373" t="s">
        <v>1524</v>
      </c>
      <c r="G373" t="s">
        <v>1521</v>
      </c>
      <c r="H373">
        <v>2</v>
      </c>
    </row>
    <row r="374" spans="1:8" x14ac:dyDescent="0.25">
      <c r="A374" t="s">
        <v>1944</v>
      </c>
      <c r="B374" t="s">
        <v>1175</v>
      </c>
      <c r="C374">
        <v>22</v>
      </c>
      <c r="D374" t="s">
        <v>1528</v>
      </c>
      <c r="E374" s="8">
        <v>45669</v>
      </c>
      <c r="F374" t="s">
        <v>1520</v>
      </c>
      <c r="G374" t="s">
        <v>1529</v>
      </c>
      <c r="H374">
        <v>0</v>
      </c>
    </row>
    <row r="375" spans="1:8" x14ac:dyDescent="0.25">
      <c r="A375" t="s">
        <v>1945</v>
      </c>
      <c r="B375" t="s">
        <v>1178</v>
      </c>
      <c r="C375">
        <v>26</v>
      </c>
      <c r="D375" t="s">
        <v>1610</v>
      </c>
      <c r="E375" s="8">
        <v>45586</v>
      </c>
      <c r="F375" t="s">
        <v>1520</v>
      </c>
      <c r="G375" t="s">
        <v>1521</v>
      </c>
      <c r="H375">
        <v>2</v>
      </c>
    </row>
    <row r="376" spans="1:8" x14ac:dyDescent="0.25">
      <c r="A376" t="s">
        <v>1946</v>
      </c>
      <c r="B376" t="s">
        <v>1175</v>
      </c>
      <c r="C376">
        <v>36</v>
      </c>
      <c r="D376" t="s">
        <v>1721</v>
      </c>
      <c r="E376" s="8">
        <v>45683</v>
      </c>
      <c r="F376" t="s">
        <v>1520</v>
      </c>
      <c r="G376" t="s">
        <v>1521</v>
      </c>
      <c r="H376">
        <v>1</v>
      </c>
    </row>
    <row r="377" spans="1:8" x14ac:dyDescent="0.25">
      <c r="A377" t="s">
        <v>1947</v>
      </c>
      <c r="B377" t="s">
        <v>1175</v>
      </c>
      <c r="C377">
        <v>46</v>
      </c>
      <c r="D377" t="s">
        <v>1625</v>
      </c>
      <c r="E377" s="8">
        <v>45590</v>
      </c>
      <c r="F377" t="s">
        <v>1524</v>
      </c>
      <c r="G377" t="s">
        <v>1521</v>
      </c>
      <c r="H377">
        <v>1</v>
      </c>
    </row>
    <row r="378" spans="1:8" x14ac:dyDescent="0.25">
      <c r="A378" t="s">
        <v>1948</v>
      </c>
      <c r="B378" t="s">
        <v>1178</v>
      </c>
      <c r="C378">
        <v>58</v>
      </c>
      <c r="D378" t="s">
        <v>1622</v>
      </c>
      <c r="E378" s="8">
        <v>45643</v>
      </c>
      <c r="F378" t="s">
        <v>1520</v>
      </c>
      <c r="G378" t="s">
        <v>1521</v>
      </c>
      <c r="H378">
        <v>1</v>
      </c>
    </row>
    <row r="379" spans="1:8" x14ac:dyDescent="0.25">
      <c r="A379" t="s">
        <v>1949</v>
      </c>
      <c r="B379" t="s">
        <v>1175</v>
      </c>
      <c r="C379">
        <v>46</v>
      </c>
      <c r="D379" t="s">
        <v>1540</v>
      </c>
      <c r="E379" s="8">
        <v>45598</v>
      </c>
      <c r="F379" t="s">
        <v>1520</v>
      </c>
      <c r="G379" t="s">
        <v>1529</v>
      </c>
      <c r="H379">
        <v>0</v>
      </c>
    </row>
    <row r="380" spans="1:8" x14ac:dyDescent="0.25">
      <c r="A380" t="s">
        <v>1950</v>
      </c>
      <c r="B380" t="s">
        <v>1178</v>
      </c>
      <c r="C380">
        <v>22</v>
      </c>
      <c r="D380" t="s">
        <v>1661</v>
      </c>
      <c r="E380" s="8">
        <v>45743</v>
      </c>
      <c r="F380" t="s">
        <v>1520</v>
      </c>
      <c r="G380" t="s">
        <v>1529</v>
      </c>
      <c r="H380">
        <v>0</v>
      </c>
    </row>
    <row r="381" spans="1:8" x14ac:dyDescent="0.25">
      <c r="A381" t="s">
        <v>1951</v>
      </c>
      <c r="B381" t="s">
        <v>1178</v>
      </c>
      <c r="C381">
        <v>49</v>
      </c>
      <c r="D381" t="s">
        <v>1728</v>
      </c>
      <c r="E381" s="8">
        <v>45562</v>
      </c>
      <c r="F381" t="s">
        <v>1524</v>
      </c>
      <c r="G381" t="s">
        <v>1529</v>
      </c>
      <c r="H381">
        <v>0</v>
      </c>
    </row>
    <row r="382" spans="1:8" x14ac:dyDescent="0.25">
      <c r="A382" t="s">
        <v>1952</v>
      </c>
      <c r="B382" t="s">
        <v>1178</v>
      </c>
      <c r="C382">
        <v>23</v>
      </c>
      <c r="D382" t="s">
        <v>1796</v>
      </c>
      <c r="E382" s="8">
        <v>45702</v>
      </c>
      <c r="F382" t="s">
        <v>1524</v>
      </c>
      <c r="G382" t="s">
        <v>1529</v>
      </c>
      <c r="H382">
        <v>0</v>
      </c>
    </row>
    <row r="383" spans="1:8" x14ac:dyDescent="0.25">
      <c r="A383" t="s">
        <v>1953</v>
      </c>
      <c r="B383" t="s">
        <v>1178</v>
      </c>
      <c r="C383">
        <v>63</v>
      </c>
      <c r="D383" t="s">
        <v>1661</v>
      </c>
      <c r="E383" s="8">
        <v>45713</v>
      </c>
      <c r="F383" t="s">
        <v>1524</v>
      </c>
      <c r="G383" t="s">
        <v>1521</v>
      </c>
      <c r="H383">
        <v>4</v>
      </c>
    </row>
    <row r="384" spans="1:8" x14ac:dyDescent="0.25">
      <c r="A384" t="s">
        <v>1954</v>
      </c>
      <c r="B384" t="s">
        <v>1178</v>
      </c>
      <c r="C384">
        <v>58</v>
      </c>
      <c r="D384" t="s">
        <v>1540</v>
      </c>
      <c r="E384" s="8">
        <v>45540</v>
      </c>
      <c r="F384" t="s">
        <v>1520</v>
      </c>
      <c r="G384" t="s">
        <v>1529</v>
      </c>
      <c r="H384">
        <v>0</v>
      </c>
    </row>
    <row r="385" spans="1:8" x14ac:dyDescent="0.25">
      <c r="A385" t="s">
        <v>1955</v>
      </c>
      <c r="B385" t="s">
        <v>1175</v>
      </c>
      <c r="C385">
        <v>29</v>
      </c>
      <c r="D385" t="s">
        <v>1582</v>
      </c>
      <c r="E385" s="8">
        <v>45584</v>
      </c>
      <c r="F385" t="s">
        <v>1520</v>
      </c>
      <c r="G385" t="s">
        <v>1529</v>
      </c>
      <c r="H385">
        <v>0</v>
      </c>
    </row>
    <row r="386" spans="1:8" x14ac:dyDescent="0.25">
      <c r="A386" t="s">
        <v>1956</v>
      </c>
      <c r="B386" t="s">
        <v>1178</v>
      </c>
      <c r="C386">
        <v>52</v>
      </c>
      <c r="D386" t="s">
        <v>1640</v>
      </c>
      <c r="E386" s="8">
        <v>45731</v>
      </c>
      <c r="F386" t="s">
        <v>1520</v>
      </c>
      <c r="G386" t="s">
        <v>1521</v>
      </c>
      <c r="H386">
        <v>2</v>
      </c>
    </row>
    <row r="387" spans="1:8" x14ac:dyDescent="0.25">
      <c r="A387" t="s">
        <v>1957</v>
      </c>
      <c r="B387" t="s">
        <v>1175</v>
      </c>
      <c r="C387">
        <v>54</v>
      </c>
      <c r="D387" t="s">
        <v>1540</v>
      </c>
      <c r="E387" s="8">
        <v>45718</v>
      </c>
      <c r="F387" t="s">
        <v>1524</v>
      </c>
      <c r="G387" t="s">
        <v>1521</v>
      </c>
      <c r="H387">
        <v>3</v>
      </c>
    </row>
    <row r="388" spans="1:8" x14ac:dyDescent="0.25">
      <c r="A388" t="s">
        <v>1958</v>
      </c>
      <c r="B388" t="s">
        <v>1175</v>
      </c>
      <c r="C388">
        <v>25</v>
      </c>
      <c r="D388" t="s">
        <v>1572</v>
      </c>
      <c r="E388" s="8">
        <v>45703</v>
      </c>
      <c r="F388" t="s">
        <v>1524</v>
      </c>
      <c r="G388" t="s">
        <v>1521</v>
      </c>
      <c r="H388">
        <v>2</v>
      </c>
    </row>
    <row r="389" spans="1:8" x14ac:dyDescent="0.25">
      <c r="A389" t="s">
        <v>1959</v>
      </c>
      <c r="B389" t="s">
        <v>1178</v>
      </c>
      <c r="C389">
        <v>27</v>
      </c>
      <c r="D389" t="s">
        <v>1596</v>
      </c>
      <c r="E389" s="8">
        <v>45672</v>
      </c>
      <c r="F389" t="s">
        <v>1520</v>
      </c>
      <c r="G389" t="s">
        <v>1529</v>
      </c>
      <c r="H389">
        <v>0</v>
      </c>
    </row>
    <row r="390" spans="1:8" x14ac:dyDescent="0.25">
      <c r="A390" t="s">
        <v>1960</v>
      </c>
      <c r="B390" t="s">
        <v>1178</v>
      </c>
      <c r="C390">
        <v>40</v>
      </c>
      <c r="D390" t="s">
        <v>1549</v>
      </c>
      <c r="E390" s="8">
        <v>45606</v>
      </c>
      <c r="F390" t="s">
        <v>1520</v>
      </c>
      <c r="G390" t="s">
        <v>1521</v>
      </c>
      <c r="H390">
        <v>1</v>
      </c>
    </row>
    <row r="391" spans="1:8" x14ac:dyDescent="0.25">
      <c r="A391" t="s">
        <v>1961</v>
      </c>
      <c r="B391" t="s">
        <v>1175</v>
      </c>
      <c r="C391">
        <v>48</v>
      </c>
      <c r="D391" t="s">
        <v>1796</v>
      </c>
      <c r="E391" s="8">
        <v>45702</v>
      </c>
      <c r="F391" t="s">
        <v>1524</v>
      </c>
      <c r="G391" t="s">
        <v>1521</v>
      </c>
      <c r="H391">
        <v>3</v>
      </c>
    </row>
    <row r="392" spans="1:8" x14ac:dyDescent="0.25">
      <c r="A392" t="s">
        <v>1962</v>
      </c>
      <c r="B392" t="s">
        <v>1178</v>
      </c>
      <c r="C392">
        <v>33</v>
      </c>
      <c r="D392" t="s">
        <v>1661</v>
      </c>
      <c r="E392" s="8">
        <v>45722</v>
      </c>
      <c r="F392" t="s">
        <v>1524</v>
      </c>
      <c r="G392" t="s">
        <v>1529</v>
      </c>
      <c r="H392">
        <v>0</v>
      </c>
    </row>
    <row r="393" spans="1:8" x14ac:dyDescent="0.25">
      <c r="A393" t="s">
        <v>1963</v>
      </c>
      <c r="B393" t="s">
        <v>1175</v>
      </c>
      <c r="C393">
        <v>37</v>
      </c>
      <c r="D393" t="s">
        <v>1556</v>
      </c>
      <c r="E393" s="8">
        <v>45596</v>
      </c>
      <c r="F393" t="s">
        <v>1524</v>
      </c>
      <c r="G393" t="s">
        <v>1529</v>
      </c>
      <c r="H393">
        <v>0</v>
      </c>
    </row>
    <row r="394" spans="1:8" x14ac:dyDescent="0.25">
      <c r="A394" t="s">
        <v>1964</v>
      </c>
      <c r="B394" t="s">
        <v>1175</v>
      </c>
      <c r="C394">
        <v>60</v>
      </c>
      <c r="D394" t="s">
        <v>1533</v>
      </c>
      <c r="E394" s="8">
        <v>45540</v>
      </c>
      <c r="F394" t="s">
        <v>1520</v>
      </c>
      <c r="G394" t="s">
        <v>1521</v>
      </c>
      <c r="H394">
        <v>2</v>
      </c>
    </row>
    <row r="395" spans="1:8" x14ac:dyDescent="0.25">
      <c r="A395" t="s">
        <v>1965</v>
      </c>
      <c r="B395" t="s">
        <v>1175</v>
      </c>
      <c r="C395">
        <v>53</v>
      </c>
      <c r="D395" t="s">
        <v>1554</v>
      </c>
      <c r="E395" s="8">
        <v>45650</v>
      </c>
      <c r="F395" t="s">
        <v>1520</v>
      </c>
      <c r="G395" t="s">
        <v>1521</v>
      </c>
      <c r="H395">
        <v>2</v>
      </c>
    </row>
    <row r="396" spans="1:8" x14ac:dyDescent="0.25">
      <c r="A396" t="s">
        <v>1966</v>
      </c>
      <c r="B396" t="s">
        <v>1175</v>
      </c>
      <c r="C396">
        <v>35</v>
      </c>
      <c r="D396" t="s">
        <v>1670</v>
      </c>
      <c r="E396" s="8">
        <v>45598</v>
      </c>
      <c r="F396" t="s">
        <v>1524</v>
      </c>
      <c r="G396" t="s">
        <v>1521</v>
      </c>
      <c r="H396">
        <v>1</v>
      </c>
    </row>
    <row r="397" spans="1:8" x14ac:dyDescent="0.25">
      <c r="A397" t="s">
        <v>1967</v>
      </c>
      <c r="B397" t="s">
        <v>1175</v>
      </c>
      <c r="C397">
        <v>24</v>
      </c>
      <c r="D397" t="s">
        <v>1540</v>
      </c>
      <c r="E397" s="8">
        <v>45742</v>
      </c>
      <c r="F397" t="s">
        <v>1520</v>
      </c>
      <c r="G397" t="s">
        <v>1529</v>
      </c>
      <c r="H397">
        <v>0</v>
      </c>
    </row>
    <row r="398" spans="1:8" x14ac:dyDescent="0.25">
      <c r="A398" t="s">
        <v>1968</v>
      </c>
      <c r="B398" t="s">
        <v>1175</v>
      </c>
      <c r="C398">
        <v>53</v>
      </c>
      <c r="D398" t="s">
        <v>1796</v>
      </c>
      <c r="E398" s="8">
        <v>45605</v>
      </c>
      <c r="F398" t="s">
        <v>1520</v>
      </c>
      <c r="G398" t="s">
        <v>1529</v>
      </c>
      <c r="H398">
        <v>0</v>
      </c>
    </row>
    <row r="399" spans="1:8" x14ac:dyDescent="0.25">
      <c r="A399" t="s">
        <v>1969</v>
      </c>
      <c r="B399" t="s">
        <v>1175</v>
      </c>
      <c r="C399">
        <v>30</v>
      </c>
      <c r="D399" t="s">
        <v>1676</v>
      </c>
      <c r="E399" s="8">
        <v>45678</v>
      </c>
      <c r="F399" t="s">
        <v>1524</v>
      </c>
      <c r="G399" t="s">
        <v>1521</v>
      </c>
      <c r="H399">
        <v>2</v>
      </c>
    </row>
    <row r="400" spans="1:8" x14ac:dyDescent="0.25">
      <c r="A400" t="s">
        <v>1970</v>
      </c>
      <c r="B400" t="s">
        <v>1178</v>
      </c>
      <c r="C400">
        <v>20</v>
      </c>
      <c r="D400" t="s">
        <v>1526</v>
      </c>
      <c r="E400" s="8">
        <v>45590</v>
      </c>
      <c r="F400" t="s">
        <v>1524</v>
      </c>
      <c r="G400" t="s">
        <v>1529</v>
      </c>
      <c r="H400">
        <v>0</v>
      </c>
    </row>
    <row r="401" spans="1:8" x14ac:dyDescent="0.25">
      <c r="A401" t="s">
        <v>1971</v>
      </c>
      <c r="B401" t="s">
        <v>1175</v>
      </c>
      <c r="C401">
        <v>31</v>
      </c>
      <c r="D401" t="s">
        <v>1697</v>
      </c>
      <c r="E401" s="8">
        <v>45549</v>
      </c>
      <c r="F401" t="s">
        <v>1524</v>
      </c>
      <c r="G401" t="s">
        <v>1529</v>
      </c>
      <c r="H401">
        <v>0</v>
      </c>
    </row>
    <row r="402" spans="1:8" x14ac:dyDescent="0.25">
      <c r="A402" t="s">
        <v>1972</v>
      </c>
      <c r="B402" t="s">
        <v>1175</v>
      </c>
      <c r="C402">
        <v>41</v>
      </c>
      <c r="D402" t="s">
        <v>1705</v>
      </c>
      <c r="E402" s="8">
        <v>45564</v>
      </c>
      <c r="F402" t="s">
        <v>1524</v>
      </c>
      <c r="G402" t="s">
        <v>1521</v>
      </c>
      <c r="H402">
        <v>3</v>
      </c>
    </row>
    <row r="403" spans="1:8" x14ac:dyDescent="0.25">
      <c r="A403" t="s">
        <v>1973</v>
      </c>
      <c r="B403" t="s">
        <v>1175</v>
      </c>
      <c r="C403">
        <v>51</v>
      </c>
      <c r="D403" t="s">
        <v>1558</v>
      </c>
      <c r="E403" s="8">
        <v>45687</v>
      </c>
      <c r="F403" t="s">
        <v>1524</v>
      </c>
      <c r="G403" t="s">
        <v>1521</v>
      </c>
      <c r="H403">
        <v>3</v>
      </c>
    </row>
    <row r="404" spans="1:8" x14ac:dyDescent="0.25">
      <c r="A404" t="s">
        <v>1974</v>
      </c>
      <c r="B404" t="s">
        <v>1175</v>
      </c>
      <c r="C404">
        <v>51</v>
      </c>
      <c r="D404" t="s">
        <v>1697</v>
      </c>
      <c r="E404" s="8">
        <v>45559</v>
      </c>
      <c r="F404" t="s">
        <v>1524</v>
      </c>
      <c r="G404" t="s">
        <v>1521</v>
      </c>
      <c r="H404">
        <v>3</v>
      </c>
    </row>
    <row r="405" spans="1:8" x14ac:dyDescent="0.25">
      <c r="A405" t="s">
        <v>1975</v>
      </c>
      <c r="B405" t="s">
        <v>1178</v>
      </c>
      <c r="C405">
        <v>54</v>
      </c>
      <c r="D405" t="s">
        <v>1640</v>
      </c>
      <c r="E405" s="8">
        <v>45670</v>
      </c>
      <c r="F405" t="s">
        <v>1520</v>
      </c>
      <c r="G405" t="s">
        <v>1529</v>
      </c>
      <c r="H405">
        <v>0</v>
      </c>
    </row>
    <row r="406" spans="1:8" x14ac:dyDescent="0.25">
      <c r="A406" t="s">
        <v>1976</v>
      </c>
      <c r="B406" t="s">
        <v>1178</v>
      </c>
      <c r="C406">
        <v>39</v>
      </c>
      <c r="D406" t="s">
        <v>1678</v>
      </c>
      <c r="E406" s="8">
        <v>45642</v>
      </c>
      <c r="F406" t="s">
        <v>1524</v>
      </c>
      <c r="G406" t="s">
        <v>1529</v>
      </c>
      <c r="H406">
        <v>0</v>
      </c>
    </row>
    <row r="407" spans="1:8" x14ac:dyDescent="0.25">
      <c r="A407" t="s">
        <v>1977</v>
      </c>
      <c r="B407" t="s">
        <v>1178</v>
      </c>
      <c r="C407">
        <v>59</v>
      </c>
      <c r="D407" t="s">
        <v>1587</v>
      </c>
      <c r="E407" s="8">
        <v>45542</v>
      </c>
      <c r="F407" t="s">
        <v>1520</v>
      </c>
      <c r="G407" t="s">
        <v>1521</v>
      </c>
      <c r="H407">
        <v>1</v>
      </c>
    </row>
    <row r="408" spans="1:8" x14ac:dyDescent="0.25">
      <c r="A408" t="s">
        <v>1978</v>
      </c>
      <c r="B408" t="s">
        <v>1178</v>
      </c>
      <c r="C408">
        <v>55</v>
      </c>
      <c r="D408" t="s">
        <v>1547</v>
      </c>
      <c r="E408" s="8">
        <v>45648</v>
      </c>
      <c r="F408" t="s">
        <v>1524</v>
      </c>
      <c r="G408" t="s">
        <v>1521</v>
      </c>
      <c r="H408">
        <v>2</v>
      </c>
    </row>
    <row r="409" spans="1:8" x14ac:dyDescent="0.25">
      <c r="A409" t="s">
        <v>1979</v>
      </c>
      <c r="B409" t="s">
        <v>1178</v>
      </c>
      <c r="C409">
        <v>43</v>
      </c>
      <c r="D409" t="s">
        <v>1536</v>
      </c>
      <c r="E409" s="8">
        <v>45591</v>
      </c>
      <c r="F409" t="s">
        <v>1520</v>
      </c>
      <c r="G409" t="s">
        <v>1521</v>
      </c>
      <c r="H409">
        <v>2</v>
      </c>
    </row>
    <row r="410" spans="1:8" x14ac:dyDescent="0.25">
      <c r="A410" t="s">
        <v>1980</v>
      </c>
      <c r="B410" t="s">
        <v>1178</v>
      </c>
      <c r="C410">
        <v>59</v>
      </c>
      <c r="D410" t="s">
        <v>1686</v>
      </c>
      <c r="E410" s="8">
        <v>45581</v>
      </c>
      <c r="F410" t="s">
        <v>1520</v>
      </c>
      <c r="G410" t="s">
        <v>1521</v>
      </c>
      <c r="H410">
        <v>1</v>
      </c>
    </row>
    <row r="411" spans="1:8" x14ac:dyDescent="0.25">
      <c r="A411" t="s">
        <v>1981</v>
      </c>
      <c r="B411" t="s">
        <v>1178</v>
      </c>
      <c r="C411">
        <v>65</v>
      </c>
      <c r="D411" t="s">
        <v>1545</v>
      </c>
      <c r="E411" s="8">
        <v>45551</v>
      </c>
      <c r="F411" t="s">
        <v>1524</v>
      </c>
      <c r="G411" t="s">
        <v>1529</v>
      </c>
      <c r="H411">
        <v>0</v>
      </c>
    </row>
    <row r="412" spans="1:8" x14ac:dyDescent="0.25">
      <c r="A412" t="s">
        <v>1982</v>
      </c>
      <c r="B412" t="s">
        <v>1175</v>
      </c>
      <c r="C412">
        <v>59</v>
      </c>
      <c r="D412" t="s">
        <v>1676</v>
      </c>
      <c r="E412" s="8">
        <v>45747</v>
      </c>
      <c r="F412" t="s">
        <v>1524</v>
      </c>
      <c r="G412" t="s">
        <v>1521</v>
      </c>
      <c r="H412">
        <v>2</v>
      </c>
    </row>
    <row r="413" spans="1:8" x14ac:dyDescent="0.25">
      <c r="A413" t="s">
        <v>1983</v>
      </c>
      <c r="B413" t="s">
        <v>1178</v>
      </c>
      <c r="C413">
        <v>34</v>
      </c>
      <c r="D413" t="s">
        <v>1594</v>
      </c>
      <c r="E413" s="8">
        <v>45575</v>
      </c>
      <c r="F413" t="s">
        <v>1520</v>
      </c>
      <c r="G413" t="s">
        <v>1521</v>
      </c>
      <c r="H413">
        <v>1</v>
      </c>
    </row>
    <row r="414" spans="1:8" x14ac:dyDescent="0.25">
      <c r="A414" t="s">
        <v>1984</v>
      </c>
      <c r="B414" t="s">
        <v>1178</v>
      </c>
      <c r="C414">
        <v>47</v>
      </c>
      <c r="D414" t="s">
        <v>1640</v>
      </c>
      <c r="E414" s="8">
        <v>45604</v>
      </c>
      <c r="F414" t="s">
        <v>1524</v>
      </c>
      <c r="G414" t="s">
        <v>1521</v>
      </c>
      <c r="H414">
        <v>3</v>
      </c>
    </row>
    <row r="415" spans="1:8" x14ac:dyDescent="0.25">
      <c r="A415" t="s">
        <v>1985</v>
      </c>
      <c r="B415" t="s">
        <v>1178</v>
      </c>
      <c r="C415">
        <v>54</v>
      </c>
      <c r="D415" t="s">
        <v>1538</v>
      </c>
      <c r="E415" s="8">
        <v>45666</v>
      </c>
      <c r="F415" t="s">
        <v>1524</v>
      </c>
      <c r="G415" t="s">
        <v>1521</v>
      </c>
      <c r="H415">
        <v>1</v>
      </c>
    </row>
    <row r="416" spans="1:8" x14ac:dyDescent="0.25">
      <c r="A416" t="s">
        <v>1986</v>
      </c>
      <c r="B416" t="s">
        <v>1178</v>
      </c>
      <c r="C416">
        <v>37</v>
      </c>
      <c r="D416" t="s">
        <v>1600</v>
      </c>
      <c r="E416" s="8">
        <v>45663</v>
      </c>
      <c r="F416" t="s">
        <v>1520</v>
      </c>
      <c r="G416" t="s">
        <v>1529</v>
      </c>
      <c r="H416">
        <v>0</v>
      </c>
    </row>
    <row r="417" spans="1:8" x14ac:dyDescent="0.25">
      <c r="A417" t="s">
        <v>1987</v>
      </c>
      <c r="B417" t="s">
        <v>1175</v>
      </c>
      <c r="C417">
        <v>60</v>
      </c>
      <c r="D417" t="s">
        <v>1567</v>
      </c>
      <c r="E417" s="8">
        <v>45575</v>
      </c>
      <c r="F417" t="s">
        <v>1524</v>
      </c>
      <c r="G417" t="s">
        <v>1521</v>
      </c>
      <c r="H417">
        <v>4</v>
      </c>
    </row>
    <row r="418" spans="1:8" x14ac:dyDescent="0.25">
      <c r="A418" t="s">
        <v>1988</v>
      </c>
      <c r="B418" t="s">
        <v>1175</v>
      </c>
      <c r="C418">
        <v>20</v>
      </c>
      <c r="D418" t="s">
        <v>1596</v>
      </c>
      <c r="E418" s="8">
        <v>45733</v>
      </c>
      <c r="F418" t="s">
        <v>1524</v>
      </c>
      <c r="G418" t="s">
        <v>1529</v>
      </c>
      <c r="H418">
        <v>0</v>
      </c>
    </row>
    <row r="419" spans="1:8" x14ac:dyDescent="0.25">
      <c r="A419" t="s">
        <v>1989</v>
      </c>
      <c r="B419" t="s">
        <v>1175</v>
      </c>
      <c r="C419">
        <v>50</v>
      </c>
      <c r="D419" t="s">
        <v>1600</v>
      </c>
      <c r="E419" s="8">
        <v>45706</v>
      </c>
      <c r="F419" t="s">
        <v>1524</v>
      </c>
      <c r="G419" t="s">
        <v>1529</v>
      </c>
      <c r="H419">
        <v>0</v>
      </c>
    </row>
    <row r="420" spans="1:8" x14ac:dyDescent="0.25">
      <c r="A420" t="s">
        <v>1990</v>
      </c>
      <c r="B420" t="s">
        <v>1178</v>
      </c>
      <c r="C420">
        <v>42</v>
      </c>
      <c r="D420" t="s">
        <v>1531</v>
      </c>
      <c r="E420" s="8">
        <v>45546</v>
      </c>
      <c r="F420" t="s">
        <v>1524</v>
      </c>
      <c r="G420" t="s">
        <v>1521</v>
      </c>
      <c r="H420">
        <v>3</v>
      </c>
    </row>
    <row r="421" spans="1:8" x14ac:dyDescent="0.25">
      <c r="A421" t="s">
        <v>1991</v>
      </c>
      <c r="B421" t="s">
        <v>1175</v>
      </c>
      <c r="C421">
        <v>25</v>
      </c>
      <c r="D421" t="s">
        <v>1519</v>
      </c>
      <c r="E421" s="8">
        <v>45684</v>
      </c>
      <c r="F421" t="s">
        <v>1520</v>
      </c>
      <c r="G421" t="s">
        <v>1521</v>
      </c>
      <c r="H421">
        <v>2</v>
      </c>
    </row>
    <row r="422" spans="1:8" x14ac:dyDescent="0.25">
      <c r="A422" t="s">
        <v>1992</v>
      </c>
      <c r="B422" t="s">
        <v>1175</v>
      </c>
      <c r="C422">
        <v>28</v>
      </c>
      <c r="D422" t="s">
        <v>1574</v>
      </c>
      <c r="E422" s="8">
        <v>45536</v>
      </c>
      <c r="F422" t="s">
        <v>1520</v>
      </c>
      <c r="G422" t="s">
        <v>1521</v>
      </c>
      <c r="H422">
        <v>1</v>
      </c>
    </row>
    <row r="423" spans="1:8" x14ac:dyDescent="0.25">
      <c r="A423" t="s">
        <v>1993</v>
      </c>
      <c r="B423" t="s">
        <v>1175</v>
      </c>
      <c r="C423">
        <v>51</v>
      </c>
      <c r="D423" t="s">
        <v>1590</v>
      </c>
      <c r="E423" s="8">
        <v>45741</v>
      </c>
      <c r="F423" t="s">
        <v>1524</v>
      </c>
      <c r="G423" t="s">
        <v>1521</v>
      </c>
      <c r="H423">
        <v>3</v>
      </c>
    </row>
    <row r="424" spans="1:8" x14ac:dyDescent="0.25">
      <c r="A424" t="s">
        <v>1994</v>
      </c>
      <c r="B424" t="s">
        <v>1178</v>
      </c>
      <c r="C424">
        <v>52</v>
      </c>
      <c r="D424" t="s">
        <v>1528</v>
      </c>
      <c r="E424" s="8">
        <v>45540</v>
      </c>
      <c r="F424" t="s">
        <v>1524</v>
      </c>
      <c r="G424" t="s">
        <v>1529</v>
      </c>
      <c r="H424">
        <v>0</v>
      </c>
    </row>
    <row r="425" spans="1:8" x14ac:dyDescent="0.25">
      <c r="A425" t="s">
        <v>1995</v>
      </c>
      <c r="B425" t="s">
        <v>1178</v>
      </c>
      <c r="C425">
        <v>19</v>
      </c>
      <c r="D425" t="s">
        <v>1558</v>
      </c>
      <c r="E425" s="8">
        <v>45574</v>
      </c>
      <c r="F425" t="s">
        <v>1524</v>
      </c>
      <c r="G425" t="s">
        <v>1529</v>
      </c>
      <c r="H425">
        <v>0</v>
      </c>
    </row>
    <row r="426" spans="1:8" x14ac:dyDescent="0.25">
      <c r="A426" t="s">
        <v>1996</v>
      </c>
      <c r="B426" t="s">
        <v>1175</v>
      </c>
      <c r="C426">
        <v>24</v>
      </c>
      <c r="D426" t="s">
        <v>1686</v>
      </c>
      <c r="E426" s="8">
        <v>45554</v>
      </c>
      <c r="F426" t="s">
        <v>1524</v>
      </c>
      <c r="G426" t="s">
        <v>1529</v>
      </c>
      <c r="H426">
        <v>0</v>
      </c>
    </row>
    <row r="427" spans="1:8" x14ac:dyDescent="0.25">
      <c r="A427" t="s">
        <v>1997</v>
      </c>
      <c r="B427" t="s">
        <v>1175</v>
      </c>
      <c r="C427">
        <v>24</v>
      </c>
      <c r="D427" t="s">
        <v>1556</v>
      </c>
      <c r="E427" s="8">
        <v>45540</v>
      </c>
      <c r="F427" t="s">
        <v>1524</v>
      </c>
      <c r="G427" t="s">
        <v>1529</v>
      </c>
      <c r="H427">
        <v>0</v>
      </c>
    </row>
    <row r="428" spans="1:8" x14ac:dyDescent="0.25">
      <c r="A428" t="s">
        <v>1998</v>
      </c>
      <c r="B428" t="s">
        <v>1175</v>
      </c>
      <c r="C428">
        <v>30</v>
      </c>
      <c r="D428" t="s">
        <v>1536</v>
      </c>
      <c r="E428" s="8">
        <v>45649</v>
      </c>
      <c r="F428" t="s">
        <v>1524</v>
      </c>
      <c r="G428" t="s">
        <v>1521</v>
      </c>
      <c r="H428">
        <v>3</v>
      </c>
    </row>
    <row r="429" spans="1:8" x14ac:dyDescent="0.25">
      <c r="A429" t="s">
        <v>1999</v>
      </c>
      <c r="B429" t="s">
        <v>1175</v>
      </c>
      <c r="C429">
        <v>58</v>
      </c>
      <c r="D429" t="s">
        <v>1554</v>
      </c>
      <c r="E429" s="8">
        <v>45635</v>
      </c>
      <c r="F429" t="s">
        <v>1524</v>
      </c>
      <c r="G429" t="s">
        <v>1529</v>
      </c>
      <c r="H429">
        <v>0</v>
      </c>
    </row>
    <row r="430" spans="1:8" x14ac:dyDescent="0.25">
      <c r="A430" t="s">
        <v>2000</v>
      </c>
      <c r="B430" t="s">
        <v>1175</v>
      </c>
      <c r="C430">
        <v>21</v>
      </c>
      <c r="D430" t="s">
        <v>1523</v>
      </c>
      <c r="E430" s="8">
        <v>45688</v>
      </c>
      <c r="F430" t="s">
        <v>1524</v>
      </c>
      <c r="G430" t="s">
        <v>1529</v>
      </c>
      <c r="H430">
        <v>0</v>
      </c>
    </row>
    <row r="431" spans="1:8" x14ac:dyDescent="0.25">
      <c r="A431" t="s">
        <v>2001</v>
      </c>
      <c r="B431" t="s">
        <v>1178</v>
      </c>
      <c r="C431">
        <v>44</v>
      </c>
      <c r="D431" t="s">
        <v>1600</v>
      </c>
      <c r="E431" s="8">
        <v>45600</v>
      </c>
      <c r="F431" t="s">
        <v>1524</v>
      </c>
      <c r="G431" t="s">
        <v>1529</v>
      </c>
      <c r="H431">
        <v>0</v>
      </c>
    </row>
    <row r="432" spans="1:8" x14ac:dyDescent="0.25">
      <c r="A432" t="s">
        <v>2002</v>
      </c>
      <c r="B432" t="s">
        <v>1178</v>
      </c>
      <c r="C432">
        <v>32</v>
      </c>
      <c r="D432" t="s">
        <v>1531</v>
      </c>
      <c r="E432" s="8">
        <v>45712</v>
      </c>
      <c r="F432" t="s">
        <v>1520</v>
      </c>
      <c r="G432" t="s">
        <v>1529</v>
      </c>
      <c r="H432">
        <v>0</v>
      </c>
    </row>
    <row r="433" spans="1:8" x14ac:dyDescent="0.25">
      <c r="A433" t="s">
        <v>2003</v>
      </c>
      <c r="B433" t="s">
        <v>1175</v>
      </c>
      <c r="C433">
        <v>54</v>
      </c>
      <c r="D433" t="s">
        <v>1585</v>
      </c>
      <c r="E433" s="8">
        <v>45653</v>
      </c>
      <c r="F433" t="s">
        <v>1524</v>
      </c>
      <c r="G433" t="s">
        <v>1529</v>
      </c>
      <c r="H433">
        <v>0</v>
      </c>
    </row>
    <row r="434" spans="1:8" x14ac:dyDescent="0.25">
      <c r="A434" t="s">
        <v>2004</v>
      </c>
      <c r="B434" t="s">
        <v>1178</v>
      </c>
      <c r="C434">
        <v>56</v>
      </c>
      <c r="D434" t="s">
        <v>1556</v>
      </c>
      <c r="E434" s="8">
        <v>45695</v>
      </c>
      <c r="F434" t="s">
        <v>1524</v>
      </c>
      <c r="G434" t="s">
        <v>1521</v>
      </c>
      <c r="H434">
        <v>4</v>
      </c>
    </row>
    <row r="435" spans="1:8" x14ac:dyDescent="0.25">
      <c r="A435" t="s">
        <v>2005</v>
      </c>
      <c r="B435" t="s">
        <v>1175</v>
      </c>
      <c r="C435">
        <v>41</v>
      </c>
      <c r="D435" t="s">
        <v>1600</v>
      </c>
      <c r="E435" s="8">
        <v>45661</v>
      </c>
      <c r="F435" t="s">
        <v>1520</v>
      </c>
      <c r="G435" t="s">
        <v>1529</v>
      </c>
      <c r="H435">
        <v>0</v>
      </c>
    </row>
    <row r="436" spans="1:8" x14ac:dyDescent="0.25">
      <c r="A436" t="s">
        <v>2006</v>
      </c>
      <c r="B436" t="s">
        <v>1178</v>
      </c>
      <c r="C436">
        <v>24</v>
      </c>
      <c r="D436" t="s">
        <v>1523</v>
      </c>
      <c r="E436" s="8">
        <v>45585</v>
      </c>
      <c r="F436" t="s">
        <v>1520</v>
      </c>
      <c r="G436" t="s">
        <v>1529</v>
      </c>
      <c r="H436">
        <v>0</v>
      </c>
    </row>
    <row r="437" spans="1:8" x14ac:dyDescent="0.25">
      <c r="A437" t="s">
        <v>2007</v>
      </c>
      <c r="B437" t="s">
        <v>1175</v>
      </c>
      <c r="C437">
        <v>60</v>
      </c>
      <c r="D437" t="s">
        <v>1523</v>
      </c>
      <c r="E437" s="8">
        <v>45714</v>
      </c>
      <c r="F437" t="s">
        <v>1520</v>
      </c>
      <c r="G437" t="s">
        <v>1529</v>
      </c>
      <c r="H437">
        <v>0</v>
      </c>
    </row>
    <row r="438" spans="1:8" x14ac:dyDescent="0.25">
      <c r="A438" t="s">
        <v>2008</v>
      </c>
      <c r="B438" t="s">
        <v>1178</v>
      </c>
      <c r="C438">
        <v>24</v>
      </c>
      <c r="D438" t="s">
        <v>1630</v>
      </c>
      <c r="E438" s="8">
        <v>45584</v>
      </c>
      <c r="F438" t="s">
        <v>1524</v>
      </c>
      <c r="G438" t="s">
        <v>1529</v>
      </c>
      <c r="H438">
        <v>0</v>
      </c>
    </row>
    <row r="439" spans="1:8" x14ac:dyDescent="0.25">
      <c r="A439" t="s">
        <v>2009</v>
      </c>
      <c r="B439" t="s">
        <v>1178</v>
      </c>
      <c r="C439">
        <v>46</v>
      </c>
      <c r="D439" t="s">
        <v>1526</v>
      </c>
      <c r="E439" s="8">
        <v>45690</v>
      </c>
      <c r="F439" t="s">
        <v>1520</v>
      </c>
      <c r="G439" t="s">
        <v>1521</v>
      </c>
      <c r="H439">
        <v>4</v>
      </c>
    </row>
    <row r="440" spans="1:8" x14ac:dyDescent="0.25">
      <c r="A440" t="s">
        <v>2010</v>
      </c>
      <c r="B440" t="s">
        <v>1178</v>
      </c>
      <c r="C440">
        <v>65</v>
      </c>
      <c r="D440" t="s">
        <v>1531</v>
      </c>
      <c r="E440" s="8">
        <v>45566</v>
      </c>
      <c r="F440" t="s">
        <v>1524</v>
      </c>
      <c r="G440" t="s">
        <v>1529</v>
      </c>
      <c r="H440">
        <v>0</v>
      </c>
    </row>
    <row r="441" spans="1:8" x14ac:dyDescent="0.25">
      <c r="A441" t="s">
        <v>2011</v>
      </c>
      <c r="B441" t="s">
        <v>1178</v>
      </c>
      <c r="C441">
        <v>29</v>
      </c>
      <c r="D441" t="s">
        <v>1603</v>
      </c>
      <c r="E441" s="8">
        <v>45715</v>
      </c>
      <c r="F441" t="s">
        <v>1524</v>
      </c>
      <c r="G441" t="s">
        <v>1521</v>
      </c>
      <c r="H441">
        <v>2</v>
      </c>
    </row>
    <row r="442" spans="1:8" x14ac:dyDescent="0.25">
      <c r="A442" t="s">
        <v>2012</v>
      </c>
      <c r="B442" t="s">
        <v>1175</v>
      </c>
      <c r="C442">
        <v>33</v>
      </c>
      <c r="D442" t="s">
        <v>1721</v>
      </c>
      <c r="E442" s="8">
        <v>45704</v>
      </c>
      <c r="F442" t="s">
        <v>1524</v>
      </c>
      <c r="G442" t="s">
        <v>1521</v>
      </c>
      <c r="H442">
        <v>1</v>
      </c>
    </row>
    <row r="443" spans="1:8" x14ac:dyDescent="0.25">
      <c r="A443" t="s">
        <v>2013</v>
      </c>
      <c r="B443" t="s">
        <v>1178</v>
      </c>
      <c r="C443">
        <v>28</v>
      </c>
      <c r="D443" t="s">
        <v>1651</v>
      </c>
      <c r="E443" s="8">
        <v>45693</v>
      </c>
      <c r="F443" t="s">
        <v>1524</v>
      </c>
      <c r="G443" t="s">
        <v>1521</v>
      </c>
      <c r="H443">
        <v>4</v>
      </c>
    </row>
    <row r="444" spans="1:8" x14ac:dyDescent="0.25">
      <c r="A444" t="s">
        <v>2014</v>
      </c>
      <c r="B444" t="s">
        <v>1178</v>
      </c>
      <c r="C444">
        <v>32</v>
      </c>
      <c r="D444" t="s">
        <v>1545</v>
      </c>
      <c r="E444" s="8">
        <v>45598</v>
      </c>
      <c r="F444" t="s">
        <v>1524</v>
      </c>
      <c r="G444" t="s">
        <v>1529</v>
      </c>
      <c r="H444">
        <v>0</v>
      </c>
    </row>
    <row r="445" spans="1:8" x14ac:dyDescent="0.25">
      <c r="A445" t="s">
        <v>2015</v>
      </c>
      <c r="B445" t="s">
        <v>1178</v>
      </c>
      <c r="C445">
        <v>49</v>
      </c>
      <c r="D445" t="s">
        <v>1661</v>
      </c>
      <c r="E445" s="8">
        <v>45723</v>
      </c>
      <c r="F445" t="s">
        <v>1524</v>
      </c>
      <c r="G445" t="s">
        <v>1529</v>
      </c>
      <c r="H445">
        <v>0</v>
      </c>
    </row>
    <row r="446" spans="1:8" x14ac:dyDescent="0.25">
      <c r="A446" t="s">
        <v>2016</v>
      </c>
      <c r="B446" t="s">
        <v>1178</v>
      </c>
      <c r="C446">
        <v>37</v>
      </c>
      <c r="D446" t="s">
        <v>1540</v>
      </c>
      <c r="E446" s="8">
        <v>45638</v>
      </c>
      <c r="F446" t="s">
        <v>1520</v>
      </c>
      <c r="G446" t="s">
        <v>1521</v>
      </c>
      <c r="H446">
        <v>4</v>
      </c>
    </row>
    <row r="447" spans="1:8" x14ac:dyDescent="0.25">
      <c r="A447" t="s">
        <v>2017</v>
      </c>
      <c r="B447" t="s">
        <v>1178</v>
      </c>
      <c r="C447">
        <v>50</v>
      </c>
      <c r="D447" t="s">
        <v>1556</v>
      </c>
      <c r="E447" s="8">
        <v>45622</v>
      </c>
      <c r="F447" t="s">
        <v>1520</v>
      </c>
      <c r="G447" t="s">
        <v>1529</v>
      </c>
      <c r="H447">
        <v>0</v>
      </c>
    </row>
    <row r="448" spans="1:8" x14ac:dyDescent="0.25">
      <c r="A448" t="s">
        <v>2018</v>
      </c>
      <c r="B448" t="s">
        <v>1175</v>
      </c>
      <c r="C448">
        <v>43</v>
      </c>
      <c r="D448" t="s">
        <v>1640</v>
      </c>
      <c r="E448" s="8">
        <v>45736</v>
      </c>
      <c r="F448" t="s">
        <v>1520</v>
      </c>
      <c r="G448" t="s">
        <v>1521</v>
      </c>
      <c r="H448">
        <v>3</v>
      </c>
    </row>
    <row r="449" spans="1:8" x14ac:dyDescent="0.25">
      <c r="A449" t="s">
        <v>2019</v>
      </c>
      <c r="B449" t="s">
        <v>1175</v>
      </c>
      <c r="C449">
        <v>28</v>
      </c>
      <c r="D449" t="s">
        <v>1528</v>
      </c>
      <c r="E449" s="8">
        <v>45693</v>
      </c>
      <c r="F449" t="s">
        <v>1520</v>
      </c>
      <c r="G449" t="s">
        <v>1521</v>
      </c>
      <c r="H449">
        <v>4</v>
      </c>
    </row>
    <row r="450" spans="1:8" x14ac:dyDescent="0.25">
      <c r="A450" t="s">
        <v>2020</v>
      </c>
      <c r="B450" t="s">
        <v>1178</v>
      </c>
      <c r="C450">
        <v>31</v>
      </c>
      <c r="D450" t="s">
        <v>1661</v>
      </c>
      <c r="E450" s="8">
        <v>45698</v>
      </c>
      <c r="F450" t="s">
        <v>1520</v>
      </c>
      <c r="G450" t="s">
        <v>1521</v>
      </c>
      <c r="H450">
        <v>1</v>
      </c>
    </row>
    <row r="451" spans="1:8" x14ac:dyDescent="0.25">
      <c r="A451" t="s">
        <v>2021</v>
      </c>
      <c r="B451" t="s">
        <v>1178</v>
      </c>
      <c r="C451">
        <v>41</v>
      </c>
      <c r="D451" t="s">
        <v>1796</v>
      </c>
      <c r="E451" s="8">
        <v>45688</v>
      </c>
      <c r="F451" t="s">
        <v>1524</v>
      </c>
      <c r="G451" t="s">
        <v>1529</v>
      </c>
      <c r="H451">
        <v>0</v>
      </c>
    </row>
    <row r="452" spans="1:8" x14ac:dyDescent="0.25">
      <c r="A452" t="s">
        <v>2022</v>
      </c>
      <c r="B452" t="s">
        <v>1175</v>
      </c>
      <c r="C452">
        <v>24</v>
      </c>
      <c r="D452" t="s">
        <v>1561</v>
      </c>
      <c r="E452" s="8">
        <v>45724</v>
      </c>
      <c r="F452" t="s">
        <v>1524</v>
      </c>
      <c r="G452" t="s">
        <v>1521</v>
      </c>
      <c r="H452">
        <v>3</v>
      </c>
    </row>
    <row r="453" spans="1:8" x14ac:dyDescent="0.25">
      <c r="A453" t="s">
        <v>2023</v>
      </c>
      <c r="B453" t="s">
        <v>1178</v>
      </c>
      <c r="C453">
        <v>32</v>
      </c>
      <c r="D453" t="s">
        <v>1536</v>
      </c>
      <c r="E453" s="8">
        <v>45650</v>
      </c>
      <c r="F453" t="s">
        <v>1524</v>
      </c>
      <c r="G453" t="s">
        <v>1529</v>
      </c>
      <c r="H453">
        <v>0</v>
      </c>
    </row>
    <row r="454" spans="1:8" x14ac:dyDescent="0.25">
      <c r="A454" t="s">
        <v>2024</v>
      </c>
      <c r="B454" t="s">
        <v>1175</v>
      </c>
      <c r="C454">
        <v>45</v>
      </c>
      <c r="D454" t="s">
        <v>1678</v>
      </c>
      <c r="E454" s="8">
        <v>45560</v>
      </c>
      <c r="F454" t="s">
        <v>1524</v>
      </c>
      <c r="G454" t="s">
        <v>1521</v>
      </c>
      <c r="H454">
        <v>3</v>
      </c>
    </row>
    <row r="455" spans="1:8" x14ac:dyDescent="0.25">
      <c r="A455" t="s">
        <v>2025</v>
      </c>
      <c r="B455" t="s">
        <v>1178</v>
      </c>
      <c r="C455">
        <v>19</v>
      </c>
      <c r="D455" t="s">
        <v>1558</v>
      </c>
      <c r="E455" s="8">
        <v>45717</v>
      </c>
      <c r="F455" t="s">
        <v>1524</v>
      </c>
      <c r="G455" t="s">
        <v>1529</v>
      </c>
      <c r="H455">
        <v>0</v>
      </c>
    </row>
    <row r="456" spans="1:8" x14ac:dyDescent="0.25">
      <c r="A456" t="s">
        <v>2026</v>
      </c>
      <c r="B456" t="s">
        <v>1178</v>
      </c>
      <c r="C456">
        <v>25</v>
      </c>
      <c r="D456" t="s">
        <v>1576</v>
      </c>
      <c r="E456" s="8">
        <v>45635</v>
      </c>
      <c r="F456" t="s">
        <v>1520</v>
      </c>
      <c r="G456" t="s">
        <v>1521</v>
      </c>
      <c r="H456">
        <v>4</v>
      </c>
    </row>
    <row r="457" spans="1:8" x14ac:dyDescent="0.25">
      <c r="A457" t="s">
        <v>2027</v>
      </c>
      <c r="B457" t="s">
        <v>1175</v>
      </c>
      <c r="C457">
        <v>29</v>
      </c>
      <c r="D457" t="s">
        <v>1697</v>
      </c>
      <c r="E457" s="8">
        <v>45612</v>
      </c>
      <c r="F457" t="s">
        <v>1520</v>
      </c>
      <c r="G457" t="s">
        <v>1521</v>
      </c>
      <c r="H457">
        <v>4</v>
      </c>
    </row>
    <row r="458" spans="1:8" x14ac:dyDescent="0.25">
      <c r="A458" t="s">
        <v>2028</v>
      </c>
      <c r="B458" t="s">
        <v>1178</v>
      </c>
      <c r="C458">
        <v>41</v>
      </c>
      <c r="D458" t="s">
        <v>1585</v>
      </c>
      <c r="E458" s="8">
        <v>45570</v>
      </c>
      <c r="F458" t="s">
        <v>1520</v>
      </c>
      <c r="G458" t="s">
        <v>1521</v>
      </c>
      <c r="H458">
        <v>1</v>
      </c>
    </row>
    <row r="459" spans="1:8" x14ac:dyDescent="0.25">
      <c r="A459" t="s">
        <v>2029</v>
      </c>
      <c r="B459" t="s">
        <v>1175</v>
      </c>
      <c r="C459">
        <v>39</v>
      </c>
      <c r="D459" t="s">
        <v>1561</v>
      </c>
      <c r="E459" s="8">
        <v>45588</v>
      </c>
      <c r="F459" t="s">
        <v>1520</v>
      </c>
      <c r="G459" t="s">
        <v>1521</v>
      </c>
      <c r="H459">
        <v>4</v>
      </c>
    </row>
    <row r="460" spans="1:8" x14ac:dyDescent="0.25">
      <c r="A460" t="s">
        <v>2030</v>
      </c>
      <c r="B460" t="s">
        <v>1178</v>
      </c>
      <c r="C460">
        <v>33</v>
      </c>
      <c r="D460" t="s">
        <v>1616</v>
      </c>
      <c r="E460" s="8">
        <v>45650</v>
      </c>
      <c r="F460" t="s">
        <v>1524</v>
      </c>
      <c r="G460" t="s">
        <v>1529</v>
      </c>
      <c r="H460">
        <v>0</v>
      </c>
    </row>
    <row r="461" spans="1:8" x14ac:dyDescent="0.25">
      <c r="A461" t="s">
        <v>2031</v>
      </c>
      <c r="B461" t="s">
        <v>1178</v>
      </c>
      <c r="C461">
        <v>51</v>
      </c>
      <c r="D461" t="s">
        <v>1547</v>
      </c>
      <c r="E461" s="8">
        <v>45717</v>
      </c>
      <c r="F461" t="s">
        <v>1524</v>
      </c>
      <c r="G461" t="s">
        <v>1521</v>
      </c>
      <c r="H461">
        <v>2</v>
      </c>
    </row>
    <row r="462" spans="1:8" x14ac:dyDescent="0.25">
      <c r="A462" t="s">
        <v>2032</v>
      </c>
      <c r="B462" t="s">
        <v>1178</v>
      </c>
      <c r="C462">
        <v>47</v>
      </c>
      <c r="D462" t="s">
        <v>1523</v>
      </c>
      <c r="E462" s="8">
        <v>45669</v>
      </c>
      <c r="F462" t="s">
        <v>1520</v>
      </c>
      <c r="G462" t="s">
        <v>1521</v>
      </c>
      <c r="H462">
        <v>3</v>
      </c>
    </row>
    <row r="463" spans="1:8" x14ac:dyDescent="0.25">
      <c r="A463" t="s">
        <v>2033</v>
      </c>
      <c r="B463" t="s">
        <v>1178</v>
      </c>
      <c r="C463">
        <v>30</v>
      </c>
      <c r="D463" t="s">
        <v>1676</v>
      </c>
      <c r="E463" s="8">
        <v>45641</v>
      </c>
      <c r="F463" t="s">
        <v>1524</v>
      </c>
      <c r="G463" t="s">
        <v>1529</v>
      </c>
      <c r="H463">
        <v>0</v>
      </c>
    </row>
    <row r="464" spans="1:8" x14ac:dyDescent="0.25">
      <c r="A464" t="s">
        <v>2034</v>
      </c>
      <c r="B464" t="s">
        <v>1175</v>
      </c>
      <c r="C464">
        <v>58</v>
      </c>
      <c r="D464" t="s">
        <v>1582</v>
      </c>
      <c r="E464" s="8">
        <v>45595</v>
      </c>
      <c r="F464" t="s">
        <v>1520</v>
      </c>
      <c r="G464" t="s">
        <v>1529</v>
      </c>
      <c r="H464">
        <v>0</v>
      </c>
    </row>
    <row r="465" spans="1:8" x14ac:dyDescent="0.25">
      <c r="A465" t="s">
        <v>2035</v>
      </c>
      <c r="B465" t="s">
        <v>1178</v>
      </c>
      <c r="C465">
        <v>48</v>
      </c>
      <c r="D465" t="s">
        <v>1594</v>
      </c>
      <c r="E465" s="8">
        <v>45722</v>
      </c>
      <c r="F465" t="s">
        <v>1520</v>
      </c>
      <c r="G465" t="s">
        <v>1521</v>
      </c>
      <c r="H465">
        <v>4</v>
      </c>
    </row>
    <row r="466" spans="1:8" x14ac:dyDescent="0.25">
      <c r="A466" t="s">
        <v>2036</v>
      </c>
      <c r="B466" t="s">
        <v>1175</v>
      </c>
      <c r="C466">
        <v>64</v>
      </c>
      <c r="D466" t="s">
        <v>1574</v>
      </c>
      <c r="E466" s="8">
        <v>45650</v>
      </c>
      <c r="F466" t="s">
        <v>1524</v>
      </c>
      <c r="G466" t="s">
        <v>1529</v>
      </c>
      <c r="H466">
        <v>0</v>
      </c>
    </row>
    <row r="467" spans="1:8" x14ac:dyDescent="0.25">
      <c r="A467" t="s">
        <v>2037</v>
      </c>
      <c r="B467" t="s">
        <v>1175</v>
      </c>
      <c r="C467">
        <v>31</v>
      </c>
      <c r="D467" t="s">
        <v>1600</v>
      </c>
      <c r="E467" s="8">
        <v>45627</v>
      </c>
      <c r="F467" t="s">
        <v>1520</v>
      </c>
      <c r="G467" t="s">
        <v>1521</v>
      </c>
      <c r="H467">
        <v>1</v>
      </c>
    </row>
    <row r="468" spans="1:8" x14ac:dyDescent="0.25">
      <c r="A468" t="s">
        <v>2038</v>
      </c>
      <c r="B468" t="s">
        <v>1178</v>
      </c>
      <c r="C468">
        <v>36</v>
      </c>
      <c r="D468" t="s">
        <v>1693</v>
      </c>
      <c r="E468" s="8">
        <v>45710</v>
      </c>
      <c r="F468" t="s">
        <v>1520</v>
      </c>
      <c r="G468" t="s">
        <v>1521</v>
      </c>
      <c r="H468">
        <v>3</v>
      </c>
    </row>
    <row r="469" spans="1:8" x14ac:dyDescent="0.25">
      <c r="A469" t="s">
        <v>2039</v>
      </c>
      <c r="B469" t="s">
        <v>1175</v>
      </c>
      <c r="C469">
        <v>61</v>
      </c>
      <c r="D469" t="s">
        <v>1645</v>
      </c>
      <c r="E469" s="8">
        <v>45693</v>
      </c>
      <c r="F469" t="s">
        <v>1520</v>
      </c>
      <c r="G469" t="s">
        <v>1529</v>
      </c>
      <c r="H469">
        <v>0</v>
      </c>
    </row>
    <row r="470" spans="1:8" x14ac:dyDescent="0.25">
      <c r="A470" t="s">
        <v>2040</v>
      </c>
      <c r="B470" t="s">
        <v>1175</v>
      </c>
      <c r="C470">
        <v>32</v>
      </c>
      <c r="D470" t="s">
        <v>1600</v>
      </c>
      <c r="E470" s="8">
        <v>45694</v>
      </c>
      <c r="F470" t="s">
        <v>1524</v>
      </c>
      <c r="G470" t="s">
        <v>1521</v>
      </c>
      <c r="H470">
        <v>2</v>
      </c>
    </row>
    <row r="471" spans="1:8" x14ac:dyDescent="0.25">
      <c r="A471" t="s">
        <v>2041</v>
      </c>
      <c r="B471" t="s">
        <v>1178</v>
      </c>
      <c r="C471">
        <v>65</v>
      </c>
      <c r="D471" t="s">
        <v>1585</v>
      </c>
      <c r="E471" s="8">
        <v>45536</v>
      </c>
      <c r="F471" t="s">
        <v>1524</v>
      </c>
      <c r="G471" t="s">
        <v>1529</v>
      </c>
      <c r="H471">
        <v>0</v>
      </c>
    </row>
    <row r="472" spans="1:8" x14ac:dyDescent="0.25">
      <c r="A472" t="s">
        <v>2042</v>
      </c>
      <c r="B472" t="s">
        <v>1178</v>
      </c>
      <c r="C472">
        <v>43</v>
      </c>
      <c r="D472" t="s">
        <v>1630</v>
      </c>
      <c r="E472" s="8">
        <v>45659</v>
      </c>
      <c r="F472" t="s">
        <v>1524</v>
      </c>
      <c r="G472" t="s">
        <v>1529</v>
      </c>
      <c r="H472">
        <v>0</v>
      </c>
    </row>
    <row r="473" spans="1:8" x14ac:dyDescent="0.25">
      <c r="A473" t="s">
        <v>2043</v>
      </c>
      <c r="B473" t="s">
        <v>1178</v>
      </c>
      <c r="C473">
        <v>45</v>
      </c>
      <c r="D473" t="s">
        <v>1590</v>
      </c>
      <c r="E473" s="8">
        <v>45567</v>
      </c>
      <c r="F473" t="s">
        <v>1524</v>
      </c>
      <c r="G473" t="s">
        <v>1529</v>
      </c>
      <c r="H473">
        <v>0</v>
      </c>
    </row>
    <row r="474" spans="1:8" x14ac:dyDescent="0.25">
      <c r="A474" t="s">
        <v>2044</v>
      </c>
      <c r="B474" t="s">
        <v>1175</v>
      </c>
      <c r="C474">
        <v>39</v>
      </c>
      <c r="D474" t="s">
        <v>1572</v>
      </c>
      <c r="E474" s="8">
        <v>45740</v>
      </c>
      <c r="F474" t="s">
        <v>1520</v>
      </c>
      <c r="G474" t="s">
        <v>1529</v>
      </c>
      <c r="H474">
        <v>0</v>
      </c>
    </row>
    <row r="475" spans="1:8" x14ac:dyDescent="0.25">
      <c r="A475" t="s">
        <v>2045</v>
      </c>
      <c r="B475" t="s">
        <v>1175</v>
      </c>
      <c r="C475">
        <v>31</v>
      </c>
      <c r="D475" t="s">
        <v>1686</v>
      </c>
      <c r="E475" s="8">
        <v>45617</v>
      </c>
      <c r="F475" t="s">
        <v>1520</v>
      </c>
      <c r="G475" t="s">
        <v>1529</v>
      </c>
      <c r="H475">
        <v>0</v>
      </c>
    </row>
    <row r="476" spans="1:8" x14ac:dyDescent="0.25">
      <c r="A476" t="s">
        <v>2046</v>
      </c>
      <c r="B476" t="s">
        <v>1175</v>
      </c>
      <c r="C476">
        <v>20</v>
      </c>
      <c r="D476" t="s">
        <v>1531</v>
      </c>
      <c r="E476" s="8">
        <v>45577</v>
      </c>
      <c r="F476" t="s">
        <v>1524</v>
      </c>
      <c r="G476" t="s">
        <v>1529</v>
      </c>
      <c r="H476">
        <v>0</v>
      </c>
    </row>
    <row r="477" spans="1:8" x14ac:dyDescent="0.25">
      <c r="A477" t="s">
        <v>2047</v>
      </c>
      <c r="B477" t="s">
        <v>1175</v>
      </c>
      <c r="C477">
        <v>63</v>
      </c>
      <c r="D477" t="s">
        <v>1582</v>
      </c>
      <c r="E477" s="8">
        <v>45561</v>
      </c>
      <c r="F477" t="s">
        <v>1524</v>
      </c>
      <c r="G477" t="s">
        <v>1529</v>
      </c>
      <c r="H477">
        <v>0</v>
      </c>
    </row>
    <row r="478" spans="1:8" x14ac:dyDescent="0.25">
      <c r="A478" t="s">
        <v>2048</v>
      </c>
      <c r="B478" t="s">
        <v>1175</v>
      </c>
      <c r="C478">
        <v>53</v>
      </c>
      <c r="D478" t="s">
        <v>1582</v>
      </c>
      <c r="E478" s="8">
        <v>45665</v>
      </c>
      <c r="F478" t="s">
        <v>1524</v>
      </c>
      <c r="G478" t="s">
        <v>1529</v>
      </c>
      <c r="H478">
        <v>0</v>
      </c>
    </row>
    <row r="479" spans="1:8" x14ac:dyDescent="0.25">
      <c r="A479" t="s">
        <v>2049</v>
      </c>
      <c r="B479" t="s">
        <v>1175</v>
      </c>
      <c r="C479">
        <v>25</v>
      </c>
      <c r="D479" t="s">
        <v>1596</v>
      </c>
      <c r="E479" s="8">
        <v>45652</v>
      </c>
      <c r="F479" t="s">
        <v>1524</v>
      </c>
      <c r="G479" t="s">
        <v>1521</v>
      </c>
      <c r="H479">
        <v>4</v>
      </c>
    </row>
    <row r="480" spans="1:8" x14ac:dyDescent="0.25">
      <c r="A480" t="s">
        <v>2050</v>
      </c>
      <c r="B480" t="s">
        <v>1178</v>
      </c>
      <c r="C480">
        <v>59</v>
      </c>
      <c r="D480" t="s">
        <v>1676</v>
      </c>
      <c r="E480" s="8">
        <v>45544</v>
      </c>
      <c r="F480" t="s">
        <v>1524</v>
      </c>
      <c r="G480" t="s">
        <v>1529</v>
      </c>
      <c r="H480">
        <v>0</v>
      </c>
    </row>
    <row r="481" spans="1:8" x14ac:dyDescent="0.25">
      <c r="A481" t="s">
        <v>2051</v>
      </c>
      <c r="B481" t="s">
        <v>1175</v>
      </c>
      <c r="C481">
        <v>42</v>
      </c>
      <c r="D481" t="s">
        <v>1603</v>
      </c>
      <c r="E481" s="8">
        <v>45590</v>
      </c>
      <c r="F481" t="s">
        <v>1524</v>
      </c>
      <c r="G481" t="s">
        <v>1529</v>
      </c>
      <c r="H481">
        <v>0</v>
      </c>
    </row>
    <row r="482" spans="1:8" x14ac:dyDescent="0.25">
      <c r="A482" t="s">
        <v>2052</v>
      </c>
      <c r="B482" t="s">
        <v>1178</v>
      </c>
      <c r="C482">
        <v>47</v>
      </c>
      <c r="D482" t="s">
        <v>1572</v>
      </c>
      <c r="E482" s="8">
        <v>45742</v>
      </c>
      <c r="F482" t="s">
        <v>1524</v>
      </c>
      <c r="G482" t="s">
        <v>1521</v>
      </c>
      <c r="H482">
        <v>2</v>
      </c>
    </row>
    <row r="483" spans="1:8" x14ac:dyDescent="0.25">
      <c r="A483" t="s">
        <v>2053</v>
      </c>
      <c r="B483" t="s">
        <v>1175</v>
      </c>
      <c r="C483">
        <v>22</v>
      </c>
      <c r="D483" t="s">
        <v>1596</v>
      </c>
      <c r="E483" s="8">
        <v>45733</v>
      </c>
      <c r="F483" t="s">
        <v>1520</v>
      </c>
      <c r="G483" t="s">
        <v>1521</v>
      </c>
      <c r="H483">
        <v>2</v>
      </c>
    </row>
    <row r="484" spans="1:8" x14ac:dyDescent="0.25">
      <c r="A484" t="s">
        <v>2054</v>
      </c>
      <c r="B484" t="s">
        <v>1175</v>
      </c>
      <c r="C484">
        <v>23</v>
      </c>
      <c r="D484" t="s">
        <v>1661</v>
      </c>
      <c r="E484" s="8">
        <v>45579</v>
      </c>
      <c r="F484" t="s">
        <v>1520</v>
      </c>
      <c r="G484" t="s">
        <v>1521</v>
      </c>
      <c r="H484">
        <v>2</v>
      </c>
    </row>
    <row r="485" spans="1:8" x14ac:dyDescent="0.25">
      <c r="A485" t="s">
        <v>2055</v>
      </c>
      <c r="B485" t="s">
        <v>1178</v>
      </c>
      <c r="C485">
        <v>65</v>
      </c>
      <c r="D485" t="s">
        <v>1561</v>
      </c>
      <c r="E485" s="8">
        <v>45744</v>
      </c>
      <c r="F485" t="s">
        <v>1520</v>
      </c>
      <c r="G485" t="s">
        <v>1529</v>
      </c>
      <c r="H485">
        <v>0</v>
      </c>
    </row>
    <row r="486" spans="1:8" x14ac:dyDescent="0.25">
      <c r="A486" t="s">
        <v>2056</v>
      </c>
      <c r="B486" t="s">
        <v>1178</v>
      </c>
      <c r="C486">
        <v>45</v>
      </c>
      <c r="D486" t="s">
        <v>1585</v>
      </c>
      <c r="E486" s="8">
        <v>45667</v>
      </c>
      <c r="F486" t="s">
        <v>1520</v>
      </c>
      <c r="G486" t="s">
        <v>1529</v>
      </c>
      <c r="H486">
        <v>0</v>
      </c>
    </row>
    <row r="487" spans="1:8" x14ac:dyDescent="0.25">
      <c r="A487" t="s">
        <v>2057</v>
      </c>
      <c r="B487" t="s">
        <v>1175</v>
      </c>
      <c r="C487">
        <v>40</v>
      </c>
      <c r="D487" t="s">
        <v>1640</v>
      </c>
      <c r="E487" s="8">
        <v>45536</v>
      </c>
      <c r="F487" t="s">
        <v>1520</v>
      </c>
      <c r="G487" t="s">
        <v>1521</v>
      </c>
      <c r="H487">
        <v>3</v>
      </c>
    </row>
    <row r="488" spans="1:8" x14ac:dyDescent="0.25">
      <c r="A488" t="s">
        <v>2058</v>
      </c>
      <c r="B488" t="s">
        <v>1175</v>
      </c>
      <c r="C488">
        <v>41</v>
      </c>
      <c r="D488" t="s">
        <v>1582</v>
      </c>
      <c r="E488" s="8">
        <v>45668</v>
      </c>
      <c r="F488" t="s">
        <v>1520</v>
      </c>
      <c r="G488" t="s">
        <v>1529</v>
      </c>
      <c r="H488">
        <v>0</v>
      </c>
    </row>
    <row r="489" spans="1:8" x14ac:dyDescent="0.25">
      <c r="A489" t="s">
        <v>2059</v>
      </c>
      <c r="B489" t="s">
        <v>1178</v>
      </c>
      <c r="C489">
        <v>27</v>
      </c>
      <c r="D489" t="s">
        <v>1705</v>
      </c>
      <c r="E489" s="8">
        <v>45746</v>
      </c>
      <c r="F489" t="s">
        <v>1524</v>
      </c>
      <c r="G489" t="s">
        <v>1529</v>
      </c>
      <c r="H489">
        <v>0</v>
      </c>
    </row>
    <row r="490" spans="1:8" x14ac:dyDescent="0.25">
      <c r="A490" t="s">
        <v>2060</v>
      </c>
      <c r="B490" t="s">
        <v>1175</v>
      </c>
      <c r="C490">
        <v>25</v>
      </c>
      <c r="D490" t="s">
        <v>1545</v>
      </c>
      <c r="E490" s="8">
        <v>45745</v>
      </c>
      <c r="F490" t="s">
        <v>1520</v>
      </c>
      <c r="G490" t="s">
        <v>1521</v>
      </c>
      <c r="H490">
        <v>4</v>
      </c>
    </row>
    <row r="491" spans="1:8" x14ac:dyDescent="0.25">
      <c r="A491" t="s">
        <v>2061</v>
      </c>
      <c r="B491" t="s">
        <v>1178</v>
      </c>
      <c r="C491">
        <v>24</v>
      </c>
      <c r="D491" t="s">
        <v>1678</v>
      </c>
      <c r="E491" s="8">
        <v>45707</v>
      </c>
      <c r="F491" t="s">
        <v>1524</v>
      </c>
      <c r="G491" t="s">
        <v>1521</v>
      </c>
      <c r="H491">
        <v>1</v>
      </c>
    </row>
    <row r="492" spans="1:8" x14ac:dyDescent="0.25">
      <c r="A492" t="s">
        <v>2062</v>
      </c>
      <c r="B492" t="s">
        <v>1178</v>
      </c>
      <c r="C492">
        <v>54</v>
      </c>
      <c r="D492" t="s">
        <v>1645</v>
      </c>
      <c r="E492" s="8">
        <v>45596</v>
      </c>
      <c r="F492" t="s">
        <v>1524</v>
      </c>
      <c r="G492" t="s">
        <v>1529</v>
      </c>
      <c r="H492">
        <v>0</v>
      </c>
    </row>
    <row r="493" spans="1:8" x14ac:dyDescent="0.25">
      <c r="A493" t="s">
        <v>2063</v>
      </c>
      <c r="B493" t="s">
        <v>1175</v>
      </c>
      <c r="C493">
        <v>34</v>
      </c>
      <c r="D493" t="s">
        <v>1590</v>
      </c>
      <c r="E493" s="8">
        <v>45606</v>
      </c>
      <c r="F493" t="s">
        <v>1520</v>
      </c>
      <c r="G493" t="s">
        <v>1521</v>
      </c>
      <c r="H493">
        <v>1</v>
      </c>
    </row>
    <row r="494" spans="1:8" x14ac:dyDescent="0.25">
      <c r="A494" t="s">
        <v>2064</v>
      </c>
      <c r="B494" t="s">
        <v>1175</v>
      </c>
      <c r="C494">
        <v>65</v>
      </c>
      <c r="D494" t="s">
        <v>1676</v>
      </c>
      <c r="E494" s="8">
        <v>45702</v>
      </c>
      <c r="F494" t="s">
        <v>1524</v>
      </c>
      <c r="G494" t="s">
        <v>1529</v>
      </c>
      <c r="H494">
        <v>0</v>
      </c>
    </row>
    <row r="495" spans="1:8" x14ac:dyDescent="0.25">
      <c r="A495" t="s">
        <v>2065</v>
      </c>
      <c r="B495" t="s">
        <v>1175</v>
      </c>
      <c r="C495">
        <v>34</v>
      </c>
      <c r="D495" t="s">
        <v>1567</v>
      </c>
      <c r="E495" s="8">
        <v>45636</v>
      </c>
      <c r="F495" t="s">
        <v>1524</v>
      </c>
      <c r="G495" t="s">
        <v>1521</v>
      </c>
      <c r="H495">
        <v>1</v>
      </c>
    </row>
    <row r="496" spans="1:8" x14ac:dyDescent="0.25">
      <c r="A496" t="s">
        <v>2066</v>
      </c>
      <c r="B496" t="s">
        <v>1175</v>
      </c>
      <c r="C496">
        <v>33</v>
      </c>
      <c r="D496" t="s">
        <v>1616</v>
      </c>
      <c r="E496" s="8">
        <v>45691</v>
      </c>
      <c r="F496" t="s">
        <v>1524</v>
      </c>
      <c r="G496" t="s">
        <v>1521</v>
      </c>
      <c r="H496">
        <v>3</v>
      </c>
    </row>
    <row r="497" spans="1:8" x14ac:dyDescent="0.25">
      <c r="A497" t="s">
        <v>2067</v>
      </c>
      <c r="B497" t="s">
        <v>1175</v>
      </c>
      <c r="C497">
        <v>20</v>
      </c>
      <c r="D497" t="s">
        <v>1622</v>
      </c>
      <c r="E497" s="8">
        <v>45643</v>
      </c>
      <c r="F497" t="s">
        <v>1524</v>
      </c>
      <c r="G497" t="s">
        <v>1521</v>
      </c>
      <c r="H497">
        <v>3</v>
      </c>
    </row>
    <row r="498" spans="1:8" x14ac:dyDescent="0.25">
      <c r="A498" t="s">
        <v>2068</v>
      </c>
      <c r="B498" t="s">
        <v>1175</v>
      </c>
      <c r="C498">
        <v>36</v>
      </c>
      <c r="D498" t="s">
        <v>1596</v>
      </c>
      <c r="E498" s="8">
        <v>45647</v>
      </c>
      <c r="F498" t="s">
        <v>1524</v>
      </c>
      <c r="G498" t="s">
        <v>1529</v>
      </c>
      <c r="H498">
        <v>0</v>
      </c>
    </row>
    <row r="499" spans="1:8" x14ac:dyDescent="0.25">
      <c r="A499" t="s">
        <v>2069</v>
      </c>
      <c r="B499" t="s">
        <v>1178</v>
      </c>
      <c r="C499">
        <v>65</v>
      </c>
      <c r="D499" t="s">
        <v>1536</v>
      </c>
      <c r="E499" s="8">
        <v>45591</v>
      </c>
      <c r="F499" t="s">
        <v>1524</v>
      </c>
      <c r="G499" t="s">
        <v>1521</v>
      </c>
      <c r="H499">
        <v>1</v>
      </c>
    </row>
    <row r="500" spans="1:8" x14ac:dyDescent="0.25">
      <c r="A500" t="s">
        <v>2070</v>
      </c>
      <c r="B500" t="s">
        <v>1175</v>
      </c>
      <c r="C500">
        <v>47</v>
      </c>
      <c r="D500" t="s">
        <v>1630</v>
      </c>
      <c r="E500" s="8">
        <v>45639</v>
      </c>
      <c r="F500" t="s">
        <v>1524</v>
      </c>
      <c r="G500" t="s">
        <v>1521</v>
      </c>
      <c r="H500">
        <v>1</v>
      </c>
    </row>
    <row r="501" spans="1:8" x14ac:dyDescent="0.25">
      <c r="A501" t="s">
        <v>2071</v>
      </c>
      <c r="B501" t="s">
        <v>1175</v>
      </c>
      <c r="C501">
        <v>23</v>
      </c>
      <c r="D501" t="s">
        <v>1523</v>
      </c>
      <c r="E501" s="8">
        <v>45563</v>
      </c>
      <c r="F501" t="s">
        <v>1524</v>
      </c>
      <c r="G501" t="s">
        <v>1529</v>
      </c>
      <c r="H501">
        <v>0</v>
      </c>
    </row>
    <row r="502" spans="1:8" x14ac:dyDescent="0.25">
      <c r="A502" t="s">
        <v>2072</v>
      </c>
      <c r="B502" t="s">
        <v>1178</v>
      </c>
      <c r="C502">
        <v>39</v>
      </c>
      <c r="D502" t="s">
        <v>1533</v>
      </c>
      <c r="E502" s="8">
        <v>45542</v>
      </c>
      <c r="F502" t="s">
        <v>1524</v>
      </c>
      <c r="G502" t="s">
        <v>1521</v>
      </c>
      <c r="H502">
        <v>1</v>
      </c>
    </row>
    <row r="503" spans="1:8" x14ac:dyDescent="0.25">
      <c r="A503" t="s">
        <v>2073</v>
      </c>
      <c r="B503" t="s">
        <v>1178</v>
      </c>
      <c r="C503">
        <v>33</v>
      </c>
      <c r="D503" t="s">
        <v>1567</v>
      </c>
      <c r="E503" s="8">
        <v>45652</v>
      </c>
      <c r="F503" t="s">
        <v>1524</v>
      </c>
      <c r="G503" t="s">
        <v>1521</v>
      </c>
      <c r="H503">
        <v>3</v>
      </c>
    </row>
    <row r="504" spans="1:8" x14ac:dyDescent="0.25">
      <c r="A504" t="s">
        <v>2074</v>
      </c>
      <c r="B504" t="s">
        <v>1178</v>
      </c>
      <c r="C504">
        <v>26</v>
      </c>
      <c r="D504" t="s">
        <v>1552</v>
      </c>
      <c r="E504" s="8">
        <v>45550</v>
      </c>
      <c r="F504" t="s">
        <v>1524</v>
      </c>
      <c r="G504" t="s">
        <v>1521</v>
      </c>
      <c r="H504">
        <v>4</v>
      </c>
    </row>
    <row r="505" spans="1:8" x14ac:dyDescent="0.25">
      <c r="A505" t="s">
        <v>2075</v>
      </c>
      <c r="B505" t="s">
        <v>1178</v>
      </c>
      <c r="C505">
        <v>24</v>
      </c>
      <c r="D505" t="s">
        <v>1645</v>
      </c>
      <c r="E505" s="8">
        <v>45613</v>
      </c>
      <c r="F505" t="s">
        <v>1520</v>
      </c>
      <c r="G505" t="s">
        <v>1521</v>
      </c>
      <c r="H505">
        <v>2</v>
      </c>
    </row>
    <row r="506" spans="1:8" x14ac:dyDescent="0.25">
      <c r="A506" t="s">
        <v>2076</v>
      </c>
      <c r="B506" t="s">
        <v>1178</v>
      </c>
      <c r="C506">
        <v>25</v>
      </c>
      <c r="D506" t="s">
        <v>1697</v>
      </c>
      <c r="E506" s="8">
        <v>45695</v>
      </c>
      <c r="F506" t="s">
        <v>1520</v>
      </c>
      <c r="G506" t="s">
        <v>1529</v>
      </c>
      <c r="H506">
        <v>0</v>
      </c>
    </row>
    <row r="507" spans="1:8" x14ac:dyDescent="0.25">
      <c r="A507" t="s">
        <v>2077</v>
      </c>
      <c r="B507" t="s">
        <v>1175</v>
      </c>
      <c r="C507">
        <v>19</v>
      </c>
      <c r="D507" t="s">
        <v>1610</v>
      </c>
      <c r="E507" s="8">
        <v>45551</v>
      </c>
      <c r="F507" t="s">
        <v>1520</v>
      </c>
      <c r="G507" t="s">
        <v>1521</v>
      </c>
      <c r="H507">
        <v>1</v>
      </c>
    </row>
    <row r="508" spans="1:8" x14ac:dyDescent="0.25">
      <c r="A508" t="s">
        <v>2078</v>
      </c>
      <c r="B508" t="s">
        <v>1178</v>
      </c>
      <c r="C508">
        <v>23</v>
      </c>
      <c r="D508" t="s">
        <v>1552</v>
      </c>
      <c r="E508" s="8">
        <v>45611</v>
      </c>
      <c r="F508" t="s">
        <v>1520</v>
      </c>
      <c r="G508" t="s">
        <v>1521</v>
      </c>
      <c r="H508">
        <v>1</v>
      </c>
    </row>
    <row r="509" spans="1:8" x14ac:dyDescent="0.25">
      <c r="A509" t="s">
        <v>2079</v>
      </c>
      <c r="B509" t="s">
        <v>1178</v>
      </c>
      <c r="C509">
        <v>56</v>
      </c>
      <c r="D509" t="s">
        <v>1686</v>
      </c>
      <c r="E509" s="8">
        <v>45725</v>
      </c>
      <c r="F509" t="s">
        <v>1520</v>
      </c>
      <c r="G509" t="s">
        <v>1521</v>
      </c>
      <c r="H509">
        <v>3</v>
      </c>
    </row>
    <row r="510" spans="1:8" x14ac:dyDescent="0.25">
      <c r="A510" t="s">
        <v>2080</v>
      </c>
      <c r="B510" t="s">
        <v>1178</v>
      </c>
      <c r="C510">
        <v>63</v>
      </c>
      <c r="D510" t="s">
        <v>1538</v>
      </c>
      <c r="E510" s="8">
        <v>45564</v>
      </c>
      <c r="F510" t="s">
        <v>1524</v>
      </c>
      <c r="G510" t="s">
        <v>1529</v>
      </c>
      <c r="H510">
        <v>0</v>
      </c>
    </row>
    <row r="511" spans="1:8" x14ac:dyDescent="0.25">
      <c r="A511" t="s">
        <v>2081</v>
      </c>
      <c r="B511" t="s">
        <v>1175</v>
      </c>
      <c r="C511">
        <v>62</v>
      </c>
      <c r="D511" t="s">
        <v>1590</v>
      </c>
      <c r="E511" s="8">
        <v>45724</v>
      </c>
      <c r="F511" t="s">
        <v>1520</v>
      </c>
      <c r="G511" t="s">
        <v>1521</v>
      </c>
      <c r="H511">
        <v>2</v>
      </c>
    </row>
    <row r="512" spans="1:8" x14ac:dyDescent="0.25">
      <c r="A512" t="s">
        <v>2082</v>
      </c>
      <c r="B512" t="s">
        <v>1178</v>
      </c>
      <c r="C512">
        <v>32</v>
      </c>
      <c r="D512" t="s">
        <v>1594</v>
      </c>
      <c r="E512" s="8">
        <v>45634</v>
      </c>
      <c r="F512" t="s">
        <v>1520</v>
      </c>
      <c r="G512" t="s">
        <v>1521</v>
      </c>
      <c r="H512">
        <v>1</v>
      </c>
    </row>
    <row r="513" spans="1:8" x14ac:dyDescent="0.25">
      <c r="A513" t="s">
        <v>2083</v>
      </c>
      <c r="B513" t="s">
        <v>1178</v>
      </c>
      <c r="C513">
        <v>59</v>
      </c>
      <c r="D513" t="s">
        <v>1523</v>
      </c>
      <c r="E513" s="8">
        <v>45707</v>
      </c>
      <c r="F513" t="s">
        <v>1520</v>
      </c>
      <c r="G513" t="s">
        <v>1521</v>
      </c>
      <c r="H513">
        <v>4</v>
      </c>
    </row>
    <row r="514" spans="1:8" x14ac:dyDescent="0.25">
      <c r="A514" t="s">
        <v>2084</v>
      </c>
      <c r="B514" t="s">
        <v>1178</v>
      </c>
      <c r="C514">
        <v>31</v>
      </c>
      <c r="D514" t="s">
        <v>1693</v>
      </c>
      <c r="E514" s="8">
        <v>45680</v>
      </c>
      <c r="F514" t="s">
        <v>1524</v>
      </c>
      <c r="G514" t="s">
        <v>1529</v>
      </c>
      <c r="H514">
        <v>0</v>
      </c>
    </row>
    <row r="515" spans="1:8" x14ac:dyDescent="0.25">
      <c r="A515" t="s">
        <v>2085</v>
      </c>
      <c r="B515" t="s">
        <v>1175</v>
      </c>
      <c r="C515">
        <v>48</v>
      </c>
      <c r="D515" t="s">
        <v>1538</v>
      </c>
      <c r="E515" s="8">
        <v>45565</v>
      </c>
      <c r="F515" t="s">
        <v>1524</v>
      </c>
      <c r="G515" t="s">
        <v>1529</v>
      </c>
      <c r="H515">
        <v>0</v>
      </c>
    </row>
    <row r="516" spans="1:8" x14ac:dyDescent="0.25">
      <c r="A516" t="s">
        <v>2086</v>
      </c>
      <c r="B516" t="s">
        <v>1175</v>
      </c>
      <c r="C516">
        <v>59</v>
      </c>
      <c r="D516" t="s">
        <v>1670</v>
      </c>
      <c r="E516" s="8">
        <v>45638</v>
      </c>
      <c r="F516" t="s">
        <v>1524</v>
      </c>
      <c r="G516" t="s">
        <v>1521</v>
      </c>
      <c r="H516">
        <v>4</v>
      </c>
    </row>
    <row r="517" spans="1:8" x14ac:dyDescent="0.25">
      <c r="A517" t="s">
        <v>2087</v>
      </c>
      <c r="B517" t="s">
        <v>1175</v>
      </c>
      <c r="C517">
        <v>32</v>
      </c>
      <c r="D517" t="s">
        <v>1630</v>
      </c>
      <c r="E517" s="8">
        <v>45586</v>
      </c>
      <c r="F517" t="s">
        <v>1520</v>
      </c>
      <c r="G517" t="s">
        <v>1529</v>
      </c>
      <c r="H517">
        <v>0</v>
      </c>
    </row>
    <row r="518" spans="1:8" x14ac:dyDescent="0.25">
      <c r="A518" t="s">
        <v>2088</v>
      </c>
      <c r="B518" t="s">
        <v>1178</v>
      </c>
      <c r="C518">
        <v>23</v>
      </c>
      <c r="D518" t="s">
        <v>1554</v>
      </c>
      <c r="E518" s="8">
        <v>45594</v>
      </c>
      <c r="F518" t="s">
        <v>1524</v>
      </c>
      <c r="G518" t="s">
        <v>1521</v>
      </c>
      <c r="H518">
        <v>4</v>
      </c>
    </row>
    <row r="519" spans="1:8" x14ac:dyDescent="0.25">
      <c r="A519" t="s">
        <v>2089</v>
      </c>
      <c r="B519" t="s">
        <v>1175</v>
      </c>
      <c r="C519">
        <v>58</v>
      </c>
      <c r="D519" t="s">
        <v>1554</v>
      </c>
      <c r="E519" s="8">
        <v>45642</v>
      </c>
      <c r="F519" t="s">
        <v>1520</v>
      </c>
      <c r="G519" t="s">
        <v>1521</v>
      </c>
      <c r="H519">
        <v>4</v>
      </c>
    </row>
    <row r="520" spans="1:8" x14ac:dyDescent="0.25">
      <c r="A520" t="s">
        <v>2090</v>
      </c>
      <c r="B520" t="s">
        <v>1178</v>
      </c>
      <c r="C520">
        <v>32</v>
      </c>
      <c r="D520" t="s">
        <v>1594</v>
      </c>
      <c r="E520" s="8">
        <v>45619</v>
      </c>
      <c r="F520" t="s">
        <v>1520</v>
      </c>
      <c r="G520" t="s">
        <v>1529</v>
      </c>
      <c r="H520">
        <v>0</v>
      </c>
    </row>
    <row r="521" spans="1:8" x14ac:dyDescent="0.25">
      <c r="A521" t="s">
        <v>2091</v>
      </c>
      <c r="B521" t="s">
        <v>1175</v>
      </c>
      <c r="C521">
        <v>30</v>
      </c>
      <c r="D521" t="s">
        <v>1567</v>
      </c>
      <c r="E521" s="8">
        <v>45677</v>
      </c>
      <c r="F521" t="s">
        <v>1520</v>
      </c>
      <c r="G521" t="s">
        <v>1529</v>
      </c>
      <c r="H521">
        <v>0</v>
      </c>
    </row>
    <row r="522" spans="1:8" x14ac:dyDescent="0.25">
      <c r="A522" t="s">
        <v>2092</v>
      </c>
      <c r="B522" t="s">
        <v>1175</v>
      </c>
      <c r="C522">
        <v>27</v>
      </c>
      <c r="D522" t="s">
        <v>1538</v>
      </c>
      <c r="E522" s="8">
        <v>45603</v>
      </c>
      <c r="F522" t="s">
        <v>1520</v>
      </c>
      <c r="G522" t="s">
        <v>1529</v>
      </c>
      <c r="H522">
        <v>0</v>
      </c>
    </row>
    <row r="523" spans="1:8" x14ac:dyDescent="0.25">
      <c r="A523" t="s">
        <v>2093</v>
      </c>
      <c r="B523" t="s">
        <v>1175</v>
      </c>
      <c r="C523">
        <v>49</v>
      </c>
      <c r="D523" t="s">
        <v>1533</v>
      </c>
      <c r="E523" s="8">
        <v>45618</v>
      </c>
      <c r="F523" t="s">
        <v>1524</v>
      </c>
      <c r="G523" t="s">
        <v>1521</v>
      </c>
      <c r="H523">
        <v>3</v>
      </c>
    </row>
    <row r="524" spans="1:8" x14ac:dyDescent="0.25">
      <c r="A524" t="s">
        <v>2094</v>
      </c>
      <c r="B524" t="s">
        <v>1178</v>
      </c>
      <c r="C524">
        <v>34</v>
      </c>
      <c r="D524" t="s">
        <v>1538</v>
      </c>
      <c r="E524" s="8">
        <v>45733</v>
      </c>
      <c r="F524" t="s">
        <v>1524</v>
      </c>
      <c r="G524" t="s">
        <v>1521</v>
      </c>
      <c r="H524">
        <v>3</v>
      </c>
    </row>
    <row r="525" spans="1:8" x14ac:dyDescent="0.25">
      <c r="A525" t="s">
        <v>2095</v>
      </c>
      <c r="B525" t="s">
        <v>1175</v>
      </c>
      <c r="C525">
        <v>57</v>
      </c>
      <c r="D525" t="s">
        <v>1545</v>
      </c>
      <c r="E525" s="8">
        <v>45692</v>
      </c>
      <c r="F525" t="s">
        <v>1524</v>
      </c>
      <c r="G525" t="s">
        <v>1521</v>
      </c>
      <c r="H525">
        <v>4</v>
      </c>
    </row>
    <row r="526" spans="1:8" x14ac:dyDescent="0.25">
      <c r="A526" t="s">
        <v>2096</v>
      </c>
      <c r="B526" t="s">
        <v>1175</v>
      </c>
      <c r="C526">
        <v>42</v>
      </c>
      <c r="D526" t="s">
        <v>1540</v>
      </c>
      <c r="E526" s="8">
        <v>45738</v>
      </c>
      <c r="F526" t="s">
        <v>1520</v>
      </c>
      <c r="G526" t="s">
        <v>1521</v>
      </c>
      <c r="H526">
        <v>3</v>
      </c>
    </row>
    <row r="527" spans="1:8" x14ac:dyDescent="0.25">
      <c r="A527" t="s">
        <v>2097</v>
      </c>
      <c r="B527" t="s">
        <v>1178</v>
      </c>
      <c r="C527">
        <v>30</v>
      </c>
      <c r="D527" t="s">
        <v>1523</v>
      </c>
      <c r="E527" s="8">
        <v>45565</v>
      </c>
      <c r="F527" t="s">
        <v>1524</v>
      </c>
      <c r="G527" t="s">
        <v>1529</v>
      </c>
      <c r="H527">
        <v>0</v>
      </c>
    </row>
    <row r="528" spans="1:8" x14ac:dyDescent="0.25">
      <c r="A528" t="s">
        <v>2098</v>
      </c>
      <c r="B528" t="s">
        <v>1175</v>
      </c>
      <c r="C528">
        <v>59</v>
      </c>
      <c r="D528" t="s">
        <v>1721</v>
      </c>
      <c r="E528" s="8">
        <v>45616</v>
      </c>
      <c r="F528" t="s">
        <v>1524</v>
      </c>
      <c r="G528" t="s">
        <v>1521</v>
      </c>
      <c r="H528">
        <v>1</v>
      </c>
    </row>
    <row r="529" spans="1:8" x14ac:dyDescent="0.25">
      <c r="A529" t="s">
        <v>2099</v>
      </c>
      <c r="B529" t="s">
        <v>1178</v>
      </c>
      <c r="C529">
        <v>20</v>
      </c>
      <c r="D529" t="s">
        <v>1582</v>
      </c>
      <c r="E529" s="8">
        <v>45605</v>
      </c>
      <c r="F529" t="s">
        <v>1520</v>
      </c>
      <c r="G529" t="s">
        <v>1529</v>
      </c>
      <c r="H529">
        <v>0</v>
      </c>
    </row>
    <row r="530" spans="1:8" x14ac:dyDescent="0.25">
      <c r="A530" t="s">
        <v>2100</v>
      </c>
      <c r="B530" t="s">
        <v>1178</v>
      </c>
      <c r="C530">
        <v>59</v>
      </c>
      <c r="D530" t="s">
        <v>1564</v>
      </c>
      <c r="E530" s="8">
        <v>45644</v>
      </c>
      <c r="F530" t="s">
        <v>1524</v>
      </c>
      <c r="G530" t="s">
        <v>1521</v>
      </c>
      <c r="H530">
        <v>1</v>
      </c>
    </row>
    <row r="531" spans="1:8" x14ac:dyDescent="0.25">
      <c r="A531" t="s">
        <v>2101</v>
      </c>
      <c r="B531" t="s">
        <v>1178</v>
      </c>
      <c r="C531">
        <v>24</v>
      </c>
      <c r="D531" t="s">
        <v>1526</v>
      </c>
      <c r="E531" s="8">
        <v>45550</v>
      </c>
      <c r="F531" t="s">
        <v>1520</v>
      </c>
      <c r="G531" t="s">
        <v>1521</v>
      </c>
      <c r="H531">
        <v>3</v>
      </c>
    </row>
    <row r="532" spans="1:8" x14ac:dyDescent="0.25">
      <c r="A532" t="s">
        <v>2102</v>
      </c>
      <c r="B532" t="s">
        <v>1178</v>
      </c>
      <c r="C532">
        <v>41</v>
      </c>
      <c r="D532" t="s">
        <v>1540</v>
      </c>
      <c r="E532" s="8">
        <v>45546</v>
      </c>
      <c r="F532" t="s">
        <v>1524</v>
      </c>
      <c r="G532" t="s">
        <v>1529</v>
      </c>
      <c r="H532">
        <v>0</v>
      </c>
    </row>
    <row r="533" spans="1:8" x14ac:dyDescent="0.25">
      <c r="A533" t="s">
        <v>2103</v>
      </c>
      <c r="B533" t="s">
        <v>1175</v>
      </c>
      <c r="C533">
        <v>45</v>
      </c>
      <c r="D533" t="s">
        <v>1610</v>
      </c>
      <c r="E533" s="8">
        <v>45610</v>
      </c>
      <c r="F533" t="s">
        <v>1524</v>
      </c>
      <c r="G533" t="s">
        <v>1529</v>
      </c>
      <c r="H533">
        <v>0</v>
      </c>
    </row>
    <row r="534" spans="1:8" x14ac:dyDescent="0.25">
      <c r="A534" t="s">
        <v>2104</v>
      </c>
      <c r="B534" t="s">
        <v>1178</v>
      </c>
      <c r="C534">
        <v>30</v>
      </c>
      <c r="D534" t="s">
        <v>1603</v>
      </c>
      <c r="E534" s="8">
        <v>45601</v>
      </c>
      <c r="F534" t="s">
        <v>1520</v>
      </c>
      <c r="G534" t="s">
        <v>1521</v>
      </c>
      <c r="H534">
        <v>1</v>
      </c>
    </row>
    <row r="535" spans="1:8" x14ac:dyDescent="0.25">
      <c r="A535" t="s">
        <v>2105</v>
      </c>
      <c r="B535" t="s">
        <v>1178</v>
      </c>
      <c r="C535">
        <v>36</v>
      </c>
      <c r="D535" t="s">
        <v>1600</v>
      </c>
      <c r="E535" s="8">
        <v>45554</v>
      </c>
      <c r="F535" t="s">
        <v>1524</v>
      </c>
      <c r="G535" t="s">
        <v>1529</v>
      </c>
      <c r="H535">
        <v>0</v>
      </c>
    </row>
    <row r="536" spans="1:8" x14ac:dyDescent="0.25">
      <c r="A536" t="s">
        <v>2106</v>
      </c>
      <c r="B536" t="s">
        <v>1178</v>
      </c>
      <c r="C536">
        <v>31</v>
      </c>
      <c r="D536" t="s">
        <v>1590</v>
      </c>
      <c r="E536" s="8">
        <v>45733</v>
      </c>
      <c r="F536" t="s">
        <v>1520</v>
      </c>
      <c r="G536" t="s">
        <v>1529</v>
      </c>
      <c r="H536">
        <v>0</v>
      </c>
    </row>
    <row r="537" spans="1:8" x14ac:dyDescent="0.25">
      <c r="A537" t="s">
        <v>2107</v>
      </c>
      <c r="B537" t="s">
        <v>1175</v>
      </c>
      <c r="C537">
        <v>53</v>
      </c>
      <c r="D537" t="s">
        <v>1670</v>
      </c>
      <c r="E537" s="8">
        <v>45674</v>
      </c>
      <c r="F537" t="s">
        <v>1520</v>
      </c>
      <c r="G537" t="s">
        <v>1521</v>
      </c>
      <c r="H537">
        <v>1</v>
      </c>
    </row>
    <row r="538" spans="1:8" x14ac:dyDescent="0.25">
      <c r="A538" t="s">
        <v>2108</v>
      </c>
      <c r="B538" t="s">
        <v>1175</v>
      </c>
      <c r="C538">
        <v>35</v>
      </c>
      <c r="D538" t="s">
        <v>1585</v>
      </c>
      <c r="E538" s="8">
        <v>45602</v>
      </c>
      <c r="F538" t="s">
        <v>1524</v>
      </c>
      <c r="G538" t="s">
        <v>1521</v>
      </c>
      <c r="H538">
        <v>1</v>
      </c>
    </row>
    <row r="539" spans="1:8" x14ac:dyDescent="0.25">
      <c r="A539" t="s">
        <v>2109</v>
      </c>
      <c r="B539" t="s">
        <v>1178</v>
      </c>
      <c r="C539">
        <v>48</v>
      </c>
      <c r="D539" t="s">
        <v>1558</v>
      </c>
      <c r="E539" s="8">
        <v>45611</v>
      </c>
      <c r="F539" t="s">
        <v>1524</v>
      </c>
      <c r="G539" t="s">
        <v>1529</v>
      </c>
      <c r="H539">
        <v>0</v>
      </c>
    </row>
    <row r="540" spans="1:8" x14ac:dyDescent="0.25">
      <c r="A540" t="s">
        <v>2110</v>
      </c>
      <c r="B540" t="s">
        <v>1175</v>
      </c>
      <c r="C540">
        <v>57</v>
      </c>
      <c r="D540" t="s">
        <v>1705</v>
      </c>
      <c r="E540" s="8">
        <v>45617</v>
      </c>
      <c r="F540" t="s">
        <v>1524</v>
      </c>
      <c r="G540" t="s">
        <v>1521</v>
      </c>
      <c r="H540">
        <v>1</v>
      </c>
    </row>
    <row r="541" spans="1:8" x14ac:dyDescent="0.25">
      <c r="A541" t="s">
        <v>2111</v>
      </c>
      <c r="B541" t="s">
        <v>1175</v>
      </c>
      <c r="C541">
        <v>49</v>
      </c>
      <c r="D541" t="s">
        <v>1536</v>
      </c>
      <c r="E541" s="8">
        <v>45737</v>
      </c>
      <c r="F541" t="s">
        <v>1520</v>
      </c>
      <c r="G541" t="s">
        <v>1521</v>
      </c>
      <c r="H541">
        <v>3</v>
      </c>
    </row>
    <row r="542" spans="1:8" x14ac:dyDescent="0.25">
      <c r="A542" t="s">
        <v>2112</v>
      </c>
      <c r="B542" t="s">
        <v>1175</v>
      </c>
      <c r="C542">
        <v>43</v>
      </c>
      <c r="D542" t="s">
        <v>1651</v>
      </c>
      <c r="E542" s="8">
        <v>45674</v>
      </c>
      <c r="F542" t="s">
        <v>1524</v>
      </c>
      <c r="G542" t="s">
        <v>1529</v>
      </c>
      <c r="H542">
        <v>0</v>
      </c>
    </row>
    <row r="543" spans="1:8" x14ac:dyDescent="0.25">
      <c r="A543" t="s">
        <v>2113</v>
      </c>
      <c r="B543" t="s">
        <v>1175</v>
      </c>
      <c r="C543">
        <v>49</v>
      </c>
      <c r="D543" t="s">
        <v>1552</v>
      </c>
      <c r="E543" s="8">
        <v>45747</v>
      </c>
      <c r="F543" t="s">
        <v>1520</v>
      </c>
      <c r="G543" t="s">
        <v>1529</v>
      </c>
      <c r="H543">
        <v>0</v>
      </c>
    </row>
    <row r="544" spans="1:8" x14ac:dyDescent="0.25">
      <c r="A544" t="s">
        <v>2114</v>
      </c>
      <c r="B544" t="s">
        <v>1175</v>
      </c>
      <c r="C544">
        <v>38</v>
      </c>
      <c r="D544" t="s">
        <v>1590</v>
      </c>
      <c r="E544" s="8">
        <v>45540</v>
      </c>
      <c r="F544" t="s">
        <v>1524</v>
      </c>
      <c r="G544" t="s">
        <v>1521</v>
      </c>
      <c r="H544">
        <v>3</v>
      </c>
    </row>
    <row r="545" spans="1:8" x14ac:dyDescent="0.25">
      <c r="A545" t="s">
        <v>2115</v>
      </c>
      <c r="B545" t="s">
        <v>1175</v>
      </c>
      <c r="C545">
        <v>60</v>
      </c>
      <c r="D545" t="s">
        <v>1554</v>
      </c>
      <c r="E545" s="8">
        <v>45660</v>
      </c>
      <c r="F545" t="s">
        <v>1524</v>
      </c>
      <c r="G545" t="s">
        <v>1529</v>
      </c>
      <c r="H545">
        <v>0</v>
      </c>
    </row>
    <row r="546" spans="1:8" x14ac:dyDescent="0.25">
      <c r="A546" t="s">
        <v>2116</v>
      </c>
      <c r="B546" t="s">
        <v>1178</v>
      </c>
      <c r="C546">
        <v>26</v>
      </c>
      <c r="D546" t="s">
        <v>1603</v>
      </c>
      <c r="E546" s="8">
        <v>45727</v>
      </c>
      <c r="F546" t="s">
        <v>1520</v>
      </c>
      <c r="G546" t="s">
        <v>1529</v>
      </c>
      <c r="H546">
        <v>0</v>
      </c>
    </row>
    <row r="547" spans="1:8" x14ac:dyDescent="0.25">
      <c r="A547" t="s">
        <v>2117</v>
      </c>
      <c r="B547" t="s">
        <v>1175</v>
      </c>
      <c r="C547">
        <v>46</v>
      </c>
      <c r="D547" t="s">
        <v>1686</v>
      </c>
      <c r="E547" s="8">
        <v>45696</v>
      </c>
      <c r="F547" t="s">
        <v>1524</v>
      </c>
      <c r="G547" t="s">
        <v>1521</v>
      </c>
      <c r="H547">
        <v>4</v>
      </c>
    </row>
    <row r="548" spans="1:8" x14ac:dyDescent="0.25">
      <c r="A548" t="s">
        <v>2118</v>
      </c>
      <c r="B548" t="s">
        <v>1178</v>
      </c>
      <c r="C548">
        <v>43</v>
      </c>
      <c r="D548" t="s">
        <v>1661</v>
      </c>
      <c r="E548" s="8">
        <v>45590</v>
      </c>
      <c r="F548" t="s">
        <v>1524</v>
      </c>
      <c r="G548" t="s">
        <v>1521</v>
      </c>
      <c r="H548">
        <v>1</v>
      </c>
    </row>
    <row r="549" spans="1:8" x14ac:dyDescent="0.25">
      <c r="A549" t="s">
        <v>2119</v>
      </c>
      <c r="B549" t="s">
        <v>1178</v>
      </c>
      <c r="C549">
        <v>58</v>
      </c>
      <c r="D549" t="s">
        <v>1574</v>
      </c>
      <c r="E549" s="8">
        <v>45644</v>
      </c>
      <c r="F549" t="s">
        <v>1520</v>
      </c>
      <c r="G549" t="s">
        <v>1529</v>
      </c>
      <c r="H549">
        <v>0</v>
      </c>
    </row>
    <row r="550" spans="1:8" x14ac:dyDescent="0.25">
      <c r="A550" t="s">
        <v>2120</v>
      </c>
      <c r="B550" t="s">
        <v>1178</v>
      </c>
      <c r="C550">
        <v>48</v>
      </c>
      <c r="D550" t="s">
        <v>1519</v>
      </c>
      <c r="E550" s="8">
        <v>45562</v>
      </c>
      <c r="F550" t="s">
        <v>1520</v>
      </c>
      <c r="G550" t="s">
        <v>1521</v>
      </c>
      <c r="H550">
        <v>3</v>
      </c>
    </row>
    <row r="551" spans="1:8" x14ac:dyDescent="0.25">
      <c r="A551" t="s">
        <v>2121</v>
      </c>
      <c r="B551" t="s">
        <v>1178</v>
      </c>
      <c r="C551">
        <v>25</v>
      </c>
      <c r="D551" t="s">
        <v>1603</v>
      </c>
      <c r="E551" s="8">
        <v>45699</v>
      </c>
      <c r="F551" t="s">
        <v>1524</v>
      </c>
      <c r="G551" t="s">
        <v>1529</v>
      </c>
      <c r="H551">
        <v>0</v>
      </c>
    </row>
    <row r="552" spans="1:8" x14ac:dyDescent="0.25">
      <c r="A552" t="s">
        <v>2122</v>
      </c>
      <c r="B552" t="s">
        <v>1178</v>
      </c>
      <c r="C552">
        <v>30</v>
      </c>
      <c r="D552" t="s">
        <v>1567</v>
      </c>
      <c r="E552" s="8">
        <v>45551</v>
      </c>
      <c r="F552" t="s">
        <v>1524</v>
      </c>
      <c r="G552" t="s">
        <v>1521</v>
      </c>
      <c r="H552">
        <v>4</v>
      </c>
    </row>
    <row r="553" spans="1:8" x14ac:dyDescent="0.25">
      <c r="A553" t="s">
        <v>2123</v>
      </c>
      <c r="B553" t="s">
        <v>1175</v>
      </c>
      <c r="C553">
        <v>22</v>
      </c>
      <c r="D553" t="s">
        <v>1526</v>
      </c>
      <c r="E553" s="8">
        <v>45610</v>
      </c>
      <c r="F553" t="s">
        <v>1524</v>
      </c>
      <c r="G553" t="s">
        <v>1529</v>
      </c>
      <c r="H553">
        <v>0</v>
      </c>
    </row>
    <row r="554" spans="1:8" x14ac:dyDescent="0.25">
      <c r="A554" t="s">
        <v>2124</v>
      </c>
      <c r="B554" t="s">
        <v>1178</v>
      </c>
      <c r="C554">
        <v>35</v>
      </c>
      <c r="D554" t="s">
        <v>1576</v>
      </c>
      <c r="E554" s="8">
        <v>45652</v>
      </c>
      <c r="F554" t="s">
        <v>1524</v>
      </c>
      <c r="G554" t="s">
        <v>1529</v>
      </c>
      <c r="H554">
        <v>0</v>
      </c>
    </row>
    <row r="555" spans="1:8" x14ac:dyDescent="0.25">
      <c r="A555" t="s">
        <v>2125</v>
      </c>
      <c r="B555" t="s">
        <v>1178</v>
      </c>
      <c r="C555">
        <v>50</v>
      </c>
      <c r="D555" t="s">
        <v>1625</v>
      </c>
      <c r="E555" s="8">
        <v>45631</v>
      </c>
      <c r="F555" t="s">
        <v>1520</v>
      </c>
      <c r="G555" t="s">
        <v>1521</v>
      </c>
      <c r="H555">
        <v>1</v>
      </c>
    </row>
    <row r="556" spans="1:8" x14ac:dyDescent="0.25">
      <c r="A556" t="s">
        <v>2126</v>
      </c>
      <c r="B556" t="s">
        <v>1175</v>
      </c>
      <c r="C556">
        <v>63</v>
      </c>
      <c r="D556" t="s">
        <v>1697</v>
      </c>
      <c r="E556" s="8">
        <v>45584</v>
      </c>
      <c r="F556" t="s">
        <v>1524</v>
      </c>
      <c r="G556" t="s">
        <v>1529</v>
      </c>
      <c r="H556">
        <v>0</v>
      </c>
    </row>
    <row r="557" spans="1:8" x14ac:dyDescent="0.25">
      <c r="A557" t="s">
        <v>2127</v>
      </c>
      <c r="B557" t="s">
        <v>1175</v>
      </c>
      <c r="C557">
        <v>60</v>
      </c>
      <c r="D557" t="s">
        <v>1540</v>
      </c>
      <c r="E557" s="8">
        <v>45617</v>
      </c>
      <c r="F557" t="s">
        <v>1524</v>
      </c>
      <c r="G557" t="s">
        <v>1529</v>
      </c>
      <c r="H557">
        <v>0</v>
      </c>
    </row>
    <row r="558" spans="1:8" x14ac:dyDescent="0.25">
      <c r="A558" t="s">
        <v>2128</v>
      </c>
      <c r="B558" t="s">
        <v>1175</v>
      </c>
      <c r="C558">
        <v>41</v>
      </c>
      <c r="D558" t="s">
        <v>1526</v>
      </c>
      <c r="E558" s="8">
        <v>45661</v>
      </c>
      <c r="F558" t="s">
        <v>1524</v>
      </c>
      <c r="G558" t="s">
        <v>1529</v>
      </c>
      <c r="H558">
        <v>0</v>
      </c>
    </row>
    <row r="559" spans="1:8" x14ac:dyDescent="0.25">
      <c r="A559" t="s">
        <v>2129</v>
      </c>
      <c r="B559" t="s">
        <v>1175</v>
      </c>
      <c r="C559">
        <v>44</v>
      </c>
      <c r="D559" t="s">
        <v>1554</v>
      </c>
      <c r="E559" s="8">
        <v>45694</v>
      </c>
      <c r="F559" t="s">
        <v>1524</v>
      </c>
      <c r="G559" t="s">
        <v>1521</v>
      </c>
      <c r="H559">
        <v>4</v>
      </c>
    </row>
    <row r="560" spans="1:8" x14ac:dyDescent="0.25">
      <c r="A560" t="s">
        <v>2130</v>
      </c>
      <c r="B560" t="s">
        <v>1175</v>
      </c>
      <c r="C560">
        <v>56</v>
      </c>
      <c r="D560" t="s">
        <v>1600</v>
      </c>
      <c r="E560" s="8">
        <v>45645</v>
      </c>
      <c r="F560" t="s">
        <v>1520</v>
      </c>
      <c r="G560" t="s">
        <v>1529</v>
      </c>
      <c r="H560">
        <v>0</v>
      </c>
    </row>
    <row r="561" spans="1:8" x14ac:dyDescent="0.25">
      <c r="A561" t="s">
        <v>2131</v>
      </c>
      <c r="B561" t="s">
        <v>1175</v>
      </c>
      <c r="C561">
        <v>31</v>
      </c>
      <c r="D561" t="s">
        <v>1728</v>
      </c>
      <c r="E561" s="8">
        <v>45537</v>
      </c>
      <c r="F561" t="s">
        <v>1520</v>
      </c>
      <c r="G561" t="s">
        <v>1521</v>
      </c>
      <c r="H561">
        <v>3</v>
      </c>
    </row>
    <row r="562" spans="1:8" x14ac:dyDescent="0.25">
      <c r="A562" t="s">
        <v>2132</v>
      </c>
      <c r="B562" t="s">
        <v>1178</v>
      </c>
      <c r="C562">
        <v>25</v>
      </c>
      <c r="D562" t="s">
        <v>1651</v>
      </c>
      <c r="E562" s="8">
        <v>45698</v>
      </c>
      <c r="F562" t="s">
        <v>1524</v>
      </c>
      <c r="G562" t="s">
        <v>1521</v>
      </c>
      <c r="H562">
        <v>2</v>
      </c>
    </row>
    <row r="563" spans="1:8" x14ac:dyDescent="0.25">
      <c r="A563" t="s">
        <v>2133</v>
      </c>
      <c r="B563" t="s">
        <v>1175</v>
      </c>
      <c r="C563">
        <v>45</v>
      </c>
      <c r="D563" t="s">
        <v>1528</v>
      </c>
      <c r="E563" s="8">
        <v>45582</v>
      </c>
      <c r="F563" t="s">
        <v>1520</v>
      </c>
      <c r="G563" t="s">
        <v>1521</v>
      </c>
      <c r="H563">
        <v>2</v>
      </c>
    </row>
    <row r="564" spans="1:8" x14ac:dyDescent="0.25">
      <c r="A564" t="s">
        <v>2134</v>
      </c>
      <c r="B564" t="s">
        <v>1175</v>
      </c>
      <c r="C564">
        <v>39</v>
      </c>
      <c r="D564" t="s">
        <v>1564</v>
      </c>
      <c r="E564" s="8">
        <v>45609</v>
      </c>
      <c r="F564" t="s">
        <v>1524</v>
      </c>
      <c r="G564" t="s">
        <v>1521</v>
      </c>
      <c r="H564">
        <v>3</v>
      </c>
    </row>
    <row r="565" spans="1:8" x14ac:dyDescent="0.25">
      <c r="A565" t="s">
        <v>2135</v>
      </c>
      <c r="B565" t="s">
        <v>1178</v>
      </c>
      <c r="C565">
        <v>29</v>
      </c>
      <c r="D565" t="s">
        <v>1533</v>
      </c>
      <c r="E565" s="8">
        <v>45712</v>
      </c>
      <c r="F565" t="s">
        <v>1520</v>
      </c>
      <c r="G565" t="s">
        <v>1521</v>
      </c>
      <c r="H565">
        <v>3</v>
      </c>
    </row>
    <row r="566" spans="1:8" x14ac:dyDescent="0.25">
      <c r="A566" t="s">
        <v>2136</v>
      </c>
      <c r="B566" t="s">
        <v>1178</v>
      </c>
      <c r="C566">
        <v>47</v>
      </c>
      <c r="D566" t="s">
        <v>1536</v>
      </c>
      <c r="E566" s="8">
        <v>45689</v>
      </c>
      <c r="F566" t="s">
        <v>1520</v>
      </c>
      <c r="G566" t="s">
        <v>1521</v>
      </c>
      <c r="H566">
        <v>4</v>
      </c>
    </row>
    <row r="567" spans="1:8" x14ac:dyDescent="0.25">
      <c r="A567" t="s">
        <v>2137</v>
      </c>
      <c r="B567" t="s">
        <v>1178</v>
      </c>
      <c r="C567">
        <v>64</v>
      </c>
      <c r="D567" t="s">
        <v>1705</v>
      </c>
      <c r="E567" s="8">
        <v>45653</v>
      </c>
      <c r="F567" t="s">
        <v>1520</v>
      </c>
      <c r="G567" t="s">
        <v>1521</v>
      </c>
      <c r="H567">
        <v>1</v>
      </c>
    </row>
    <row r="568" spans="1:8" x14ac:dyDescent="0.25">
      <c r="A568" t="s">
        <v>2138</v>
      </c>
      <c r="B568" t="s">
        <v>1175</v>
      </c>
      <c r="C568">
        <v>36</v>
      </c>
      <c r="D568" t="s">
        <v>1547</v>
      </c>
      <c r="E568" s="8">
        <v>45718</v>
      </c>
      <c r="F568" t="s">
        <v>1524</v>
      </c>
      <c r="G568" t="s">
        <v>1529</v>
      </c>
      <c r="H568">
        <v>0</v>
      </c>
    </row>
    <row r="569" spans="1:8" x14ac:dyDescent="0.25">
      <c r="A569" t="s">
        <v>2139</v>
      </c>
      <c r="B569" t="s">
        <v>1178</v>
      </c>
      <c r="C569">
        <v>50</v>
      </c>
      <c r="D569" t="s">
        <v>1582</v>
      </c>
      <c r="E569" s="8">
        <v>45743</v>
      </c>
      <c r="F569" t="s">
        <v>1520</v>
      </c>
      <c r="G569" t="s">
        <v>1529</v>
      </c>
      <c r="H569">
        <v>0</v>
      </c>
    </row>
    <row r="570" spans="1:8" x14ac:dyDescent="0.25">
      <c r="A570" t="s">
        <v>2140</v>
      </c>
      <c r="B570" t="s">
        <v>1175</v>
      </c>
      <c r="C570">
        <v>35</v>
      </c>
      <c r="D570" t="s">
        <v>1519</v>
      </c>
      <c r="E570" s="8">
        <v>45560</v>
      </c>
      <c r="F570" t="s">
        <v>1520</v>
      </c>
      <c r="G570" t="s">
        <v>1521</v>
      </c>
      <c r="H570">
        <v>1</v>
      </c>
    </row>
    <row r="571" spans="1:8" x14ac:dyDescent="0.25">
      <c r="A571" t="s">
        <v>2141</v>
      </c>
      <c r="B571" t="s">
        <v>1178</v>
      </c>
      <c r="C571">
        <v>56</v>
      </c>
      <c r="D571" t="s">
        <v>1519</v>
      </c>
      <c r="E571" s="8">
        <v>45731</v>
      </c>
      <c r="F571" t="s">
        <v>1524</v>
      </c>
      <c r="G571" t="s">
        <v>1529</v>
      </c>
      <c r="H571">
        <v>0</v>
      </c>
    </row>
    <row r="572" spans="1:8" x14ac:dyDescent="0.25">
      <c r="A572" t="s">
        <v>2142</v>
      </c>
      <c r="B572" t="s">
        <v>1175</v>
      </c>
      <c r="C572">
        <v>61</v>
      </c>
      <c r="D572" t="s">
        <v>1676</v>
      </c>
      <c r="E572" s="8">
        <v>45652</v>
      </c>
      <c r="F572" t="s">
        <v>1520</v>
      </c>
      <c r="G572" t="s">
        <v>1521</v>
      </c>
      <c r="H572">
        <v>3</v>
      </c>
    </row>
    <row r="573" spans="1:8" x14ac:dyDescent="0.25">
      <c r="A573" t="s">
        <v>2143</v>
      </c>
      <c r="B573" t="s">
        <v>1175</v>
      </c>
      <c r="C573">
        <v>20</v>
      </c>
      <c r="D573" t="s">
        <v>1545</v>
      </c>
      <c r="E573" s="8">
        <v>45679</v>
      </c>
      <c r="F573" t="s">
        <v>1524</v>
      </c>
      <c r="G573" t="s">
        <v>1521</v>
      </c>
      <c r="H573">
        <v>4</v>
      </c>
    </row>
    <row r="574" spans="1:8" x14ac:dyDescent="0.25">
      <c r="A574" t="s">
        <v>2144</v>
      </c>
      <c r="B574" t="s">
        <v>1175</v>
      </c>
      <c r="C574">
        <v>61</v>
      </c>
      <c r="D574" t="s">
        <v>1538</v>
      </c>
      <c r="E574" s="8">
        <v>45560</v>
      </c>
      <c r="F574" t="s">
        <v>1520</v>
      </c>
      <c r="G574" t="s">
        <v>1529</v>
      </c>
      <c r="H574">
        <v>0</v>
      </c>
    </row>
    <row r="575" spans="1:8" x14ac:dyDescent="0.25">
      <c r="A575" t="s">
        <v>2145</v>
      </c>
      <c r="B575" t="s">
        <v>1178</v>
      </c>
      <c r="C575">
        <v>35</v>
      </c>
      <c r="D575" t="s">
        <v>1622</v>
      </c>
      <c r="E575" s="8">
        <v>45541</v>
      </c>
      <c r="F575" t="s">
        <v>1520</v>
      </c>
      <c r="G575" t="s">
        <v>1529</v>
      </c>
      <c r="H575">
        <v>0</v>
      </c>
    </row>
    <row r="576" spans="1:8" x14ac:dyDescent="0.25">
      <c r="A576" t="s">
        <v>2146</v>
      </c>
      <c r="B576" t="s">
        <v>1178</v>
      </c>
      <c r="C576">
        <v>61</v>
      </c>
      <c r="D576" t="s">
        <v>1645</v>
      </c>
      <c r="E576" s="8">
        <v>45585</v>
      </c>
      <c r="F576" t="s">
        <v>1524</v>
      </c>
      <c r="G576" t="s">
        <v>1529</v>
      </c>
      <c r="H576">
        <v>0</v>
      </c>
    </row>
    <row r="577" spans="1:8" x14ac:dyDescent="0.25">
      <c r="A577" t="s">
        <v>2147</v>
      </c>
      <c r="B577" t="s">
        <v>1178</v>
      </c>
      <c r="C577">
        <v>27</v>
      </c>
      <c r="D577" t="s">
        <v>1596</v>
      </c>
      <c r="E577" s="8">
        <v>45597</v>
      </c>
      <c r="F577" t="s">
        <v>1524</v>
      </c>
      <c r="G577" t="s">
        <v>1529</v>
      </c>
      <c r="H577">
        <v>0</v>
      </c>
    </row>
    <row r="578" spans="1:8" x14ac:dyDescent="0.25">
      <c r="A578" t="s">
        <v>2148</v>
      </c>
      <c r="B578" t="s">
        <v>1178</v>
      </c>
      <c r="C578">
        <v>57</v>
      </c>
      <c r="D578" t="s">
        <v>1533</v>
      </c>
      <c r="E578" s="8">
        <v>45650</v>
      </c>
      <c r="F578" t="s">
        <v>1520</v>
      </c>
      <c r="G578" t="s">
        <v>1521</v>
      </c>
      <c r="H578">
        <v>1</v>
      </c>
    </row>
    <row r="579" spans="1:8" x14ac:dyDescent="0.25">
      <c r="A579" t="s">
        <v>2149</v>
      </c>
      <c r="B579" t="s">
        <v>1178</v>
      </c>
      <c r="C579">
        <v>55</v>
      </c>
      <c r="D579" t="s">
        <v>1582</v>
      </c>
      <c r="E579" s="8">
        <v>45603</v>
      </c>
      <c r="F579" t="s">
        <v>1520</v>
      </c>
      <c r="G579" t="s">
        <v>1529</v>
      </c>
      <c r="H579">
        <v>0</v>
      </c>
    </row>
    <row r="580" spans="1:8" x14ac:dyDescent="0.25">
      <c r="A580" t="s">
        <v>2150</v>
      </c>
      <c r="B580" t="s">
        <v>1175</v>
      </c>
      <c r="C580">
        <v>36</v>
      </c>
      <c r="D580" t="s">
        <v>1640</v>
      </c>
      <c r="E580" s="8">
        <v>45583</v>
      </c>
      <c r="F580" t="s">
        <v>1520</v>
      </c>
      <c r="G580" t="s">
        <v>1521</v>
      </c>
      <c r="H580">
        <v>2</v>
      </c>
    </row>
    <row r="581" spans="1:8" x14ac:dyDescent="0.25">
      <c r="A581" t="s">
        <v>2151</v>
      </c>
      <c r="B581" t="s">
        <v>1175</v>
      </c>
      <c r="C581">
        <v>22</v>
      </c>
      <c r="D581" t="s">
        <v>1528</v>
      </c>
      <c r="E581" s="8">
        <v>45743</v>
      </c>
      <c r="F581" t="s">
        <v>1524</v>
      </c>
      <c r="G581" t="s">
        <v>1529</v>
      </c>
      <c r="H581">
        <v>0</v>
      </c>
    </row>
    <row r="582" spans="1:8" x14ac:dyDescent="0.25">
      <c r="A582" t="s">
        <v>2152</v>
      </c>
      <c r="B582" t="s">
        <v>1175</v>
      </c>
      <c r="C582">
        <v>34</v>
      </c>
      <c r="D582" t="s">
        <v>1582</v>
      </c>
      <c r="E582" s="8">
        <v>45661</v>
      </c>
      <c r="F582" t="s">
        <v>1524</v>
      </c>
      <c r="G582" t="s">
        <v>1521</v>
      </c>
      <c r="H582">
        <v>4</v>
      </c>
    </row>
    <row r="583" spans="1:8" x14ac:dyDescent="0.25">
      <c r="A583" t="s">
        <v>2153</v>
      </c>
      <c r="B583" t="s">
        <v>1178</v>
      </c>
      <c r="C583">
        <v>33</v>
      </c>
      <c r="D583" t="s">
        <v>1574</v>
      </c>
      <c r="E583" s="8">
        <v>45669</v>
      </c>
      <c r="F583" t="s">
        <v>1520</v>
      </c>
      <c r="G583" t="s">
        <v>1529</v>
      </c>
      <c r="H583">
        <v>0</v>
      </c>
    </row>
    <row r="584" spans="1:8" x14ac:dyDescent="0.25">
      <c r="A584" t="s">
        <v>2154</v>
      </c>
      <c r="B584" t="s">
        <v>1175</v>
      </c>
      <c r="C584">
        <v>61</v>
      </c>
      <c r="D584" t="s">
        <v>1590</v>
      </c>
      <c r="E584" s="8">
        <v>45545</v>
      </c>
      <c r="F584" t="s">
        <v>1524</v>
      </c>
      <c r="G584" t="s">
        <v>1529</v>
      </c>
      <c r="H584">
        <v>0</v>
      </c>
    </row>
    <row r="585" spans="1:8" x14ac:dyDescent="0.25">
      <c r="A585" t="s">
        <v>2155</v>
      </c>
      <c r="B585" t="s">
        <v>1178</v>
      </c>
      <c r="C585">
        <v>62</v>
      </c>
      <c r="D585" t="s">
        <v>1721</v>
      </c>
      <c r="E585" s="8">
        <v>45551</v>
      </c>
      <c r="F585" t="s">
        <v>1524</v>
      </c>
      <c r="G585" t="s">
        <v>1521</v>
      </c>
      <c r="H585">
        <v>4</v>
      </c>
    </row>
    <row r="586" spans="1:8" x14ac:dyDescent="0.25">
      <c r="A586" t="s">
        <v>2156</v>
      </c>
      <c r="B586" t="s">
        <v>1175</v>
      </c>
      <c r="C586">
        <v>22</v>
      </c>
      <c r="D586" t="s">
        <v>1556</v>
      </c>
      <c r="E586" s="8">
        <v>45692</v>
      </c>
      <c r="F586" t="s">
        <v>1524</v>
      </c>
      <c r="G586" t="s">
        <v>1529</v>
      </c>
      <c r="H586">
        <v>0</v>
      </c>
    </row>
    <row r="587" spans="1:8" x14ac:dyDescent="0.25">
      <c r="A587" t="s">
        <v>2157</v>
      </c>
      <c r="B587" t="s">
        <v>1178</v>
      </c>
      <c r="C587">
        <v>23</v>
      </c>
      <c r="D587" t="s">
        <v>1519</v>
      </c>
      <c r="E587" s="8">
        <v>45663</v>
      </c>
      <c r="F587" t="s">
        <v>1524</v>
      </c>
      <c r="G587" t="s">
        <v>1529</v>
      </c>
      <c r="H587">
        <v>0</v>
      </c>
    </row>
    <row r="588" spans="1:8" x14ac:dyDescent="0.25">
      <c r="A588" t="s">
        <v>2158</v>
      </c>
      <c r="B588" t="s">
        <v>1178</v>
      </c>
      <c r="C588">
        <v>49</v>
      </c>
      <c r="D588" t="s">
        <v>1540</v>
      </c>
      <c r="E588" s="8">
        <v>45602</v>
      </c>
      <c r="F588" t="s">
        <v>1520</v>
      </c>
      <c r="G588" t="s">
        <v>1529</v>
      </c>
      <c r="H588">
        <v>0</v>
      </c>
    </row>
    <row r="589" spans="1:8" x14ac:dyDescent="0.25">
      <c r="A589" t="s">
        <v>2159</v>
      </c>
      <c r="B589" t="s">
        <v>1178</v>
      </c>
      <c r="C589">
        <v>43</v>
      </c>
      <c r="D589" t="s">
        <v>1561</v>
      </c>
      <c r="E589" s="8">
        <v>45718</v>
      </c>
      <c r="F589" t="s">
        <v>1524</v>
      </c>
      <c r="G589" t="s">
        <v>1521</v>
      </c>
      <c r="H589">
        <v>3</v>
      </c>
    </row>
    <row r="590" spans="1:8" x14ac:dyDescent="0.25">
      <c r="A590" t="s">
        <v>2160</v>
      </c>
      <c r="B590" t="s">
        <v>1175</v>
      </c>
      <c r="C590">
        <v>52</v>
      </c>
      <c r="D590" t="s">
        <v>1686</v>
      </c>
      <c r="E590" s="8">
        <v>45745</v>
      </c>
      <c r="F590" t="s">
        <v>1520</v>
      </c>
      <c r="G590" t="s">
        <v>1521</v>
      </c>
      <c r="H590">
        <v>3</v>
      </c>
    </row>
    <row r="591" spans="1:8" x14ac:dyDescent="0.25">
      <c r="A591" t="s">
        <v>2161</v>
      </c>
      <c r="B591" t="s">
        <v>1178</v>
      </c>
      <c r="C591">
        <v>35</v>
      </c>
      <c r="D591" t="s">
        <v>1645</v>
      </c>
      <c r="E591" s="8">
        <v>45724</v>
      </c>
      <c r="F591" t="s">
        <v>1524</v>
      </c>
      <c r="G591" t="s">
        <v>1521</v>
      </c>
      <c r="H591">
        <v>4</v>
      </c>
    </row>
    <row r="592" spans="1:8" x14ac:dyDescent="0.25">
      <c r="A592" t="s">
        <v>2162</v>
      </c>
      <c r="B592" t="s">
        <v>1178</v>
      </c>
      <c r="C592">
        <v>24</v>
      </c>
      <c r="D592" t="s">
        <v>1630</v>
      </c>
      <c r="E592" s="8">
        <v>45732</v>
      </c>
      <c r="F592" t="s">
        <v>1524</v>
      </c>
      <c r="G592" t="s">
        <v>1529</v>
      </c>
      <c r="H592">
        <v>0</v>
      </c>
    </row>
    <row r="593" spans="1:8" x14ac:dyDescent="0.25">
      <c r="A593" t="s">
        <v>2163</v>
      </c>
      <c r="B593" t="s">
        <v>1175</v>
      </c>
      <c r="C593">
        <v>38</v>
      </c>
      <c r="D593" t="s">
        <v>1678</v>
      </c>
      <c r="E593" s="8">
        <v>45670</v>
      </c>
      <c r="F593" t="s">
        <v>1520</v>
      </c>
      <c r="G593" t="s">
        <v>1521</v>
      </c>
      <c r="H593">
        <v>3</v>
      </c>
    </row>
    <row r="594" spans="1:8" x14ac:dyDescent="0.25">
      <c r="A594" t="s">
        <v>2164</v>
      </c>
      <c r="B594" t="s">
        <v>1178</v>
      </c>
      <c r="C594">
        <v>33</v>
      </c>
      <c r="D594" t="s">
        <v>1554</v>
      </c>
      <c r="E594" s="8">
        <v>45645</v>
      </c>
      <c r="F594" t="s">
        <v>1524</v>
      </c>
      <c r="G594" t="s">
        <v>1521</v>
      </c>
      <c r="H594">
        <v>2</v>
      </c>
    </row>
    <row r="595" spans="1:8" x14ac:dyDescent="0.25">
      <c r="A595" t="s">
        <v>2165</v>
      </c>
      <c r="B595" t="s">
        <v>1178</v>
      </c>
      <c r="C595">
        <v>40</v>
      </c>
      <c r="D595" t="s">
        <v>1630</v>
      </c>
      <c r="E595" s="8">
        <v>45722</v>
      </c>
      <c r="F595" t="s">
        <v>1524</v>
      </c>
      <c r="G595" t="s">
        <v>1521</v>
      </c>
      <c r="H595">
        <v>1</v>
      </c>
    </row>
    <row r="596" spans="1:8" x14ac:dyDescent="0.25">
      <c r="A596" t="s">
        <v>2166</v>
      </c>
      <c r="B596" t="s">
        <v>1175</v>
      </c>
      <c r="C596">
        <v>49</v>
      </c>
      <c r="D596" t="s">
        <v>1576</v>
      </c>
      <c r="E596" s="8">
        <v>45735</v>
      </c>
      <c r="F596" t="s">
        <v>1524</v>
      </c>
      <c r="G596" t="s">
        <v>1521</v>
      </c>
      <c r="H596">
        <v>2</v>
      </c>
    </row>
    <row r="597" spans="1:8" x14ac:dyDescent="0.25">
      <c r="A597" t="s">
        <v>2167</v>
      </c>
      <c r="B597" t="s">
        <v>1175</v>
      </c>
      <c r="C597">
        <v>38</v>
      </c>
      <c r="D597" t="s">
        <v>1695</v>
      </c>
      <c r="E597" s="8">
        <v>45601</v>
      </c>
      <c r="F597" t="s">
        <v>1524</v>
      </c>
      <c r="G597" t="s">
        <v>1529</v>
      </c>
      <c r="H597">
        <v>0</v>
      </c>
    </row>
    <row r="598" spans="1:8" x14ac:dyDescent="0.25">
      <c r="A598" t="s">
        <v>2168</v>
      </c>
      <c r="B598" t="s">
        <v>1178</v>
      </c>
      <c r="C598">
        <v>56</v>
      </c>
      <c r="D598" t="s">
        <v>1796</v>
      </c>
      <c r="E598" s="8">
        <v>45724</v>
      </c>
      <c r="F598" t="s">
        <v>1524</v>
      </c>
      <c r="G598" t="s">
        <v>1521</v>
      </c>
      <c r="H598">
        <v>2</v>
      </c>
    </row>
    <row r="599" spans="1:8" x14ac:dyDescent="0.25">
      <c r="A599" t="s">
        <v>2169</v>
      </c>
      <c r="B599" t="s">
        <v>1178</v>
      </c>
      <c r="C599">
        <v>38</v>
      </c>
      <c r="D599" t="s">
        <v>1600</v>
      </c>
      <c r="E599" s="8">
        <v>45595</v>
      </c>
      <c r="F599" t="s">
        <v>1520</v>
      </c>
      <c r="G599" t="s">
        <v>1521</v>
      </c>
      <c r="H599">
        <v>3</v>
      </c>
    </row>
    <row r="600" spans="1:8" x14ac:dyDescent="0.25">
      <c r="A600" t="s">
        <v>2170</v>
      </c>
      <c r="B600" t="s">
        <v>1175</v>
      </c>
      <c r="C600">
        <v>34</v>
      </c>
      <c r="D600" t="s">
        <v>1536</v>
      </c>
      <c r="E600" s="8">
        <v>45658</v>
      </c>
      <c r="F600" t="s">
        <v>1524</v>
      </c>
      <c r="G600" t="s">
        <v>1521</v>
      </c>
      <c r="H600">
        <v>1</v>
      </c>
    </row>
    <row r="601" spans="1:8" x14ac:dyDescent="0.25">
      <c r="A601" t="s">
        <v>2171</v>
      </c>
      <c r="B601" t="s">
        <v>1175</v>
      </c>
      <c r="C601">
        <v>65</v>
      </c>
      <c r="D601" t="s">
        <v>1695</v>
      </c>
      <c r="E601" s="8">
        <v>45575</v>
      </c>
      <c r="F601" t="s">
        <v>1520</v>
      </c>
      <c r="G601" t="s">
        <v>1521</v>
      </c>
      <c r="H601">
        <v>3</v>
      </c>
    </row>
    <row r="602" spans="1:8" x14ac:dyDescent="0.25">
      <c r="A602" t="s">
        <v>2172</v>
      </c>
      <c r="B602" t="s">
        <v>1175</v>
      </c>
      <c r="C602">
        <v>23</v>
      </c>
      <c r="D602" t="s">
        <v>1678</v>
      </c>
      <c r="E602" s="8">
        <v>45719</v>
      </c>
      <c r="F602" t="s">
        <v>1524</v>
      </c>
      <c r="G602" t="s">
        <v>1529</v>
      </c>
      <c r="H602">
        <v>0</v>
      </c>
    </row>
    <row r="603" spans="1:8" x14ac:dyDescent="0.25">
      <c r="A603" t="s">
        <v>2173</v>
      </c>
      <c r="B603" t="s">
        <v>1175</v>
      </c>
      <c r="C603">
        <v>32</v>
      </c>
      <c r="D603" t="s">
        <v>1585</v>
      </c>
      <c r="E603" s="8">
        <v>45681</v>
      </c>
      <c r="F603" t="s">
        <v>1520</v>
      </c>
      <c r="G603" t="s">
        <v>1529</v>
      </c>
      <c r="H603">
        <v>0</v>
      </c>
    </row>
    <row r="604" spans="1:8" x14ac:dyDescent="0.25">
      <c r="A604" t="s">
        <v>2174</v>
      </c>
      <c r="B604" t="s">
        <v>1178</v>
      </c>
      <c r="C604">
        <v>53</v>
      </c>
      <c r="D604" t="s">
        <v>1661</v>
      </c>
      <c r="E604" s="8">
        <v>45614</v>
      </c>
      <c r="F604" t="s">
        <v>1524</v>
      </c>
      <c r="G604" t="s">
        <v>1521</v>
      </c>
      <c r="H604">
        <v>2</v>
      </c>
    </row>
    <row r="605" spans="1:8" x14ac:dyDescent="0.25">
      <c r="A605" t="s">
        <v>2175</v>
      </c>
      <c r="B605" t="s">
        <v>1178</v>
      </c>
      <c r="C605">
        <v>34</v>
      </c>
      <c r="D605" t="s">
        <v>1697</v>
      </c>
      <c r="E605" s="8">
        <v>45619</v>
      </c>
      <c r="F605" t="s">
        <v>1524</v>
      </c>
      <c r="G605" t="s">
        <v>1521</v>
      </c>
      <c r="H605">
        <v>3</v>
      </c>
    </row>
    <row r="606" spans="1:8" x14ac:dyDescent="0.25">
      <c r="A606" t="s">
        <v>2176</v>
      </c>
      <c r="B606" t="s">
        <v>1175</v>
      </c>
      <c r="C606">
        <v>63</v>
      </c>
      <c r="D606" t="s">
        <v>1721</v>
      </c>
      <c r="E606" s="8">
        <v>45583</v>
      </c>
      <c r="F606" t="s">
        <v>1520</v>
      </c>
      <c r="G606" t="s">
        <v>1521</v>
      </c>
      <c r="H606">
        <v>3</v>
      </c>
    </row>
    <row r="607" spans="1:8" x14ac:dyDescent="0.25">
      <c r="A607" t="s">
        <v>2177</v>
      </c>
      <c r="B607" t="s">
        <v>1175</v>
      </c>
      <c r="C607">
        <v>51</v>
      </c>
      <c r="D607" t="s">
        <v>1622</v>
      </c>
      <c r="E607" s="8">
        <v>45704</v>
      </c>
      <c r="F607" t="s">
        <v>1520</v>
      </c>
      <c r="G607" t="s">
        <v>1521</v>
      </c>
      <c r="H607">
        <v>3</v>
      </c>
    </row>
    <row r="608" spans="1:8" x14ac:dyDescent="0.25">
      <c r="A608" t="s">
        <v>2178</v>
      </c>
      <c r="B608" t="s">
        <v>1178</v>
      </c>
      <c r="C608">
        <v>60</v>
      </c>
      <c r="D608" t="s">
        <v>1625</v>
      </c>
      <c r="E608" s="8">
        <v>45540</v>
      </c>
      <c r="F608" t="s">
        <v>1520</v>
      </c>
      <c r="G608" t="s">
        <v>1529</v>
      </c>
      <c r="H608">
        <v>0</v>
      </c>
    </row>
    <row r="609" spans="1:8" x14ac:dyDescent="0.25">
      <c r="A609" t="s">
        <v>2179</v>
      </c>
      <c r="B609" t="s">
        <v>1178</v>
      </c>
      <c r="C609">
        <v>22</v>
      </c>
      <c r="D609" t="s">
        <v>1796</v>
      </c>
      <c r="E609" s="8">
        <v>45544</v>
      </c>
      <c r="F609" t="s">
        <v>1524</v>
      </c>
      <c r="G609" t="s">
        <v>1521</v>
      </c>
      <c r="H609">
        <v>3</v>
      </c>
    </row>
    <row r="610" spans="1:8" x14ac:dyDescent="0.25">
      <c r="A610" t="s">
        <v>2180</v>
      </c>
      <c r="B610" t="s">
        <v>1178</v>
      </c>
      <c r="C610">
        <v>20</v>
      </c>
      <c r="D610" t="s">
        <v>1686</v>
      </c>
      <c r="E610" s="8">
        <v>45733</v>
      </c>
      <c r="F610" t="s">
        <v>1524</v>
      </c>
      <c r="G610" t="s">
        <v>1529</v>
      </c>
      <c r="H610">
        <v>0</v>
      </c>
    </row>
    <row r="611" spans="1:8" x14ac:dyDescent="0.25">
      <c r="A611" t="s">
        <v>2181</v>
      </c>
      <c r="B611" t="s">
        <v>1178</v>
      </c>
      <c r="C611">
        <v>37</v>
      </c>
      <c r="D611" t="s">
        <v>1630</v>
      </c>
      <c r="E611" s="8">
        <v>45690</v>
      </c>
      <c r="F611" t="s">
        <v>1520</v>
      </c>
      <c r="G611" t="s">
        <v>1529</v>
      </c>
      <c r="H611">
        <v>0</v>
      </c>
    </row>
    <row r="612" spans="1:8" x14ac:dyDescent="0.25">
      <c r="A612" t="s">
        <v>2182</v>
      </c>
      <c r="B612" t="s">
        <v>1175</v>
      </c>
      <c r="C612">
        <v>28</v>
      </c>
      <c r="D612" t="s">
        <v>1582</v>
      </c>
      <c r="E612" s="8">
        <v>45619</v>
      </c>
      <c r="F612" t="s">
        <v>1524</v>
      </c>
      <c r="G612" t="s">
        <v>1529</v>
      </c>
      <c r="H612">
        <v>0</v>
      </c>
    </row>
    <row r="613" spans="1:8" x14ac:dyDescent="0.25">
      <c r="A613" t="s">
        <v>2183</v>
      </c>
      <c r="B613" t="s">
        <v>1175</v>
      </c>
      <c r="C613">
        <v>35</v>
      </c>
      <c r="D613" t="s">
        <v>1561</v>
      </c>
      <c r="E613" s="8">
        <v>45547</v>
      </c>
      <c r="F613" t="s">
        <v>1520</v>
      </c>
      <c r="G613" t="s">
        <v>1521</v>
      </c>
      <c r="H613">
        <v>1</v>
      </c>
    </row>
    <row r="614" spans="1:8" x14ac:dyDescent="0.25">
      <c r="A614" t="s">
        <v>2184</v>
      </c>
      <c r="B614" t="s">
        <v>1178</v>
      </c>
      <c r="C614">
        <v>54</v>
      </c>
      <c r="D614" t="s">
        <v>1572</v>
      </c>
      <c r="E614" s="8">
        <v>45656</v>
      </c>
      <c r="F614" t="s">
        <v>1524</v>
      </c>
      <c r="G614" t="s">
        <v>1529</v>
      </c>
      <c r="H614">
        <v>0</v>
      </c>
    </row>
    <row r="615" spans="1:8" x14ac:dyDescent="0.25">
      <c r="A615" t="s">
        <v>2185</v>
      </c>
      <c r="B615" t="s">
        <v>1175</v>
      </c>
      <c r="C615">
        <v>28</v>
      </c>
      <c r="D615" t="s">
        <v>1796</v>
      </c>
      <c r="E615" s="8">
        <v>45670</v>
      </c>
      <c r="F615" t="s">
        <v>1520</v>
      </c>
      <c r="G615" t="s">
        <v>1521</v>
      </c>
      <c r="H615">
        <v>4</v>
      </c>
    </row>
    <row r="616" spans="1:8" x14ac:dyDescent="0.25">
      <c r="A616" t="s">
        <v>2186</v>
      </c>
      <c r="B616" t="s">
        <v>1178</v>
      </c>
      <c r="C616">
        <v>34</v>
      </c>
      <c r="D616" t="s">
        <v>1676</v>
      </c>
      <c r="E616" s="8">
        <v>45596</v>
      </c>
      <c r="F616" t="s">
        <v>1520</v>
      </c>
      <c r="G616" t="s">
        <v>1521</v>
      </c>
      <c r="H616">
        <v>4</v>
      </c>
    </row>
    <row r="617" spans="1:8" x14ac:dyDescent="0.25">
      <c r="A617" t="s">
        <v>2187</v>
      </c>
      <c r="B617" t="s">
        <v>1175</v>
      </c>
      <c r="C617">
        <v>30</v>
      </c>
      <c r="D617" t="s">
        <v>1670</v>
      </c>
      <c r="E617" s="8">
        <v>45599</v>
      </c>
      <c r="F617" t="s">
        <v>1520</v>
      </c>
      <c r="G617" t="s">
        <v>1529</v>
      </c>
      <c r="H617">
        <v>0</v>
      </c>
    </row>
    <row r="618" spans="1:8" x14ac:dyDescent="0.25">
      <c r="A618" t="s">
        <v>2188</v>
      </c>
      <c r="B618" t="s">
        <v>1178</v>
      </c>
      <c r="C618">
        <v>60</v>
      </c>
      <c r="D618" t="s">
        <v>1721</v>
      </c>
      <c r="E618" s="8">
        <v>45686</v>
      </c>
      <c r="F618" t="s">
        <v>1520</v>
      </c>
      <c r="G618" t="s">
        <v>1529</v>
      </c>
      <c r="H618">
        <v>0</v>
      </c>
    </row>
    <row r="619" spans="1:8" x14ac:dyDescent="0.25">
      <c r="A619" t="s">
        <v>2189</v>
      </c>
      <c r="B619" t="s">
        <v>1175</v>
      </c>
      <c r="C619">
        <v>33</v>
      </c>
      <c r="D619" t="s">
        <v>1538</v>
      </c>
      <c r="E619" s="8">
        <v>45701</v>
      </c>
      <c r="F619" t="s">
        <v>1520</v>
      </c>
      <c r="G619" t="s">
        <v>1529</v>
      </c>
      <c r="H619">
        <v>0</v>
      </c>
    </row>
    <row r="620" spans="1:8" x14ac:dyDescent="0.25">
      <c r="A620" t="s">
        <v>2190</v>
      </c>
      <c r="B620" t="s">
        <v>1175</v>
      </c>
      <c r="C620">
        <v>42</v>
      </c>
      <c r="D620" t="s">
        <v>1533</v>
      </c>
      <c r="E620" s="8">
        <v>45555</v>
      </c>
      <c r="F620" t="s">
        <v>1520</v>
      </c>
      <c r="G620" t="s">
        <v>1521</v>
      </c>
      <c r="H620">
        <v>3</v>
      </c>
    </row>
    <row r="621" spans="1:8" x14ac:dyDescent="0.25">
      <c r="A621" t="s">
        <v>2191</v>
      </c>
      <c r="B621" t="s">
        <v>1178</v>
      </c>
      <c r="C621">
        <v>42</v>
      </c>
      <c r="D621" t="s">
        <v>1554</v>
      </c>
      <c r="E621" s="8">
        <v>45604</v>
      </c>
      <c r="F621" t="s">
        <v>1520</v>
      </c>
      <c r="G621" t="s">
        <v>1529</v>
      </c>
      <c r="H621">
        <v>0</v>
      </c>
    </row>
    <row r="622" spans="1:8" x14ac:dyDescent="0.25">
      <c r="A622" t="s">
        <v>2192</v>
      </c>
      <c r="B622" t="s">
        <v>1178</v>
      </c>
      <c r="C622">
        <v>46</v>
      </c>
      <c r="D622" t="s">
        <v>1545</v>
      </c>
      <c r="E622" s="8">
        <v>45632</v>
      </c>
      <c r="F622" t="s">
        <v>1520</v>
      </c>
      <c r="G622" t="s">
        <v>1529</v>
      </c>
      <c r="H622">
        <v>0</v>
      </c>
    </row>
    <row r="623" spans="1:8" x14ac:dyDescent="0.25">
      <c r="A623" t="s">
        <v>2193</v>
      </c>
      <c r="B623" t="s">
        <v>1175</v>
      </c>
      <c r="C623">
        <v>41</v>
      </c>
      <c r="D623" t="s">
        <v>1545</v>
      </c>
      <c r="E623" s="8">
        <v>45693</v>
      </c>
      <c r="F623" t="s">
        <v>1520</v>
      </c>
      <c r="G623" t="s">
        <v>1521</v>
      </c>
      <c r="H623">
        <v>3</v>
      </c>
    </row>
    <row r="624" spans="1:8" x14ac:dyDescent="0.25">
      <c r="A624" t="s">
        <v>2194</v>
      </c>
      <c r="B624" t="s">
        <v>1178</v>
      </c>
      <c r="C624">
        <v>48</v>
      </c>
      <c r="D624" t="s">
        <v>1651</v>
      </c>
      <c r="E624" s="8">
        <v>45582</v>
      </c>
      <c r="F624" t="s">
        <v>1520</v>
      </c>
      <c r="G624" t="s">
        <v>1521</v>
      </c>
      <c r="H624">
        <v>4</v>
      </c>
    </row>
    <row r="625" spans="1:8" x14ac:dyDescent="0.25">
      <c r="A625" t="s">
        <v>2195</v>
      </c>
      <c r="B625" t="s">
        <v>1178</v>
      </c>
      <c r="C625">
        <v>53</v>
      </c>
      <c r="D625" t="s">
        <v>1587</v>
      </c>
      <c r="E625" s="8">
        <v>45687</v>
      </c>
      <c r="F625" t="s">
        <v>1524</v>
      </c>
      <c r="G625" t="s">
        <v>1529</v>
      </c>
      <c r="H625">
        <v>0</v>
      </c>
    </row>
    <row r="626" spans="1:8" x14ac:dyDescent="0.25">
      <c r="A626" t="s">
        <v>2196</v>
      </c>
      <c r="B626" t="s">
        <v>1178</v>
      </c>
      <c r="C626">
        <v>55</v>
      </c>
      <c r="D626" t="s">
        <v>1536</v>
      </c>
      <c r="E626" s="8">
        <v>45708</v>
      </c>
      <c r="F626" t="s">
        <v>1520</v>
      </c>
      <c r="G626" t="s">
        <v>1529</v>
      </c>
      <c r="H626">
        <v>0</v>
      </c>
    </row>
    <row r="627" spans="1:8" x14ac:dyDescent="0.25">
      <c r="A627" t="s">
        <v>2197</v>
      </c>
      <c r="B627" t="s">
        <v>1175</v>
      </c>
      <c r="C627">
        <v>26</v>
      </c>
      <c r="D627" t="s">
        <v>1610</v>
      </c>
      <c r="E627" s="8">
        <v>45619</v>
      </c>
      <c r="F627" t="s">
        <v>1520</v>
      </c>
      <c r="G627" t="s">
        <v>1521</v>
      </c>
      <c r="H627">
        <v>3</v>
      </c>
    </row>
    <row r="628" spans="1:8" x14ac:dyDescent="0.25">
      <c r="A628" t="s">
        <v>2198</v>
      </c>
      <c r="B628" t="s">
        <v>1178</v>
      </c>
      <c r="C628">
        <v>21</v>
      </c>
      <c r="D628" t="s">
        <v>1567</v>
      </c>
      <c r="E628" s="8">
        <v>45598</v>
      </c>
      <c r="F628" t="s">
        <v>1520</v>
      </c>
      <c r="G628" t="s">
        <v>1529</v>
      </c>
      <c r="H628">
        <v>0</v>
      </c>
    </row>
    <row r="629" spans="1:8" x14ac:dyDescent="0.25">
      <c r="A629" t="s">
        <v>2199</v>
      </c>
      <c r="B629" t="s">
        <v>1178</v>
      </c>
      <c r="C629">
        <v>26</v>
      </c>
      <c r="D629" t="s">
        <v>1531</v>
      </c>
      <c r="E629" s="8">
        <v>45615</v>
      </c>
      <c r="F629" t="s">
        <v>1520</v>
      </c>
      <c r="G629" t="s">
        <v>1529</v>
      </c>
      <c r="H629">
        <v>0</v>
      </c>
    </row>
    <row r="630" spans="1:8" x14ac:dyDescent="0.25">
      <c r="A630" t="s">
        <v>2200</v>
      </c>
      <c r="B630" t="s">
        <v>1178</v>
      </c>
      <c r="C630">
        <v>30</v>
      </c>
      <c r="D630" t="s">
        <v>1528</v>
      </c>
      <c r="E630" s="8">
        <v>45655</v>
      </c>
      <c r="F630" t="s">
        <v>1524</v>
      </c>
      <c r="G630" t="s">
        <v>1529</v>
      </c>
      <c r="H630">
        <v>0</v>
      </c>
    </row>
    <row r="631" spans="1:8" x14ac:dyDescent="0.25">
      <c r="A631" t="s">
        <v>2201</v>
      </c>
      <c r="B631" t="s">
        <v>1178</v>
      </c>
      <c r="C631">
        <v>55</v>
      </c>
      <c r="D631" t="s">
        <v>1547</v>
      </c>
      <c r="E631" s="8">
        <v>45728</v>
      </c>
      <c r="F631" t="s">
        <v>1520</v>
      </c>
      <c r="G631" t="s">
        <v>1529</v>
      </c>
      <c r="H631">
        <v>0</v>
      </c>
    </row>
    <row r="632" spans="1:8" x14ac:dyDescent="0.25">
      <c r="A632" t="s">
        <v>2202</v>
      </c>
      <c r="B632" t="s">
        <v>1175</v>
      </c>
      <c r="C632">
        <v>43</v>
      </c>
      <c r="D632" t="s">
        <v>1596</v>
      </c>
      <c r="E632" s="8">
        <v>45689</v>
      </c>
      <c r="F632" t="s">
        <v>1520</v>
      </c>
      <c r="G632" t="s">
        <v>1521</v>
      </c>
      <c r="H632">
        <v>2</v>
      </c>
    </row>
    <row r="633" spans="1:8" x14ac:dyDescent="0.25">
      <c r="A633" t="s">
        <v>2203</v>
      </c>
      <c r="B633" t="s">
        <v>1178</v>
      </c>
      <c r="C633">
        <v>61</v>
      </c>
      <c r="D633" t="s">
        <v>1661</v>
      </c>
      <c r="E633" s="8">
        <v>45691</v>
      </c>
      <c r="F633" t="s">
        <v>1524</v>
      </c>
      <c r="G633" t="s">
        <v>1529</v>
      </c>
      <c r="H633">
        <v>0</v>
      </c>
    </row>
    <row r="634" spans="1:8" x14ac:dyDescent="0.25">
      <c r="A634" t="s">
        <v>2204</v>
      </c>
      <c r="B634" t="s">
        <v>1178</v>
      </c>
      <c r="C634">
        <v>47</v>
      </c>
      <c r="D634" t="s">
        <v>1603</v>
      </c>
      <c r="E634" s="8">
        <v>45624</v>
      </c>
      <c r="F634" t="s">
        <v>1524</v>
      </c>
      <c r="G634" t="s">
        <v>1529</v>
      </c>
      <c r="H634">
        <v>0</v>
      </c>
    </row>
    <row r="635" spans="1:8" x14ac:dyDescent="0.25">
      <c r="A635" t="s">
        <v>2205</v>
      </c>
      <c r="B635" t="s">
        <v>1178</v>
      </c>
      <c r="C635">
        <v>54</v>
      </c>
      <c r="D635" t="s">
        <v>1594</v>
      </c>
      <c r="E635" s="8">
        <v>45547</v>
      </c>
      <c r="F635" t="s">
        <v>1524</v>
      </c>
      <c r="G635" t="s">
        <v>1521</v>
      </c>
      <c r="H635">
        <v>3</v>
      </c>
    </row>
    <row r="636" spans="1:8" x14ac:dyDescent="0.25">
      <c r="A636" t="s">
        <v>2206</v>
      </c>
      <c r="B636" t="s">
        <v>1175</v>
      </c>
      <c r="C636">
        <v>20</v>
      </c>
      <c r="D636" t="s">
        <v>1540</v>
      </c>
      <c r="E636" s="8">
        <v>45746</v>
      </c>
      <c r="F636" t="s">
        <v>1524</v>
      </c>
      <c r="G636" t="s">
        <v>1529</v>
      </c>
      <c r="H636">
        <v>0</v>
      </c>
    </row>
    <row r="637" spans="1:8" x14ac:dyDescent="0.25">
      <c r="A637" t="s">
        <v>2207</v>
      </c>
      <c r="B637" t="s">
        <v>1175</v>
      </c>
      <c r="C637">
        <v>43</v>
      </c>
      <c r="D637" t="s">
        <v>1547</v>
      </c>
      <c r="E637" s="8">
        <v>45636</v>
      </c>
      <c r="F637" t="s">
        <v>1524</v>
      </c>
      <c r="G637" t="s">
        <v>1521</v>
      </c>
      <c r="H637">
        <v>2</v>
      </c>
    </row>
    <row r="638" spans="1:8" x14ac:dyDescent="0.25">
      <c r="A638" t="s">
        <v>2208</v>
      </c>
      <c r="B638" t="s">
        <v>1175</v>
      </c>
      <c r="C638">
        <v>63</v>
      </c>
      <c r="D638" t="s">
        <v>1547</v>
      </c>
      <c r="E638" s="8">
        <v>45612</v>
      </c>
      <c r="F638" t="s">
        <v>1520</v>
      </c>
      <c r="G638" t="s">
        <v>1529</v>
      </c>
      <c r="H638">
        <v>0</v>
      </c>
    </row>
    <row r="639" spans="1:8" x14ac:dyDescent="0.25">
      <c r="A639" t="s">
        <v>2209</v>
      </c>
      <c r="B639" t="s">
        <v>1178</v>
      </c>
      <c r="C639">
        <v>57</v>
      </c>
      <c r="D639" t="s">
        <v>1561</v>
      </c>
      <c r="E639" s="8">
        <v>45711</v>
      </c>
      <c r="F639" t="s">
        <v>1524</v>
      </c>
      <c r="G639" t="s">
        <v>1529</v>
      </c>
      <c r="H639">
        <v>0</v>
      </c>
    </row>
    <row r="640" spans="1:8" x14ac:dyDescent="0.25">
      <c r="A640" t="s">
        <v>2210</v>
      </c>
      <c r="B640" t="s">
        <v>1175</v>
      </c>
      <c r="C640">
        <v>58</v>
      </c>
      <c r="D640" t="s">
        <v>1540</v>
      </c>
      <c r="E640" s="8">
        <v>45609</v>
      </c>
      <c r="F640" t="s">
        <v>1520</v>
      </c>
      <c r="G640" t="s">
        <v>1529</v>
      </c>
      <c r="H640">
        <v>0</v>
      </c>
    </row>
    <row r="641" spans="1:8" x14ac:dyDescent="0.25">
      <c r="A641" t="s">
        <v>2211</v>
      </c>
      <c r="B641" t="s">
        <v>1178</v>
      </c>
      <c r="C641">
        <v>27</v>
      </c>
      <c r="D641" t="s">
        <v>1547</v>
      </c>
      <c r="E641" s="8">
        <v>45705</v>
      </c>
      <c r="F641" t="s">
        <v>1524</v>
      </c>
      <c r="G641" t="s">
        <v>1529</v>
      </c>
      <c r="H641">
        <v>0</v>
      </c>
    </row>
    <row r="642" spans="1:8" x14ac:dyDescent="0.25">
      <c r="A642" t="s">
        <v>2212</v>
      </c>
      <c r="B642" t="s">
        <v>1175</v>
      </c>
      <c r="C642">
        <v>63</v>
      </c>
      <c r="D642" t="s">
        <v>1519</v>
      </c>
      <c r="E642" s="8">
        <v>45649</v>
      </c>
      <c r="F642" t="s">
        <v>1524</v>
      </c>
      <c r="G642" t="s">
        <v>1521</v>
      </c>
      <c r="H642">
        <v>1</v>
      </c>
    </row>
    <row r="643" spans="1:8" x14ac:dyDescent="0.25">
      <c r="A643" t="s">
        <v>2213</v>
      </c>
      <c r="B643" t="s">
        <v>1178</v>
      </c>
      <c r="C643">
        <v>62</v>
      </c>
      <c r="D643" t="s">
        <v>1582</v>
      </c>
      <c r="E643" s="8">
        <v>45600</v>
      </c>
      <c r="F643" t="s">
        <v>1520</v>
      </c>
      <c r="G643" t="s">
        <v>1529</v>
      </c>
      <c r="H643">
        <v>0</v>
      </c>
    </row>
    <row r="644" spans="1:8" x14ac:dyDescent="0.25">
      <c r="A644" t="s">
        <v>2214</v>
      </c>
      <c r="B644" t="s">
        <v>1178</v>
      </c>
      <c r="C644">
        <v>33</v>
      </c>
      <c r="D644" t="s">
        <v>1625</v>
      </c>
      <c r="E644" s="8">
        <v>45681</v>
      </c>
      <c r="F644" t="s">
        <v>1524</v>
      </c>
      <c r="G644" t="s">
        <v>1529</v>
      </c>
      <c r="H644">
        <v>0</v>
      </c>
    </row>
    <row r="645" spans="1:8" x14ac:dyDescent="0.25">
      <c r="A645" t="s">
        <v>2215</v>
      </c>
      <c r="B645" t="s">
        <v>1178</v>
      </c>
      <c r="C645">
        <v>27</v>
      </c>
      <c r="D645" t="s">
        <v>1640</v>
      </c>
      <c r="E645" s="8">
        <v>45616</v>
      </c>
      <c r="F645" t="s">
        <v>1524</v>
      </c>
      <c r="G645" t="s">
        <v>1521</v>
      </c>
      <c r="H645">
        <v>4</v>
      </c>
    </row>
    <row r="646" spans="1:8" x14ac:dyDescent="0.25">
      <c r="A646" t="s">
        <v>2216</v>
      </c>
      <c r="B646" t="s">
        <v>1178</v>
      </c>
      <c r="C646">
        <v>45</v>
      </c>
      <c r="D646" t="s">
        <v>1528</v>
      </c>
      <c r="E646" s="8">
        <v>45632</v>
      </c>
      <c r="F646" t="s">
        <v>1524</v>
      </c>
      <c r="G646" t="s">
        <v>1521</v>
      </c>
      <c r="H646">
        <v>2</v>
      </c>
    </row>
    <row r="647" spans="1:8" x14ac:dyDescent="0.25">
      <c r="A647" t="s">
        <v>2217</v>
      </c>
      <c r="B647" t="s">
        <v>1175</v>
      </c>
      <c r="C647">
        <v>41</v>
      </c>
      <c r="D647" t="s">
        <v>1540</v>
      </c>
      <c r="E647" s="8">
        <v>45554</v>
      </c>
      <c r="F647" t="s">
        <v>1520</v>
      </c>
      <c r="G647" t="s">
        <v>1529</v>
      </c>
      <c r="H647">
        <v>0</v>
      </c>
    </row>
    <row r="648" spans="1:8" x14ac:dyDescent="0.25">
      <c r="A648" t="s">
        <v>2218</v>
      </c>
      <c r="B648" t="s">
        <v>1175</v>
      </c>
      <c r="C648">
        <v>33</v>
      </c>
      <c r="D648" t="s">
        <v>1564</v>
      </c>
      <c r="E648" s="8">
        <v>45674</v>
      </c>
      <c r="F648" t="s">
        <v>1524</v>
      </c>
      <c r="G648" t="s">
        <v>1529</v>
      </c>
      <c r="H648">
        <v>0</v>
      </c>
    </row>
    <row r="649" spans="1:8" x14ac:dyDescent="0.25">
      <c r="A649" t="s">
        <v>2219</v>
      </c>
      <c r="B649" t="s">
        <v>1175</v>
      </c>
      <c r="C649">
        <v>32</v>
      </c>
      <c r="D649" t="s">
        <v>1590</v>
      </c>
      <c r="E649" s="8">
        <v>45732</v>
      </c>
      <c r="F649" t="s">
        <v>1524</v>
      </c>
      <c r="G649" t="s">
        <v>1521</v>
      </c>
      <c r="H649">
        <v>2</v>
      </c>
    </row>
    <row r="650" spans="1:8" x14ac:dyDescent="0.25">
      <c r="A650" t="s">
        <v>2220</v>
      </c>
      <c r="B650" t="s">
        <v>1175</v>
      </c>
      <c r="C650">
        <v>52</v>
      </c>
      <c r="D650" t="s">
        <v>1533</v>
      </c>
      <c r="E650" s="8">
        <v>45635</v>
      </c>
      <c r="F650" t="s">
        <v>1520</v>
      </c>
      <c r="G650" t="s">
        <v>1529</v>
      </c>
      <c r="H650">
        <v>0</v>
      </c>
    </row>
    <row r="651" spans="1:8" x14ac:dyDescent="0.25">
      <c r="A651" t="s">
        <v>2221</v>
      </c>
      <c r="B651" t="s">
        <v>1175</v>
      </c>
      <c r="C651">
        <v>45</v>
      </c>
      <c r="D651" t="s">
        <v>1640</v>
      </c>
      <c r="E651" s="8">
        <v>45538</v>
      </c>
      <c r="F651" t="s">
        <v>1524</v>
      </c>
      <c r="G651" t="s">
        <v>1521</v>
      </c>
      <c r="H651">
        <v>1</v>
      </c>
    </row>
    <row r="652" spans="1:8" x14ac:dyDescent="0.25">
      <c r="A652" t="s">
        <v>2222</v>
      </c>
      <c r="B652" t="s">
        <v>1175</v>
      </c>
      <c r="C652">
        <v>51</v>
      </c>
      <c r="D652" t="s">
        <v>1622</v>
      </c>
      <c r="E652" s="8">
        <v>45667</v>
      </c>
      <c r="F652" t="s">
        <v>1520</v>
      </c>
      <c r="G652" t="s">
        <v>1529</v>
      </c>
      <c r="H652">
        <v>0</v>
      </c>
    </row>
    <row r="653" spans="1:8" x14ac:dyDescent="0.25">
      <c r="A653" t="s">
        <v>2223</v>
      </c>
      <c r="B653" t="s">
        <v>1178</v>
      </c>
      <c r="C653">
        <v>58</v>
      </c>
      <c r="D653" t="s">
        <v>1686</v>
      </c>
      <c r="E653" s="8">
        <v>45605</v>
      </c>
      <c r="F653" t="s">
        <v>1520</v>
      </c>
      <c r="G653" t="s">
        <v>1521</v>
      </c>
      <c r="H653">
        <v>3</v>
      </c>
    </row>
    <row r="654" spans="1:8" x14ac:dyDescent="0.25">
      <c r="A654" t="s">
        <v>2224</v>
      </c>
      <c r="B654" t="s">
        <v>1175</v>
      </c>
      <c r="C654">
        <v>36</v>
      </c>
      <c r="D654" t="s">
        <v>1603</v>
      </c>
      <c r="E654" s="8">
        <v>45541</v>
      </c>
      <c r="F654" t="s">
        <v>1524</v>
      </c>
      <c r="G654" t="s">
        <v>1529</v>
      </c>
      <c r="H654">
        <v>0</v>
      </c>
    </row>
    <row r="655" spans="1:8" x14ac:dyDescent="0.25">
      <c r="A655" t="s">
        <v>2225</v>
      </c>
      <c r="B655" t="s">
        <v>1178</v>
      </c>
      <c r="C655">
        <v>37</v>
      </c>
      <c r="D655" t="s">
        <v>1533</v>
      </c>
      <c r="E655" s="8">
        <v>45550</v>
      </c>
      <c r="F655" t="s">
        <v>1524</v>
      </c>
      <c r="G655" t="s">
        <v>1521</v>
      </c>
      <c r="H655">
        <v>2</v>
      </c>
    </row>
    <row r="656" spans="1:8" x14ac:dyDescent="0.25">
      <c r="A656" t="s">
        <v>2226</v>
      </c>
      <c r="B656" t="s">
        <v>1178</v>
      </c>
      <c r="C656">
        <v>38</v>
      </c>
      <c r="D656" t="s">
        <v>1561</v>
      </c>
      <c r="E656" s="8">
        <v>45576</v>
      </c>
      <c r="F656" t="s">
        <v>1524</v>
      </c>
      <c r="G656" t="s">
        <v>1529</v>
      </c>
      <c r="H656">
        <v>0</v>
      </c>
    </row>
    <row r="657" spans="1:8" x14ac:dyDescent="0.25">
      <c r="A657" t="s">
        <v>2227</v>
      </c>
      <c r="B657" t="s">
        <v>1178</v>
      </c>
      <c r="C657">
        <v>30</v>
      </c>
      <c r="D657" t="s">
        <v>1572</v>
      </c>
      <c r="E657" s="8">
        <v>45574</v>
      </c>
      <c r="F657" t="s">
        <v>1524</v>
      </c>
      <c r="G657" t="s">
        <v>1529</v>
      </c>
      <c r="H657">
        <v>0</v>
      </c>
    </row>
    <row r="658" spans="1:8" x14ac:dyDescent="0.25">
      <c r="A658" t="s">
        <v>2228</v>
      </c>
      <c r="B658" t="s">
        <v>1175</v>
      </c>
      <c r="C658">
        <v>61</v>
      </c>
      <c r="D658" t="s">
        <v>1528</v>
      </c>
      <c r="E658" s="8">
        <v>45574</v>
      </c>
      <c r="F658" t="s">
        <v>1520</v>
      </c>
      <c r="G658" t="s">
        <v>1529</v>
      </c>
      <c r="H658">
        <v>0</v>
      </c>
    </row>
    <row r="659" spans="1:8" x14ac:dyDescent="0.25">
      <c r="A659" t="s">
        <v>2229</v>
      </c>
      <c r="B659" t="s">
        <v>1175</v>
      </c>
      <c r="C659">
        <v>28</v>
      </c>
      <c r="D659" t="s">
        <v>1549</v>
      </c>
      <c r="E659" s="8">
        <v>45562</v>
      </c>
      <c r="F659" t="s">
        <v>1520</v>
      </c>
      <c r="G659" t="s">
        <v>1521</v>
      </c>
      <c r="H659">
        <v>4</v>
      </c>
    </row>
    <row r="660" spans="1:8" x14ac:dyDescent="0.25">
      <c r="A660" t="s">
        <v>2230</v>
      </c>
      <c r="B660" t="s">
        <v>1178</v>
      </c>
      <c r="C660">
        <v>46</v>
      </c>
      <c r="D660" t="s">
        <v>1564</v>
      </c>
      <c r="E660" s="8">
        <v>45667</v>
      </c>
      <c r="F660" t="s">
        <v>1520</v>
      </c>
      <c r="G660" t="s">
        <v>1521</v>
      </c>
      <c r="H660">
        <v>1</v>
      </c>
    </row>
    <row r="661" spans="1:8" x14ac:dyDescent="0.25">
      <c r="A661" t="s">
        <v>2231</v>
      </c>
      <c r="B661" t="s">
        <v>1175</v>
      </c>
      <c r="C661">
        <v>39</v>
      </c>
      <c r="D661" t="s">
        <v>1547</v>
      </c>
      <c r="E661" s="8">
        <v>45541</v>
      </c>
      <c r="F661" t="s">
        <v>1520</v>
      </c>
      <c r="G661" t="s">
        <v>1521</v>
      </c>
      <c r="H661">
        <v>3</v>
      </c>
    </row>
    <row r="662" spans="1:8" x14ac:dyDescent="0.25">
      <c r="A662" t="s">
        <v>2232</v>
      </c>
      <c r="B662" t="s">
        <v>1178</v>
      </c>
      <c r="C662">
        <v>31</v>
      </c>
      <c r="D662" t="s">
        <v>1558</v>
      </c>
      <c r="E662" s="8">
        <v>45727</v>
      </c>
      <c r="F662" t="s">
        <v>1520</v>
      </c>
      <c r="G662" t="s">
        <v>1529</v>
      </c>
      <c r="H662">
        <v>0</v>
      </c>
    </row>
    <row r="663" spans="1:8" x14ac:dyDescent="0.25">
      <c r="A663" t="s">
        <v>2233</v>
      </c>
      <c r="B663" t="s">
        <v>1175</v>
      </c>
      <c r="C663">
        <v>33</v>
      </c>
      <c r="D663" t="s">
        <v>1705</v>
      </c>
      <c r="E663" s="8">
        <v>45676</v>
      </c>
      <c r="F663" t="s">
        <v>1520</v>
      </c>
      <c r="G663" t="s">
        <v>1529</v>
      </c>
      <c r="H663">
        <v>0</v>
      </c>
    </row>
    <row r="664" spans="1:8" x14ac:dyDescent="0.25">
      <c r="A664" t="s">
        <v>2234</v>
      </c>
      <c r="B664" t="s">
        <v>1178</v>
      </c>
      <c r="C664">
        <v>60</v>
      </c>
      <c r="D664" t="s">
        <v>1695</v>
      </c>
      <c r="E664" s="8">
        <v>45568</v>
      </c>
      <c r="F664" t="s">
        <v>1520</v>
      </c>
      <c r="G664" t="s">
        <v>1521</v>
      </c>
      <c r="H664">
        <v>4</v>
      </c>
    </row>
    <row r="665" spans="1:8" x14ac:dyDescent="0.25">
      <c r="A665" t="s">
        <v>2235</v>
      </c>
      <c r="B665" t="s">
        <v>1178</v>
      </c>
      <c r="C665">
        <v>54</v>
      </c>
      <c r="D665" t="s">
        <v>1721</v>
      </c>
      <c r="E665" s="8">
        <v>45576</v>
      </c>
      <c r="F665" t="s">
        <v>1520</v>
      </c>
      <c r="G665" t="s">
        <v>1521</v>
      </c>
      <c r="H665">
        <v>3</v>
      </c>
    </row>
    <row r="666" spans="1:8" x14ac:dyDescent="0.25">
      <c r="A666" t="s">
        <v>2236</v>
      </c>
      <c r="B666" t="s">
        <v>1178</v>
      </c>
      <c r="C666">
        <v>37</v>
      </c>
      <c r="D666" t="s">
        <v>1526</v>
      </c>
      <c r="E666" s="8">
        <v>45567</v>
      </c>
      <c r="F666" t="s">
        <v>1524</v>
      </c>
      <c r="G666" t="s">
        <v>1529</v>
      </c>
      <c r="H666">
        <v>0</v>
      </c>
    </row>
    <row r="667" spans="1:8" x14ac:dyDescent="0.25">
      <c r="A667" t="s">
        <v>2237</v>
      </c>
      <c r="B667" t="s">
        <v>1175</v>
      </c>
      <c r="C667">
        <v>23</v>
      </c>
      <c r="D667" t="s">
        <v>1616</v>
      </c>
      <c r="E667" s="8">
        <v>45679</v>
      </c>
      <c r="F667" t="s">
        <v>1520</v>
      </c>
      <c r="G667" t="s">
        <v>1521</v>
      </c>
      <c r="H667">
        <v>4</v>
      </c>
    </row>
    <row r="668" spans="1:8" x14ac:dyDescent="0.25">
      <c r="A668" t="s">
        <v>2238</v>
      </c>
      <c r="B668" t="s">
        <v>1178</v>
      </c>
      <c r="C668">
        <v>55</v>
      </c>
      <c r="D668" t="s">
        <v>1549</v>
      </c>
      <c r="E668" s="8">
        <v>45615</v>
      </c>
      <c r="F668" t="s">
        <v>1524</v>
      </c>
      <c r="G668" t="s">
        <v>1529</v>
      </c>
      <c r="H668">
        <v>0</v>
      </c>
    </row>
    <row r="669" spans="1:8" x14ac:dyDescent="0.25">
      <c r="A669" t="s">
        <v>2239</v>
      </c>
      <c r="B669" t="s">
        <v>1178</v>
      </c>
      <c r="C669">
        <v>37</v>
      </c>
      <c r="D669" t="s">
        <v>1622</v>
      </c>
      <c r="E669" s="8">
        <v>45557</v>
      </c>
      <c r="F669" t="s">
        <v>1524</v>
      </c>
      <c r="G669" t="s">
        <v>1521</v>
      </c>
      <c r="H669">
        <v>2</v>
      </c>
    </row>
    <row r="670" spans="1:8" x14ac:dyDescent="0.25">
      <c r="A670" t="s">
        <v>2240</v>
      </c>
      <c r="B670" t="s">
        <v>1175</v>
      </c>
      <c r="C670">
        <v>53</v>
      </c>
      <c r="D670" t="s">
        <v>1670</v>
      </c>
      <c r="E670" s="8">
        <v>45707</v>
      </c>
      <c r="F670" t="s">
        <v>1524</v>
      </c>
      <c r="G670" t="s">
        <v>1521</v>
      </c>
      <c r="H670">
        <v>1</v>
      </c>
    </row>
    <row r="671" spans="1:8" x14ac:dyDescent="0.25">
      <c r="A671" t="s">
        <v>2241</v>
      </c>
      <c r="B671" t="s">
        <v>1175</v>
      </c>
      <c r="C671">
        <v>18</v>
      </c>
      <c r="D671" t="s">
        <v>1549</v>
      </c>
      <c r="E671" s="8">
        <v>45573</v>
      </c>
      <c r="F671" t="s">
        <v>1520</v>
      </c>
      <c r="G671" t="s">
        <v>1521</v>
      </c>
      <c r="H671">
        <v>2</v>
      </c>
    </row>
    <row r="672" spans="1:8" x14ac:dyDescent="0.25">
      <c r="A672" t="s">
        <v>2242</v>
      </c>
      <c r="B672" t="s">
        <v>1175</v>
      </c>
      <c r="C672">
        <v>36</v>
      </c>
      <c r="D672" t="s">
        <v>1625</v>
      </c>
      <c r="E672" s="8">
        <v>45593</v>
      </c>
      <c r="F672" t="s">
        <v>1524</v>
      </c>
      <c r="G672" t="s">
        <v>1529</v>
      </c>
      <c r="H672">
        <v>0</v>
      </c>
    </row>
    <row r="673" spans="1:8" x14ac:dyDescent="0.25">
      <c r="A673" t="s">
        <v>2243</v>
      </c>
      <c r="B673" t="s">
        <v>1178</v>
      </c>
      <c r="C673">
        <v>57</v>
      </c>
      <c r="D673" t="s">
        <v>1526</v>
      </c>
      <c r="E673" s="8">
        <v>45567</v>
      </c>
      <c r="F673" t="s">
        <v>1524</v>
      </c>
      <c r="G673" t="s">
        <v>1521</v>
      </c>
      <c r="H673">
        <v>2</v>
      </c>
    </row>
    <row r="674" spans="1:8" x14ac:dyDescent="0.25">
      <c r="A674" t="s">
        <v>2244</v>
      </c>
      <c r="B674" t="s">
        <v>1178</v>
      </c>
      <c r="C674">
        <v>61</v>
      </c>
      <c r="D674" t="s">
        <v>1564</v>
      </c>
      <c r="E674" s="8">
        <v>45655</v>
      </c>
      <c r="F674" t="s">
        <v>1524</v>
      </c>
      <c r="G674" t="s">
        <v>1529</v>
      </c>
      <c r="H674">
        <v>0</v>
      </c>
    </row>
    <row r="675" spans="1:8" x14ac:dyDescent="0.25">
      <c r="A675" t="s">
        <v>2245</v>
      </c>
      <c r="B675" t="s">
        <v>1175</v>
      </c>
      <c r="C675">
        <v>31</v>
      </c>
      <c r="D675" t="s">
        <v>1545</v>
      </c>
      <c r="E675" s="8">
        <v>45683</v>
      </c>
      <c r="F675" t="s">
        <v>1520</v>
      </c>
      <c r="G675" t="s">
        <v>1529</v>
      </c>
      <c r="H675">
        <v>0</v>
      </c>
    </row>
    <row r="676" spans="1:8" x14ac:dyDescent="0.25">
      <c r="A676" t="s">
        <v>2246</v>
      </c>
      <c r="B676" t="s">
        <v>1175</v>
      </c>
      <c r="C676">
        <v>59</v>
      </c>
      <c r="D676" t="s">
        <v>1651</v>
      </c>
      <c r="E676" s="8">
        <v>45545</v>
      </c>
      <c r="F676" t="s">
        <v>1520</v>
      </c>
      <c r="G676" t="s">
        <v>1521</v>
      </c>
      <c r="H676">
        <v>4</v>
      </c>
    </row>
    <row r="677" spans="1:8" x14ac:dyDescent="0.25">
      <c r="A677" t="s">
        <v>2247</v>
      </c>
      <c r="B677" t="s">
        <v>1175</v>
      </c>
      <c r="C677">
        <v>54</v>
      </c>
      <c r="D677" t="s">
        <v>1533</v>
      </c>
      <c r="E677" s="8">
        <v>45575</v>
      </c>
      <c r="F677" t="s">
        <v>1520</v>
      </c>
      <c r="G677" t="s">
        <v>1521</v>
      </c>
      <c r="H677">
        <v>2</v>
      </c>
    </row>
    <row r="678" spans="1:8" x14ac:dyDescent="0.25">
      <c r="A678" t="s">
        <v>2248</v>
      </c>
      <c r="B678" t="s">
        <v>1178</v>
      </c>
      <c r="C678">
        <v>38</v>
      </c>
      <c r="D678" t="s">
        <v>1695</v>
      </c>
      <c r="E678" s="8">
        <v>45629</v>
      </c>
      <c r="F678" t="s">
        <v>1524</v>
      </c>
      <c r="G678" t="s">
        <v>1521</v>
      </c>
      <c r="H678">
        <v>3</v>
      </c>
    </row>
    <row r="679" spans="1:8" x14ac:dyDescent="0.25">
      <c r="A679" t="s">
        <v>2249</v>
      </c>
      <c r="B679" t="s">
        <v>1175</v>
      </c>
      <c r="C679">
        <v>39</v>
      </c>
      <c r="D679" t="s">
        <v>1603</v>
      </c>
      <c r="E679" s="8">
        <v>45557</v>
      </c>
      <c r="F679" t="s">
        <v>1520</v>
      </c>
      <c r="G679" t="s">
        <v>1529</v>
      </c>
      <c r="H679">
        <v>0</v>
      </c>
    </row>
    <row r="680" spans="1:8" x14ac:dyDescent="0.25">
      <c r="A680" t="s">
        <v>2250</v>
      </c>
      <c r="B680" t="s">
        <v>1175</v>
      </c>
      <c r="C680">
        <v>62</v>
      </c>
      <c r="D680" t="s">
        <v>1585</v>
      </c>
      <c r="E680" s="8">
        <v>45606</v>
      </c>
      <c r="F680" t="s">
        <v>1520</v>
      </c>
      <c r="G680" t="s">
        <v>1521</v>
      </c>
      <c r="H680">
        <v>3</v>
      </c>
    </row>
    <row r="681" spans="1:8" x14ac:dyDescent="0.25">
      <c r="A681" t="s">
        <v>2251</v>
      </c>
      <c r="B681" t="s">
        <v>1175</v>
      </c>
      <c r="C681">
        <v>58</v>
      </c>
      <c r="D681" t="s">
        <v>1625</v>
      </c>
      <c r="E681" s="8">
        <v>45579</v>
      </c>
      <c r="F681" t="s">
        <v>1524</v>
      </c>
      <c r="G681" t="s">
        <v>1521</v>
      </c>
      <c r="H681">
        <v>1</v>
      </c>
    </row>
    <row r="682" spans="1:8" x14ac:dyDescent="0.25">
      <c r="A682" t="s">
        <v>2252</v>
      </c>
      <c r="B682" t="s">
        <v>1175</v>
      </c>
      <c r="C682">
        <v>60</v>
      </c>
      <c r="D682" t="s">
        <v>1545</v>
      </c>
      <c r="E682" s="8">
        <v>45574</v>
      </c>
      <c r="F682" t="s">
        <v>1520</v>
      </c>
      <c r="G682" t="s">
        <v>1521</v>
      </c>
      <c r="H682">
        <v>3</v>
      </c>
    </row>
    <row r="683" spans="1:8" x14ac:dyDescent="0.25">
      <c r="A683" t="s">
        <v>2253</v>
      </c>
      <c r="B683" t="s">
        <v>1178</v>
      </c>
      <c r="C683">
        <v>37</v>
      </c>
      <c r="D683" t="s">
        <v>1554</v>
      </c>
      <c r="E683" s="8">
        <v>45714</v>
      </c>
      <c r="F683" t="s">
        <v>1524</v>
      </c>
      <c r="G683" t="s">
        <v>1529</v>
      </c>
      <c r="H683">
        <v>0</v>
      </c>
    </row>
    <row r="684" spans="1:8" x14ac:dyDescent="0.25">
      <c r="A684" t="s">
        <v>2254</v>
      </c>
      <c r="B684" t="s">
        <v>1178</v>
      </c>
      <c r="C684">
        <v>35</v>
      </c>
      <c r="D684" t="s">
        <v>1554</v>
      </c>
      <c r="E684" s="8">
        <v>45575</v>
      </c>
      <c r="F684" t="s">
        <v>1524</v>
      </c>
      <c r="G684" t="s">
        <v>1521</v>
      </c>
      <c r="H684">
        <v>3</v>
      </c>
    </row>
    <row r="685" spans="1:8" x14ac:dyDescent="0.25">
      <c r="A685" t="s">
        <v>2255</v>
      </c>
      <c r="B685" t="s">
        <v>1175</v>
      </c>
      <c r="C685">
        <v>61</v>
      </c>
      <c r="D685" t="s">
        <v>1616</v>
      </c>
      <c r="E685" s="8">
        <v>45606</v>
      </c>
      <c r="F685" t="s">
        <v>1520</v>
      </c>
      <c r="G685" t="s">
        <v>1521</v>
      </c>
      <c r="H685">
        <v>2</v>
      </c>
    </row>
    <row r="686" spans="1:8" x14ac:dyDescent="0.25">
      <c r="A686" t="s">
        <v>2256</v>
      </c>
      <c r="B686" t="s">
        <v>1175</v>
      </c>
      <c r="C686">
        <v>19</v>
      </c>
      <c r="D686" t="s">
        <v>1622</v>
      </c>
      <c r="E686" s="8">
        <v>45731</v>
      </c>
      <c r="F686" t="s">
        <v>1520</v>
      </c>
      <c r="G686" t="s">
        <v>1521</v>
      </c>
      <c r="H686">
        <v>1</v>
      </c>
    </row>
    <row r="687" spans="1:8" x14ac:dyDescent="0.25">
      <c r="A687" t="s">
        <v>2257</v>
      </c>
      <c r="B687" t="s">
        <v>1178</v>
      </c>
      <c r="C687">
        <v>50</v>
      </c>
      <c r="D687" t="s">
        <v>1686</v>
      </c>
      <c r="E687" s="8">
        <v>45556</v>
      </c>
      <c r="F687" t="s">
        <v>1524</v>
      </c>
      <c r="G687" t="s">
        <v>1521</v>
      </c>
      <c r="H687">
        <v>1</v>
      </c>
    </row>
    <row r="688" spans="1:8" x14ac:dyDescent="0.25">
      <c r="A688" t="s">
        <v>2258</v>
      </c>
      <c r="B688" t="s">
        <v>1178</v>
      </c>
      <c r="C688">
        <v>21</v>
      </c>
      <c r="D688" t="s">
        <v>1695</v>
      </c>
      <c r="E688" s="8">
        <v>45639</v>
      </c>
      <c r="F688" t="s">
        <v>1520</v>
      </c>
      <c r="G688" t="s">
        <v>1521</v>
      </c>
      <c r="H688">
        <v>3</v>
      </c>
    </row>
    <row r="689" spans="1:8" x14ac:dyDescent="0.25">
      <c r="A689" t="s">
        <v>2259</v>
      </c>
      <c r="B689" t="s">
        <v>1175</v>
      </c>
      <c r="C689">
        <v>63</v>
      </c>
      <c r="D689" t="s">
        <v>1519</v>
      </c>
      <c r="E689" s="8">
        <v>45576</v>
      </c>
      <c r="F689" t="s">
        <v>1524</v>
      </c>
      <c r="G689" t="s">
        <v>1521</v>
      </c>
      <c r="H689">
        <v>4</v>
      </c>
    </row>
    <row r="690" spans="1:8" x14ac:dyDescent="0.25">
      <c r="A690" t="s">
        <v>2260</v>
      </c>
      <c r="B690" t="s">
        <v>1175</v>
      </c>
      <c r="C690">
        <v>45</v>
      </c>
      <c r="D690" t="s">
        <v>1796</v>
      </c>
      <c r="E690" s="8">
        <v>45654</v>
      </c>
      <c r="F690" t="s">
        <v>1520</v>
      </c>
      <c r="G690" t="s">
        <v>1529</v>
      </c>
      <c r="H690">
        <v>0</v>
      </c>
    </row>
    <row r="691" spans="1:8" x14ac:dyDescent="0.25">
      <c r="A691" t="s">
        <v>2261</v>
      </c>
      <c r="B691" t="s">
        <v>1175</v>
      </c>
      <c r="C691">
        <v>49</v>
      </c>
      <c r="D691" t="s">
        <v>1603</v>
      </c>
      <c r="E691" s="8">
        <v>45722</v>
      </c>
      <c r="F691" t="s">
        <v>1524</v>
      </c>
      <c r="G691" t="s">
        <v>1529</v>
      </c>
      <c r="H691">
        <v>0</v>
      </c>
    </row>
    <row r="692" spans="1:8" x14ac:dyDescent="0.25">
      <c r="A692" t="s">
        <v>2262</v>
      </c>
      <c r="B692" t="s">
        <v>1178</v>
      </c>
      <c r="C692">
        <v>33</v>
      </c>
      <c r="D692" t="s">
        <v>1554</v>
      </c>
      <c r="E692" s="8">
        <v>45634</v>
      </c>
      <c r="F692" t="s">
        <v>1520</v>
      </c>
      <c r="G692" t="s">
        <v>1521</v>
      </c>
      <c r="H692">
        <v>4</v>
      </c>
    </row>
    <row r="693" spans="1:8" x14ac:dyDescent="0.25">
      <c r="A693" t="s">
        <v>2263</v>
      </c>
      <c r="B693" t="s">
        <v>1178</v>
      </c>
      <c r="C693">
        <v>60</v>
      </c>
      <c r="D693" t="s">
        <v>1536</v>
      </c>
      <c r="E693" s="8">
        <v>45638</v>
      </c>
      <c r="F693" t="s">
        <v>1520</v>
      </c>
      <c r="G693" t="s">
        <v>1529</v>
      </c>
      <c r="H693">
        <v>0</v>
      </c>
    </row>
    <row r="694" spans="1:8" x14ac:dyDescent="0.25">
      <c r="A694" t="s">
        <v>2264</v>
      </c>
      <c r="B694" t="s">
        <v>1175</v>
      </c>
      <c r="C694">
        <v>47</v>
      </c>
      <c r="D694" t="s">
        <v>1625</v>
      </c>
      <c r="E694" s="8">
        <v>45640</v>
      </c>
      <c r="F694" t="s">
        <v>1524</v>
      </c>
      <c r="G694" t="s">
        <v>1521</v>
      </c>
      <c r="H694">
        <v>4</v>
      </c>
    </row>
    <row r="695" spans="1:8" x14ac:dyDescent="0.25">
      <c r="A695" t="s">
        <v>2265</v>
      </c>
      <c r="B695" t="s">
        <v>1178</v>
      </c>
      <c r="C695">
        <v>25</v>
      </c>
      <c r="D695" t="s">
        <v>1554</v>
      </c>
      <c r="E695" s="8">
        <v>45587</v>
      </c>
      <c r="F695" t="s">
        <v>1520</v>
      </c>
      <c r="G695" t="s">
        <v>1529</v>
      </c>
      <c r="H695">
        <v>0</v>
      </c>
    </row>
    <row r="696" spans="1:8" x14ac:dyDescent="0.25">
      <c r="A696" t="s">
        <v>2266</v>
      </c>
      <c r="B696" t="s">
        <v>1178</v>
      </c>
      <c r="C696">
        <v>34</v>
      </c>
      <c r="D696" t="s">
        <v>1651</v>
      </c>
      <c r="E696" s="8">
        <v>45740</v>
      </c>
      <c r="F696" t="s">
        <v>1520</v>
      </c>
      <c r="G696" t="s">
        <v>1521</v>
      </c>
      <c r="H696">
        <v>3</v>
      </c>
    </row>
    <row r="697" spans="1:8" x14ac:dyDescent="0.25">
      <c r="A697" t="s">
        <v>2267</v>
      </c>
      <c r="B697" t="s">
        <v>1178</v>
      </c>
      <c r="C697">
        <v>65</v>
      </c>
      <c r="D697" t="s">
        <v>1630</v>
      </c>
      <c r="E697" s="8">
        <v>45630</v>
      </c>
      <c r="F697" t="s">
        <v>1520</v>
      </c>
      <c r="G697" t="s">
        <v>1529</v>
      </c>
      <c r="H697">
        <v>0</v>
      </c>
    </row>
    <row r="698" spans="1:8" x14ac:dyDescent="0.25">
      <c r="A698" t="s">
        <v>2268</v>
      </c>
      <c r="B698" t="s">
        <v>1175</v>
      </c>
      <c r="C698">
        <v>19</v>
      </c>
      <c r="D698" t="s">
        <v>1552</v>
      </c>
      <c r="E698" s="8">
        <v>45741</v>
      </c>
      <c r="F698" t="s">
        <v>1524</v>
      </c>
      <c r="G698" t="s">
        <v>1521</v>
      </c>
      <c r="H698">
        <v>3</v>
      </c>
    </row>
    <row r="699" spans="1:8" x14ac:dyDescent="0.25">
      <c r="A699" t="s">
        <v>2269</v>
      </c>
      <c r="B699" t="s">
        <v>1178</v>
      </c>
      <c r="C699">
        <v>31</v>
      </c>
      <c r="D699" t="s">
        <v>1536</v>
      </c>
      <c r="E699" s="8">
        <v>45689</v>
      </c>
      <c r="F699" t="s">
        <v>1520</v>
      </c>
      <c r="G699" t="s">
        <v>1529</v>
      </c>
      <c r="H699">
        <v>0</v>
      </c>
    </row>
    <row r="700" spans="1:8" x14ac:dyDescent="0.25">
      <c r="A700" t="s">
        <v>2270</v>
      </c>
      <c r="B700" t="s">
        <v>1175</v>
      </c>
      <c r="C700">
        <v>57</v>
      </c>
      <c r="D700" t="s">
        <v>1678</v>
      </c>
      <c r="E700" s="8">
        <v>45555</v>
      </c>
      <c r="F700" t="s">
        <v>1520</v>
      </c>
      <c r="G700" t="s">
        <v>1521</v>
      </c>
      <c r="H700">
        <v>3</v>
      </c>
    </row>
    <row r="701" spans="1:8" x14ac:dyDescent="0.25">
      <c r="A701" t="s">
        <v>2271</v>
      </c>
      <c r="B701" t="s">
        <v>1175</v>
      </c>
      <c r="C701">
        <v>36</v>
      </c>
      <c r="D701" t="s">
        <v>1523</v>
      </c>
      <c r="E701" s="8">
        <v>45712</v>
      </c>
      <c r="F701" t="s">
        <v>1524</v>
      </c>
      <c r="G701" t="s">
        <v>1521</v>
      </c>
      <c r="H701">
        <v>2</v>
      </c>
    </row>
    <row r="702" spans="1:8" x14ac:dyDescent="0.25">
      <c r="A702" t="s">
        <v>2272</v>
      </c>
      <c r="B702" t="s">
        <v>1178</v>
      </c>
      <c r="C702">
        <v>48</v>
      </c>
      <c r="D702" t="s">
        <v>1610</v>
      </c>
      <c r="E702" s="8">
        <v>45589</v>
      </c>
      <c r="F702" t="s">
        <v>1520</v>
      </c>
      <c r="G702" t="s">
        <v>1521</v>
      </c>
      <c r="H702">
        <v>1</v>
      </c>
    </row>
    <row r="703" spans="1:8" x14ac:dyDescent="0.25">
      <c r="A703" t="s">
        <v>2273</v>
      </c>
      <c r="B703" t="s">
        <v>1178</v>
      </c>
      <c r="C703">
        <v>42</v>
      </c>
      <c r="D703" t="s">
        <v>1594</v>
      </c>
      <c r="E703" s="8">
        <v>45571</v>
      </c>
      <c r="F703" t="s">
        <v>1524</v>
      </c>
      <c r="G703" t="s">
        <v>1521</v>
      </c>
      <c r="H703">
        <v>1</v>
      </c>
    </row>
    <row r="704" spans="1:8" x14ac:dyDescent="0.25">
      <c r="A704" t="s">
        <v>2274</v>
      </c>
      <c r="B704" t="s">
        <v>1175</v>
      </c>
      <c r="C704">
        <v>30</v>
      </c>
      <c r="D704" t="s">
        <v>1558</v>
      </c>
      <c r="E704" s="8">
        <v>45630</v>
      </c>
      <c r="F704" t="s">
        <v>1524</v>
      </c>
      <c r="G704" t="s">
        <v>1521</v>
      </c>
      <c r="H704">
        <v>4</v>
      </c>
    </row>
    <row r="705" spans="1:8" x14ac:dyDescent="0.25">
      <c r="A705" t="s">
        <v>2275</v>
      </c>
      <c r="B705" t="s">
        <v>1178</v>
      </c>
      <c r="C705">
        <v>55</v>
      </c>
      <c r="D705" t="s">
        <v>1547</v>
      </c>
      <c r="E705" s="8">
        <v>45656</v>
      </c>
      <c r="F705" t="s">
        <v>1520</v>
      </c>
      <c r="G705" t="s">
        <v>1521</v>
      </c>
      <c r="H705">
        <v>2</v>
      </c>
    </row>
    <row r="706" spans="1:8" x14ac:dyDescent="0.25">
      <c r="A706" t="s">
        <v>2276</v>
      </c>
      <c r="B706" t="s">
        <v>1175</v>
      </c>
      <c r="C706">
        <v>61</v>
      </c>
      <c r="D706" t="s">
        <v>1576</v>
      </c>
      <c r="E706" s="8">
        <v>45679</v>
      </c>
      <c r="F706" t="s">
        <v>1520</v>
      </c>
      <c r="G706" t="s">
        <v>1521</v>
      </c>
      <c r="H706">
        <v>2</v>
      </c>
    </row>
    <row r="707" spans="1:8" x14ac:dyDescent="0.25">
      <c r="A707" t="s">
        <v>2277</v>
      </c>
      <c r="B707" t="s">
        <v>1175</v>
      </c>
      <c r="C707">
        <v>48</v>
      </c>
      <c r="D707" t="s">
        <v>1676</v>
      </c>
      <c r="E707" s="8">
        <v>45604</v>
      </c>
      <c r="F707" t="s">
        <v>1520</v>
      </c>
      <c r="G707" t="s">
        <v>1529</v>
      </c>
      <c r="H707">
        <v>0</v>
      </c>
    </row>
    <row r="708" spans="1:8" x14ac:dyDescent="0.25">
      <c r="A708" t="s">
        <v>2278</v>
      </c>
      <c r="B708" t="s">
        <v>1178</v>
      </c>
      <c r="C708">
        <v>58</v>
      </c>
      <c r="D708" t="s">
        <v>1622</v>
      </c>
      <c r="E708" s="8">
        <v>45728</v>
      </c>
      <c r="F708" t="s">
        <v>1520</v>
      </c>
      <c r="G708" t="s">
        <v>1521</v>
      </c>
      <c r="H708">
        <v>1</v>
      </c>
    </row>
    <row r="709" spans="1:8" x14ac:dyDescent="0.25">
      <c r="A709" t="s">
        <v>2279</v>
      </c>
      <c r="B709" t="s">
        <v>1175</v>
      </c>
      <c r="C709">
        <v>62</v>
      </c>
      <c r="D709" t="s">
        <v>1519</v>
      </c>
      <c r="E709" s="8">
        <v>45646</v>
      </c>
      <c r="F709" t="s">
        <v>1524</v>
      </c>
      <c r="G709" t="s">
        <v>1521</v>
      </c>
      <c r="H709">
        <v>3</v>
      </c>
    </row>
    <row r="710" spans="1:8" x14ac:dyDescent="0.25">
      <c r="A710" t="s">
        <v>2280</v>
      </c>
      <c r="B710" t="s">
        <v>1178</v>
      </c>
      <c r="C710">
        <v>34</v>
      </c>
      <c r="D710" t="s">
        <v>1676</v>
      </c>
      <c r="E710" s="8">
        <v>45709</v>
      </c>
      <c r="F710" t="s">
        <v>1520</v>
      </c>
      <c r="G710" t="s">
        <v>1521</v>
      </c>
      <c r="H710">
        <v>3</v>
      </c>
    </row>
    <row r="711" spans="1:8" x14ac:dyDescent="0.25">
      <c r="A711" t="s">
        <v>2281</v>
      </c>
      <c r="B711" t="s">
        <v>1175</v>
      </c>
      <c r="C711">
        <v>62</v>
      </c>
      <c r="D711" t="s">
        <v>1572</v>
      </c>
      <c r="E711" s="8">
        <v>45629</v>
      </c>
      <c r="F711" t="s">
        <v>1524</v>
      </c>
      <c r="G711" t="s">
        <v>1521</v>
      </c>
      <c r="H711">
        <v>2</v>
      </c>
    </row>
    <row r="712" spans="1:8" x14ac:dyDescent="0.25">
      <c r="A712" t="s">
        <v>2282</v>
      </c>
      <c r="B712" t="s">
        <v>1175</v>
      </c>
      <c r="C712">
        <v>35</v>
      </c>
      <c r="D712" t="s">
        <v>1585</v>
      </c>
      <c r="E712" s="8">
        <v>45609</v>
      </c>
      <c r="F712" t="s">
        <v>1520</v>
      </c>
      <c r="G712" t="s">
        <v>1529</v>
      </c>
      <c r="H712">
        <v>0</v>
      </c>
    </row>
    <row r="713" spans="1:8" x14ac:dyDescent="0.25">
      <c r="A713" t="s">
        <v>2283</v>
      </c>
      <c r="B713" t="s">
        <v>1178</v>
      </c>
      <c r="C713">
        <v>46</v>
      </c>
      <c r="D713" t="s">
        <v>1585</v>
      </c>
      <c r="E713" s="8">
        <v>45693</v>
      </c>
      <c r="F713" t="s">
        <v>1524</v>
      </c>
      <c r="G713" t="s">
        <v>1521</v>
      </c>
      <c r="H713">
        <v>2</v>
      </c>
    </row>
    <row r="714" spans="1:8" x14ac:dyDescent="0.25">
      <c r="A714" t="s">
        <v>2284</v>
      </c>
      <c r="B714" t="s">
        <v>1178</v>
      </c>
      <c r="C714">
        <v>52</v>
      </c>
      <c r="D714" t="s">
        <v>1582</v>
      </c>
      <c r="E714" s="8">
        <v>45666</v>
      </c>
      <c r="F714" t="s">
        <v>1520</v>
      </c>
      <c r="G714" t="s">
        <v>1529</v>
      </c>
      <c r="H714">
        <v>0</v>
      </c>
    </row>
    <row r="715" spans="1:8" x14ac:dyDescent="0.25">
      <c r="A715" t="s">
        <v>2285</v>
      </c>
      <c r="B715" t="s">
        <v>1175</v>
      </c>
      <c r="C715">
        <v>33</v>
      </c>
      <c r="D715" t="s">
        <v>1582</v>
      </c>
      <c r="E715" s="8">
        <v>45602</v>
      </c>
      <c r="F715" t="s">
        <v>1520</v>
      </c>
      <c r="G715" t="s">
        <v>1521</v>
      </c>
      <c r="H715">
        <v>2</v>
      </c>
    </row>
    <row r="716" spans="1:8" x14ac:dyDescent="0.25">
      <c r="A716" t="s">
        <v>2286</v>
      </c>
      <c r="B716" t="s">
        <v>1178</v>
      </c>
      <c r="C716">
        <v>58</v>
      </c>
      <c r="D716" t="s">
        <v>1693</v>
      </c>
      <c r="E716" s="8">
        <v>45543</v>
      </c>
      <c r="F716" t="s">
        <v>1524</v>
      </c>
      <c r="G716" t="s">
        <v>1529</v>
      </c>
      <c r="H716">
        <v>0</v>
      </c>
    </row>
    <row r="717" spans="1:8" x14ac:dyDescent="0.25">
      <c r="A717" t="s">
        <v>2287</v>
      </c>
      <c r="B717" t="s">
        <v>1175</v>
      </c>
      <c r="C717">
        <v>26</v>
      </c>
      <c r="D717" t="s">
        <v>1651</v>
      </c>
      <c r="E717" s="8">
        <v>45577</v>
      </c>
      <c r="F717" t="s">
        <v>1520</v>
      </c>
      <c r="G717" t="s">
        <v>1529</v>
      </c>
      <c r="H717">
        <v>0</v>
      </c>
    </row>
    <row r="718" spans="1:8" x14ac:dyDescent="0.25">
      <c r="A718" t="s">
        <v>2288</v>
      </c>
      <c r="B718" t="s">
        <v>1178</v>
      </c>
      <c r="C718">
        <v>20</v>
      </c>
      <c r="D718" t="s">
        <v>1561</v>
      </c>
      <c r="E718" s="8">
        <v>45686</v>
      </c>
      <c r="F718" t="s">
        <v>1524</v>
      </c>
      <c r="G718" t="s">
        <v>1521</v>
      </c>
      <c r="H718">
        <v>1</v>
      </c>
    </row>
    <row r="719" spans="1:8" x14ac:dyDescent="0.25">
      <c r="A719" t="s">
        <v>2289</v>
      </c>
      <c r="B719" t="s">
        <v>1175</v>
      </c>
      <c r="C719">
        <v>48</v>
      </c>
      <c r="D719" t="s">
        <v>1796</v>
      </c>
      <c r="E719" s="8">
        <v>45605</v>
      </c>
      <c r="F719" t="s">
        <v>1524</v>
      </c>
      <c r="G719" t="s">
        <v>1529</v>
      </c>
      <c r="H719">
        <v>0</v>
      </c>
    </row>
    <row r="720" spans="1:8" x14ac:dyDescent="0.25">
      <c r="A720" t="s">
        <v>2290</v>
      </c>
      <c r="B720" t="s">
        <v>1175</v>
      </c>
      <c r="C720">
        <v>29</v>
      </c>
      <c r="D720" t="s">
        <v>1540</v>
      </c>
      <c r="E720" s="8">
        <v>45581</v>
      </c>
      <c r="F720" t="s">
        <v>1524</v>
      </c>
      <c r="G720" t="s">
        <v>1521</v>
      </c>
      <c r="H720">
        <v>1</v>
      </c>
    </row>
    <row r="721" spans="1:8" x14ac:dyDescent="0.25">
      <c r="A721" t="s">
        <v>2291</v>
      </c>
      <c r="B721" t="s">
        <v>1178</v>
      </c>
      <c r="C721">
        <v>27</v>
      </c>
      <c r="D721" t="s">
        <v>1596</v>
      </c>
      <c r="E721" s="8">
        <v>45650</v>
      </c>
      <c r="F721" t="s">
        <v>1524</v>
      </c>
      <c r="G721" t="s">
        <v>1521</v>
      </c>
      <c r="H721">
        <v>2</v>
      </c>
    </row>
    <row r="722" spans="1:8" x14ac:dyDescent="0.25">
      <c r="A722" t="s">
        <v>2292</v>
      </c>
      <c r="B722" t="s">
        <v>1175</v>
      </c>
      <c r="C722">
        <v>41</v>
      </c>
      <c r="D722" t="s">
        <v>1526</v>
      </c>
      <c r="E722" s="8">
        <v>45656</v>
      </c>
      <c r="F722" t="s">
        <v>1520</v>
      </c>
      <c r="G722" t="s">
        <v>1521</v>
      </c>
      <c r="H722">
        <v>1</v>
      </c>
    </row>
    <row r="723" spans="1:8" x14ac:dyDescent="0.25">
      <c r="A723" t="s">
        <v>2293</v>
      </c>
      <c r="B723" t="s">
        <v>1175</v>
      </c>
      <c r="C723">
        <v>19</v>
      </c>
      <c r="D723" t="s">
        <v>1645</v>
      </c>
      <c r="E723" s="8">
        <v>45644</v>
      </c>
      <c r="F723" t="s">
        <v>1524</v>
      </c>
      <c r="G723" t="s">
        <v>1521</v>
      </c>
      <c r="H723">
        <v>2</v>
      </c>
    </row>
    <row r="724" spans="1:8" x14ac:dyDescent="0.25">
      <c r="A724" t="s">
        <v>2294</v>
      </c>
      <c r="B724" t="s">
        <v>1175</v>
      </c>
      <c r="C724">
        <v>36</v>
      </c>
      <c r="D724" t="s">
        <v>1574</v>
      </c>
      <c r="E724" s="8">
        <v>45558</v>
      </c>
      <c r="F724" t="s">
        <v>1520</v>
      </c>
      <c r="G724" t="s">
        <v>1529</v>
      </c>
      <c r="H724">
        <v>0</v>
      </c>
    </row>
    <row r="725" spans="1:8" x14ac:dyDescent="0.25">
      <c r="A725" t="s">
        <v>2295</v>
      </c>
      <c r="B725" t="s">
        <v>1175</v>
      </c>
      <c r="C725">
        <v>65</v>
      </c>
      <c r="D725" t="s">
        <v>1552</v>
      </c>
      <c r="E725" s="8">
        <v>45631</v>
      </c>
      <c r="F725" t="s">
        <v>1524</v>
      </c>
      <c r="G725" t="s">
        <v>1521</v>
      </c>
      <c r="H725">
        <v>2</v>
      </c>
    </row>
    <row r="726" spans="1:8" x14ac:dyDescent="0.25">
      <c r="A726" t="s">
        <v>2296</v>
      </c>
      <c r="B726" t="s">
        <v>1175</v>
      </c>
      <c r="C726">
        <v>56</v>
      </c>
      <c r="D726" t="s">
        <v>1567</v>
      </c>
      <c r="E726" s="8">
        <v>45683</v>
      </c>
      <c r="F726" t="s">
        <v>1524</v>
      </c>
      <c r="G726" t="s">
        <v>1521</v>
      </c>
      <c r="H726">
        <v>2</v>
      </c>
    </row>
    <row r="727" spans="1:8" x14ac:dyDescent="0.25">
      <c r="A727" t="s">
        <v>2297</v>
      </c>
      <c r="B727" t="s">
        <v>1175</v>
      </c>
      <c r="C727">
        <v>36</v>
      </c>
      <c r="D727" t="s">
        <v>1528</v>
      </c>
      <c r="E727" s="8">
        <v>45662</v>
      </c>
      <c r="F727" t="s">
        <v>1520</v>
      </c>
      <c r="G727" t="s">
        <v>1529</v>
      </c>
      <c r="H727">
        <v>0</v>
      </c>
    </row>
    <row r="728" spans="1:8" x14ac:dyDescent="0.25">
      <c r="A728" t="s">
        <v>2298</v>
      </c>
      <c r="B728" t="s">
        <v>1175</v>
      </c>
      <c r="C728">
        <v>50</v>
      </c>
      <c r="D728" t="s">
        <v>1540</v>
      </c>
      <c r="E728" s="8">
        <v>45607</v>
      </c>
      <c r="F728" t="s">
        <v>1520</v>
      </c>
      <c r="G728" t="s">
        <v>1521</v>
      </c>
      <c r="H728">
        <v>1</v>
      </c>
    </row>
    <row r="729" spans="1:8" x14ac:dyDescent="0.25">
      <c r="A729" t="s">
        <v>2299</v>
      </c>
      <c r="B729" t="s">
        <v>1175</v>
      </c>
      <c r="C729">
        <v>22</v>
      </c>
      <c r="D729" t="s">
        <v>1582</v>
      </c>
      <c r="E729" s="8">
        <v>45638</v>
      </c>
      <c r="F729" t="s">
        <v>1524</v>
      </c>
      <c r="G729" t="s">
        <v>1521</v>
      </c>
      <c r="H729">
        <v>4</v>
      </c>
    </row>
    <row r="730" spans="1:8" x14ac:dyDescent="0.25">
      <c r="A730" t="s">
        <v>2300</v>
      </c>
      <c r="B730" t="s">
        <v>1175</v>
      </c>
      <c r="C730">
        <v>23</v>
      </c>
      <c r="D730" t="s">
        <v>1594</v>
      </c>
      <c r="E730" s="8">
        <v>45618</v>
      </c>
      <c r="F730" t="s">
        <v>1524</v>
      </c>
      <c r="G730" t="s">
        <v>1529</v>
      </c>
      <c r="H730">
        <v>0</v>
      </c>
    </row>
  </sheetData>
  <autoFilter ref="A1:H1" xr:uid="{6441A1B4-BC13-4D91-842D-16984A285B2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Dataset1-CLEAN</vt:lpstr>
      <vt:lpstr>Dataset2-CLEAN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64fba6@studentoffice.net</dc:creator>
  <cp:lastModifiedBy>64fba6@studentoffice.net</cp:lastModifiedBy>
  <dcterms:created xsi:type="dcterms:W3CDTF">2025-05-07T02:20:06Z</dcterms:created>
  <dcterms:modified xsi:type="dcterms:W3CDTF">2025-05-11T01:52:03Z</dcterms:modified>
</cp:coreProperties>
</file>