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b val="1"/>
      <color rgb="00FF6600"/>
    </font>
    <font>
      <color rgb="000066CC"/>
      <u val="single"/>
    </font>
    <font>
      <b val="1"/>
      <color rgb="000066CC"/>
    </font>
    <font>
      <b val="1"/>
      <color rgb="00006600"/>
    </font>
    <font>
      <b val="1"/>
      <color rgb="006600CC"/>
    </font>
  </fonts>
  <fills count="14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E6FFE6"/>
        <bgColor rgb="00E6FFE6"/>
      </patternFill>
    </fill>
    <fill>
      <patternFill patternType="solid">
        <fgColor rgb="00F0E6FF"/>
        <bgColor rgb="00F0E6FF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0" fontId="14" fillId="10" borderId="11" applyAlignment="1" pivotButton="0" quotePrefix="0" xfId="0">
      <alignment horizontal="center" vertical="center" wrapText="1"/>
    </xf>
    <xf numFmtId="14" fontId="15" fillId="11" borderId="11" applyAlignment="1" pivotButton="0" quotePrefix="0" xfId="0">
      <alignment horizontal="center" vertical="center" wrapText="1"/>
    </xf>
    <xf numFmtId="0" fontId="14" fillId="12" borderId="11" applyAlignment="1" pivotButton="0" quotePrefix="0" xfId="3">
      <alignment vertical="center" wrapText="1"/>
    </xf>
    <xf numFmtId="0" fontId="14" fillId="13" borderId="11" applyAlignment="1" pivotButton="0" quotePrefix="0" xfId="3">
      <alignment vertical="center" wrapText="1"/>
    </xf>
    <xf numFmtId="0" fontId="17" fillId="13" borderId="11" applyAlignment="1" pivotButton="0" quotePrefix="0" xfId="1">
      <alignment horizontal="center" vertical="center" wrapText="1"/>
    </xf>
    <xf numFmtId="0" fontId="16" fillId="12" borderId="11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project/PyJWT/2.10.1/" TargetMode="External" Id="rId28"/><Relationship Type="http://schemas.openxmlformats.org/officeDocument/2006/relationships/hyperlink" Target="https://github.com/jpadilla/pyjw" TargetMode="External" Id="rId29"/><Relationship Type="http://schemas.openxmlformats.org/officeDocument/2006/relationships/hyperlink" Target="https://github.com/jpadilla/pyjw/security/advisories" TargetMode="External" Id="rId30"/><Relationship Type="http://schemas.openxmlformats.org/officeDocument/2006/relationships/hyperlink" Target="https://pypi.org/search/?c=Development+Status+%3A%3A+5+-+Production%2FStable" TargetMode="External" Id="rId31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>
        <f>HYPERLINK(_xlfn.CONCAT("https://pypi.org/project/",$B13,"/",$F13))</f>
        <v/>
      </c>
      <c r="H13" s="32" t="n">
        <v>44988</v>
      </c>
      <c r="I13" s="47" t="inlineStr">
        <is>
          <t>Python &gt;=3.8</t>
        </is>
      </c>
      <c r="J13" s="59" t="inlineStr">
        <is>
          <t>n/a</t>
        </is>
      </c>
      <c r="K13" s="32" t="inlineStr">
        <is>
          <t>CHECK</t>
        </is>
      </c>
      <c r="L13" s="29">
        <f>HYPERLINK(_xlfn.CONCAT($K13,"/security"))</f>
        <v/>
      </c>
      <c r="M13" s="30" t="n"/>
      <c r="N13" s="28" t="n"/>
      <c r="O13" s="29">
        <f>HYPERLINK(_xlfn.CONCAT("https://nvd.nist.gov/vuln/search/results?form_type=Basic&amp;results_type=overview&amp;query=",$B13,"&amp;search_type=all&amp;isCpeNameSearch=false"),CONCATENATE("NVD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29">
        <f>HYPERLINK(CONCATENATE("https://security.snyk.io/vuln?search=",$B13),CONCATENATE("Snyk ",$B13," link"))</f>
        <v/>
      </c>
      <c r="T13" s="49" t="inlineStr">
        <is>
          <t>None found</t>
        </is>
      </c>
      <c r="U13" s="29">
        <f>HYPERLINK(CONCATENATE("https://www.exploit-db.com/search?q=",$B13,"&amp;verified=true"),CONCATENATE("Exploit-DB ",$B13," link"))</f>
        <v/>
      </c>
      <c r="V13" s="49" t="inlineStr">
        <is>
          <t>None found</t>
        </is>
      </c>
      <c r="W13" s="49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>
        <f>HYPERLINK(_xlfn.CONCAT($K15,"/security"))</f>
        <v/>
      </c>
      <c r="M15" s="28" t="n"/>
      <c r="N15" s="28" t="n"/>
      <c r="O15" s="29">
        <f>HYPERLINK(_xlfn.CONCAT("https://nvd.nist.gov/vuln/search/results?form_type=Basic&amp;results_type=overview&amp;query=",$B15,"&amp;search_type=all&amp;isCpeNameSearch=false"),CONCATENATE("NVD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29">
        <f>HYPERLINK(CONCATENATE("https://security.snyk.io/vuln?search=",$B15),CONCATENATE("Snyk ",$B15," link"))</f>
        <v/>
      </c>
      <c r="T15" s="49" t="inlineStr">
        <is>
          <t>None found</t>
        </is>
      </c>
      <c r="U15" s="29">
        <f>HYPERLINK(CONCATENATE("https://www.exploit-db.com/search?q=",$B15,"&amp;verified=true"),CONCATENATE("Exploit-DB ",$B15," link"))</f>
        <v/>
      </c>
      <c r="V15" s="49" t="inlineStr">
        <is>
          <t>None found</t>
        </is>
      </c>
      <c r="W15" s="49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>
        <f>HYPERLINK(_xlfn.CONCAT("https://pypi.org/project/",$B20,"/",$F20))</f>
        <v/>
      </c>
      <c r="H20" s="32" t="n">
        <v>43962</v>
      </c>
      <c r="I20" s="47" t="inlineStr">
        <is>
          <t>n/a</t>
        </is>
      </c>
      <c r="J20" s="47" t="inlineStr">
        <is>
          <t>5 - Production/ Stable</t>
        </is>
      </c>
      <c r="K20" s="32" t="inlineStr">
        <is>
          <t>CHECK</t>
        </is>
      </c>
      <c r="L20" s="29">
        <f>HYPERLINK(_xlfn.CONCAT($K20,"/security"))</f>
        <v/>
      </c>
      <c r="M20" s="28" t="n"/>
      <c r="N20" s="28" t="n"/>
      <c r="O20" s="29">
        <f>HYPERLINK(_xlfn.CONCAT("https://nvd.nist.gov/vuln/search/results?form_type=Basic&amp;results_type=overview&amp;query=",$B20,"&amp;search_type=all&amp;isCpeNameSearch=false"),CONCATENATE("NVD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29">
        <f>HYPERLINK(CONCATENATE("https://www.exploit-db.com/search?q=",$B20,"&amp;verified=true"),CONCATENATE("Exploit-DB ",$B20," link"))</f>
        <v/>
      </c>
      <c r="V20" s="49" t="inlineStr">
        <is>
          <t>None found</t>
        </is>
      </c>
      <c r="W20" s="49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>
        <f>HYPERLINK(_xlfn.CONCAT("https://pypi.org/project/",$B25,"/",$F25))</f>
        <v/>
      </c>
      <c r="H25" s="27" t="n">
        <v>44636</v>
      </c>
      <c r="I25" s="47" t="inlineStr">
        <is>
          <t>n/a</t>
        </is>
      </c>
      <c r="J25" s="47" t="inlineStr">
        <is>
          <t>5 - Production/ Stable</t>
        </is>
      </c>
      <c r="K25" s="32" t="inlineStr">
        <is>
          <t>CHECK</t>
        </is>
      </c>
      <c r="L25" s="29">
        <f>HYPERLINK(_xlfn.CONCAT($K25,"/security"))</f>
        <v/>
      </c>
      <c r="M25" s="28" t="n"/>
      <c r="N25" s="28" t="n"/>
      <c r="O25" s="29">
        <f>HYPERLINK(_xlfn.CONCAT("https://nvd.nist.gov/vuln/search/results?form_type=Basic&amp;results_type=overview&amp;query=",$B25,"&amp;search_type=all&amp;isCpeNameSearch=false"),CONCATENATE("NVD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29">
        <f>HYPERLINK(CONCATENATE("https://security.snyk.io/vuln?search=",$B25),CONCATENATE("Snyk ",$B25," link"))</f>
        <v/>
      </c>
      <c r="T25" s="36" t="inlineStr">
        <is>
          <t>Package version not listed</t>
        </is>
      </c>
      <c r="U25" s="29">
        <f>HYPERLINK(CONCATENATE("https://www.exploit-db.com/search?q=",$B25,"&amp;verified=true"),CONCATENATE("Exploit-DB ",$B25," link"))</f>
        <v/>
      </c>
      <c r="V25" s="49" t="inlineStr">
        <is>
          <t>None found</t>
        </is>
      </c>
      <c r="W25" s="49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>
        <f>HYPERLINK(_xlfn.CONCAT("https://pypi.org/project/",$B36,"/",$F36))</f>
        <v/>
      </c>
      <c r="H36" s="32" t="n">
        <v>45274</v>
      </c>
      <c r="I36" s="28" t="inlineStr">
        <is>
          <t>n/a</t>
        </is>
      </c>
      <c r="J36" s="47" t="inlineStr">
        <is>
          <t>5 - Production/ Stable</t>
        </is>
      </c>
      <c r="K36" s="32" t="inlineStr">
        <is>
          <t>CHECK</t>
        </is>
      </c>
      <c r="L36" s="29">
        <f>HYPERLINK(_xlfn.CONCAT($K36,"/security"))</f>
        <v/>
      </c>
      <c r="M36" s="28" t="n"/>
      <c r="N36" s="28" t="n"/>
      <c r="O36" s="29">
        <f>HYPERLINK(_xlfn.CONCAT("https://nvd.nist.gov/vuln/search/results?form_type=Basic&amp;results_type=overview&amp;query=",$B36,"&amp;search_type=all&amp;isCpeNameSearch=false"),CONCATENATE("NVD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29">
        <f>HYPERLINK(CONCATENATE("https://security.snyk.io/vuln?search=",$B36),CONCATENATE("Snyk ",$B36," link"))</f>
        <v/>
      </c>
      <c r="T36" s="49" t="inlineStr">
        <is>
          <t>None found</t>
        </is>
      </c>
      <c r="U36" s="29">
        <f>HYPERLINK(CONCATENATE("https://www.exploit-db.com/search?q=",$B36,"&amp;verified=true"),CONCATENATE("Exploit-DB ",$B36," link"))</f>
        <v/>
      </c>
      <c r="V36" s="49" t="inlineStr">
        <is>
          <t>None found</t>
        </is>
      </c>
      <c r="W36" s="49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>
        <f>HYPERLINK(_xlfn.CONCAT("https://pypi.org/project/",$B37,"/",$F37))</f>
        <v/>
      </c>
      <c r="H37" s="27" t="n">
        <v>41871</v>
      </c>
      <c r="I37" s="28" t="inlineStr">
        <is>
          <t>n/a</t>
        </is>
      </c>
      <c r="J37" s="47" t="inlineStr">
        <is>
          <t>5 - Production/ Stable</t>
        </is>
      </c>
      <c r="K37" s="32" t="inlineStr">
        <is>
          <t>CHECK</t>
        </is>
      </c>
      <c r="L37" s="29">
        <f>HYPERLINK(_xlfn.CONCAT($K37,"/security"))</f>
        <v/>
      </c>
      <c r="M37" s="28" t="n"/>
      <c r="N37" s="28" t="n"/>
      <c r="O37" s="29">
        <f>HYPERLINK(_xlfn.CONCAT("https://nvd.nist.gov/vuln/search/results?form_type=Basic&amp;results_type=overview&amp;query=",$B37,"&amp;search_type=all&amp;isCpeNameSearch=false"),CONCATENATE("NVD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29">
        <f>HYPERLINK(CONCATENATE("https://security.snyk.io/vuln?search=",$B37),CONCATENATE("Snyk ",$B37," link"))</f>
        <v/>
      </c>
      <c r="T37" s="49" t="inlineStr">
        <is>
          <t>None found</t>
        </is>
      </c>
      <c r="U37" s="29">
        <f>HYPERLINK(CONCATENATE("https://www.exploit-db.com/search?q=",$B37,"&amp;verified=true"),CONCATENATE("Exploit-DB ",$B37," link"))</f>
        <v/>
      </c>
      <c r="V37" s="49" t="inlineStr">
        <is>
          <t>None found</t>
        </is>
      </c>
      <c r="W37" s="49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>
        <f>HYPERLINK(_xlfn.CONCAT("https://pypi.org/project/",$B39,"/",$F39))</f>
        <v/>
      </c>
      <c r="H39" s="32" t="n">
        <v>42996</v>
      </c>
      <c r="I39" s="28" t="inlineStr">
        <is>
          <t>n/a</t>
        </is>
      </c>
      <c r="J39" s="59" t="inlineStr">
        <is>
          <t>6 - Mature</t>
        </is>
      </c>
      <c r="K39" s="29" t="n"/>
      <c r="L39" s="29">
        <f>HYPERLINK(_xlfn.CONCAT($K39,"/security"))</f>
        <v/>
      </c>
      <c r="M39" s="28" t="n"/>
      <c r="N39" s="28" t="n"/>
      <c r="O39" s="29">
        <f>HYPERLINK(_xlfn.CONCAT("https://nvd.nist.gov/vuln/search/results?form_type=Basic&amp;results_type=overview&amp;query=",$B39,"&amp;search_type=all&amp;isCpeNameSearch=false"),CONCATENATE("NVD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29">
        <f>HYPERLINK(CONCATENATE("https://security.snyk.io/vuln?search=",$B39),CONCATENATE("Snyk ",$B39," link"))</f>
        <v/>
      </c>
      <c r="T39" s="49" t="inlineStr">
        <is>
          <t>None found</t>
        </is>
      </c>
      <c r="U39" s="29">
        <f>HYPERLINK(CONCATENATE("https://www.exploit-db.com/search?q=",$B39,"&amp;verified=true"),CONCATENATE("Exploit-DB ",$B39," link"))</f>
        <v/>
      </c>
      <c r="V39" s="49" t="inlineStr">
        <is>
          <t>None found</t>
        </is>
      </c>
      <c r="W39" s="49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n/a</t>
        </is>
      </c>
      <c r="M41" s="28" t="n"/>
      <c r="N41" s="28" t="n"/>
      <c r="O41" s="29">
        <f>HYPERLINK(_xlfn.CONCAT("https://nvd.nist.gov/vuln/search/results?form_type=Basic&amp;results_type=overview&amp;query=",$B41,"&amp;search_type=all&amp;isCpeNameSearch=false"),CONCATENATE("NVD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29">
        <f>HYPERLINK(CONCATENATE("https://security.snyk.io/vuln?search=",$B41),CONCATENATE("Snyk ",$B41," link"))</f>
        <v/>
      </c>
      <c r="T41" s="36" t="inlineStr">
        <is>
          <t>Package version not listed</t>
        </is>
      </c>
      <c r="U41" s="29">
        <f>HYPERLINK(CONCATENATE("https://www.exploit-db.com/search?q=",$B41,"&amp;verified=true"),CONCATENATE("Exploit-DB ",$B41," link"))</f>
        <v/>
      </c>
      <c r="V41" s="49" t="inlineStr">
        <is>
          <t>None found</t>
        </is>
      </c>
      <c r="W41" s="49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>
        <f>HYPERLINK(_xlfn.CONCAT("https://pypi.org/project/",$B68,"/",$F68))</f>
        <v/>
      </c>
      <c r="H68" s="32" t="n">
        <v>42848</v>
      </c>
      <c r="I68" s="28" t="n"/>
      <c r="J68" s="47" t="inlineStr">
        <is>
          <t>5 - Production/ Stable</t>
        </is>
      </c>
      <c r="K68" s="29" t="inlineStr">
        <is>
          <t>https://github.com/conda/conda</t>
        </is>
      </c>
      <c r="L68" s="29">
        <f>HYPERLINK(_xlfn.CONCAT($K68,"/security"))</f>
        <v/>
      </c>
      <c r="M68" s="55" t="inlineStr">
        <is>
          <t>No published security advisories</t>
        </is>
      </c>
      <c r="N68" s="39" t="inlineStr">
        <is>
          <t>YANKED</t>
        </is>
      </c>
      <c r="O68" s="29">
        <f>HYPERLINK(_xlfn.CONCAT("https://nvd.nist.gov/vuln/search/results?form_type=Basic&amp;results_type=overview&amp;query=",$B68,"&amp;search_type=all&amp;isCpeNameSearch=false"),CONCATENATE("NVD NIST ",$B68," link"))</f>
        <v/>
      </c>
      <c r="P68" s="28" t="n"/>
      <c r="Q68" s="29">
        <f>HYPERLINK(CONCATENATE("https://cve.mitre.org/cgi-bin/cvekey.cgi?keyword=",$B68),CONCATENATE("CVE MITRE ",$B68," link"))</f>
        <v/>
      </c>
      <c r="R68" s="28" t="n"/>
      <c r="S68" s="29">
        <f>HYPERLINK(CONCATENATE("https://security.snyk.io/vuln/pip?search=",$B68),CONCATENATE("Snyk ",$B68," link"))</f>
        <v/>
      </c>
      <c r="T68" s="28" t="n"/>
      <c r="U68" s="29">
        <f>HYPERLINK(CONCATENATE("https://www.exploit-db.com/search?q=",$B68,"&amp;verified=true"),CONCATENATE("Exploit-DB ",$B68," link"))</f>
        <v/>
      </c>
      <c r="V68" s="28" t="n"/>
      <c r="W68" s="64" t="inlineStr">
        <is>
          <t>FURTHER REVIEW REQUIRED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n"/>
      <c r="G69" s="61">
        <f>HYPERLINK(_xlfn.CONCAT("https://pypi.org/project/",$B69,"/",$F69))</f>
        <v/>
      </c>
      <c r="H69" s="32" t="n"/>
      <c r="I69" s="28" t="n"/>
      <c r="J69" s="53" t="n"/>
      <c r="K69" s="29" t="n"/>
      <c r="L69" s="29">
        <f>HYPERLINK(_xlfn.CONCAT($K69,"/security"))</f>
        <v/>
      </c>
      <c r="M69" s="28" t="n"/>
      <c r="N69" s="28" t="n"/>
      <c r="O69" s="29">
        <f>HYPERLINK(_xlfn.CONCAT("https://nvd.nist.gov/vuln/search/results?form_type=Basic&amp;results_type=overview&amp;query=",$B69,"&amp;search_type=all&amp;isCpeNameSearch=false"),CONCATENATE("NVD NIST ",$B69," link"))</f>
        <v/>
      </c>
      <c r="P69" s="28" t="n"/>
      <c r="Q69" s="29">
        <f>HYPERLINK(CONCATENATE("https://cve.mitre.org/cgi-bin/cvekey.cgi?keyword=",$B69),CONCATENATE("CVE MITRE ",$B69," link"))</f>
        <v/>
      </c>
      <c r="R69" s="28" t="n"/>
      <c r="S69" s="29">
        <f>HYPERLINK(CONCATENATE("https://security.snyk.io/vuln/pip?search=",$B69),CONCATENATE("Snyk ",$B69," link"))</f>
        <v/>
      </c>
      <c r="T69" s="28" t="n"/>
      <c r="U69" s="29">
        <f>HYPERLINK(CONCATENATE("https://www.exploit-db.com/search?q=",$B69,"&amp;verified=true"),CONCATENATE("Exploit-DB ",$B69," link"))</f>
        <v/>
      </c>
      <c r="V69" s="28" t="n"/>
      <c r="W69" s="64" t="inlineStr">
        <is>
          <t>FURTHER REVIEW REQUIRED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???</t>
        </is>
      </c>
      <c r="G70" s="62" t="inlineStr">
        <is>
          <t>???</t>
        </is>
      </c>
      <c r="H70" s="62" t="inlineStr">
        <is>
          <t>???</t>
        </is>
      </c>
      <c r="I70" s="28" t="n"/>
      <c r="J70" s="53" t="n"/>
      <c r="K70" s="29" t="n"/>
      <c r="L70" s="29">
        <f>HYPERLINK(_xlfn.CONCAT($K70,"/security"))</f>
        <v/>
      </c>
      <c r="M70" s="28" t="n"/>
      <c r="N70" s="28" t="n"/>
      <c r="O70" s="29">
        <f>HYPERLINK(_xlfn.CONCAT("https://nvd.nist.gov/vuln/search/results?form_type=Basic&amp;results_type=overview&amp;query=",$B70,"&amp;search_type=all&amp;isCpeNameSearch=false"),CONCATENATE("NVD NIST ",$B70," link"))</f>
        <v/>
      </c>
      <c r="P70" s="28" t="n"/>
      <c r="Q70" s="29">
        <f>HYPERLINK(CONCATENATE("https://cve.mitre.org/cgi-bin/cvekey.cgi?keyword=",$B70),CONCATENATE("CVE MITRE ",$B70," link"))</f>
        <v/>
      </c>
      <c r="R70" s="28" t="n"/>
      <c r="S70" s="29">
        <f>HYPERLINK(CONCATENATE("https://security.snyk.io/vuln/pip?search=",$B70),CONCATENATE("Snyk ",$B70," link"))</f>
        <v/>
      </c>
      <c r="T70" s="28" t="n"/>
      <c r="U70" s="29">
        <f>HYPERLINK(CONCATENATE("https://www.exploit-db.com/search?q=",$B70,"&amp;verified=true"),CONCATENATE("Exploit-DB ",$B70," link"))</f>
        <v/>
      </c>
      <c r="V70" s="28" t="n"/>
      <c r="W70" s="64" t="inlineStr">
        <is>
          <t>FURTHER REVIEW REQUIRED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???</t>
        </is>
      </c>
      <c r="G71" s="62" t="inlineStr">
        <is>
          <t>???</t>
        </is>
      </c>
      <c r="H71" s="62" t="inlineStr">
        <is>
          <t>???</t>
        </is>
      </c>
      <c r="I71" s="28" t="n"/>
      <c r="J71" s="53" t="n"/>
      <c r="K71" s="29" t="n"/>
      <c r="L71" s="29">
        <f>HYPERLINK(_xlfn.CONCAT($K71,"/security"))</f>
        <v/>
      </c>
      <c r="M71" s="28" t="n"/>
      <c r="N71" s="28" t="n"/>
      <c r="O71" s="29">
        <f>HYPERLINK(_xlfn.CONCAT("https://nvd.nist.gov/vuln/search/results?form_type=Basic&amp;results_type=overview&amp;query=",$B71,"&amp;search_type=all&amp;isCpeNameSearch=false"),CONCATENATE("NVD NIST ",$B71," link"))</f>
        <v/>
      </c>
      <c r="P71" s="28" t="n"/>
      <c r="Q71" s="29">
        <f>HYPERLINK(CONCATENATE("https://cve.mitre.org/cgi-bin/cvekey.cgi?keyword=",$B71),CONCATENATE("CVE MITRE ",$B71," link"))</f>
        <v/>
      </c>
      <c r="R71" s="28" t="n"/>
      <c r="S71" s="29">
        <f>HYPERLINK(CONCATENATE("https://security.snyk.io/vuln/pip?search=",$B71),CONCATENATE("Snyk ",$B71," link"))</f>
        <v/>
      </c>
      <c r="T71" s="28" t="n"/>
      <c r="U71" s="29">
        <f>HYPERLINK(CONCATENATE("https://www.exploit-db.com/search?q=",$B71,"&amp;verified=true"),CONCATENATE("Exploit-DB ",$B71," link"))</f>
        <v/>
      </c>
      <c r="V71" s="28" t="n"/>
      <c r="W71" s="64" t="inlineStr">
        <is>
          <t>FURTHER REVIEW REQUIRED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>
        <f>HYPERLINK(_xlfn.CONCAT($K72,"/security"))</f>
        <v/>
      </c>
      <c r="M72" s="28" t="n"/>
      <c r="N72" s="28" t="n"/>
      <c r="O72" s="29">
        <f>HYPERLINK(_xlfn.CONCAT("https://nvd.nist.gov/vuln/search/results?form_type=Basic&amp;results_type=overview&amp;query=",$B72,"&amp;search_type=all&amp;isCpeNameSearch=false"),CONCATENATE("NVD NIST ",$B72," link"))</f>
        <v/>
      </c>
      <c r="P72" s="28" t="n"/>
      <c r="Q72" s="29">
        <f>HYPERLINK(CONCATENATE("https://cve.mitre.org/cgi-bin/cvekey.cgi?keyword=",$B72),CONCATENATE("CVE MITRE ",$B72," link"))</f>
        <v/>
      </c>
      <c r="R72" s="28" t="n"/>
      <c r="S72" s="29">
        <f>HYPERLINK(CONCATENATE("https://security.snyk.io/vuln/pip?search=",$B72),CONCATENATE("Snyk ",$B72," link"))</f>
        <v/>
      </c>
      <c r="T72" s="28" t="n"/>
      <c r="U72" s="29">
        <f>HYPERLINK(CONCATENATE("https://www.exploit-db.com/search?q=",$B72,"&amp;verified=true"),CONCATENATE("Exploit-DB ",$B72," link"))</f>
        <v/>
      </c>
      <c r="V72" s="28" t="n"/>
      <c r="W72" s="64" t="inlineStr">
        <is>
          <t>FURTHER REVIEW REQUIRED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???</t>
        </is>
      </c>
      <c r="G73" s="62" t="inlineStr">
        <is>
          <t>???</t>
        </is>
      </c>
      <c r="H73" s="62" t="inlineStr">
        <is>
          <t>???</t>
        </is>
      </c>
      <c r="I73" s="28" t="n"/>
      <c r="J73" s="53" t="n"/>
      <c r="K73" s="29" t="n"/>
      <c r="L73" s="29">
        <f>HYPERLINK(_xlfn.CONCAT($K73,"/security"))</f>
        <v/>
      </c>
      <c r="M73" s="28" t="n"/>
      <c r="N73" s="28" t="n"/>
      <c r="O73" s="29">
        <f>HYPERLINK(_xlfn.CONCAT("https://nvd.nist.gov/vuln/search/results?form_type=Basic&amp;results_type=overview&amp;query=",$B73,"&amp;search_type=all&amp;isCpeNameSearch=false"),CONCATENATE("NVD NIST ",$B73," link"))</f>
        <v/>
      </c>
      <c r="P73" s="28" t="n"/>
      <c r="Q73" s="29">
        <f>HYPERLINK(CONCATENATE("https://cve.mitre.org/cgi-bin/cvekey.cgi?keyword=",$B73),CONCATENATE("CVE MITRE ",$B73," link"))</f>
        <v/>
      </c>
      <c r="R73" s="28" t="n"/>
      <c r="S73" s="29">
        <f>HYPERLINK(CONCATENATE("https://security.snyk.io/vuln/pip?search=",$B73),CONCATENATE("Snyk ",$B73," link"))</f>
        <v/>
      </c>
      <c r="T73" s="28" t="n"/>
      <c r="U73" s="29">
        <f>HYPERLINK(CONCATENATE("https://www.exploit-db.com/search?q=",$B73,"&amp;verified=true"),CONCATENATE("Exploit-DB ",$B73," link"))</f>
        <v/>
      </c>
      <c r="V73" s="28" t="n"/>
      <c r="W73" s="64" t="inlineStr">
        <is>
          <t>FURTHER REVIEW REQUIRED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???</t>
        </is>
      </c>
      <c r="G74" s="62" t="inlineStr">
        <is>
          <t>???</t>
        </is>
      </c>
      <c r="H74" s="62" t="inlineStr">
        <is>
          <t>???</t>
        </is>
      </c>
      <c r="I74" s="28" t="n"/>
      <c r="J74" s="53" t="n"/>
      <c r="K74" s="29" t="n"/>
      <c r="L74" s="29">
        <f>HYPERLINK(_xlfn.CONCAT($K74,"/security"))</f>
        <v/>
      </c>
      <c r="M74" s="28" t="n"/>
      <c r="N74" s="28" t="n"/>
      <c r="O74" s="29">
        <f>HYPERLINK(_xlfn.CONCAT("https://nvd.nist.gov/vuln/search/results?form_type=Basic&amp;results_type=overview&amp;query=",$B74,"&amp;search_type=all&amp;isCpeNameSearch=false"),CONCATENATE("NVD NIST ",$B74," link"))</f>
        <v/>
      </c>
      <c r="P74" s="28" t="n"/>
      <c r="Q74" s="29">
        <f>HYPERLINK(CONCATENATE("https://cve.mitre.org/cgi-bin/cvekey.cgi?keyword=",$B74),CONCATENATE("CVE MITRE ",$B74," link"))</f>
        <v/>
      </c>
      <c r="R74" s="28" t="n"/>
      <c r="S74" s="29">
        <f>HYPERLINK(CONCATENATE("https://security.snyk.io/vuln/pip?search=",$B74),CONCATENATE("Snyk ",$B74," link"))</f>
        <v/>
      </c>
      <c r="T74" s="28" t="n"/>
      <c r="U74" s="29">
        <f>HYPERLINK(CONCATENATE("https://www.exploit-db.com/search?q=",$B74,"&amp;verified=true"),CONCATENATE("Exploit-DB ",$B74," link"))</f>
        <v/>
      </c>
      <c r="V74" s="28" t="n"/>
      <c r="W74" s="64" t="inlineStr">
        <is>
          <t>FURTHER REVIEW REQUIRED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???</t>
        </is>
      </c>
      <c r="G75" s="62" t="inlineStr">
        <is>
          <t>???</t>
        </is>
      </c>
      <c r="H75" s="62" t="inlineStr">
        <is>
          <t>???</t>
        </is>
      </c>
      <c r="I75" s="28" t="n"/>
      <c r="J75" s="53" t="n"/>
      <c r="K75" s="29" t="n"/>
      <c r="L75" s="29">
        <f>HYPERLINK(_xlfn.CONCAT($K75,"/security"))</f>
        <v/>
      </c>
      <c r="M75" s="28" t="n"/>
      <c r="N75" s="28" t="n"/>
      <c r="O75" s="29">
        <f>HYPERLINK(_xlfn.CONCAT("https://nvd.nist.gov/vuln/search/results?form_type=Basic&amp;results_type=overview&amp;query=",$B75,"&amp;search_type=all&amp;isCpeNameSearch=false"),CONCATENATE("NVD NIST ",$B75," link"))</f>
        <v/>
      </c>
      <c r="P75" s="28" t="n"/>
      <c r="Q75" s="29">
        <f>HYPERLINK(CONCATENATE("https://cve.mitre.org/cgi-bin/cvekey.cgi?keyword=",$B75),CONCATENATE("CVE MITRE ",$B75," link"))</f>
        <v/>
      </c>
      <c r="R75" s="28" t="n"/>
      <c r="S75" s="29">
        <f>HYPERLINK(CONCATENATE("https://security.snyk.io/vuln/pip?search=",$B75),CONCATENATE("Snyk ",$B75," link"))</f>
        <v/>
      </c>
      <c r="T75" s="28" t="n"/>
      <c r="U75" s="29">
        <f>HYPERLINK(CONCATENATE("https://www.exploit-db.com/search?q=",$B75,"&amp;verified=true"),CONCATENATE("Exploit-DB ",$B75," link"))</f>
        <v/>
      </c>
      <c r="V75" s="28" t="n"/>
      <c r="W75" s="64" t="inlineStr">
        <is>
          <t>FURTHER REVIEW REQUIRED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>
        <f>HYPERLINK(_xlfn.CONCAT($K76,"/security"))</f>
        <v/>
      </c>
      <c r="M76" s="28" t="n"/>
      <c r="N76" s="28" t="n"/>
      <c r="O76" s="29">
        <f>HYPERLINK(_xlfn.CONCAT("https://nvd.nist.gov/vuln/search/results?form_type=Basic&amp;results_type=overview&amp;query=",$B76,"&amp;search_type=all&amp;isCpeNameSearch=false"),CONCATENATE("NVD NIST ",$B76," link"))</f>
        <v/>
      </c>
      <c r="P76" s="28" t="n"/>
      <c r="Q76" s="29">
        <f>HYPERLINK(CONCATENATE("https://cve.mitre.org/cgi-bin/cvekey.cgi?keyword=",$B76),CONCATENATE("CVE MITRE ",$B76," link"))</f>
        <v/>
      </c>
      <c r="R76" s="28" t="n"/>
      <c r="S76" s="29">
        <f>HYPERLINK(CONCATENATE("https://security.snyk.io/vuln/pip?search=",$B76),CONCATENATE("Snyk ",$B76," link"))</f>
        <v/>
      </c>
      <c r="T76" s="28" t="n"/>
      <c r="U76" s="29">
        <f>HYPERLINK(CONCATENATE("https://www.exploit-db.com/search?q=",$B76,"&amp;verified=true"),CONCATENATE("Exploit-DB ",$B76," link"))</f>
        <v/>
      </c>
      <c r="V76" s="28" t="n"/>
      <c r="W76" s="64" t="inlineStr">
        <is>
          <t>FURTHER REVIEW REQUIRED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>
        <f>HYPERLINK(_xlfn.CONCAT($K77,"/security"))</f>
        <v/>
      </c>
      <c r="M77" s="28" t="n"/>
      <c r="N77" s="28" t="n"/>
      <c r="O77" s="29">
        <f>HYPERLINK(_xlfn.CONCAT("https://nvd.nist.gov/vuln/search/results?form_type=Basic&amp;results_type=overview&amp;query=",$B77,"&amp;search_type=all&amp;isCpeNameSearch=false"),CONCATENATE("NVD NIST ",$B77," link"))</f>
        <v/>
      </c>
      <c r="P77" s="28" t="n"/>
      <c r="Q77" s="29">
        <f>HYPERLINK(CONCATENATE("https://cve.mitre.org/cgi-bin/cvekey.cgi?keyword=",$B77),CONCATENATE("CVE MITRE ",$B77," link"))</f>
        <v/>
      </c>
      <c r="R77" s="28" t="n"/>
      <c r="S77" s="29">
        <f>HYPERLINK(CONCATENATE("https://security.snyk.io/vuln/pip?search=",$B77),CONCATENATE("Snyk ",$B77," link"))</f>
        <v/>
      </c>
      <c r="T77" s="28" t="n"/>
      <c r="U77" s="29">
        <f>HYPERLINK(CONCATENATE("https://www.exploit-db.com/search?q=",$B77,"&amp;verified=true"),CONCATENATE("Exploit-DB ",$B77," link"))</f>
        <v/>
      </c>
      <c r="V77" s="28" t="n"/>
      <c r="W77" s="64" t="inlineStr">
        <is>
          <t>FURTHER REVIEW REQUIRED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>
        <f>HYPERLINK(_xlfn.CONCAT($K78,"/security"))</f>
        <v/>
      </c>
      <c r="M78" s="28" t="n"/>
      <c r="N78" s="28" t="n"/>
      <c r="O78" s="29">
        <f>HYPERLINK(_xlfn.CONCAT("https://nvd.nist.gov/vuln/search/results?form_type=Basic&amp;results_type=overview&amp;query=",$B78,"&amp;search_type=all&amp;isCpeNameSearch=false"),CONCATENATE("NVD NIST ",$B78," link"))</f>
        <v/>
      </c>
      <c r="P78" s="28" t="n"/>
      <c r="Q78" s="29">
        <f>HYPERLINK(CONCATENATE("https://cve.mitre.org/cgi-bin/cvekey.cgi?keyword=",$B78),CONCATENATE("CVE MITRE ",$B78," link"))</f>
        <v/>
      </c>
      <c r="R78" s="28" t="n"/>
      <c r="S78" s="29">
        <f>HYPERLINK(CONCATENATE("https://security.snyk.io/vuln/pip?search=",$B78),CONCATENATE("Snyk ",$B78," link"))</f>
        <v/>
      </c>
      <c r="T78" s="28" t="n"/>
      <c r="U78" s="29">
        <f>HYPERLINK(CONCATENATE("https://www.exploit-db.com/search?q=",$B78,"&amp;verified=true"),CONCATENATE("Exploit-DB ",$B78," link"))</f>
        <v/>
      </c>
      <c r="V78" s="28" t="n"/>
      <c r="W78" s="64" t="inlineStr">
        <is>
          <t>FURTHER REVIEW REQUIRED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>
        <f>HYPERLINK(_xlfn.CONCAT("https://pypi.org/project/",$B293,"/",$F293))</f>
        <v/>
      </c>
      <c r="H293" s="32" t="n">
        <v>45494</v>
      </c>
      <c r="I293" s="59" t="inlineStr">
        <is>
          <t>n/a</t>
        </is>
      </c>
      <c r="J293" s="59" t="inlineStr">
        <is>
          <t>n/a</t>
        </is>
      </c>
      <c r="K293" s="29" t="inlineStr">
        <is>
          <t>https://github.com/alexmojaki/pure_eval</t>
        </is>
      </c>
      <c r="L293" s="29">
        <f>HYPERLINK(_xlfn.CONCAT($K293,"/security"))</f>
        <v/>
      </c>
      <c r="M293" s="55" t="inlineStr">
        <is>
          <t>No published security advisories</t>
        </is>
      </c>
      <c r="N293" s="28" t="n"/>
      <c r="O293" s="29">
        <f>HYPERLINK(_xlfn.CONCAT("https://nvd.nist.gov/vuln/search/results?form_type=Basic&amp;results_type=overview&amp;query=",$B293,"&amp;search_type=all&amp;isCpeNameSearch=false"),CONCATENATE("NVD NIST ",$B293," link"))</f>
        <v/>
      </c>
      <c r="P293" s="28" t="n"/>
      <c r="Q293" s="29">
        <f>HYPERLINK(CONCATENATE("https://cve.mitre.org/cgi-bin/cvekey.cgi?keyword=",$B293),CONCATENATE("CVE MITRE ",$B293," link"))</f>
        <v/>
      </c>
      <c r="R293" s="28" t="n"/>
      <c r="S293" s="29">
        <f>HYPERLINK(CONCATENATE("https://security.snyk.io/vuln/pip?search=",$B293),CONCATENATE("Snyk ",$B293," link"))</f>
        <v/>
      </c>
      <c r="T293" s="28" t="n"/>
      <c r="U293" s="29">
        <f>HYPERLINK(CONCATENATE("https://www.exploit-db.com/search?q=",$B293,"&amp;verified=true"),CONCATENATE("Exploit-DB ",$B293," link"))</f>
        <v/>
      </c>
      <c r="V293" s="28" t="n"/>
      <c r="W293" s="28" t="n"/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/>
      <c r="F294" s="34" t="n"/>
      <c r="G294" s="61">
        <f>HYPERLINK(_xlfn.CONCAT("https://pypi.org/project/",$B294,"/",$F294))</f>
        <v/>
      </c>
      <c r="H294" s="32" t="n"/>
      <c r="I294" s="28" t="n"/>
      <c r="J294" s="53" t="n"/>
      <c r="K294" s="29" t="n"/>
      <c r="L294" s="29">
        <f>HYPERLINK(_xlfn.CONCAT($K294,"/security"))</f>
        <v/>
      </c>
      <c r="M294" s="28" t="n"/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28" t="n"/>
      <c r="Q294" s="29">
        <f>HYPERLINK(CONCATENATE("https://cve.mitre.org/cgi-bin/cvekey.cgi?keyword=",$B294),CONCATENATE("CVE MITRE ",$B294," link"))</f>
        <v/>
      </c>
      <c r="R294" s="28" t="n"/>
      <c r="S294" s="29">
        <f>HYPERLINK(CONCATENATE("https://security.snyk.io/vuln/pip?search=",$B294),CONCATENATE("Snyk ",$B294," link"))</f>
        <v/>
      </c>
      <c r="T294" s="28" t="n"/>
      <c r="U294" s="29">
        <f>HYPERLINK(CONCATENATE("https://www.exploit-db.com/search?q=",$B294,"&amp;verified=true"),CONCATENATE("Exploit-DB ",$B294," link"))</f>
        <v/>
      </c>
      <c r="V294" s="28" t="n"/>
      <c r="W294" s="28" t="n"/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/>
      <c r="F312" s="34" t="n"/>
      <c r="G312" s="61">
        <f>HYPERLINK(_xlfn.CONCAT("https://pypi.org/project/",$B312,"/",$F312))</f>
        <v/>
      </c>
      <c r="H312" s="32" t="n"/>
      <c r="I312" s="28" t="n"/>
      <c r="J312" s="53" t="n"/>
      <c r="K312" s="29" t="n"/>
      <c r="L312" s="29">
        <f>HYPERLINK(_xlfn.CONCAT($K312,"/security"))</f>
        <v/>
      </c>
      <c r="M312" s="28" t="n"/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28" t="n"/>
      <c r="Q312" s="29">
        <f>HYPERLINK(CONCATENATE("https://cve.mitre.org/cgi-bin/cvekey.cgi?keyword=",$B312),CONCATENATE("CVE MITRE ",$B312," link"))</f>
        <v/>
      </c>
      <c r="R312" s="28" t="n"/>
      <c r="S312" s="29">
        <f>HYPERLINK(CONCATENATE("https://security.snyk.io/vuln/pip?search=",$B312),CONCATENATE("Snyk ",$B312," link"))</f>
        <v/>
      </c>
      <c r="T312" s="28" t="n"/>
      <c r="U312" s="29">
        <f>HYPERLINK(CONCATENATE("https://www.exploit-db.com/search?q=",$B312,"&amp;verified=true"),CONCATENATE("Exploit-DB ",$B312," link"))</f>
        <v/>
      </c>
      <c r="V312" s="28" t="n"/>
      <c r="W312" s="28" t="n"/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inlineStr">
        <is>
          <t>2022-05-12</t>
        </is>
      </c>
      <c r="F314" s="76" t="inlineStr">
        <is>
          <t>https://pypi.org/project/PyJWT/2.10.1/</t>
        </is>
      </c>
      <c r="G314" s="61">
        <f>HYPERLINK(_xlfn.CONCAT("https://pypi.org/project/",$B314,"/",$F314))</f>
        <v/>
      </c>
      <c r="H314" s="77" t="inlineStr">
        <is>
          <t>2024-11-28 03:43:27</t>
        </is>
      </c>
      <c r="I314" s="28" t="n"/>
      <c r="J314" s="53" t="n"/>
      <c r="K314" s="78" t="inlineStr">
        <is>
          <t>https://github.com/jpadilla/pyjw</t>
        </is>
      </c>
      <c r="L314" s="79" t="inlineStr">
        <is>
          <t>https://github.com/jpadilla/pyjw/security/advisories</t>
        </is>
      </c>
      <c r="M314" s="80" t="inlineStr">
        <is>
          <t>GITHUB: 1 high vulnerabilities found (AI Enhanced)</t>
        </is>
      </c>
      <c r="N314" s="28" t="n"/>
      <c r="O314" s="29">
        <f>HYPERLINK(_xlfn.CONCAT("https://nvd.nist.gov/vuln/search/results?form_type=Basic&amp;results_type=overview&amp;query=",$B314,"&amp;search_type=all&amp;isCpeNameSearch=false"),CONCATENATE("NVD NIST ",$B314," link"))</f>
        <v/>
      </c>
      <c r="P314" s="81" t="inlineStr">
        <is>
          <t>No vulnerabilities</t>
        </is>
      </c>
      <c r="Q314" s="29">
        <f>HYPERLINK(CONCATENATE("https://cve.mitre.org/cgi-bin/cvekey.cgi?keyword=",$B314),CONCATENATE("CVE MITRE ",$B314," link"))</f>
        <v/>
      </c>
      <c r="R314" s="81" t="inlineStr">
        <is>
          <t>No CVEs</t>
        </is>
      </c>
      <c r="S314" s="29">
        <f>HYPERLINK(CONCATENATE("https://security.snyk.io/vuln/pip?search=",$B314),CONCATENATE("Snyk ",$B314," link"))</f>
        <v/>
      </c>
      <c r="T314" s="81" t="inlineStr">
        <is>
          <t>No vulnerabilities</t>
        </is>
      </c>
      <c r="U314" s="29">
        <f>HYPERLINK(CONCATENATE("https://www.exploit-db.com/search?q=",$B314,"&amp;verified=true"),CONCATENATE("Exploit-DB ",$B314," link"))</f>
        <v/>
      </c>
      <c r="V314" s="82" t="inlineStr">
        <is>
          <t>ExploitDB unavailable</t>
        </is>
      </c>
      <c r="W314" s="80" t="inlineStr">
        <is>
          <t>AI: PROCEED - No vulnerabilities detected; maintain regular security monitoring.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F314" r:id="rId28"/>
    <hyperlink xmlns:r="http://schemas.openxmlformats.org/officeDocument/2006/relationships" ref="K314" r:id="rId29"/>
    <hyperlink xmlns:r="http://schemas.openxmlformats.org/officeDocument/2006/relationships" ref="L314" r:id="rId30"/>
    <hyperlink xmlns:r="http://schemas.openxmlformats.org/officeDocument/2006/relationships" ref="J403" display="https://pypi.org/search/?c=Development+Status+%3A%3A+5+-+Production%2FStable" r:id="rId31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2025-07-25T13:41:37Z</dcterms:modified>
  <cp:lastModifiedBy>Chen, Sean</cp:lastModifiedBy>
  <cp:lastPrinted>2025-04-24T03:08:03Z</cp:lastPrinted>
</cp:coreProperties>
</file>