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35865\Desktop\资料\计量经济学\经济计量学精要\作业\3.14\"/>
    </mc:Choice>
  </mc:AlternateContent>
  <xr:revisionPtr revIDLastSave="0" documentId="13_ncr:1_{787B2B13-19F1-452E-BF8A-8556EAA2557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29" i="1" l="1"/>
  <c r="J28" i="1"/>
  <c r="J18" i="1"/>
  <c r="J16" i="1"/>
  <c r="J4" i="1"/>
  <c r="J5" i="1"/>
  <c r="J6" i="1"/>
  <c r="J7" i="1"/>
  <c r="J8" i="1"/>
  <c r="J9" i="1"/>
  <c r="J10" i="1"/>
  <c r="J11" i="1"/>
  <c r="J12" i="1"/>
  <c r="J13" i="1"/>
  <c r="J14" i="1"/>
  <c r="J15" i="1"/>
  <c r="J3" i="1"/>
  <c r="M5" i="1"/>
  <c r="N5" i="1" s="1"/>
  <c r="O5" i="1" s="1"/>
  <c r="M9" i="1"/>
  <c r="N9" i="1" s="1"/>
  <c r="O9" i="1" s="1"/>
  <c r="M13" i="1"/>
  <c r="N13" i="1" s="1"/>
  <c r="O13" i="1" s="1"/>
  <c r="L4" i="1"/>
  <c r="M4" i="1" s="1"/>
  <c r="N4" i="1" s="1"/>
  <c r="O4" i="1" s="1"/>
  <c r="L5" i="1"/>
  <c r="L6" i="1"/>
  <c r="M6" i="1" s="1"/>
  <c r="N6" i="1" s="1"/>
  <c r="O6" i="1" s="1"/>
  <c r="L7" i="1"/>
  <c r="M7" i="1" s="1"/>
  <c r="N7" i="1" s="1"/>
  <c r="O7" i="1" s="1"/>
  <c r="L8" i="1"/>
  <c r="M8" i="1" s="1"/>
  <c r="N8" i="1" s="1"/>
  <c r="O8" i="1" s="1"/>
  <c r="L9" i="1"/>
  <c r="L10" i="1"/>
  <c r="M10" i="1" s="1"/>
  <c r="N10" i="1" s="1"/>
  <c r="O10" i="1" s="1"/>
  <c r="L11" i="1"/>
  <c r="M11" i="1" s="1"/>
  <c r="N11" i="1" s="1"/>
  <c r="O11" i="1" s="1"/>
  <c r="L12" i="1"/>
  <c r="M12" i="1" s="1"/>
  <c r="N12" i="1" s="1"/>
  <c r="O12" i="1" s="1"/>
  <c r="L13" i="1"/>
  <c r="L14" i="1"/>
  <c r="M14" i="1" s="1"/>
  <c r="N14" i="1" s="1"/>
  <c r="O14" i="1" s="1"/>
  <c r="L15" i="1"/>
  <c r="M15" i="1" s="1"/>
  <c r="N15" i="1" s="1"/>
  <c r="O15" i="1" s="1"/>
  <c r="L3" i="1"/>
  <c r="M3" i="1" s="1"/>
  <c r="N3" i="1" s="1"/>
  <c r="O3" i="1" s="1"/>
  <c r="O16" i="1" l="1"/>
  <c r="O18" i="1" s="1"/>
  <c r="K4" i="1" l="1"/>
  <c r="K5" i="1"/>
  <c r="K6" i="1"/>
  <c r="K7" i="1"/>
  <c r="K8" i="1"/>
  <c r="K9" i="1"/>
  <c r="K10" i="1"/>
  <c r="K11" i="1"/>
  <c r="K12" i="1"/>
  <c r="K13" i="1"/>
  <c r="K14" i="1"/>
  <c r="K15" i="1"/>
  <c r="K3" i="1"/>
  <c r="I4" i="1"/>
  <c r="I5" i="1"/>
  <c r="I6" i="1"/>
  <c r="I7" i="1"/>
  <c r="I8" i="1"/>
  <c r="I9" i="1"/>
  <c r="I10" i="1"/>
  <c r="I11" i="1"/>
  <c r="I12" i="1"/>
  <c r="I13" i="1"/>
  <c r="I14" i="1"/>
  <c r="I15" i="1"/>
  <c r="I3" i="1"/>
  <c r="H4" i="1"/>
  <c r="H5" i="1"/>
  <c r="H6" i="1"/>
  <c r="H7" i="1"/>
  <c r="H8" i="1"/>
  <c r="H9" i="1"/>
  <c r="H10" i="1"/>
  <c r="H11" i="1"/>
  <c r="H12" i="1"/>
  <c r="H13" i="1"/>
  <c r="H14" i="1"/>
  <c r="H15" i="1"/>
  <c r="H3" i="1"/>
  <c r="G4" i="1"/>
  <c r="G5" i="1"/>
  <c r="G6" i="1"/>
  <c r="G7" i="1"/>
  <c r="G8" i="1"/>
  <c r="G9" i="1"/>
  <c r="G10" i="1"/>
  <c r="G11" i="1"/>
  <c r="G12" i="1"/>
  <c r="G13" i="1"/>
  <c r="G14" i="1"/>
  <c r="G15" i="1"/>
  <c r="G3" i="1"/>
</calcChain>
</file>

<file path=xl/sharedStrings.xml><?xml version="1.0" encoding="utf-8"?>
<sst xmlns="http://schemas.openxmlformats.org/spreadsheetml/2006/main" count="15" uniqueCount="15">
  <si>
    <t>美国制造业现金利息(Y)与税后利润(X)</t>
    <phoneticPr fontId="1" type="noConversion"/>
  </si>
  <si>
    <t>年份</t>
    <phoneticPr fontId="1" type="noConversion"/>
  </si>
  <si>
    <t>Y</t>
    <phoneticPr fontId="1" type="noConversion"/>
  </si>
  <si>
    <t>X</t>
    <phoneticPr fontId="1" type="noConversion"/>
  </si>
  <si>
    <r>
      <t>Y</t>
    </r>
    <r>
      <rPr>
        <b/>
        <vertAlign val="subscript"/>
        <sz val="11"/>
        <color theme="1"/>
        <rFont val="等线"/>
        <family val="3"/>
        <charset val="134"/>
        <scheme val="minor"/>
      </rPr>
      <t>i</t>
    </r>
    <phoneticPr fontId="1" type="noConversion"/>
  </si>
  <si>
    <r>
      <t>X</t>
    </r>
    <r>
      <rPr>
        <b/>
        <vertAlign val="subscript"/>
        <sz val="11"/>
        <color theme="1"/>
        <rFont val="等线"/>
        <family val="3"/>
        <charset val="134"/>
        <scheme val="minor"/>
      </rPr>
      <t>i</t>
    </r>
    <phoneticPr fontId="1" type="noConversion"/>
  </si>
  <si>
    <r>
      <t>ΣY</t>
    </r>
    <r>
      <rPr>
        <b/>
        <vertAlign val="subscript"/>
        <sz val="11"/>
        <color theme="1"/>
        <rFont val="等线"/>
        <family val="3"/>
        <charset val="134"/>
        <scheme val="minor"/>
      </rPr>
      <t>i</t>
    </r>
    <r>
      <rPr>
        <b/>
        <sz val="11"/>
        <color theme="1"/>
        <rFont val="等线"/>
        <family val="3"/>
        <charset val="134"/>
        <scheme val="minor"/>
      </rPr>
      <t>X</t>
    </r>
    <r>
      <rPr>
        <b/>
        <vertAlign val="subscript"/>
        <sz val="11"/>
        <color theme="1"/>
        <rFont val="等线"/>
        <family val="3"/>
        <charset val="134"/>
        <scheme val="minor"/>
      </rPr>
      <t>i</t>
    </r>
    <phoneticPr fontId="1" type="noConversion"/>
  </si>
  <si>
    <r>
      <t>X</t>
    </r>
    <r>
      <rPr>
        <b/>
        <vertAlign val="superscript"/>
        <sz val="11"/>
        <color theme="1"/>
        <rFont val="等线"/>
        <family val="3"/>
        <charset val="134"/>
        <scheme val="minor"/>
      </rPr>
      <t>2</t>
    </r>
    <r>
      <rPr>
        <b/>
        <vertAlign val="subscript"/>
        <sz val="11"/>
        <color theme="1"/>
        <rFont val="等线"/>
        <family val="3"/>
        <charset val="134"/>
        <scheme val="minor"/>
      </rPr>
      <t>i</t>
    </r>
    <phoneticPr fontId="1" type="noConversion"/>
  </si>
  <si>
    <r>
      <t>x</t>
    </r>
    <r>
      <rPr>
        <b/>
        <vertAlign val="subscript"/>
        <sz val="11"/>
        <color theme="1"/>
        <rFont val="等线"/>
        <family val="3"/>
        <charset val="134"/>
        <scheme val="minor"/>
      </rPr>
      <t>i</t>
    </r>
    <phoneticPr fontId="1" type="noConversion"/>
  </si>
  <si>
    <r>
      <t>y</t>
    </r>
    <r>
      <rPr>
        <b/>
        <vertAlign val="subscript"/>
        <sz val="11"/>
        <color theme="1"/>
        <rFont val="等线"/>
        <family val="3"/>
        <charset val="134"/>
        <scheme val="minor"/>
      </rPr>
      <t>i</t>
    </r>
    <phoneticPr fontId="1" type="noConversion"/>
  </si>
  <si>
    <r>
      <t>e</t>
    </r>
    <r>
      <rPr>
        <b/>
        <vertAlign val="subscript"/>
        <sz val="11"/>
        <color theme="1"/>
        <rFont val="等线"/>
        <family val="3"/>
        <charset val="134"/>
        <scheme val="minor"/>
      </rPr>
      <t>i</t>
    </r>
    <phoneticPr fontId="1" type="noConversion"/>
  </si>
  <si>
    <r>
      <t>e</t>
    </r>
    <r>
      <rPr>
        <b/>
        <vertAlign val="subscript"/>
        <sz val="11"/>
        <color theme="1"/>
        <rFont val="等线"/>
        <family val="3"/>
        <charset val="134"/>
        <scheme val="minor"/>
      </rPr>
      <t>i</t>
    </r>
    <r>
      <rPr>
        <b/>
        <vertAlign val="superscript"/>
        <sz val="11"/>
        <color theme="1"/>
        <rFont val="等线"/>
        <family val="3"/>
        <charset val="134"/>
        <scheme val="minor"/>
      </rPr>
      <t>2</t>
    </r>
    <phoneticPr fontId="1" type="noConversion"/>
  </si>
  <si>
    <r>
      <t>x</t>
    </r>
    <r>
      <rPr>
        <b/>
        <vertAlign val="subscript"/>
        <sz val="11"/>
        <color theme="1"/>
        <rFont val="等线"/>
        <family val="3"/>
        <charset val="134"/>
        <scheme val="minor"/>
      </rPr>
      <t>i</t>
    </r>
    <r>
      <rPr>
        <b/>
        <vertAlign val="superscript"/>
        <sz val="11"/>
        <color theme="1"/>
        <rFont val="等线"/>
        <family val="3"/>
        <charset val="134"/>
        <scheme val="minor"/>
      </rPr>
      <t>2</t>
    </r>
    <phoneticPr fontId="1" type="noConversion"/>
  </si>
  <si>
    <t>置信区间上限=</t>
    <phoneticPr fontId="1" type="noConversion"/>
  </si>
  <si>
    <t>置信区间下限=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</si>
</sst>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vertAlign val="subscript"/>
      <sz val="11"/>
      <color theme="1"/>
      <name val="等线"/>
      <family val="3"/>
      <charset val="134"/>
      <scheme val="minor"/>
    </font>
    <font>
      <b/>
      <vertAlign val="superscript"/>
      <sz val="11"/>
      <color theme="1"/>
      <name val="等线"/>
      <family val="3"/>
      <charset val="134"/>
      <scheme val="minor"/>
    </font>
    <font>
      <sz val="11"/>
      <color theme="1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/>
    <xf numFmtId="0" fontId="0" fillId="0" borderId="0" xfId="0" applyBorder="1"/>
    <xf numFmtId="0" fontId="0" fillId="0" borderId="0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273050</xdr:colOff>
      <xdr:row>1</xdr:row>
      <xdr:rowOff>212725</xdr:rowOff>
    </xdr:from>
    <xdr:ext cx="120353" cy="18037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文本框 1">
              <a:extLst>
                <a:ext uri="{FF2B5EF4-FFF2-40B4-BE49-F238E27FC236}">
                  <a16:creationId xmlns:a16="http://schemas.microsoft.com/office/drawing/2014/main" id="{D7909530-8622-4597-9523-62ADD04D1F89}"/>
                </a:ext>
              </a:extLst>
            </xdr:cNvPr>
            <xdr:cNvSpPr txBox="1"/>
          </xdr:nvSpPr>
          <xdr:spPr>
            <a:xfrm>
              <a:off x="8839200" y="390525"/>
              <a:ext cx="120353" cy="18037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zh-CN" alt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𝑌</m:t>
                        </m:r>
                      </m:e>
                    </m:acc>
                  </m:oMath>
                </m:oMathPara>
              </a14:m>
              <a:endParaRPr lang="zh-CN" altLang="en-US" sz="1100"/>
            </a:p>
          </xdr:txBody>
        </xdr:sp>
      </mc:Choice>
      <mc:Fallback>
        <xdr:sp macro="" textlink="">
          <xdr:nvSpPr>
            <xdr:cNvPr id="2" name="文本框 1">
              <a:extLst>
                <a:ext uri="{FF2B5EF4-FFF2-40B4-BE49-F238E27FC236}">
                  <a16:creationId xmlns:a16="http://schemas.microsoft.com/office/drawing/2014/main" id="{D7909530-8622-4597-9523-62ADD04D1F89}"/>
                </a:ext>
              </a:extLst>
            </xdr:cNvPr>
            <xdr:cNvSpPr txBox="1"/>
          </xdr:nvSpPr>
          <xdr:spPr>
            <a:xfrm>
              <a:off x="8839200" y="390525"/>
              <a:ext cx="120353" cy="18037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𝑌</a:t>
              </a:r>
              <a:r>
                <a:rPr lang="zh-CN" altLang="en-US" sz="1100" b="0" i="0">
                  <a:latin typeface="Cambria Math" panose="02040503050406030204" pitchFamily="18" charset="0"/>
                </a:rPr>
                <a:t> ̂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12</xdr:col>
      <xdr:colOff>336550</xdr:colOff>
      <xdr:row>15</xdr:row>
      <xdr:rowOff>98425</xdr:rowOff>
    </xdr:from>
    <xdr:ext cx="1164486" cy="43345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文本框 2">
              <a:extLst>
                <a:ext uri="{FF2B5EF4-FFF2-40B4-BE49-F238E27FC236}">
                  <a16:creationId xmlns:a16="http://schemas.microsoft.com/office/drawing/2014/main" id="{31AF6CC2-B14B-48FA-90E2-F9376B1F9B5A}"/>
                </a:ext>
              </a:extLst>
            </xdr:cNvPr>
            <xdr:cNvSpPr txBox="1"/>
          </xdr:nvSpPr>
          <xdr:spPr>
            <a:xfrm>
              <a:off x="9563100" y="3127375"/>
              <a:ext cx="1164486" cy="43345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zh-CN" sz="1100" b="1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acc>
                          <m:accPr>
                            <m:chr m:val="̂"/>
                            <m:ctrlPr>
                              <a:rPr lang="en-US" altLang="zh-CN" sz="1100" b="1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zh-CN" altLang="en-US" sz="1100" b="1" i="1">
                                <a:latin typeface="Cambria Math" panose="02040503050406030204" pitchFamily="18" charset="0"/>
                              </a:rPr>
                              <m:t>𝝈</m:t>
                            </m:r>
                          </m:e>
                        </m:acc>
                      </m:e>
                      <m:sup>
                        <m:r>
                          <a:rPr lang="en-US" altLang="zh-CN" sz="1100" b="1" i="1">
                            <a:latin typeface="Cambria Math" panose="02040503050406030204" pitchFamily="18" charset="0"/>
                          </a:rPr>
                          <m:t>𝟐</m:t>
                        </m:r>
                      </m:sup>
                    </m:sSup>
                    <m:r>
                      <a:rPr lang="en-US" altLang="zh-CN" sz="1100" b="1" i="1"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∑"/>
                        <m:subHide m:val="on"/>
                        <m:supHide m:val="on"/>
                        <m:ctrlPr>
                          <a:rPr lang="zh-CN" altLang="en-US" sz="1100" b="1" i="1"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r>
                          <a:rPr lang="en-US" altLang="zh-CN" sz="1100" b="1" i="1">
                            <a:latin typeface="Cambria Math" panose="02040503050406030204" pitchFamily="18" charset="0"/>
                          </a:rPr>
                          <m:t>(</m:t>
                        </m:r>
                        <m:f>
                          <m:fPr>
                            <m:ctrlPr>
                              <a:rPr lang="en-US" altLang="zh-CN" sz="1100" b="1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bSup>
                              <m:sSubSupPr>
                                <m:ctrlPr>
                                  <a:rPr lang="en-US" altLang="zh-CN" sz="1100" b="1" i="1">
                                    <a:latin typeface="Cambria Math" panose="02040503050406030204" pitchFamily="18" charset="0"/>
                                  </a:rPr>
                                </m:ctrlPr>
                              </m:sSubSupPr>
                              <m:e>
                                <m:r>
                                  <a:rPr lang="en-US" altLang="zh-CN" sz="1100" b="1" i="1">
                                    <a:latin typeface="Cambria Math" panose="02040503050406030204" pitchFamily="18" charset="0"/>
                                  </a:rPr>
                                  <m:t>𝒆</m:t>
                                </m:r>
                              </m:e>
                              <m:sub>
                                <m:r>
                                  <a:rPr lang="en-US" altLang="zh-CN" sz="1100" b="1" i="1">
                                    <a:latin typeface="Cambria Math" panose="02040503050406030204" pitchFamily="18" charset="0"/>
                                  </a:rPr>
                                  <m:t>𝒊</m:t>
                                </m:r>
                              </m:sub>
                              <m:sup>
                                <m:r>
                                  <a:rPr lang="en-US" altLang="zh-CN" sz="1100" b="1" i="1">
                                    <a:latin typeface="Cambria Math" panose="02040503050406030204" pitchFamily="18" charset="0"/>
                                  </a:rPr>
                                  <m:t>𝟐</m:t>
                                </m:r>
                              </m:sup>
                            </m:sSubSup>
                          </m:num>
                          <m:den>
                            <m:r>
                              <a:rPr lang="en-US" altLang="zh-CN" sz="1100" b="1" i="1">
                                <a:latin typeface="Cambria Math" panose="02040503050406030204" pitchFamily="18" charset="0"/>
                              </a:rPr>
                              <m:t>𝒏</m:t>
                            </m:r>
                            <m:r>
                              <a:rPr lang="en-US" altLang="zh-CN" sz="1100" b="1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r>
                              <a:rPr lang="en-US" altLang="zh-CN" sz="1100" b="1" i="1">
                                <a:latin typeface="Cambria Math" panose="02040503050406030204" pitchFamily="18" charset="0"/>
                              </a:rPr>
                              <m:t>𝟐</m:t>
                            </m:r>
                          </m:den>
                        </m:f>
                        <m:r>
                          <a:rPr lang="en-US" altLang="zh-CN" sz="1100" b="1" i="1">
                            <a:latin typeface="Cambria Math" panose="02040503050406030204" pitchFamily="18" charset="0"/>
                          </a:rPr>
                          <m:t>)</m:t>
                        </m:r>
                      </m:e>
                    </m:nary>
                    <m:r>
                      <a:rPr lang="en-US" altLang="zh-CN" sz="1100" b="1" i="0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zh-CN" altLang="en-US" sz="1100" b="1"/>
            </a:p>
          </xdr:txBody>
        </xdr:sp>
      </mc:Choice>
      <mc:Fallback>
        <xdr:sp macro="" textlink="">
          <xdr:nvSpPr>
            <xdr:cNvPr id="3" name="文本框 2">
              <a:extLst>
                <a:ext uri="{FF2B5EF4-FFF2-40B4-BE49-F238E27FC236}">
                  <a16:creationId xmlns:a16="http://schemas.microsoft.com/office/drawing/2014/main" id="{31AF6CC2-B14B-48FA-90E2-F9376B1F9B5A}"/>
                </a:ext>
              </a:extLst>
            </xdr:cNvPr>
            <xdr:cNvSpPr txBox="1"/>
          </xdr:nvSpPr>
          <xdr:spPr>
            <a:xfrm>
              <a:off x="9563100" y="3127375"/>
              <a:ext cx="1164486" cy="43345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zh-CN" altLang="en-US" sz="1100" b="1" i="0">
                  <a:latin typeface="Cambria Math" panose="02040503050406030204" pitchFamily="18" charset="0"/>
                </a:rPr>
                <a:t>𝝈</a:t>
              </a:r>
              <a:r>
                <a:rPr lang="en-US" altLang="zh-CN" sz="1100" b="1" i="0">
                  <a:latin typeface="Cambria Math" panose="02040503050406030204" pitchFamily="18" charset="0"/>
                </a:rPr>
                <a:t> ̂^𝟐=</a:t>
              </a:r>
              <a:r>
                <a:rPr lang="zh-CN" altLang="en-US" sz="1100" b="1" i="0">
                  <a:latin typeface="Cambria Math" panose="02040503050406030204" pitchFamily="18" charset="0"/>
                </a:rPr>
                <a:t>∑▒〖</a:t>
              </a:r>
              <a:r>
                <a:rPr lang="en-US" altLang="zh-CN" sz="1100" b="1" i="0">
                  <a:latin typeface="Cambria Math" panose="02040503050406030204" pitchFamily="18" charset="0"/>
                </a:rPr>
                <a:t>((𝒆_𝒊^𝟐)/(𝒏−𝟐))</a:t>
              </a:r>
              <a:r>
                <a:rPr lang="zh-CN" altLang="en-US" sz="1100" b="1" i="0">
                  <a:latin typeface="Cambria Math" panose="02040503050406030204" pitchFamily="18" charset="0"/>
                </a:rPr>
                <a:t>〗</a:t>
              </a:r>
              <a:r>
                <a:rPr lang="en-US" altLang="zh-CN" sz="1100" b="1" i="0">
                  <a:latin typeface="Cambria Math" panose="02040503050406030204" pitchFamily="18" charset="0"/>
                </a:rPr>
                <a:t>=</a:t>
              </a:r>
              <a:endParaRPr lang="zh-CN" altLang="en-US" sz="1100" b="1"/>
            </a:p>
          </xdr:txBody>
        </xdr:sp>
      </mc:Fallback>
    </mc:AlternateContent>
    <xdr:clientData/>
  </xdr:oneCellAnchor>
  <xdr:oneCellAnchor>
    <xdr:from>
      <xdr:col>14</xdr:col>
      <xdr:colOff>0</xdr:colOff>
      <xdr:row>1</xdr:row>
      <xdr:rowOff>0</xdr:rowOff>
    </xdr:from>
    <xdr:ext cx="65" cy="172227"/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FBB07B2D-EA63-4F5A-B4EF-5148323B418E}"/>
            </a:ext>
          </a:extLst>
        </xdr:cNvPr>
        <xdr:cNvSpPr txBox="1"/>
      </xdr:nvSpPr>
      <xdr:spPr>
        <a:xfrm>
          <a:off x="10744200" y="177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14</xdr:col>
      <xdr:colOff>158750</xdr:colOff>
      <xdr:row>1</xdr:row>
      <xdr:rowOff>111125</xdr:rowOff>
    </xdr:from>
    <xdr:ext cx="361446" cy="34798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文本框 4">
              <a:extLst>
                <a:ext uri="{FF2B5EF4-FFF2-40B4-BE49-F238E27FC236}">
                  <a16:creationId xmlns:a16="http://schemas.microsoft.com/office/drawing/2014/main" id="{29AB6B6D-D5FF-400B-B25B-EC05F82367C0}"/>
                </a:ext>
              </a:extLst>
            </xdr:cNvPr>
            <xdr:cNvSpPr txBox="1"/>
          </xdr:nvSpPr>
          <xdr:spPr>
            <a:xfrm>
              <a:off x="10902950" y="288925"/>
              <a:ext cx="361446" cy="3479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Sup>
                          <m:sSubSupPr>
                            <m:ctrlPr>
                              <a:rPr lang="en-US" altLang="zh-CN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sSubSupPr>
                          <m:e>
                            <m:r>
                              <a:rPr lang="en-US" altLang="zh-CN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𝑒</m:t>
                            </m:r>
                          </m:e>
                          <m:sub>
                            <m:r>
                              <a:rPr lang="en-US" altLang="zh-CN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  <m:sup>
                            <m:r>
                              <a:rPr lang="en-US" altLang="zh-CN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bSup>
                      </m:num>
                      <m:den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−2</m:t>
                        </m:r>
                      </m:den>
                    </m:f>
                  </m:oMath>
                </m:oMathPara>
              </a14:m>
              <a:endParaRPr lang="zh-CN" altLang="en-US" sz="1100"/>
            </a:p>
          </xdr:txBody>
        </xdr:sp>
      </mc:Choice>
      <mc:Fallback>
        <xdr:sp macro="" textlink="">
          <xdr:nvSpPr>
            <xdr:cNvPr id="5" name="文本框 4">
              <a:extLst>
                <a:ext uri="{FF2B5EF4-FFF2-40B4-BE49-F238E27FC236}">
                  <a16:creationId xmlns:a16="http://schemas.microsoft.com/office/drawing/2014/main" id="{29AB6B6D-D5FF-400B-B25B-EC05F82367C0}"/>
                </a:ext>
              </a:extLst>
            </xdr:cNvPr>
            <xdr:cNvSpPr txBox="1"/>
          </xdr:nvSpPr>
          <xdr:spPr>
            <a:xfrm>
              <a:off x="10902950" y="288925"/>
              <a:ext cx="361446" cy="3479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i="0">
                  <a:latin typeface="Cambria Math" panose="02040503050406030204" pitchFamily="18" charset="0"/>
                </a:rPr>
                <a:t>(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𝑒_𝑖^2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)/(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𝑛−2)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13</xdr:col>
      <xdr:colOff>565150</xdr:colOff>
      <xdr:row>17</xdr:row>
      <xdr:rowOff>57150</xdr:rowOff>
    </xdr:from>
    <xdr:ext cx="227242" cy="25045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文本框 5">
              <a:extLst>
                <a:ext uri="{FF2B5EF4-FFF2-40B4-BE49-F238E27FC236}">
                  <a16:creationId xmlns:a16="http://schemas.microsoft.com/office/drawing/2014/main" id="{3F9F79B5-F00D-425C-AB6A-A078CF071535}"/>
                </a:ext>
              </a:extLst>
            </xdr:cNvPr>
            <xdr:cNvSpPr txBox="1"/>
          </xdr:nvSpPr>
          <xdr:spPr>
            <a:xfrm>
              <a:off x="10452100" y="3683000"/>
              <a:ext cx="227242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acc>
                    <m:accPr>
                      <m:chr m:val="̂"/>
                      <m:ctrlPr>
                        <a:rPr lang="en-US" altLang="zh-CN" sz="1600" i="1">
                          <a:latin typeface="Cambria Math" panose="02040503050406030204" pitchFamily="18" charset="0"/>
                        </a:rPr>
                      </m:ctrlPr>
                    </m:accPr>
                    <m:e>
                      <m:r>
                        <a:rPr lang="zh-CN" altLang="en-US" sz="1600" i="1">
                          <a:latin typeface="Cambria Math" panose="02040503050406030204" pitchFamily="18" charset="0"/>
                        </a:rPr>
                        <m:t>𝜎</m:t>
                      </m:r>
                    </m:e>
                  </m:acc>
                </m:oMath>
              </a14:m>
              <a:r>
                <a:rPr lang="en-US" altLang="zh-CN" sz="1600"/>
                <a:t>=</a:t>
              </a:r>
              <a:endParaRPr lang="zh-CN" altLang="en-US" sz="1100"/>
            </a:p>
          </xdr:txBody>
        </xdr:sp>
      </mc:Choice>
      <mc:Fallback>
        <xdr:sp macro="" textlink="">
          <xdr:nvSpPr>
            <xdr:cNvPr id="6" name="文本框 5">
              <a:extLst>
                <a:ext uri="{FF2B5EF4-FFF2-40B4-BE49-F238E27FC236}">
                  <a16:creationId xmlns:a16="http://schemas.microsoft.com/office/drawing/2014/main" id="{3F9F79B5-F00D-425C-AB6A-A078CF071535}"/>
                </a:ext>
              </a:extLst>
            </xdr:cNvPr>
            <xdr:cNvSpPr txBox="1"/>
          </xdr:nvSpPr>
          <xdr:spPr>
            <a:xfrm>
              <a:off x="10452100" y="3683000"/>
              <a:ext cx="227242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zh-CN" altLang="en-US" sz="1600" i="0">
                  <a:latin typeface="Cambria Math" panose="02040503050406030204" pitchFamily="18" charset="0"/>
                </a:rPr>
                <a:t>𝜎</a:t>
              </a:r>
              <a:r>
                <a:rPr lang="en-US" altLang="zh-CN" sz="1600" i="0">
                  <a:latin typeface="Cambria Math" panose="02040503050406030204" pitchFamily="18" charset="0"/>
                </a:rPr>
                <a:t> ̂</a:t>
              </a:r>
              <a:r>
                <a:rPr lang="en-US" altLang="zh-CN" sz="1600"/>
                <a:t>=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8</xdr:col>
      <xdr:colOff>44450</xdr:colOff>
      <xdr:row>15</xdr:row>
      <xdr:rowOff>41275</xdr:rowOff>
    </xdr:from>
    <xdr:ext cx="778483" cy="59625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文本框 7">
              <a:extLst>
                <a:ext uri="{FF2B5EF4-FFF2-40B4-BE49-F238E27FC236}">
                  <a16:creationId xmlns:a16="http://schemas.microsoft.com/office/drawing/2014/main" id="{6CD2E9B9-0865-4321-A02F-A1DB897BE001}"/>
                </a:ext>
              </a:extLst>
            </xdr:cNvPr>
            <xdr:cNvSpPr txBox="1"/>
          </xdr:nvSpPr>
          <xdr:spPr>
            <a:xfrm>
              <a:off x="7010400" y="3070225"/>
              <a:ext cx="778483" cy="5962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subHide m:val="on"/>
                        <m:supHide m:val="on"/>
                        <m:ctrlPr>
                          <a:rPr lang="zh-CN" altLang="en-US" sz="1600" i="1"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sSubSup>
                          <m:sSubSupPr>
                            <m:ctrlPr>
                              <a:rPr lang="en-US" altLang="zh-CN" sz="1600" i="1">
                                <a:latin typeface="Cambria Math" panose="02040503050406030204" pitchFamily="18" charset="0"/>
                              </a:rPr>
                            </m:ctrlPr>
                          </m:sSubSupPr>
                          <m:e>
                            <m:r>
                              <a:rPr lang="en-US" altLang="zh-CN" sz="16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b>
                            <m:r>
                              <a:rPr lang="en-US" altLang="zh-CN" sz="16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  <m:sup>
                            <m:r>
                              <a:rPr lang="en-US" altLang="zh-CN" sz="16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bSup>
                        <m:r>
                          <a:rPr lang="en-US" altLang="zh-CN" sz="1600" b="0" i="1">
                            <a:latin typeface="Cambria Math" panose="02040503050406030204" pitchFamily="18" charset="0"/>
                          </a:rPr>
                          <m:t>=</m:t>
                        </m:r>
                      </m:e>
                    </m:nary>
                  </m:oMath>
                </m:oMathPara>
              </a14:m>
              <a:endParaRPr lang="zh-CN" altLang="en-US" sz="1100"/>
            </a:p>
          </xdr:txBody>
        </xdr:sp>
      </mc:Choice>
      <mc:Fallback>
        <xdr:sp macro="" textlink="">
          <xdr:nvSpPr>
            <xdr:cNvPr id="8" name="文本框 7">
              <a:extLst>
                <a:ext uri="{FF2B5EF4-FFF2-40B4-BE49-F238E27FC236}">
                  <a16:creationId xmlns:a16="http://schemas.microsoft.com/office/drawing/2014/main" id="{6CD2E9B9-0865-4321-A02F-A1DB897BE001}"/>
                </a:ext>
              </a:extLst>
            </xdr:cNvPr>
            <xdr:cNvSpPr txBox="1"/>
          </xdr:nvSpPr>
          <xdr:spPr>
            <a:xfrm>
              <a:off x="7010400" y="3070225"/>
              <a:ext cx="778483" cy="5962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zh-CN" altLang="en-US" sz="1600" i="0">
                  <a:latin typeface="Cambria Math" panose="02040503050406030204" pitchFamily="18" charset="0"/>
                </a:rPr>
                <a:t>∑▒〖</a:t>
              </a:r>
              <a:r>
                <a:rPr lang="en-US" altLang="zh-CN" sz="1600" b="0" i="0">
                  <a:latin typeface="Cambria Math" panose="02040503050406030204" pitchFamily="18" charset="0"/>
                </a:rPr>
                <a:t>𝑥_𝑖^2=</a:t>
              </a:r>
              <a:r>
                <a:rPr lang="zh-CN" altLang="en-US" sz="1600" b="0" i="0">
                  <a:latin typeface="Cambria Math" panose="02040503050406030204" pitchFamily="18" charset="0"/>
                </a:rPr>
                <a:t>〗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8</xdr:col>
      <xdr:colOff>82550</xdr:colOff>
      <xdr:row>17</xdr:row>
      <xdr:rowOff>15875</xdr:rowOff>
    </xdr:from>
    <xdr:ext cx="643125" cy="50013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" name="文本框 8">
              <a:extLst>
                <a:ext uri="{FF2B5EF4-FFF2-40B4-BE49-F238E27FC236}">
                  <a16:creationId xmlns:a16="http://schemas.microsoft.com/office/drawing/2014/main" id="{B8103B98-0E59-43B7-BD6F-D7A4EB238634}"/>
                </a:ext>
              </a:extLst>
            </xdr:cNvPr>
            <xdr:cNvSpPr txBox="1"/>
          </xdr:nvSpPr>
          <xdr:spPr>
            <a:xfrm>
              <a:off x="7048500" y="3641725"/>
              <a:ext cx="64312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zh-CN" altLang="en-US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nary>
                          <m:naryPr>
                            <m:chr m:val="∑"/>
                            <m:subHide m:val="on"/>
                            <m:supHide m:val="on"/>
                            <m:ctrlPr>
                              <a:rPr lang="zh-CN" altLang="en-US" sz="110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/>
                          <m:sup/>
                          <m:e>
                            <m:sSubSup>
                              <m:sSubSupPr>
                                <m:ctrlPr>
                                  <a:rPr lang="en-US" altLang="zh-CN" sz="1100" i="1">
                                    <a:latin typeface="Cambria Math" panose="02040503050406030204" pitchFamily="18" charset="0"/>
                                  </a:rPr>
                                </m:ctrlPr>
                              </m:sSubSupPr>
                              <m:e>
                                <m:r>
                                  <a:rPr lang="en-US" altLang="zh-CN" sz="11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altLang="zh-CN" sz="11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  <m:sup>
                                <m:r>
                                  <a:rPr lang="en-US" altLang="zh-CN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bSup>
                          </m:e>
                        </m:nary>
                      </m:e>
                    </m:rad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zh-CN" altLang="en-US" sz="1100"/>
            </a:p>
          </xdr:txBody>
        </xdr:sp>
      </mc:Choice>
      <mc:Fallback>
        <xdr:sp macro="" textlink="">
          <xdr:nvSpPr>
            <xdr:cNvPr id="9" name="文本框 8">
              <a:extLst>
                <a:ext uri="{FF2B5EF4-FFF2-40B4-BE49-F238E27FC236}">
                  <a16:creationId xmlns:a16="http://schemas.microsoft.com/office/drawing/2014/main" id="{B8103B98-0E59-43B7-BD6F-D7A4EB238634}"/>
                </a:ext>
              </a:extLst>
            </xdr:cNvPr>
            <xdr:cNvSpPr txBox="1"/>
          </xdr:nvSpPr>
          <xdr:spPr>
            <a:xfrm>
              <a:off x="7048500" y="3641725"/>
              <a:ext cx="64312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zh-CN" altLang="en-US" sz="1100" i="0">
                  <a:latin typeface="Cambria Math" panose="02040503050406030204" pitchFamily="18" charset="0"/>
                </a:rPr>
                <a:t>√(∑▒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𝑥_𝑖^2</a:t>
              </a:r>
              <a:r>
                <a:rPr lang="zh-CN" altLang="en-US" sz="1100" b="0" i="0">
                  <a:latin typeface="Cambria Math" panose="02040503050406030204" pitchFamily="18" charset="0"/>
                </a:rPr>
                <a:t> )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=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8</xdr:col>
      <xdr:colOff>146050</xdr:colOff>
      <xdr:row>21</xdr:row>
      <xdr:rowOff>104775</xdr:rowOff>
    </xdr:from>
    <xdr:ext cx="5306902" cy="87184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" name="文本框 9">
              <a:extLst>
                <a:ext uri="{FF2B5EF4-FFF2-40B4-BE49-F238E27FC236}">
                  <a16:creationId xmlns:a16="http://schemas.microsoft.com/office/drawing/2014/main" id="{2317D893-38B1-4B24-A430-4C12F4446594}"/>
                </a:ext>
              </a:extLst>
            </xdr:cNvPr>
            <xdr:cNvSpPr txBox="1"/>
          </xdr:nvSpPr>
          <xdr:spPr>
            <a:xfrm>
              <a:off x="7112000" y="4441825"/>
              <a:ext cx="5306902" cy="87184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CN" sz="1800" b="0" i="1">
                        <a:latin typeface="Cambria Math" panose="02040503050406030204" pitchFamily="18" charset="0"/>
                      </a:rPr>
                      <m:t>𝑃</m:t>
                    </m:r>
                    <m:r>
                      <a:rPr lang="en-US" altLang="zh-CN" sz="1800" b="0" i="1">
                        <a:latin typeface="Cambria Math" panose="02040503050406030204" pitchFamily="18" charset="0"/>
                      </a:rPr>
                      <m:t>(</m:t>
                    </m:r>
                    <m:sSub>
                      <m:sSubPr>
                        <m:ctrlPr>
                          <a:rPr lang="en-US" altLang="zh-CN" sz="18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8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  <m:sub>
                        <m:r>
                          <a:rPr lang="en-US" altLang="zh-CN" sz="18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en-US" altLang="zh-CN" sz="1800" b="0" i="1">
                        <a:latin typeface="Cambria Math" panose="02040503050406030204" pitchFamily="18" charset="0"/>
                      </a:rPr>
                      <m:t>−3.106</m:t>
                    </m:r>
                    <m:f>
                      <m:fPr>
                        <m:ctrlPr>
                          <a:rPr lang="en-US" altLang="zh-CN" sz="18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acc>
                          <m:accPr>
                            <m:chr m:val="̂"/>
                            <m:ctrlPr>
                              <a:rPr lang="en-US" altLang="zh-CN" sz="18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zh-CN" altLang="en-US" sz="1800" b="0" i="1">
                                <a:latin typeface="Cambria Math" panose="02040503050406030204" pitchFamily="18" charset="0"/>
                              </a:rPr>
                              <m:t>𝜎</m:t>
                            </m:r>
                          </m:e>
                        </m:acc>
                      </m:num>
                      <m:den>
                        <m:rad>
                          <m:radPr>
                            <m:degHide m:val="on"/>
                            <m:ctrlPr>
                              <a:rPr lang="en-US" altLang="zh-CN" sz="1800" b="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nary>
                              <m:naryPr>
                                <m:chr m:val="∑"/>
                                <m:subHide m:val="on"/>
                                <m:supHide m:val="on"/>
                                <m:ctrlPr>
                                  <a:rPr lang="en-US" altLang="zh-CN" sz="1800" b="0" i="1">
                                    <a:latin typeface="Cambria Math" panose="02040503050406030204" pitchFamily="18" charset="0"/>
                                  </a:rPr>
                                </m:ctrlPr>
                              </m:naryPr>
                              <m:sub/>
                              <m:sup/>
                              <m:e>
                                <m:sSubSup>
                                  <m:sSubSupPr>
                                    <m:ctrlPr>
                                      <a:rPr lang="en-US" altLang="zh-CN" sz="18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en-US" altLang="zh-CN" sz="1800" b="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US" altLang="zh-CN" sz="1800" b="0" i="1">
                                        <a:latin typeface="Cambria Math" panose="02040503050406030204" pitchFamily="18" charset="0"/>
                                      </a:rPr>
                                      <m:t>𝑖</m:t>
                                    </m:r>
                                  </m:sub>
                                  <m:sup>
                                    <m:r>
                                      <a:rPr lang="en-US" altLang="zh-CN" sz="1800" b="0" i="1">
                                        <a:latin typeface="Cambria Math" panose="02040503050406030204" pitchFamily="18" charset="0"/>
                                      </a:rPr>
                                      <m:t>2</m:t>
                                    </m:r>
                                  </m:sup>
                                </m:sSubSup>
                              </m:e>
                            </m:nary>
                          </m:e>
                        </m:rad>
                      </m:den>
                    </m:f>
                    <m:r>
                      <a:rPr lang="zh-CN" altLang="en-US" sz="1800" b="0" i="1">
                        <a:latin typeface="Cambria Math" panose="02040503050406030204" pitchFamily="18" charset="0"/>
                      </a:rPr>
                      <m:t>≤</m:t>
                    </m:r>
                    <m:sSub>
                      <m:sSubPr>
                        <m:ctrlPr>
                          <a:rPr lang="en-US" altLang="zh-CN" sz="18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800" b="0" i="1">
                            <a:latin typeface="Cambria Math" panose="02040503050406030204" pitchFamily="18" charset="0"/>
                          </a:rPr>
                          <m:t>𝐵</m:t>
                        </m:r>
                      </m:e>
                      <m:sub>
                        <m:r>
                          <a:rPr lang="en-US" altLang="zh-CN" sz="18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en-US" altLang="zh-CN" sz="18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≤</m:t>
                    </m:r>
                    <m:sSub>
                      <m:sSubPr>
                        <m:ctrlPr>
                          <a:rPr lang="en-US" altLang="zh-CN" sz="18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8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𝑏</m:t>
                        </m:r>
                      </m:e>
                      <m:sub>
                        <m:r>
                          <a:rPr lang="en-US" altLang="zh-CN" sz="18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en-US" altLang="zh-CN" sz="18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+3.106</m:t>
                    </m:r>
                    <m:f>
                      <m:fPr>
                        <m:ctrlPr>
                          <a:rPr lang="en-US" altLang="zh-CN" sz="18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acc>
                          <m:accPr>
                            <m:chr m:val="̂"/>
                            <m:ctrlPr>
                              <a:rPr lang="en-US" altLang="zh-CN" sz="18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zh-CN" altLang="en-US" sz="18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𝜎</m:t>
                            </m:r>
                          </m:e>
                        </m:acc>
                      </m:num>
                      <m:den>
                        <m:rad>
                          <m:radPr>
                            <m:degHide m:val="on"/>
                            <m:ctrlPr>
                              <a:rPr lang="en-US" altLang="zh-CN" sz="18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nary>
                              <m:naryPr>
                                <m:chr m:val="∑"/>
                                <m:subHide m:val="on"/>
                                <m:supHide m:val="on"/>
                                <m:ctrlPr>
                                  <a:rPr lang="en-US" altLang="zh-CN" sz="18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naryPr>
                              <m:sub/>
                              <m:sup/>
                              <m:e>
                                <m:sSubSup>
                                  <m:sSubSupPr>
                                    <m:ctrlPr>
                                      <a:rPr lang="en-US" altLang="zh-CN" sz="18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en-US" altLang="zh-CN" sz="18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US" altLang="zh-CN" sz="18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𝑖</m:t>
                                    </m:r>
                                  </m:sub>
                                  <m:sup>
                                    <m:r>
                                      <a:rPr lang="en-US" altLang="zh-CN" sz="18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2</m:t>
                                    </m:r>
                                  </m:sup>
                                </m:sSubSup>
                              </m:e>
                            </m:nary>
                          </m:e>
                        </m:rad>
                      </m:den>
                    </m:f>
                    <m:r>
                      <a:rPr lang="en-US" altLang="zh-CN" sz="18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=0.99</m:t>
                    </m:r>
                  </m:oMath>
                </m:oMathPara>
              </a14:m>
              <a:endParaRPr lang="zh-CN" altLang="en-US" sz="1100"/>
            </a:p>
          </xdr:txBody>
        </xdr:sp>
      </mc:Choice>
      <mc:Fallback>
        <xdr:sp macro="" textlink="">
          <xdr:nvSpPr>
            <xdr:cNvPr id="10" name="文本框 9">
              <a:extLst>
                <a:ext uri="{FF2B5EF4-FFF2-40B4-BE49-F238E27FC236}">
                  <a16:creationId xmlns:a16="http://schemas.microsoft.com/office/drawing/2014/main" id="{2317D893-38B1-4B24-A430-4C12F4446594}"/>
                </a:ext>
              </a:extLst>
            </xdr:cNvPr>
            <xdr:cNvSpPr txBox="1"/>
          </xdr:nvSpPr>
          <xdr:spPr>
            <a:xfrm>
              <a:off x="7112000" y="4441825"/>
              <a:ext cx="5306902" cy="87184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800" b="0" i="0">
                  <a:latin typeface="Cambria Math" panose="02040503050406030204" pitchFamily="18" charset="0"/>
                </a:rPr>
                <a:t>𝑃(𝑏_2−3.106 </a:t>
              </a:r>
              <a:r>
                <a:rPr lang="zh-CN" altLang="en-US" sz="1800" b="0" i="0">
                  <a:latin typeface="Cambria Math" panose="02040503050406030204" pitchFamily="18" charset="0"/>
                </a:rPr>
                <a:t>𝜎</a:t>
              </a:r>
              <a:r>
                <a:rPr lang="en-US" altLang="zh-CN" sz="1800" b="0" i="0">
                  <a:latin typeface="Cambria Math" panose="02040503050406030204" pitchFamily="18" charset="0"/>
                </a:rPr>
                <a:t> ̂/√(∑▒𝑥_𝑖^2 )</a:t>
              </a:r>
              <a:r>
                <a:rPr lang="zh-CN" altLang="en-US" sz="1800" b="0" i="0">
                  <a:latin typeface="Cambria Math" panose="02040503050406030204" pitchFamily="18" charset="0"/>
                </a:rPr>
                <a:t>≤</a:t>
              </a:r>
              <a:r>
                <a:rPr lang="en-US" altLang="zh-CN" sz="1800" b="0" i="0">
                  <a:latin typeface="Cambria Math" panose="02040503050406030204" pitchFamily="18" charset="0"/>
                </a:rPr>
                <a:t>𝐵_2</a:t>
              </a:r>
              <a:r>
                <a:rPr lang="en-US" altLang="zh-CN" sz="18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≤𝑏_2+3.106 </a:t>
              </a:r>
              <a:r>
                <a:rPr lang="zh-CN" altLang="en-US" sz="18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</a:t>
              </a:r>
              <a:r>
                <a:rPr lang="en-US" altLang="zh-CN" sz="18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 ̂/√(∑▒𝑥_𝑖^2 )=0.99</a:t>
              </a:r>
              <a:endParaRPr lang="zh-CN" alt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9"/>
  <sheetViews>
    <sheetView tabSelected="1" topLeftCell="G10" workbookViewId="0">
      <selection activeCell="J28" sqref="J28"/>
    </sheetView>
  </sheetViews>
  <sheetFormatPr defaultRowHeight="14" x14ac:dyDescent="0.3"/>
  <cols>
    <col min="1" max="1" width="12.33203125" customWidth="1"/>
    <col min="2" max="2" width="13.9140625" customWidth="1"/>
    <col min="3" max="3" width="13.1640625" customWidth="1"/>
    <col min="7" max="7" width="11.25" bestFit="1" customWidth="1"/>
    <col min="8" max="8" width="14.75" customWidth="1"/>
    <col min="9" max="9" width="12.75" customWidth="1"/>
    <col min="10" max="10" width="15.5" customWidth="1"/>
    <col min="11" max="11" width="10.4140625" customWidth="1"/>
    <col min="14" max="14" width="11.25" bestFit="1" customWidth="1"/>
    <col min="15" max="15" width="14.6640625" customWidth="1"/>
  </cols>
  <sheetData>
    <row r="1" spans="1:17" x14ac:dyDescent="0.3">
      <c r="A1" s="2" t="s">
        <v>0</v>
      </c>
      <c r="B1" s="2"/>
      <c r="C1" s="2"/>
      <c r="L1" s="4"/>
      <c r="M1" s="4"/>
      <c r="N1" s="4"/>
      <c r="O1" s="4"/>
      <c r="P1" s="4"/>
      <c r="Q1" s="4"/>
    </row>
    <row r="2" spans="1:17" ht="42.5" customHeight="1" x14ac:dyDescent="0.3">
      <c r="A2" s="1" t="s">
        <v>1</v>
      </c>
      <c r="B2" s="1" t="s">
        <v>2</v>
      </c>
      <c r="C2" s="1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12</v>
      </c>
      <c r="K2" s="6" t="s">
        <v>9</v>
      </c>
      <c r="L2" s="7"/>
      <c r="M2" s="8" t="s">
        <v>10</v>
      </c>
      <c r="N2" s="8" t="s">
        <v>11</v>
      </c>
      <c r="O2" s="5"/>
      <c r="P2" s="5"/>
      <c r="Q2" s="4"/>
    </row>
    <row r="3" spans="1:17" x14ac:dyDescent="0.3">
      <c r="A3">
        <v>1974</v>
      </c>
      <c r="B3">
        <v>19467</v>
      </c>
      <c r="C3">
        <v>58747</v>
      </c>
      <c r="E3">
        <v>19467</v>
      </c>
      <c r="F3">
        <v>58747</v>
      </c>
      <c r="G3">
        <f>E3*F3</f>
        <v>1143627849</v>
      </c>
      <c r="H3">
        <f>F3^2</f>
        <v>3451210009</v>
      </c>
      <c r="I3">
        <f>F3-AVERAGE(F$3:F$15)</f>
        <v>-22158.61538461539</v>
      </c>
      <c r="J3">
        <f>I3^2</f>
        <v>491004235.76331383</v>
      </c>
      <c r="K3">
        <f>E3-AVERAGE(E$3:E$15)</f>
        <v>-14884.076923076922</v>
      </c>
      <c r="L3" s="4">
        <f>0.419968*F3+373.3014</f>
        <v>25045.161496000001</v>
      </c>
      <c r="M3" s="3">
        <f>E3-L3</f>
        <v>-5578.1614960000006</v>
      </c>
      <c r="N3" s="3">
        <f>M3^2</f>
        <v>31115885.675456963</v>
      </c>
      <c r="O3" s="3">
        <f>N3/(13-2)</f>
        <v>2828716.8795869965</v>
      </c>
      <c r="P3" s="3"/>
      <c r="Q3" s="4"/>
    </row>
    <row r="4" spans="1:17" x14ac:dyDescent="0.3">
      <c r="A4">
        <v>1975</v>
      </c>
      <c r="B4">
        <v>19968</v>
      </c>
      <c r="C4">
        <v>49135</v>
      </c>
      <c r="E4">
        <v>19968</v>
      </c>
      <c r="F4">
        <v>49135</v>
      </c>
      <c r="G4">
        <f t="shared" ref="G4:G15" si="0">E4*F4</f>
        <v>981127680</v>
      </c>
      <c r="H4">
        <f t="shared" ref="H4:H15" si="1">F4^2</f>
        <v>2414248225</v>
      </c>
      <c r="I4">
        <f>F4-AVERAGE(F$3:F$15)</f>
        <v>-31770.61538461539</v>
      </c>
      <c r="J4">
        <f t="shared" ref="J4:J15" si="2">I4^2</f>
        <v>1009372001.9171602</v>
      </c>
      <c r="K4">
        <f>E4-AVERAGE(E$3:E$15)</f>
        <v>-14383.076923076922</v>
      </c>
      <c r="L4" s="4">
        <f>0.419968*F4+373.3014</f>
        <v>21008.429080000002</v>
      </c>
      <c r="M4" s="3">
        <f>E4-L4</f>
        <v>-1040.4290800000017</v>
      </c>
      <c r="N4" s="3">
        <f t="shared" ref="N4:N15" si="3">M4^2</f>
        <v>1082492.6705096499</v>
      </c>
      <c r="O4" s="3">
        <f t="shared" ref="O4:O15" si="4">N4/(13-2)</f>
        <v>98408.424591786359</v>
      </c>
      <c r="P4" s="3"/>
      <c r="Q4" s="4"/>
    </row>
    <row r="5" spans="1:17" x14ac:dyDescent="0.3">
      <c r="A5">
        <v>1976</v>
      </c>
      <c r="B5">
        <v>22763</v>
      </c>
      <c r="C5">
        <v>64519</v>
      </c>
      <c r="E5">
        <v>22763</v>
      </c>
      <c r="F5">
        <v>64519</v>
      </c>
      <c r="G5">
        <f t="shared" si="0"/>
        <v>1468645997</v>
      </c>
      <c r="H5">
        <f t="shared" si="1"/>
        <v>4162701361</v>
      </c>
      <c r="I5">
        <f>F5-AVERAGE(F$3:F$15)</f>
        <v>-16386.61538461539</v>
      </c>
      <c r="J5">
        <f t="shared" si="2"/>
        <v>268521163.76331377</v>
      </c>
      <c r="K5">
        <f>E5-AVERAGE(E$3:E$15)</f>
        <v>-11588.076923076922</v>
      </c>
      <c r="L5" s="4">
        <f>0.419968*F5+373.3014</f>
        <v>27469.216791999999</v>
      </c>
      <c r="M5" s="3">
        <f>E5-L5</f>
        <v>-4706.2167919999993</v>
      </c>
      <c r="N5" s="3">
        <f t="shared" si="3"/>
        <v>22148476.493302763</v>
      </c>
      <c r="O5" s="3">
        <f t="shared" si="4"/>
        <v>2013497.863027524</v>
      </c>
      <c r="P5" s="3"/>
      <c r="Q5" s="4"/>
    </row>
    <row r="6" spans="1:17" x14ac:dyDescent="0.3">
      <c r="A6">
        <v>1977</v>
      </c>
      <c r="B6">
        <v>26585</v>
      </c>
      <c r="C6">
        <v>70366</v>
      </c>
      <c r="E6">
        <v>26585</v>
      </c>
      <c r="F6">
        <v>70366</v>
      </c>
      <c r="G6">
        <f t="shared" si="0"/>
        <v>1870680110</v>
      </c>
      <c r="H6">
        <f t="shared" si="1"/>
        <v>4951373956</v>
      </c>
      <c r="I6">
        <f>F6-AVERAGE(F$3:F$15)</f>
        <v>-10539.61538461539</v>
      </c>
      <c r="J6">
        <f t="shared" si="2"/>
        <v>111083492.45562142</v>
      </c>
      <c r="K6">
        <f>E6-AVERAGE(E$3:E$15)</f>
        <v>-7766.076923076922</v>
      </c>
      <c r="L6" s="4">
        <f>0.419968*F6+373.3014</f>
        <v>29924.769688</v>
      </c>
      <c r="M6" s="3">
        <f>E6-L6</f>
        <v>-3339.7696880000003</v>
      </c>
      <c r="N6" s="3">
        <f t="shared" si="3"/>
        <v>11154061.56888362</v>
      </c>
      <c r="O6" s="3">
        <f t="shared" si="4"/>
        <v>1014005.5971712382</v>
      </c>
      <c r="P6" s="3"/>
      <c r="Q6" s="4"/>
    </row>
    <row r="7" spans="1:17" x14ac:dyDescent="0.3">
      <c r="A7">
        <v>1978</v>
      </c>
      <c r="B7">
        <v>28932</v>
      </c>
      <c r="C7">
        <v>81148</v>
      </c>
      <c r="E7">
        <v>28932</v>
      </c>
      <c r="F7">
        <v>81148</v>
      </c>
      <c r="G7">
        <f t="shared" si="0"/>
        <v>2347773936</v>
      </c>
      <c r="H7">
        <f t="shared" si="1"/>
        <v>6584997904</v>
      </c>
      <c r="I7">
        <f>F7-AVERAGE(F$3:F$15)</f>
        <v>242.38461538460979</v>
      </c>
      <c r="J7">
        <f t="shared" si="2"/>
        <v>58750.301775145213</v>
      </c>
      <c r="K7">
        <f>E7-AVERAGE(E$3:E$15)</f>
        <v>-5419.076923076922</v>
      </c>
      <c r="L7" s="4">
        <f>0.419968*F7+373.3014</f>
        <v>34452.864664000001</v>
      </c>
      <c r="M7" s="3">
        <f>E7-L7</f>
        <v>-5520.8646640000006</v>
      </c>
      <c r="N7" s="3">
        <f t="shared" si="3"/>
        <v>30479946.638203841</v>
      </c>
      <c r="O7" s="3">
        <f t="shared" si="4"/>
        <v>2770904.2398367128</v>
      </c>
      <c r="P7" s="3"/>
      <c r="Q7" s="4"/>
    </row>
    <row r="8" spans="1:17" x14ac:dyDescent="0.3">
      <c r="A8">
        <v>1979</v>
      </c>
      <c r="B8">
        <v>32491</v>
      </c>
      <c r="C8">
        <v>98698</v>
      </c>
      <c r="E8">
        <v>32491</v>
      </c>
      <c r="F8">
        <v>98698</v>
      </c>
      <c r="G8">
        <f t="shared" si="0"/>
        <v>3206796718</v>
      </c>
      <c r="H8">
        <f t="shared" si="1"/>
        <v>9741295204</v>
      </c>
      <c r="I8">
        <f>F8-AVERAGE(F$3:F$15)</f>
        <v>17792.38461538461</v>
      </c>
      <c r="J8">
        <f t="shared" si="2"/>
        <v>316568950.30177492</v>
      </c>
      <c r="K8">
        <f>E8-AVERAGE(E$3:E$15)</f>
        <v>-1860.076923076922</v>
      </c>
      <c r="L8" s="4">
        <f>0.419968*F8+373.3014</f>
        <v>41823.303064</v>
      </c>
      <c r="M8" s="3">
        <f>E8-L8</f>
        <v>-9332.3030639999997</v>
      </c>
      <c r="N8" s="3">
        <f t="shared" si="3"/>
        <v>87091880.478343785</v>
      </c>
      <c r="O8" s="3">
        <f t="shared" si="4"/>
        <v>7917443.6798494346</v>
      </c>
      <c r="P8" s="3"/>
      <c r="Q8" s="4"/>
    </row>
    <row r="9" spans="1:17" x14ac:dyDescent="0.3">
      <c r="A9">
        <v>1980</v>
      </c>
      <c r="B9">
        <v>36495</v>
      </c>
      <c r="C9">
        <v>92579</v>
      </c>
      <c r="E9">
        <v>36495</v>
      </c>
      <c r="F9">
        <v>92579</v>
      </c>
      <c r="G9">
        <f t="shared" si="0"/>
        <v>3378670605</v>
      </c>
      <c r="H9">
        <f t="shared" si="1"/>
        <v>8570871241</v>
      </c>
      <c r="I9">
        <f>F9-AVERAGE(F$3:F$15)</f>
        <v>11673.38461538461</v>
      </c>
      <c r="J9">
        <f t="shared" si="2"/>
        <v>136267908.37869808</v>
      </c>
      <c r="K9">
        <f>E9-AVERAGE(E$3:E$15)</f>
        <v>2143.923076923078</v>
      </c>
      <c r="L9" s="4">
        <f>0.419968*F9+373.3014</f>
        <v>39253.518872000001</v>
      </c>
      <c r="M9" s="3">
        <f>E9-L9</f>
        <v>-2758.5188720000006</v>
      </c>
      <c r="N9" s="3">
        <f t="shared" si="3"/>
        <v>7609426.3671801556</v>
      </c>
      <c r="O9" s="3">
        <f t="shared" si="4"/>
        <v>691766.03338001412</v>
      </c>
      <c r="P9" s="3"/>
      <c r="Q9" s="4"/>
    </row>
    <row r="10" spans="1:17" x14ac:dyDescent="0.3">
      <c r="A10">
        <v>1981</v>
      </c>
      <c r="B10">
        <v>40317</v>
      </c>
      <c r="C10">
        <v>101302</v>
      </c>
      <c r="E10">
        <v>40317</v>
      </c>
      <c r="F10">
        <v>101302</v>
      </c>
      <c r="G10">
        <f t="shared" si="0"/>
        <v>4084192734</v>
      </c>
      <c r="H10">
        <f t="shared" si="1"/>
        <v>10262095204</v>
      </c>
      <c r="I10">
        <f>F10-AVERAGE(F$3:F$15)</f>
        <v>20396.38461538461</v>
      </c>
      <c r="J10">
        <f t="shared" si="2"/>
        <v>416012505.37869799</v>
      </c>
      <c r="K10">
        <f>E10-AVERAGE(E$3:E$15)</f>
        <v>5965.923076923078</v>
      </c>
      <c r="L10" s="4">
        <f>0.419968*F10+373.3014</f>
        <v>42916.899735999999</v>
      </c>
      <c r="M10" s="3">
        <f>E10-L10</f>
        <v>-2599.8997359999994</v>
      </c>
      <c r="N10" s="3">
        <f t="shared" si="3"/>
        <v>6759478.6372528663</v>
      </c>
      <c r="O10" s="3">
        <f t="shared" si="4"/>
        <v>614498.05793207872</v>
      </c>
      <c r="P10" s="3"/>
      <c r="Q10" s="4"/>
    </row>
    <row r="11" spans="1:17" x14ac:dyDescent="0.3">
      <c r="A11">
        <v>1982</v>
      </c>
      <c r="B11">
        <v>41259</v>
      </c>
      <c r="C11">
        <v>71028</v>
      </c>
      <c r="E11">
        <v>41259</v>
      </c>
      <c r="F11">
        <v>71028</v>
      </c>
      <c r="G11">
        <f t="shared" si="0"/>
        <v>2930544252</v>
      </c>
      <c r="H11">
        <f t="shared" si="1"/>
        <v>5044976784</v>
      </c>
      <c r="I11">
        <f>F11-AVERAGE(F$3:F$15)</f>
        <v>-9877.6153846153902</v>
      </c>
      <c r="J11">
        <f t="shared" si="2"/>
        <v>97567285.686390638</v>
      </c>
      <c r="K11">
        <f>E11-AVERAGE(E$3:E$15)</f>
        <v>6907.923076923078</v>
      </c>
      <c r="L11" s="4">
        <f>0.419968*F11+373.3014</f>
        <v>30202.788504</v>
      </c>
      <c r="M11" s="3">
        <f>E11-L11</f>
        <v>11056.211496</v>
      </c>
      <c r="N11" s="3">
        <f t="shared" si="3"/>
        <v>122239812.64428255</v>
      </c>
      <c r="O11" s="3">
        <f t="shared" si="4"/>
        <v>11112710.240389323</v>
      </c>
      <c r="P11" s="3"/>
      <c r="Q11" s="4"/>
    </row>
    <row r="12" spans="1:17" x14ac:dyDescent="0.3">
      <c r="A12">
        <v>1983</v>
      </c>
      <c r="B12">
        <v>41624</v>
      </c>
      <c r="C12">
        <v>85834</v>
      </c>
      <c r="E12">
        <v>41624</v>
      </c>
      <c r="F12">
        <v>85834</v>
      </c>
      <c r="G12">
        <f t="shared" si="0"/>
        <v>3572754416</v>
      </c>
      <c r="H12">
        <f t="shared" si="1"/>
        <v>7367475556</v>
      </c>
      <c r="I12">
        <f>F12-AVERAGE(F$3:F$15)</f>
        <v>4928.3846153846098</v>
      </c>
      <c r="J12">
        <f t="shared" si="2"/>
        <v>24288974.917159706</v>
      </c>
      <c r="K12">
        <f>E12-AVERAGE(E$3:E$15)</f>
        <v>7272.923076923078</v>
      </c>
      <c r="L12" s="4">
        <f>0.419968*F12+373.3014</f>
        <v>36420.834711999996</v>
      </c>
      <c r="M12" s="3">
        <f>E12-L12</f>
        <v>5203.1652880000038</v>
      </c>
      <c r="N12" s="3">
        <f t="shared" si="3"/>
        <v>27072929.014248163</v>
      </c>
      <c r="O12" s="3">
        <f t="shared" si="4"/>
        <v>2461175.3649316509</v>
      </c>
      <c r="P12" s="3"/>
      <c r="Q12" s="4"/>
    </row>
    <row r="13" spans="1:17" x14ac:dyDescent="0.3">
      <c r="A13">
        <v>1984</v>
      </c>
      <c r="B13">
        <v>45102</v>
      </c>
      <c r="C13">
        <v>107648</v>
      </c>
      <c r="E13">
        <v>45102</v>
      </c>
      <c r="F13">
        <v>107648</v>
      </c>
      <c r="G13">
        <f t="shared" si="0"/>
        <v>4855140096</v>
      </c>
      <c r="H13">
        <f t="shared" si="1"/>
        <v>11588091904</v>
      </c>
      <c r="I13">
        <f>F13-AVERAGE(F$3:F$15)</f>
        <v>26742.38461538461</v>
      </c>
      <c r="J13">
        <f t="shared" si="2"/>
        <v>715155134.91715944</v>
      </c>
      <c r="K13">
        <f>E13-AVERAGE(E$3:E$15)</f>
        <v>10750.923076923078</v>
      </c>
      <c r="L13" s="4">
        <f>0.419968*F13+373.3014</f>
        <v>45582.016663999995</v>
      </c>
      <c r="M13" s="3">
        <f>E13-L13</f>
        <v>-480.01666399999522</v>
      </c>
      <c r="N13" s="3">
        <f t="shared" si="3"/>
        <v>230415.99771768431</v>
      </c>
      <c r="O13" s="3">
        <f t="shared" si="4"/>
        <v>20946.908883425847</v>
      </c>
      <c r="P13" s="3"/>
      <c r="Q13" s="4"/>
    </row>
    <row r="14" spans="1:17" x14ac:dyDescent="0.3">
      <c r="A14">
        <v>1985</v>
      </c>
      <c r="B14">
        <v>45517</v>
      </c>
      <c r="C14">
        <v>87648</v>
      </c>
      <c r="E14">
        <v>45517</v>
      </c>
      <c r="F14">
        <v>87648</v>
      </c>
      <c r="G14">
        <f t="shared" si="0"/>
        <v>3989474016</v>
      </c>
      <c r="H14">
        <f t="shared" si="1"/>
        <v>7682171904</v>
      </c>
      <c r="I14">
        <f>F14-AVERAGE(F$3:F$15)</f>
        <v>6742.3846153846098</v>
      </c>
      <c r="J14">
        <f t="shared" si="2"/>
        <v>45459750.301775075</v>
      </c>
      <c r="K14">
        <f>E14-AVERAGE(E$3:E$15)</f>
        <v>11165.923076923078</v>
      </c>
      <c r="L14" s="4">
        <f>0.419968*F14+373.3014</f>
        <v>37182.656663999995</v>
      </c>
      <c r="M14" s="3">
        <f>E14-L14</f>
        <v>8334.3433360000054</v>
      </c>
      <c r="N14" s="3">
        <f t="shared" si="3"/>
        <v>69461278.842327699</v>
      </c>
      <c r="O14" s="3">
        <f t="shared" si="4"/>
        <v>6314661.7129388815</v>
      </c>
      <c r="P14" s="3"/>
      <c r="Q14" s="4"/>
    </row>
    <row r="15" spans="1:17" x14ac:dyDescent="0.3">
      <c r="A15">
        <v>1986</v>
      </c>
      <c r="B15">
        <v>46044</v>
      </c>
      <c r="C15">
        <v>83121</v>
      </c>
      <c r="E15">
        <v>46044</v>
      </c>
      <c r="F15">
        <v>83121</v>
      </c>
      <c r="G15">
        <f t="shared" si="0"/>
        <v>3827223324</v>
      </c>
      <c r="H15">
        <f t="shared" si="1"/>
        <v>6909100641</v>
      </c>
      <c r="I15">
        <f>F15-AVERAGE(F$3:F$15)</f>
        <v>2215.3846153846098</v>
      </c>
      <c r="J15">
        <f t="shared" si="2"/>
        <v>4907928.994082815</v>
      </c>
      <c r="K15">
        <f>E15-AVERAGE(E$3:E$15)</f>
        <v>11692.923076923078</v>
      </c>
      <c r="L15" s="4">
        <f>0.419968*F15+373.3014</f>
        <v>35281.461528</v>
      </c>
      <c r="M15" s="3">
        <f>E15-L15</f>
        <v>10762.538472</v>
      </c>
      <c r="N15" s="3">
        <f t="shared" si="3"/>
        <v>115832234.3612801</v>
      </c>
      <c r="O15" s="3">
        <f t="shared" si="4"/>
        <v>10530203.123752736</v>
      </c>
      <c r="P15" s="3"/>
      <c r="Q15" s="4"/>
    </row>
    <row r="16" spans="1:17" ht="23.5" customHeight="1" x14ac:dyDescent="0.3">
      <c r="J16" s="10">
        <f>SUM(J3:J15)</f>
        <v>3636268083.0769229</v>
      </c>
      <c r="L16" s="4"/>
      <c r="M16" s="3"/>
      <c r="N16" s="3"/>
      <c r="O16" s="9">
        <f>SUM(O3:O15)</f>
        <v>48388938.126271799</v>
      </c>
      <c r="P16" s="3"/>
      <c r="Q16" s="4"/>
    </row>
    <row r="17" spans="9:17" ht="23.5" customHeight="1" x14ac:dyDescent="0.3">
      <c r="J17" s="10"/>
      <c r="L17" s="4"/>
      <c r="M17" s="4"/>
      <c r="N17" s="4"/>
      <c r="O17" s="9"/>
      <c r="P17" s="4"/>
      <c r="Q17" s="4"/>
    </row>
    <row r="18" spans="9:17" x14ac:dyDescent="0.3">
      <c r="J18" s="10">
        <f>SQRT(J16)</f>
        <v>60301.476624349118</v>
      </c>
      <c r="L18" s="4"/>
      <c r="M18" s="4"/>
      <c r="N18" s="4"/>
      <c r="O18" s="9">
        <f>SQRT(O16)</f>
        <v>6956.2157906631819</v>
      </c>
      <c r="P18" s="4"/>
      <c r="Q18" s="4"/>
    </row>
    <row r="19" spans="9:17" x14ac:dyDescent="0.3">
      <c r="J19" s="10"/>
      <c r="L19" s="4"/>
      <c r="M19" s="4"/>
      <c r="N19" s="4"/>
      <c r="O19" s="9"/>
      <c r="P19" s="4"/>
      <c r="Q19" s="4"/>
    </row>
    <row r="20" spans="9:17" x14ac:dyDescent="0.3">
      <c r="J20" s="10"/>
      <c r="L20" s="4"/>
      <c r="M20" s="4"/>
      <c r="N20" s="4"/>
      <c r="O20" s="4"/>
      <c r="P20" s="4"/>
      <c r="Q20" s="4"/>
    </row>
    <row r="28" spans="9:17" x14ac:dyDescent="0.3">
      <c r="I28" s="11" t="s">
        <v>13</v>
      </c>
      <c r="J28">
        <f>0.419968+3.106*(O18/J18)</f>
        <v>0.7782677872572088</v>
      </c>
    </row>
    <row r="29" spans="9:17" x14ac:dyDescent="0.3">
      <c r="I29" s="11" t="s">
        <v>14</v>
      </c>
      <c r="J29">
        <f>0.419968-3.106*(O18/J18)</f>
        <v>6.1668212742791162E-2</v>
      </c>
    </row>
  </sheetData>
  <mergeCells count="5">
    <mergeCell ref="A1:C1"/>
    <mergeCell ref="O16:O17"/>
    <mergeCell ref="O18:O19"/>
    <mergeCell ref="J16:J17"/>
    <mergeCell ref="J18:J20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陈小龙</dc:creator>
  <cp:lastModifiedBy>陈小龙</cp:lastModifiedBy>
  <dcterms:created xsi:type="dcterms:W3CDTF">2015-06-05T18:19:34Z</dcterms:created>
  <dcterms:modified xsi:type="dcterms:W3CDTF">2020-07-09T14:14:28Z</dcterms:modified>
</cp:coreProperties>
</file>