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一元线性回归（没做）\一元线性相关分析\"/>
    </mc:Choice>
  </mc:AlternateContent>
  <xr:revisionPtr revIDLastSave="0" documentId="13_ncr:1_{109125EA-A07B-4D1C-875E-C48EC14F588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散点图" sheetId="1" r:id="rId1"/>
    <sheet name="相关分析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2" l="1"/>
  <c r="J29" i="2"/>
  <c r="H29" i="2"/>
  <c r="I27" i="2"/>
  <c r="J27" i="2"/>
  <c r="K27" i="2"/>
  <c r="L27" i="2"/>
  <c r="H27" i="2"/>
  <c r="H3" i="2"/>
  <c r="J3" i="2" s="1"/>
  <c r="I3" i="2"/>
  <c r="K3" i="2" s="1"/>
  <c r="H4" i="2"/>
  <c r="J4" i="2" s="1"/>
  <c r="I4" i="2"/>
  <c r="K4" i="2"/>
  <c r="L4" i="2"/>
  <c r="H5" i="2"/>
  <c r="I5" i="2"/>
  <c r="J5" i="2"/>
  <c r="K5" i="2"/>
  <c r="L5" i="2"/>
  <c r="H6" i="2"/>
  <c r="L6" i="2" s="1"/>
  <c r="I6" i="2"/>
  <c r="K6" i="2" s="1"/>
  <c r="J6" i="2"/>
  <c r="H7" i="2"/>
  <c r="J7" i="2" s="1"/>
  <c r="I7" i="2"/>
  <c r="K7" i="2" s="1"/>
  <c r="L7" i="2"/>
  <c r="H8" i="2"/>
  <c r="L8" i="2" s="1"/>
  <c r="I8" i="2"/>
  <c r="K8" i="2"/>
  <c r="H9" i="2"/>
  <c r="L9" i="2" s="1"/>
  <c r="I9" i="2"/>
  <c r="J9" i="2"/>
  <c r="K9" i="2"/>
  <c r="H10" i="2"/>
  <c r="I10" i="2"/>
  <c r="K10" i="2" s="1"/>
  <c r="J10" i="2"/>
  <c r="L10" i="2"/>
  <c r="H11" i="2"/>
  <c r="J11" i="2" s="1"/>
  <c r="I11" i="2"/>
  <c r="K11" i="2" s="1"/>
  <c r="H12" i="2"/>
  <c r="I12" i="2"/>
  <c r="J12" i="2"/>
  <c r="K12" i="2"/>
  <c r="L12" i="2"/>
  <c r="H13" i="2"/>
  <c r="I13" i="2"/>
  <c r="J13" i="2"/>
  <c r="K13" i="2"/>
  <c r="L13" i="2"/>
  <c r="H14" i="2"/>
  <c r="L14" i="2" s="1"/>
  <c r="I14" i="2"/>
  <c r="K14" i="2" s="1"/>
  <c r="J14" i="2"/>
  <c r="H15" i="2"/>
  <c r="J15" i="2" s="1"/>
  <c r="I15" i="2"/>
  <c r="K15" i="2"/>
  <c r="L15" i="2"/>
  <c r="H16" i="2"/>
  <c r="L16" i="2" s="1"/>
  <c r="I16" i="2"/>
  <c r="K16" i="2"/>
  <c r="H17" i="2"/>
  <c r="L17" i="2" s="1"/>
  <c r="I17" i="2"/>
  <c r="J17" i="2"/>
  <c r="K17" i="2"/>
  <c r="H18" i="2"/>
  <c r="I18" i="2"/>
  <c r="K18" i="2" s="1"/>
  <c r="J18" i="2"/>
  <c r="L18" i="2"/>
  <c r="H19" i="2"/>
  <c r="J19" i="2" s="1"/>
  <c r="I19" i="2"/>
  <c r="K19" i="2" s="1"/>
  <c r="H20" i="2"/>
  <c r="I20" i="2"/>
  <c r="J20" i="2"/>
  <c r="K20" i="2"/>
  <c r="L20" i="2"/>
  <c r="H21" i="2"/>
  <c r="I21" i="2"/>
  <c r="J21" i="2"/>
  <c r="K21" i="2"/>
  <c r="L21" i="2"/>
  <c r="H22" i="2"/>
  <c r="L22" i="2" s="1"/>
  <c r="I22" i="2"/>
  <c r="K22" i="2" s="1"/>
  <c r="J22" i="2"/>
  <c r="H23" i="2"/>
  <c r="J23" i="2" s="1"/>
  <c r="I23" i="2"/>
  <c r="K23" i="2"/>
  <c r="L23" i="2"/>
  <c r="H24" i="2"/>
  <c r="J24" i="2" s="1"/>
  <c r="I24" i="2"/>
  <c r="K24" i="2"/>
  <c r="H25" i="2"/>
  <c r="L25" i="2" s="1"/>
  <c r="I25" i="2"/>
  <c r="J25" i="2"/>
  <c r="K25" i="2"/>
  <c r="H26" i="2"/>
  <c r="I26" i="2"/>
  <c r="K26" i="2" s="1"/>
  <c r="J26" i="2"/>
  <c r="L26" i="2"/>
  <c r="L2" i="2"/>
  <c r="K2" i="2"/>
  <c r="J2" i="2"/>
  <c r="I2" i="2"/>
  <c r="H2" i="2"/>
  <c r="L24" i="2" l="1"/>
  <c r="L11" i="2"/>
  <c r="J16" i="2"/>
  <c r="J8" i="2"/>
  <c r="L19" i="2"/>
  <c r="L3" i="2"/>
</calcChain>
</file>

<file path=xl/sharedStrings.xml><?xml version="1.0" encoding="utf-8"?>
<sst xmlns="http://schemas.openxmlformats.org/spreadsheetml/2006/main" count="31" uniqueCount="20">
  <si>
    <t>分行编号</t>
    <phoneticPr fontId="1" type="noConversion"/>
  </si>
  <si>
    <t>不良贷款（亿元）</t>
  </si>
  <si>
    <t>不良贷款（亿元）</t>
    <phoneticPr fontId="1" type="noConversion"/>
  </si>
  <si>
    <t>各项贷款余额（亿元）</t>
  </si>
  <si>
    <t>各项贷款余额（亿元）</t>
    <phoneticPr fontId="1" type="noConversion"/>
  </si>
  <si>
    <t>本年累积应收贷款（亿元）</t>
  </si>
  <si>
    <t>本年累积应收贷款（亿元）</t>
    <phoneticPr fontId="1" type="noConversion"/>
  </si>
  <si>
    <t>贷款项目个数（个）</t>
  </si>
  <si>
    <t>贷款项目个数（个）</t>
    <phoneticPr fontId="1" type="noConversion"/>
  </si>
  <si>
    <t>本年固定资产投资额（亿元）</t>
  </si>
  <si>
    <t>本年固定资产投资额（亿元）</t>
    <phoneticPr fontId="1" type="noConversion"/>
  </si>
  <si>
    <t>x</t>
    <phoneticPr fontId="1" type="noConversion"/>
  </si>
  <si>
    <t>y</t>
    <phoneticPr fontId="1" type="noConversion"/>
  </si>
  <si>
    <t>x²</t>
    <phoneticPr fontId="1" type="noConversion"/>
  </si>
  <si>
    <t>y²</t>
    <phoneticPr fontId="1" type="noConversion"/>
  </si>
  <si>
    <t>xy</t>
    <phoneticPr fontId="1" type="noConversion"/>
  </si>
  <si>
    <t>合计</t>
    <phoneticPr fontId="1" type="noConversion"/>
  </si>
  <si>
    <t>r=</t>
    <phoneticPr fontId="1" type="noConversion"/>
  </si>
  <si>
    <t>用EXCEL函数 “CORREL()” 计算</t>
    <phoneticPr fontId="1" type="noConversion"/>
  </si>
  <si>
    <t>用EXCEL函数“REARSON()"计算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</si>
</sst>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3" borderId="0" xfId="0" applyFont="1" applyFill="1"/>
    <xf numFmtId="176" fontId="0" fillId="0" borderId="0" xfId="0" applyNumberFormat="1"/>
    <xf numFmtId="0" fontId="2" fillId="0" borderId="0" xfId="0" applyFont="1"/>
    <xf numFmtId="2" fontId="2" fillId="2" borderId="0" xfId="0" applyNumberFormat="1" applyFont="1" applyFill="1"/>
    <xf numFmtId="0" fontId="6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散点图!$C$2:$C$26</c:f>
              <c:numCache>
                <c:formatCode>0.00</c:formatCode>
                <c:ptCount val="25"/>
                <c:pt idx="0">
                  <c:v>67.3</c:v>
                </c:pt>
                <c:pt idx="1">
                  <c:v>111.3</c:v>
                </c:pt>
                <c:pt idx="2">
                  <c:v>173</c:v>
                </c:pt>
                <c:pt idx="3">
                  <c:v>80.8</c:v>
                </c:pt>
                <c:pt idx="4">
                  <c:v>199.7</c:v>
                </c:pt>
                <c:pt idx="5">
                  <c:v>16.2</c:v>
                </c:pt>
                <c:pt idx="6">
                  <c:v>107.4</c:v>
                </c:pt>
                <c:pt idx="7">
                  <c:v>185.4</c:v>
                </c:pt>
                <c:pt idx="8">
                  <c:v>96.1</c:v>
                </c:pt>
                <c:pt idx="9">
                  <c:v>72.8</c:v>
                </c:pt>
                <c:pt idx="10">
                  <c:v>64.2</c:v>
                </c:pt>
                <c:pt idx="11">
                  <c:v>132.19999999999999</c:v>
                </c:pt>
                <c:pt idx="12">
                  <c:v>58.6</c:v>
                </c:pt>
                <c:pt idx="13">
                  <c:v>174.6</c:v>
                </c:pt>
                <c:pt idx="14">
                  <c:v>263.5</c:v>
                </c:pt>
                <c:pt idx="15">
                  <c:v>79.3</c:v>
                </c:pt>
                <c:pt idx="16">
                  <c:v>14.8</c:v>
                </c:pt>
                <c:pt idx="17">
                  <c:v>73.5</c:v>
                </c:pt>
                <c:pt idx="18">
                  <c:v>24.7</c:v>
                </c:pt>
                <c:pt idx="19">
                  <c:v>139.4</c:v>
                </c:pt>
                <c:pt idx="20">
                  <c:v>368.2</c:v>
                </c:pt>
                <c:pt idx="21">
                  <c:v>95.7</c:v>
                </c:pt>
                <c:pt idx="22">
                  <c:v>109.6</c:v>
                </c:pt>
                <c:pt idx="23">
                  <c:v>196.2</c:v>
                </c:pt>
                <c:pt idx="24">
                  <c:v>102.2</c:v>
                </c:pt>
              </c:numCache>
            </c:numRef>
          </c:xVal>
          <c:yVal>
            <c:numRef>
              <c:f>散点图!$B$2:$B$26</c:f>
              <c:numCache>
                <c:formatCode>0.00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8-4E80-8E81-F04C52CA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03104"/>
        <c:axId val="568101792"/>
      </c:scatterChart>
      <c:valAx>
        <c:axId val="568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各项贷款余额（亿元）</a:t>
                </a:r>
              </a:p>
            </c:rich>
          </c:tx>
          <c:layout>
            <c:manualLayout>
              <c:xMode val="edge"/>
              <c:yMode val="edge"/>
              <c:x val="0.36931407275648026"/>
              <c:y val="0.87670502559069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1792"/>
        <c:crosses val="autoZero"/>
        <c:crossBetween val="midCat"/>
      </c:valAx>
      <c:valAx>
        <c:axId val="5681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散点图!$D$2:$D$26</c:f>
              <c:numCache>
                <c:formatCode>0.00</c:formatCode>
                <c:ptCount val="25"/>
                <c:pt idx="0">
                  <c:v>6.8</c:v>
                </c:pt>
                <c:pt idx="1">
                  <c:v>19.8</c:v>
                </c:pt>
                <c:pt idx="2">
                  <c:v>7.7</c:v>
                </c:pt>
                <c:pt idx="3">
                  <c:v>7.2</c:v>
                </c:pt>
                <c:pt idx="4">
                  <c:v>16.5</c:v>
                </c:pt>
                <c:pt idx="5">
                  <c:v>2.2000000000000002</c:v>
                </c:pt>
                <c:pt idx="6">
                  <c:v>10.7</c:v>
                </c:pt>
                <c:pt idx="7">
                  <c:v>27.1</c:v>
                </c:pt>
                <c:pt idx="8">
                  <c:v>1.7</c:v>
                </c:pt>
                <c:pt idx="9">
                  <c:v>9.1</c:v>
                </c:pt>
                <c:pt idx="10">
                  <c:v>2.1</c:v>
                </c:pt>
                <c:pt idx="11">
                  <c:v>11.2</c:v>
                </c:pt>
                <c:pt idx="12">
                  <c:v>6</c:v>
                </c:pt>
                <c:pt idx="13">
                  <c:v>12.7</c:v>
                </c:pt>
                <c:pt idx="14">
                  <c:v>15.6</c:v>
                </c:pt>
                <c:pt idx="15">
                  <c:v>8.9</c:v>
                </c:pt>
                <c:pt idx="16">
                  <c:v>0.6</c:v>
                </c:pt>
                <c:pt idx="17">
                  <c:v>5.9</c:v>
                </c:pt>
                <c:pt idx="18">
                  <c:v>5</c:v>
                </c:pt>
                <c:pt idx="19">
                  <c:v>7.2</c:v>
                </c:pt>
                <c:pt idx="20">
                  <c:v>16.8</c:v>
                </c:pt>
                <c:pt idx="21">
                  <c:v>3.8</c:v>
                </c:pt>
                <c:pt idx="22">
                  <c:v>10.3</c:v>
                </c:pt>
                <c:pt idx="23">
                  <c:v>15.8</c:v>
                </c:pt>
                <c:pt idx="24">
                  <c:v>12</c:v>
                </c:pt>
              </c:numCache>
            </c:numRef>
          </c:xVal>
          <c:yVal>
            <c:numRef>
              <c:f>散点图!$B$2:$B$26</c:f>
              <c:numCache>
                <c:formatCode>0.00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4-4FBE-A718-72157C19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57264"/>
        <c:axId val="576259888"/>
      </c:scatterChart>
      <c:valAx>
        <c:axId val="5762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本年累积应收贷款（亿元）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59888"/>
        <c:crosses val="autoZero"/>
        <c:crossBetween val="midCat"/>
      </c:valAx>
      <c:valAx>
        <c:axId val="5762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不良贷款（亿元）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2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散点图!$E$2:$E$26</c:f>
              <c:numCache>
                <c:formatCode>0.00</c:formatCode>
                <c:ptCount val="25"/>
                <c:pt idx="0">
                  <c:v>5</c:v>
                </c:pt>
                <c:pt idx="1">
                  <c:v>16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17</c:v>
                </c:pt>
                <c:pt idx="7">
                  <c:v>18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14</c:v>
                </c:pt>
                <c:pt idx="13">
                  <c:v>26</c:v>
                </c:pt>
                <c:pt idx="14">
                  <c:v>34</c:v>
                </c:pt>
                <c:pt idx="15">
                  <c:v>15</c:v>
                </c:pt>
                <c:pt idx="16">
                  <c:v>2</c:v>
                </c:pt>
                <c:pt idx="17">
                  <c:v>11</c:v>
                </c:pt>
                <c:pt idx="18">
                  <c:v>4</c:v>
                </c:pt>
                <c:pt idx="19">
                  <c:v>28</c:v>
                </c:pt>
                <c:pt idx="20">
                  <c:v>32</c:v>
                </c:pt>
                <c:pt idx="21">
                  <c:v>10</c:v>
                </c:pt>
                <c:pt idx="22">
                  <c:v>14</c:v>
                </c:pt>
                <c:pt idx="23">
                  <c:v>16</c:v>
                </c:pt>
                <c:pt idx="24">
                  <c:v>10</c:v>
                </c:pt>
              </c:numCache>
            </c:numRef>
          </c:xVal>
          <c:yVal>
            <c:numRef>
              <c:f>散点图!$B$2:$B$26</c:f>
              <c:numCache>
                <c:formatCode>0.00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3-478E-99A4-18C78B4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03104"/>
        <c:axId val="568101792"/>
      </c:scatterChart>
      <c:valAx>
        <c:axId val="568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贷款项目个数（个）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931407275648026"/>
              <c:y val="0.87670502559069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1792"/>
        <c:crosses val="autoZero"/>
        <c:crossBetween val="midCat"/>
      </c:valAx>
      <c:valAx>
        <c:axId val="5681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散点图!$F$2:$F$26</c:f>
              <c:numCache>
                <c:formatCode>0.00</c:formatCode>
                <c:ptCount val="25"/>
                <c:pt idx="0">
                  <c:v>51.9</c:v>
                </c:pt>
                <c:pt idx="1">
                  <c:v>90.9</c:v>
                </c:pt>
                <c:pt idx="2">
                  <c:v>73.7</c:v>
                </c:pt>
                <c:pt idx="3">
                  <c:v>14.5</c:v>
                </c:pt>
                <c:pt idx="4">
                  <c:v>63.2</c:v>
                </c:pt>
                <c:pt idx="5">
                  <c:v>2.2000000000000002</c:v>
                </c:pt>
                <c:pt idx="6">
                  <c:v>20.2</c:v>
                </c:pt>
                <c:pt idx="7">
                  <c:v>43.8</c:v>
                </c:pt>
                <c:pt idx="8">
                  <c:v>55.9</c:v>
                </c:pt>
                <c:pt idx="9">
                  <c:v>64.3</c:v>
                </c:pt>
                <c:pt idx="10">
                  <c:v>42.7</c:v>
                </c:pt>
                <c:pt idx="11">
                  <c:v>76.7</c:v>
                </c:pt>
                <c:pt idx="12">
                  <c:v>22.8</c:v>
                </c:pt>
                <c:pt idx="13">
                  <c:v>117.1</c:v>
                </c:pt>
                <c:pt idx="14">
                  <c:v>146.69999999999999</c:v>
                </c:pt>
                <c:pt idx="15">
                  <c:v>29.9</c:v>
                </c:pt>
                <c:pt idx="16">
                  <c:v>42.1</c:v>
                </c:pt>
                <c:pt idx="17">
                  <c:v>25.3</c:v>
                </c:pt>
                <c:pt idx="18">
                  <c:v>13.4</c:v>
                </c:pt>
                <c:pt idx="19">
                  <c:v>64.3</c:v>
                </c:pt>
                <c:pt idx="20">
                  <c:v>163.9</c:v>
                </c:pt>
                <c:pt idx="21">
                  <c:v>44.5</c:v>
                </c:pt>
                <c:pt idx="22">
                  <c:v>67.900000000000006</c:v>
                </c:pt>
                <c:pt idx="23">
                  <c:v>39.700000000000003</c:v>
                </c:pt>
                <c:pt idx="24">
                  <c:v>97.1</c:v>
                </c:pt>
              </c:numCache>
            </c:numRef>
          </c:xVal>
          <c:yVal>
            <c:numRef>
              <c:f>散点图!$B$2:$B$26</c:f>
              <c:numCache>
                <c:formatCode>0.00</c:formatCode>
                <c:ptCount val="25"/>
                <c:pt idx="0">
                  <c:v>0.9</c:v>
                </c:pt>
                <c:pt idx="1">
                  <c:v>1.1000000000000001</c:v>
                </c:pt>
                <c:pt idx="2">
                  <c:v>4.8</c:v>
                </c:pt>
                <c:pt idx="3">
                  <c:v>3.2</c:v>
                </c:pt>
                <c:pt idx="4">
                  <c:v>7.8</c:v>
                </c:pt>
                <c:pt idx="5">
                  <c:v>2.7</c:v>
                </c:pt>
                <c:pt idx="6">
                  <c:v>1.6</c:v>
                </c:pt>
                <c:pt idx="7">
                  <c:v>12.5</c:v>
                </c:pt>
                <c:pt idx="8">
                  <c:v>1</c:v>
                </c:pt>
                <c:pt idx="9">
                  <c:v>2.6</c:v>
                </c:pt>
                <c:pt idx="10">
                  <c:v>0.3</c:v>
                </c:pt>
                <c:pt idx="11">
                  <c:v>4</c:v>
                </c:pt>
                <c:pt idx="12">
                  <c:v>0.8</c:v>
                </c:pt>
                <c:pt idx="13">
                  <c:v>3.5</c:v>
                </c:pt>
                <c:pt idx="14">
                  <c:v>10.199999999999999</c:v>
                </c:pt>
                <c:pt idx="15">
                  <c:v>3</c:v>
                </c:pt>
                <c:pt idx="16">
                  <c:v>0.2</c:v>
                </c:pt>
                <c:pt idx="17">
                  <c:v>0.4</c:v>
                </c:pt>
                <c:pt idx="18">
                  <c:v>1</c:v>
                </c:pt>
                <c:pt idx="19">
                  <c:v>6.8</c:v>
                </c:pt>
                <c:pt idx="20">
                  <c:v>11.6</c:v>
                </c:pt>
                <c:pt idx="21">
                  <c:v>1.6</c:v>
                </c:pt>
                <c:pt idx="22">
                  <c:v>1.2</c:v>
                </c:pt>
                <c:pt idx="23">
                  <c:v>7.2</c:v>
                </c:pt>
                <c:pt idx="2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2-4DF0-A661-5EB4E407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03104"/>
        <c:axId val="568101792"/>
      </c:scatterChart>
      <c:valAx>
        <c:axId val="568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baseline="0">
                    <a:effectLst/>
                  </a:rPr>
                  <a:t>本年固定资产投资额（亿元）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931407275648026"/>
              <c:y val="0.87670502559069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1792"/>
        <c:crosses val="autoZero"/>
        <c:crossBetween val="midCat"/>
      </c:valAx>
      <c:valAx>
        <c:axId val="5681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不良贷款（亿元）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1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2659</xdr:colOff>
      <xdr:row>0</xdr:row>
      <xdr:rowOff>486809</xdr:rowOff>
    </xdr:from>
    <xdr:to>
      <xdr:col>13</xdr:col>
      <xdr:colOff>609010</xdr:colOff>
      <xdr:row>16</xdr:row>
      <xdr:rowOff>61359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04D20B-7DA1-4D6A-A6DD-CCEE1B49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76792</xdr:colOff>
      <xdr:row>0</xdr:row>
      <xdr:rowOff>492790</xdr:rowOff>
    </xdr:from>
    <xdr:to>
      <xdr:col>21</xdr:col>
      <xdr:colOff>48734</xdr:colOff>
      <xdr:row>16</xdr:row>
      <xdr:rowOff>75757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303660-0671-48C9-8979-246E4F0E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657150</xdr:colOff>
      <xdr:row>17</xdr:row>
      <xdr:rowOff>103372</xdr:rowOff>
    </xdr:from>
    <xdr:to>
      <xdr:col>13</xdr:col>
      <xdr:colOff>606350</xdr:colOff>
      <xdr:row>33</xdr:row>
      <xdr:rowOff>2806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40EC63-3B06-4127-A428-D05F081E0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110756</xdr:colOff>
      <xdr:row>17</xdr:row>
      <xdr:rowOff>110755</xdr:rowOff>
    </xdr:from>
    <xdr:to>
      <xdr:col>21</xdr:col>
      <xdr:colOff>59956</xdr:colOff>
      <xdr:row>33</xdr:row>
      <xdr:rowOff>10189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34BAA3-1FF4-457C-9A35-A2D3D1184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30</xdr:row>
      <xdr:rowOff>95250</xdr:rowOff>
    </xdr:from>
    <xdr:ext cx="3422650" cy="579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CF5F080-8B3E-47A4-BDE6-0385A493D352}"/>
                </a:ext>
              </a:extLst>
            </xdr:cNvPr>
            <xdr:cNvSpPr txBox="1"/>
          </xdr:nvSpPr>
          <xdr:spPr>
            <a:xfrm>
              <a:off x="1339850" y="6343650"/>
              <a:ext cx="3422650" cy="579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nary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nary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)²</m:t>
                            </m:r>
                          </m:e>
                        </m:rad>
                        <m:rad>
                          <m:radPr>
                            <m:degHide m:val="on"/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−(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altLang="zh-CN" sz="16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</m:nary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)²</m:t>
                                </m:r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6CF5F080-8B3E-47A4-BDE6-0385A493D352}"/>
                </a:ext>
              </a:extLst>
            </xdr:cNvPr>
            <xdr:cNvSpPr txBox="1"/>
          </xdr:nvSpPr>
          <xdr:spPr>
            <a:xfrm>
              <a:off x="1339850" y="6343650"/>
              <a:ext cx="3422650" cy="579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𝑟=(𝑛∑▒𝑥𝑦−∑▒𝑥 ∑▒𝑦)/(√(𝑛∑▒𝑥^2 −(∑▒𝑥)²) √(𝑛∑▒〖𝑦^2−(∑▒𝑦)²〗))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="56" workbookViewId="0">
      <selection sqref="A1:F26"/>
    </sheetView>
  </sheetViews>
  <sheetFormatPr defaultRowHeight="14" x14ac:dyDescent="0.3"/>
  <cols>
    <col min="3" max="3" width="9.83203125" customWidth="1"/>
    <col min="4" max="4" width="11.9140625" customWidth="1"/>
    <col min="5" max="5" width="10.08203125" customWidth="1"/>
    <col min="6" max="6" width="11.08203125" customWidth="1"/>
  </cols>
  <sheetData>
    <row r="1" spans="1:6" ht="39.5" customHeight="1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</row>
    <row r="2" spans="1:6" x14ac:dyDescent="0.3">
      <c r="A2">
        <v>1</v>
      </c>
      <c r="B2" s="2">
        <v>0.9</v>
      </c>
      <c r="C2" s="2">
        <v>67.3</v>
      </c>
      <c r="D2" s="2">
        <v>6.8</v>
      </c>
      <c r="E2" s="2">
        <v>5</v>
      </c>
      <c r="F2" s="2">
        <v>51.9</v>
      </c>
    </row>
    <row r="3" spans="1:6" x14ac:dyDescent="0.3">
      <c r="A3">
        <v>2</v>
      </c>
      <c r="B3" s="2">
        <v>1.1000000000000001</v>
      </c>
      <c r="C3" s="2">
        <v>111.3</v>
      </c>
      <c r="D3" s="2">
        <v>19.8</v>
      </c>
      <c r="E3" s="2">
        <v>16</v>
      </c>
      <c r="F3" s="2">
        <v>90.9</v>
      </c>
    </row>
    <row r="4" spans="1:6" x14ac:dyDescent="0.3">
      <c r="A4">
        <v>3</v>
      </c>
      <c r="B4" s="2">
        <v>4.8</v>
      </c>
      <c r="C4" s="2">
        <v>173</v>
      </c>
      <c r="D4" s="2">
        <v>7.7</v>
      </c>
      <c r="E4" s="2">
        <v>17</v>
      </c>
      <c r="F4" s="2">
        <v>73.7</v>
      </c>
    </row>
    <row r="5" spans="1:6" x14ac:dyDescent="0.3">
      <c r="A5">
        <v>4</v>
      </c>
      <c r="B5" s="2">
        <v>3.2</v>
      </c>
      <c r="C5" s="2">
        <v>80.8</v>
      </c>
      <c r="D5" s="2">
        <v>7.2</v>
      </c>
      <c r="E5" s="2">
        <v>10</v>
      </c>
      <c r="F5" s="2">
        <v>14.5</v>
      </c>
    </row>
    <row r="6" spans="1:6" x14ac:dyDescent="0.3">
      <c r="A6">
        <v>5</v>
      </c>
      <c r="B6" s="2">
        <v>7.8</v>
      </c>
      <c r="C6" s="2">
        <v>199.7</v>
      </c>
      <c r="D6" s="2">
        <v>16.5</v>
      </c>
      <c r="E6" s="2">
        <v>9</v>
      </c>
      <c r="F6" s="2">
        <v>63.2</v>
      </c>
    </row>
    <row r="7" spans="1:6" x14ac:dyDescent="0.3">
      <c r="A7">
        <v>6</v>
      </c>
      <c r="B7" s="2">
        <v>2.7</v>
      </c>
      <c r="C7" s="2">
        <v>16.2</v>
      </c>
      <c r="D7" s="2">
        <v>2.2000000000000002</v>
      </c>
      <c r="E7" s="2">
        <v>1</v>
      </c>
      <c r="F7" s="2">
        <v>2.2000000000000002</v>
      </c>
    </row>
    <row r="8" spans="1:6" x14ac:dyDescent="0.3">
      <c r="A8">
        <v>7</v>
      </c>
      <c r="B8" s="2">
        <v>1.6</v>
      </c>
      <c r="C8" s="2">
        <v>107.4</v>
      </c>
      <c r="D8" s="2">
        <v>10.7</v>
      </c>
      <c r="E8" s="2">
        <v>17</v>
      </c>
      <c r="F8" s="2">
        <v>20.2</v>
      </c>
    </row>
    <row r="9" spans="1:6" x14ac:dyDescent="0.3">
      <c r="A9">
        <v>8</v>
      </c>
      <c r="B9" s="2">
        <v>12.5</v>
      </c>
      <c r="C9" s="2">
        <v>185.4</v>
      </c>
      <c r="D9" s="2">
        <v>27.1</v>
      </c>
      <c r="E9" s="2">
        <v>18</v>
      </c>
      <c r="F9" s="2">
        <v>43.8</v>
      </c>
    </row>
    <row r="10" spans="1:6" x14ac:dyDescent="0.3">
      <c r="A10">
        <v>9</v>
      </c>
      <c r="B10" s="2">
        <v>1</v>
      </c>
      <c r="C10" s="2">
        <v>96.1</v>
      </c>
      <c r="D10" s="2">
        <v>1.7</v>
      </c>
      <c r="E10" s="2">
        <v>10</v>
      </c>
      <c r="F10" s="2">
        <v>55.9</v>
      </c>
    </row>
    <row r="11" spans="1:6" x14ac:dyDescent="0.3">
      <c r="A11">
        <v>10</v>
      </c>
      <c r="B11" s="2">
        <v>2.6</v>
      </c>
      <c r="C11" s="2">
        <v>72.8</v>
      </c>
      <c r="D11" s="2">
        <v>9.1</v>
      </c>
      <c r="E11" s="2">
        <v>14</v>
      </c>
      <c r="F11" s="2">
        <v>64.3</v>
      </c>
    </row>
    <row r="12" spans="1:6" x14ac:dyDescent="0.3">
      <c r="A12">
        <v>11</v>
      </c>
      <c r="B12" s="2">
        <v>0.3</v>
      </c>
      <c r="C12" s="2">
        <v>64.2</v>
      </c>
      <c r="D12" s="2">
        <v>2.1</v>
      </c>
      <c r="E12" s="2">
        <v>11</v>
      </c>
      <c r="F12" s="2">
        <v>42.7</v>
      </c>
    </row>
    <row r="13" spans="1:6" x14ac:dyDescent="0.3">
      <c r="A13">
        <v>12</v>
      </c>
      <c r="B13" s="2">
        <v>4</v>
      </c>
      <c r="C13" s="2">
        <v>132.19999999999999</v>
      </c>
      <c r="D13" s="2">
        <v>11.2</v>
      </c>
      <c r="E13" s="2">
        <v>23</v>
      </c>
      <c r="F13" s="2">
        <v>76.7</v>
      </c>
    </row>
    <row r="14" spans="1:6" x14ac:dyDescent="0.3">
      <c r="A14">
        <v>13</v>
      </c>
      <c r="B14" s="2">
        <v>0.8</v>
      </c>
      <c r="C14" s="2">
        <v>58.6</v>
      </c>
      <c r="D14" s="2">
        <v>6</v>
      </c>
      <c r="E14" s="2">
        <v>14</v>
      </c>
      <c r="F14" s="2">
        <v>22.8</v>
      </c>
    </row>
    <row r="15" spans="1:6" x14ac:dyDescent="0.3">
      <c r="A15">
        <v>14</v>
      </c>
      <c r="B15" s="2">
        <v>3.5</v>
      </c>
      <c r="C15" s="2">
        <v>174.6</v>
      </c>
      <c r="D15" s="2">
        <v>12.7</v>
      </c>
      <c r="E15" s="2">
        <v>26</v>
      </c>
      <c r="F15" s="2">
        <v>117.1</v>
      </c>
    </row>
    <row r="16" spans="1:6" x14ac:dyDescent="0.3">
      <c r="A16">
        <v>15</v>
      </c>
      <c r="B16" s="2">
        <v>10.199999999999999</v>
      </c>
      <c r="C16" s="2">
        <v>263.5</v>
      </c>
      <c r="D16" s="2">
        <v>15.6</v>
      </c>
      <c r="E16" s="2">
        <v>34</v>
      </c>
      <c r="F16" s="2">
        <v>146.69999999999999</v>
      </c>
    </row>
    <row r="17" spans="1:6" x14ac:dyDescent="0.3">
      <c r="A17">
        <v>16</v>
      </c>
      <c r="B17" s="2">
        <v>3</v>
      </c>
      <c r="C17" s="2">
        <v>79.3</v>
      </c>
      <c r="D17" s="2">
        <v>8.9</v>
      </c>
      <c r="E17" s="2">
        <v>15</v>
      </c>
      <c r="F17" s="2">
        <v>29.9</v>
      </c>
    </row>
    <row r="18" spans="1:6" x14ac:dyDescent="0.3">
      <c r="A18">
        <v>17</v>
      </c>
      <c r="B18" s="2">
        <v>0.2</v>
      </c>
      <c r="C18" s="2">
        <v>14.8</v>
      </c>
      <c r="D18" s="2">
        <v>0.6</v>
      </c>
      <c r="E18" s="2">
        <v>2</v>
      </c>
      <c r="F18" s="2">
        <v>42.1</v>
      </c>
    </row>
    <row r="19" spans="1:6" x14ac:dyDescent="0.3">
      <c r="A19">
        <v>18</v>
      </c>
      <c r="B19" s="2">
        <v>0.4</v>
      </c>
      <c r="C19" s="2">
        <v>73.5</v>
      </c>
      <c r="D19" s="2">
        <v>5.9</v>
      </c>
      <c r="E19" s="2">
        <v>11</v>
      </c>
      <c r="F19" s="2">
        <v>25.3</v>
      </c>
    </row>
    <row r="20" spans="1:6" x14ac:dyDescent="0.3">
      <c r="A20">
        <v>19</v>
      </c>
      <c r="B20" s="2">
        <v>1</v>
      </c>
      <c r="C20" s="2">
        <v>24.7</v>
      </c>
      <c r="D20" s="2">
        <v>5</v>
      </c>
      <c r="E20" s="2">
        <v>4</v>
      </c>
      <c r="F20" s="2">
        <v>13.4</v>
      </c>
    </row>
    <row r="21" spans="1:6" x14ac:dyDescent="0.3">
      <c r="A21">
        <v>20</v>
      </c>
      <c r="B21" s="2">
        <v>6.8</v>
      </c>
      <c r="C21" s="2">
        <v>139.4</v>
      </c>
      <c r="D21" s="2">
        <v>7.2</v>
      </c>
      <c r="E21" s="2">
        <v>28</v>
      </c>
      <c r="F21" s="2">
        <v>64.3</v>
      </c>
    </row>
    <row r="22" spans="1:6" x14ac:dyDescent="0.3">
      <c r="A22">
        <v>21</v>
      </c>
      <c r="B22" s="2">
        <v>11.6</v>
      </c>
      <c r="C22" s="2">
        <v>368.2</v>
      </c>
      <c r="D22" s="2">
        <v>16.8</v>
      </c>
      <c r="E22" s="2">
        <v>32</v>
      </c>
      <c r="F22" s="2">
        <v>163.9</v>
      </c>
    </row>
    <row r="23" spans="1:6" x14ac:dyDescent="0.3">
      <c r="A23">
        <v>22</v>
      </c>
      <c r="B23" s="2">
        <v>1.6</v>
      </c>
      <c r="C23" s="2">
        <v>95.7</v>
      </c>
      <c r="D23" s="2">
        <v>3.8</v>
      </c>
      <c r="E23" s="2">
        <v>10</v>
      </c>
      <c r="F23" s="2">
        <v>44.5</v>
      </c>
    </row>
    <row r="24" spans="1:6" x14ac:dyDescent="0.3">
      <c r="A24">
        <v>23</v>
      </c>
      <c r="B24" s="2">
        <v>1.2</v>
      </c>
      <c r="C24" s="2">
        <v>109.6</v>
      </c>
      <c r="D24" s="2">
        <v>10.3</v>
      </c>
      <c r="E24" s="2">
        <v>14</v>
      </c>
      <c r="F24" s="2">
        <v>67.900000000000006</v>
      </c>
    </row>
    <row r="25" spans="1:6" x14ac:dyDescent="0.3">
      <c r="A25">
        <v>24</v>
      </c>
      <c r="B25" s="2">
        <v>7.2</v>
      </c>
      <c r="C25" s="2">
        <v>196.2</v>
      </c>
      <c r="D25" s="2">
        <v>15.8</v>
      </c>
      <c r="E25" s="2">
        <v>16</v>
      </c>
      <c r="F25" s="2">
        <v>39.700000000000003</v>
      </c>
    </row>
    <row r="26" spans="1:6" x14ac:dyDescent="0.3">
      <c r="A26">
        <v>25</v>
      </c>
      <c r="B26" s="2">
        <v>3.2</v>
      </c>
      <c r="C26" s="2">
        <v>102.2</v>
      </c>
      <c r="D26" s="2">
        <v>12</v>
      </c>
      <c r="E26" s="2">
        <v>10</v>
      </c>
      <c r="F26" s="2">
        <v>97.1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637C-E8CB-48E9-8BB1-27B47F92998E}">
  <dimension ref="A1:T30"/>
  <sheetViews>
    <sheetView tabSelected="1" topLeftCell="E1" zoomScale="67" workbookViewId="0">
      <selection activeCell="O2" sqref="O2:T7"/>
    </sheetView>
  </sheetViews>
  <sheetFormatPr defaultRowHeight="14" x14ac:dyDescent="0.3"/>
  <cols>
    <col min="8" max="8" width="12.25" customWidth="1"/>
    <col min="10" max="10" width="12.1640625" customWidth="1"/>
    <col min="15" max="15" width="19.5" customWidth="1"/>
    <col min="16" max="16" width="16.83203125" customWidth="1"/>
    <col min="17" max="17" width="18.75" customWidth="1"/>
    <col min="18" max="18" width="22.1640625" customWidth="1"/>
    <col min="19" max="19" width="24" customWidth="1"/>
    <col min="20" max="20" width="24.08203125" customWidth="1"/>
  </cols>
  <sheetData>
    <row r="1" spans="1:20" ht="56.5" thickBot="1" x14ac:dyDescent="0.3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</row>
    <row r="2" spans="1:20" x14ac:dyDescent="0.3">
      <c r="A2" s="3">
        <v>1</v>
      </c>
      <c r="B2" s="4">
        <v>0.9</v>
      </c>
      <c r="C2" s="4">
        <v>67.3</v>
      </c>
      <c r="D2" s="4">
        <v>6.8</v>
      </c>
      <c r="E2" s="4">
        <v>5</v>
      </c>
      <c r="F2" s="4">
        <v>51.9</v>
      </c>
      <c r="H2" s="2">
        <f>C2</f>
        <v>67.3</v>
      </c>
      <c r="I2" s="2">
        <f>B2</f>
        <v>0.9</v>
      </c>
      <c r="J2" s="9">
        <f>H2^2</f>
        <v>4529.29</v>
      </c>
      <c r="K2" s="9">
        <f>I2^2</f>
        <v>0.81</v>
      </c>
      <c r="L2">
        <f>H2*I2</f>
        <v>60.57</v>
      </c>
      <c r="O2" s="15"/>
      <c r="P2" s="15" t="s">
        <v>1</v>
      </c>
      <c r="Q2" s="15" t="s">
        <v>3</v>
      </c>
      <c r="R2" s="15" t="s">
        <v>5</v>
      </c>
      <c r="S2" s="15" t="s">
        <v>7</v>
      </c>
      <c r="T2" s="15" t="s">
        <v>9</v>
      </c>
    </row>
    <row r="3" spans="1:20" x14ac:dyDescent="0.3">
      <c r="A3" s="3">
        <v>2</v>
      </c>
      <c r="B3" s="4">
        <v>1.1000000000000001</v>
      </c>
      <c r="C3" s="4">
        <v>111.3</v>
      </c>
      <c r="D3" s="4">
        <v>19.8</v>
      </c>
      <c r="E3" s="4">
        <v>16</v>
      </c>
      <c r="F3" s="4">
        <v>90.9</v>
      </c>
      <c r="H3" s="2">
        <f t="shared" ref="H3:H26" si="0">C3</f>
        <v>111.3</v>
      </c>
      <c r="I3" s="2">
        <f t="shared" ref="I3:I26" si="1">B3</f>
        <v>1.1000000000000001</v>
      </c>
      <c r="J3" s="9">
        <f t="shared" ref="J3:J26" si="2">H3^2</f>
        <v>12387.689999999999</v>
      </c>
      <c r="K3" s="9">
        <f t="shared" ref="K3:K26" si="3">I3^2</f>
        <v>1.2100000000000002</v>
      </c>
      <c r="L3">
        <f t="shared" ref="L3:L26" si="4">H3*I3</f>
        <v>122.43</v>
      </c>
      <c r="O3" s="13" t="s">
        <v>1</v>
      </c>
      <c r="P3" s="13">
        <v>1</v>
      </c>
      <c r="Q3" s="13"/>
      <c r="R3" s="13"/>
      <c r="S3" s="13"/>
      <c r="T3" s="13"/>
    </row>
    <row r="4" spans="1:20" x14ac:dyDescent="0.3">
      <c r="A4" s="3">
        <v>3</v>
      </c>
      <c r="B4" s="4">
        <v>4.8</v>
      </c>
      <c r="C4" s="4">
        <v>173</v>
      </c>
      <c r="D4" s="4">
        <v>7.7</v>
      </c>
      <c r="E4" s="4">
        <v>17</v>
      </c>
      <c r="F4" s="4">
        <v>73.7</v>
      </c>
      <c r="H4" s="2">
        <f t="shared" si="0"/>
        <v>173</v>
      </c>
      <c r="I4" s="2">
        <f t="shared" si="1"/>
        <v>4.8</v>
      </c>
      <c r="J4" s="9">
        <f t="shared" si="2"/>
        <v>29929</v>
      </c>
      <c r="K4" s="9">
        <f t="shared" si="3"/>
        <v>23.04</v>
      </c>
      <c r="L4">
        <f t="shared" si="4"/>
        <v>830.4</v>
      </c>
      <c r="O4" s="13" t="s">
        <v>3</v>
      </c>
      <c r="P4" s="13">
        <v>0.84357136435928926</v>
      </c>
      <c r="Q4" s="13">
        <v>1</v>
      </c>
      <c r="R4" s="13"/>
      <c r="S4" s="13"/>
      <c r="T4" s="13"/>
    </row>
    <row r="5" spans="1:20" x14ac:dyDescent="0.3">
      <c r="A5" s="3">
        <v>4</v>
      </c>
      <c r="B5" s="4">
        <v>3.2</v>
      </c>
      <c r="C5" s="4">
        <v>80.8</v>
      </c>
      <c r="D5" s="4">
        <v>7.2</v>
      </c>
      <c r="E5" s="4">
        <v>10</v>
      </c>
      <c r="F5" s="4">
        <v>14.5</v>
      </c>
      <c r="H5" s="2">
        <f t="shared" si="0"/>
        <v>80.8</v>
      </c>
      <c r="I5" s="2">
        <f t="shared" si="1"/>
        <v>3.2</v>
      </c>
      <c r="J5" s="9">
        <f t="shared" si="2"/>
        <v>6528.6399999999994</v>
      </c>
      <c r="K5" s="9">
        <f t="shared" si="3"/>
        <v>10.240000000000002</v>
      </c>
      <c r="L5">
        <f t="shared" si="4"/>
        <v>258.56</v>
      </c>
      <c r="O5" s="13" t="s">
        <v>5</v>
      </c>
      <c r="P5" s="13">
        <v>0.73150500795941609</v>
      </c>
      <c r="Q5" s="13">
        <v>0.67877176417564733</v>
      </c>
      <c r="R5" s="13">
        <v>1</v>
      </c>
      <c r="S5" s="13"/>
      <c r="T5" s="13"/>
    </row>
    <row r="6" spans="1:20" x14ac:dyDescent="0.3">
      <c r="A6" s="3">
        <v>5</v>
      </c>
      <c r="B6" s="4">
        <v>7.8</v>
      </c>
      <c r="C6" s="4">
        <v>199.7</v>
      </c>
      <c r="D6" s="4">
        <v>16.5</v>
      </c>
      <c r="E6" s="4">
        <v>9</v>
      </c>
      <c r="F6" s="4">
        <v>63.2</v>
      </c>
      <c r="H6" s="2">
        <f t="shared" si="0"/>
        <v>199.7</v>
      </c>
      <c r="I6" s="2">
        <f t="shared" si="1"/>
        <v>7.8</v>
      </c>
      <c r="J6" s="9">
        <f t="shared" si="2"/>
        <v>39880.089999999997</v>
      </c>
      <c r="K6" s="9">
        <f t="shared" si="3"/>
        <v>60.839999999999996</v>
      </c>
      <c r="L6">
        <f t="shared" si="4"/>
        <v>1557.6599999999999</v>
      </c>
      <c r="O6" s="13" t="s">
        <v>7</v>
      </c>
      <c r="P6" s="13">
        <v>0.64218215263465106</v>
      </c>
      <c r="Q6" s="13">
        <v>0.79633970250929476</v>
      </c>
      <c r="R6" s="13">
        <v>0.53101220291574591</v>
      </c>
      <c r="S6" s="13">
        <v>1</v>
      </c>
      <c r="T6" s="13"/>
    </row>
    <row r="7" spans="1:20" ht="14.5" thickBot="1" x14ac:dyDescent="0.35">
      <c r="A7" s="3">
        <v>6</v>
      </c>
      <c r="B7" s="4">
        <v>2.7</v>
      </c>
      <c r="C7" s="4">
        <v>16.2</v>
      </c>
      <c r="D7" s="4">
        <v>2.2000000000000002</v>
      </c>
      <c r="E7" s="4">
        <v>1</v>
      </c>
      <c r="F7" s="4">
        <v>2.2000000000000002</v>
      </c>
      <c r="H7" s="2">
        <f t="shared" si="0"/>
        <v>16.2</v>
      </c>
      <c r="I7" s="2">
        <f t="shared" si="1"/>
        <v>2.7</v>
      </c>
      <c r="J7" s="9">
        <f t="shared" si="2"/>
        <v>262.44</v>
      </c>
      <c r="K7" s="9">
        <f t="shared" si="3"/>
        <v>7.2900000000000009</v>
      </c>
      <c r="L7">
        <f t="shared" si="4"/>
        <v>43.74</v>
      </c>
      <c r="O7" s="14" t="s">
        <v>9</v>
      </c>
      <c r="P7" s="14">
        <v>0.51851809007910343</v>
      </c>
      <c r="Q7" s="14">
        <v>0.77970215825439315</v>
      </c>
      <c r="R7" s="14">
        <v>0.4724309599075715</v>
      </c>
      <c r="S7" s="14">
        <v>0.73786363917939368</v>
      </c>
      <c r="T7" s="14">
        <v>1</v>
      </c>
    </row>
    <row r="8" spans="1:20" x14ac:dyDescent="0.3">
      <c r="A8" s="3">
        <v>7</v>
      </c>
      <c r="B8" s="4">
        <v>1.6</v>
      </c>
      <c r="C8" s="4">
        <v>107.4</v>
      </c>
      <c r="D8" s="4">
        <v>10.7</v>
      </c>
      <c r="E8" s="4">
        <v>17</v>
      </c>
      <c r="F8" s="4">
        <v>20.2</v>
      </c>
      <c r="H8" s="2">
        <f t="shared" si="0"/>
        <v>107.4</v>
      </c>
      <c r="I8" s="2">
        <f t="shared" si="1"/>
        <v>1.6</v>
      </c>
      <c r="J8" s="9">
        <f t="shared" si="2"/>
        <v>11534.760000000002</v>
      </c>
      <c r="K8" s="9">
        <f t="shared" si="3"/>
        <v>2.5600000000000005</v>
      </c>
      <c r="L8">
        <f t="shared" si="4"/>
        <v>171.84000000000003</v>
      </c>
    </row>
    <row r="9" spans="1:20" x14ac:dyDescent="0.3">
      <c r="A9" s="3">
        <v>8</v>
      </c>
      <c r="B9" s="4">
        <v>12.5</v>
      </c>
      <c r="C9" s="4">
        <v>185.4</v>
      </c>
      <c r="D9" s="4">
        <v>27.1</v>
      </c>
      <c r="E9" s="4">
        <v>18</v>
      </c>
      <c r="F9" s="4">
        <v>43.8</v>
      </c>
      <c r="H9" s="2">
        <f t="shared" si="0"/>
        <v>185.4</v>
      </c>
      <c r="I9" s="2">
        <f t="shared" si="1"/>
        <v>12.5</v>
      </c>
      <c r="J9" s="9">
        <f t="shared" si="2"/>
        <v>34373.160000000003</v>
      </c>
      <c r="K9" s="9">
        <f t="shared" si="3"/>
        <v>156.25</v>
      </c>
      <c r="L9">
        <f t="shared" si="4"/>
        <v>2317.5</v>
      </c>
    </row>
    <row r="10" spans="1:20" x14ac:dyDescent="0.3">
      <c r="A10" s="3">
        <v>9</v>
      </c>
      <c r="B10" s="4">
        <v>1</v>
      </c>
      <c r="C10" s="4">
        <v>96.1</v>
      </c>
      <c r="D10" s="4">
        <v>1.7</v>
      </c>
      <c r="E10" s="4">
        <v>10</v>
      </c>
      <c r="F10" s="4">
        <v>55.9</v>
      </c>
      <c r="H10" s="2">
        <f t="shared" si="0"/>
        <v>96.1</v>
      </c>
      <c r="I10" s="2">
        <f t="shared" si="1"/>
        <v>1</v>
      </c>
      <c r="J10" s="9">
        <f t="shared" si="2"/>
        <v>9235.2099999999991</v>
      </c>
      <c r="K10" s="9">
        <f t="shared" si="3"/>
        <v>1</v>
      </c>
      <c r="L10">
        <f t="shared" si="4"/>
        <v>96.1</v>
      </c>
    </row>
    <row r="11" spans="1:20" x14ac:dyDescent="0.3">
      <c r="A11" s="3">
        <v>10</v>
      </c>
      <c r="B11" s="4">
        <v>2.6</v>
      </c>
      <c r="C11" s="4">
        <v>72.8</v>
      </c>
      <c r="D11" s="4">
        <v>9.1</v>
      </c>
      <c r="E11" s="4">
        <v>14</v>
      </c>
      <c r="F11" s="4">
        <v>64.3</v>
      </c>
      <c r="H11" s="2">
        <f t="shared" si="0"/>
        <v>72.8</v>
      </c>
      <c r="I11" s="2">
        <f t="shared" si="1"/>
        <v>2.6</v>
      </c>
      <c r="J11" s="9">
        <f t="shared" si="2"/>
        <v>5299.8399999999992</v>
      </c>
      <c r="K11" s="9">
        <f t="shared" si="3"/>
        <v>6.7600000000000007</v>
      </c>
      <c r="L11">
        <f t="shared" si="4"/>
        <v>189.28</v>
      </c>
    </row>
    <row r="12" spans="1:20" x14ac:dyDescent="0.3">
      <c r="A12" s="3">
        <v>11</v>
      </c>
      <c r="B12" s="4">
        <v>0.3</v>
      </c>
      <c r="C12" s="4">
        <v>64.2</v>
      </c>
      <c r="D12" s="4">
        <v>2.1</v>
      </c>
      <c r="E12" s="4">
        <v>11</v>
      </c>
      <c r="F12" s="4">
        <v>42.7</v>
      </c>
      <c r="H12" s="2">
        <f t="shared" si="0"/>
        <v>64.2</v>
      </c>
      <c r="I12" s="2">
        <f t="shared" si="1"/>
        <v>0.3</v>
      </c>
      <c r="J12" s="9">
        <f t="shared" si="2"/>
        <v>4121.6400000000003</v>
      </c>
      <c r="K12" s="9">
        <f t="shared" si="3"/>
        <v>0.09</v>
      </c>
      <c r="L12">
        <f t="shared" si="4"/>
        <v>19.260000000000002</v>
      </c>
    </row>
    <row r="13" spans="1:20" x14ac:dyDescent="0.3">
      <c r="A13" s="3">
        <v>12</v>
      </c>
      <c r="B13" s="4">
        <v>4</v>
      </c>
      <c r="C13" s="4">
        <v>132.19999999999999</v>
      </c>
      <c r="D13" s="4">
        <v>11.2</v>
      </c>
      <c r="E13" s="4">
        <v>23</v>
      </c>
      <c r="F13" s="4">
        <v>76.7</v>
      </c>
      <c r="H13" s="2">
        <f t="shared" si="0"/>
        <v>132.19999999999999</v>
      </c>
      <c r="I13" s="2">
        <f t="shared" si="1"/>
        <v>4</v>
      </c>
      <c r="J13" s="9">
        <f t="shared" si="2"/>
        <v>17476.839999999997</v>
      </c>
      <c r="K13" s="9">
        <f t="shared" si="3"/>
        <v>16</v>
      </c>
      <c r="L13">
        <f t="shared" si="4"/>
        <v>528.79999999999995</v>
      </c>
    </row>
    <row r="14" spans="1:20" x14ac:dyDescent="0.3">
      <c r="A14" s="3">
        <v>13</v>
      </c>
      <c r="B14" s="4">
        <v>0.8</v>
      </c>
      <c r="C14" s="4">
        <v>58.6</v>
      </c>
      <c r="D14" s="4">
        <v>6</v>
      </c>
      <c r="E14" s="4">
        <v>14</v>
      </c>
      <c r="F14" s="4">
        <v>22.8</v>
      </c>
      <c r="H14" s="2">
        <f t="shared" si="0"/>
        <v>58.6</v>
      </c>
      <c r="I14" s="2">
        <f t="shared" si="1"/>
        <v>0.8</v>
      </c>
      <c r="J14" s="9">
        <f t="shared" si="2"/>
        <v>3433.96</v>
      </c>
      <c r="K14" s="9">
        <f t="shared" si="3"/>
        <v>0.64000000000000012</v>
      </c>
      <c r="L14">
        <f t="shared" si="4"/>
        <v>46.88</v>
      </c>
    </row>
    <row r="15" spans="1:20" x14ac:dyDescent="0.3">
      <c r="A15" s="3">
        <v>14</v>
      </c>
      <c r="B15" s="4">
        <v>3.5</v>
      </c>
      <c r="C15" s="4">
        <v>174.6</v>
      </c>
      <c r="D15" s="4">
        <v>12.7</v>
      </c>
      <c r="E15" s="4">
        <v>26</v>
      </c>
      <c r="F15" s="4">
        <v>117.1</v>
      </c>
      <c r="H15" s="2">
        <f t="shared" si="0"/>
        <v>174.6</v>
      </c>
      <c r="I15" s="2">
        <f t="shared" si="1"/>
        <v>3.5</v>
      </c>
      <c r="J15" s="9">
        <f t="shared" si="2"/>
        <v>30485.159999999996</v>
      </c>
      <c r="K15" s="9">
        <f t="shared" si="3"/>
        <v>12.25</v>
      </c>
      <c r="L15">
        <f t="shared" si="4"/>
        <v>611.1</v>
      </c>
    </row>
    <row r="16" spans="1:20" x14ac:dyDescent="0.3">
      <c r="A16" s="3">
        <v>15</v>
      </c>
      <c r="B16" s="4">
        <v>10.199999999999999</v>
      </c>
      <c r="C16" s="4">
        <v>263.5</v>
      </c>
      <c r="D16" s="4">
        <v>15.6</v>
      </c>
      <c r="E16" s="4">
        <v>34</v>
      </c>
      <c r="F16" s="4">
        <v>146.69999999999999</v>
      </c>
      <c r="H16" s="2">
        <f t="shared" si="0"/>
        <v>263.5</v>
      </c>
      <c r="I16" s="2">
        <f t="shared" si="1"/>
        <v>10.199999999999999</v>
      </c>
      <c r="J16" s="9">
        <f t="shared" si="2"/>
        <v>69432.25</v>
      </c>
      <c r="K16" s="9">
        <f t="shared" si="3"/>
        <v>104.03999999999999</v>
      </c>
      <c r="L16">
        <f t="shared" si="4"/>
        <v>2687.7</v>
      </c>
    </row>
    <row r="17" spans="1:14" x14ac:dyDescent="0.3">
      <c r="A17" s="3">
        <v>16</v>
      </c>
      <c r="B17" s="4">
        <v>3</v>
      </c>
      <c r="C17" s="4">
        <v>79.3</v>
      </c>
      <c r="D17" s="4">
        <v>8.9</v>
      </c>
      <c r="E17" s="4">
        <v>15</v>
      </c>
      <c r="F17" s="4">
        <v>29.9</v>
      </c>
      <c r="H17" s="2">
        <f t="shared" si="0"/>
        <v>79.3</v>
      </c>
      <c r="I17" s="2">
        <f t="shared" si="1"/>
        <v>3</v>
      </c>
      <c r="J17" s="9">
        <f t="shared" si="2"/>
        <v>6288.49</v>
      </c>
      <c r="K17" s="9">
        <f t="shared" si="3"/>
        <v>9</v>
      </c>
      <c r="L17">
        <f t="shared" si="4"/>
        <v>237.89999999999998</v>
      </c>
    </row>
    <row r="18" spans="1:14" x14ac:dyDescent="0.3">
      <c r="A18" s="3">
        <v>17</v>
      </c>
      <c r="B18" s="4">
        <v>0.2</v>
      </c>
      <c r="C18" s="4">
        <v>14.8</v>
      </c>
      <c r="D18" s="4">
        <v>0.6</v>
      </c>
      <c r="E18" s="4">
        <v>2</v>
      </c>
      <c r="F18" s="4">
        <v>42.1</v>
      </c>
      <c r="H18" s="2">
        <f t="shared" si="0"/>
        <v>14.8</v>
      </c>
      <c r="I18" s="2">
        <f t="shared" si="1"/>
        <v>0.2</v>
      </c>
      <c r="J18" s="9">
        <f t="shared" si="2"/>
        <v>219.04000000000002</v>
      </c>
      <c r="K18" s="9">
        <f t="shared" si="3"/>
        <v>4.0000000000000008E-2</v>
      </c>
      <c r="L18">
        <f t="shared" si="4"/>
        <v>2.9600000000000004</v>
      </c>
    </row>
    <row r="19" spans="1:14" x14ac:dyDescent="0.3">
      <c r="A19" s="3">
        <v>18</v>
      </c>
      <c r="B19" s="4">
        <v>0.4</v>
      </c>
      <c r="C19" s="4">
        <v>73.5</v>
      </c>
      <c r="D19" s="4">
        <v>5.9</v>
      </c>
      <c r="E19" s="4">
        <v>11</v>
      </c>
      <c r="F19" s="4">
        <v>25.3</v>
      </c>
      <c r="H19" s="2">
        <f t="shared" si="0"/>
        <v>73.5</v>
      </c>
      <c r="I19" s="2">
        <f t="shared" si="1"/>
        <v>0.4</v>
      </c>
      <c r="J19" s="9">
        <f t="shared" si="2"/>
        <v>5402.25</v>
      </c>
      <c r="K19" s="9">
        <f t="shared" si="3"/>
        <v>0.16000000000000003</v>
      </c>
      <c r="L19">
        <f t="shared" si="4"/>
        <v>29.400000000000002</v>
      </c>
    </row>
    <row r="20" spans="1:14" x14ac:dyDescent="0.3">
      <c r="A20" s="3">
        <v>19</v>
      </c>
      <c r="B20" s="4">
        <v>1</v>
      </c>
      <c r="C20" s="4">
        <v>24.7</v>
      </c>
      <c r="D20" s="4">
        <v>5</v>
      </c>
      <c r="E20" s="4">
        <v>4</v>
      </c>
      <c r="F20" s="4">
        <v>13.4</v>
      </c>
      <c r="H20" s="2">
        <f t="shared" si="0"/>
        <v>24.7</v>
      </c>
      <c r="I20" s="2">
        <f t="shared" si="1"/>
        <v>1</v>
      </c>
      <c r="J20" s="9">
        <f t="shared" si="2"/>
        <v>610.08999999999992</v>
      </c>
      <c r="K20" s="9">
        <f t="shared" si="3"/>
        <v>1</v>
      </c>
      <c r="L20">
        <f t="shared" si="4"/>
        <v>24.7</v>
      </c>
    </row>
    <row r="21" spans="1:14" x14ac:dyDescent="0.3">
      <c r="A21" s="3">
        <v>20</v>
      </c>
      <c r="B21" s="4">
        <v>6.8</v>
      </c>
      <c r="C21" s="4">
        <v>139.4</v>
      </c>
      <c r="D21" s="4">
        <v>7.2</v>
      </c>
      <c r="E21" s="4">
        <v>28</v>
      </c>
      <c r="F21" s="4">
        <v>64.3</v>
      </c>
      <c r="H21" s="2">
        <f t="shared" si="0"/>
        <v>139.4</v>
      </c>
      <c r="I21" s="2">
        <f t="shared" si="1"/>
        <v>6.8</v>
      </c>
      <c r="J21" s="9">
        <f t="shared" si="2"/>
        <v>19432.36</v>
      </c>
      <c r="K21" s="9">
        <f t="shared" si="3"/>
        <v>46.239999999999995</v>
      </c>
      <c r="L21">
        <f t="shared" si="4"/>
        <v>947.92</v>
      </c>
    </row>
    <row r="22" spans="1:14" x14ac:dyDescent="0.3">
      <c r="A22" s="3">
        <v>21</v>
      </c>
      <c r="B22" s="4">
        <v>11.6</v>
      </c>
      <c r="C22" s="4">
        <v>368.2</v>
      </c>
      <c r="D22" s="4">
        <v>16.8</v>
      </c>
      <c r="E22" s="4">
        <v>32</v>
      </c>
      <c r="F22" s="4">
        <v>163.9</v>
      </c>
      <c r="H22" s="2">
        <f t="shared" si="0"/>
        <v>368.2</v>
      </c>
      <c r="I22" s="2">
        <f t="shared" si="1"/>
        <v>11.6</v>
      </c>
      <c r="J22" s="9">
        <f t="shared" si="2"/>
        <v>135571.24</v>
      </c>
      <c r="K22" s="9">
        <f t="shared" si="3"/>
        <v>134.56</v>
      </c>
      <c r="L22">
        <f t="shared" si="4"/>
        <v>4271.12</v>
      </c>
    </row>
    <row r="23" spans="1:14" x14ac:dyDescent="0.3">
      <c r="A23" s="3">
        <v>22</v>
      </c>
      <c r="B23" s="4">
        <v>1.6</v>
      </c>
      <c r="C23" s="4">
        <v>95.7</v>
      </c>
      <c r="D23" s="4">
        <v>3.8</v>
      </c>
      <c r="E23" s="4">
        <v>10</v>
      </c>
      <c r="F23" s="4">
        <v>44.5</v>
      </c>
      <c r="H23" s="2">
        <f t="shared" si="0"/>
        <v>95.7</v>
      </c>
      <c r="I23" s="2">
        <f t="shared" si="1"/>
        <v>1.6</v>
      </c>
      <c r="J23" s="9">
        <f t="shared" si="2"/>
        <v>9158.49</v>
      </c>
      <c r="K23" s="9">
        <f t="shared" si="3"/>
        <v>2.5600000000000005</v>
      </c>
      <c r="L23">
        <f t="shared" si="4"/>
        <v>153.12</v>
      </c>
    </row>
    <row r="24" spans="1:14" x14ac:dyDescent="0.3">
      <c r="A24" s="3">
        <v>23</v>
      </c>
      <c r="B24" s="4">
        <v>1.2</v>
      </c>
      <c r="C24" s="4">
        <v>109.6</v>
      </c>
      <c r="D24" s="4">
        <v>10.3</v>
      </c>
      <c r="E24" s="4">
        <v>14</v>
      </c>
      <c r="F24" s="4">
        <v>67.900000000000006</v>
      </c>
      <c r="H24" s="2">
        <f t="shared" si="0"/>
        <v>109.6</v>
      </c>
      <c r="I24" s="2">
        <f t="shared" si="1"/>
        <v>1.2</v>
      </c>
      <c r="J24" s="9">
        <f t="shared" si="2"/>
        <v>12012.159999999998</v>
      </c>
      <c r="K24" s="9">
        <f t="shared" si="3"/>
        <v>1.44</v>
      </c>
      <c r="L24">
        <f t="shared" si="4"/>
        <v>131.51999999999998</v>
      </c>
    </row>
    <row r="25" spans="1:14" x14ac:dyDescent="0.3">
      <c r="A25" s="3">
        <v>24</v>
      </c>
      <c r="B25" s="4">
        <v>7.2</v>
      </c>
      <c r="C25" s="4">
        <v>196.2</v>
      </c>
      <c r="D25" s="4">
        <v>15.8</v>
      </c>
      <c r="E25" s="4">
        <v>16</v>
      </c>
      <c r="F25" s="4">
        <v>39.700000000000003</v>
      </c>
      <c r="H25" s="2">
        <f t="shared" si="0"/>
        <v>196.2</v>
      </c>
      <c r="I25" s="2">
        <f t="shared" si="1"/>
        <v>7.2</v>
      </c>
      <c r="J25" s="9">
        <f t="shared" si="2"/>
        <v>38494.439999999995</v>
      </c>
      <c r="K25" s="9">
        <f t="shared" si="3"/>
        <v>51.84</v>
      </c>
      <c r="L25">
        <f t="shared" si="4"/>
        <v>1412.6399999999999</v>
      </c>
    </row>
    <row r="26" spans="1:14" x14ac:dyDescent="0.3">
      <c r="A26" s="3">
        <v>25</v>
      </c>
      <c r="B26" s="4">
        <v>3.2</v>
      </c>
      <c r="C26" s="4">
        <v>102.2</v>
      </c>
      <c r="D26" s="4">
        <v>12</v>
      </c>
      <c r="E26" s="4">
        <v>10</v>
      </c>
      <c r="F26" s="4">
        <v>97.1</v>
      </c>
      <c r="H26" s="2">
        <f t="shared" si="0"/>
        <v>102.2</v>
      </c>
      <c r="I26" s="2">
        <f t="shared" si="1"/>
        <v>3.2</v>
      </c>
      <c r="J26" s="9">
        <f t="shared" si="2"/>
        <v>10444.84</v>
      </c>
      <c r="K26" s="9">
        <f t="shared" si="3"/>
        <v>10.240000000000002</v>
      </c>
      <c r="L26">
        <f t="shared" si="4"/>
        <v>327.04000000000002</v>
      </c>
    </row>
    <row r="27" spans="1:14" x14ac:dyDescent="0.3">
      <c r="G27" s="10" t="s">
        <v>16</v>
      </c>
      <c r="H27" s="11">
        <f>SUM(H2:H26)</f>
        <v>3006.6999999999989</v>
      </c>
      <c r="I27" s="11">
        <f t="shared" ref="I27:L27" si="5">SUM(I2:I26)</f>
        <v>93.2</v>
      </c>
      <c r="J27" s="11">
        <f t="shared" si="5"/>
        <v>516543.36999999994</v>
      </c>
      <c r="K27" s="11">
        <f t="shared" si="5"/>
        <v>660.1</v>
      </c>
      <c r="L27" s="11">
        <f t="shared" si="5"/>
        <v>17080.140000000003</v>
      </c>
    </row>
    <row r="29" spans="1:14" s="7" customFormat="1" ht="30.5" customHeight="1" x14ac:dyDescent="0.4">
      <c r="G29" s="8" t="s">
        <v>17</v>
      </c>
      <c r="H29" s="8">
        <f>(25*L27-H27*I27)/(SQRT(25*J27-H27^2)*SQRT(25*K27-I27^2))</f>
        <v>0.84357136435928948</v>
      </c>
      <c r="J29" s="12">
        <f>CORREL(B2:B26,C2:C26)</f>
        <v>0.84357136435928926</v>
      </c>
      <c r="K29" s="16" t="s">
        <v>18</v>
      </c>
      <c r="L29" s="16"/>
      <c r="M29" s="16"/>
      <c r="N29" s="6"/>
    </row>
    <row r="30" spans="1:14" ht="27.5" customHeight="1" x14ac:dyDescent="0.4">
      <c r="J30" s="12">
        <f>PEARSON(B2:B26,C2:C26)</f>
        <v>0.84357136435928926</v>
      </c>
      <c r="K30" s="16" t="s">
        <v>19</v>
      </c>
      <c r="L30" s="16"/>
      <c r="M30" s="16"/>
    </row>
  </sheetData>
  <mergeCells count="2">
    <mergeCell ref="K29:M29"/>
    <mergeCell ref="K30:M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散点图</vt:lpstr>
      <vt:lpstr>相关分析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2020-06-09T16:12:39Z</dcterms:modified>
</cp:coreProperties>
</file>