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comments6.xml" ContentType="application/vnd.openxmlformats-officedocument.spreadsheetml.comments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16.xml" ContentType="application/vnd.openxmlformats-officedocument.spreadsheetml.comment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0490" windowHeight="7230" tabRatio="923" activeTab="4"/>
  </bookViews>
  <sheets>
    <sheet name="模板（英文）" sheetId="1" r:id="rId1"/>
    <sheet name="模板-CU" sheetId="47" r:id="rId2"/>
    <sheet name="模板-BU" sheetId="54" r:id="rId3"/>
    <sheet name="HSS-EP&amp;IT" sheetId="55" r:id="rId4"/>
    <sheet name="2019-07" sheetId="92" r:id="rId5"/>
    <sheet name="2018-08" sheetId="93" state="hidden" r:id="rId6"/>
    <sheet name="2018-09" sheetId="94" state="hidden" r:id="rId7"/>
    <sheet name="2018-10" sheetId="95" state="hidden" r:id="rId8"/>
    <sheet name="2018-11" sheetId="96" state="hidden" r:id="rId9"/>
    <sheet name="2018-12" sheetId="97" state="hidden" r:id="rId10"/>
    <sheet name=" 管理部 " sheetId="65" r:id="rId11"/>
    <sheet name="成都企业IT" sheetId="66" r:id="rId12"/>
    <sheet name="杭州企业IT" sheetId="67" r:id="rId13"/>
    <sheet name="深圳企业IT" sheetId="68" r:id="rId14"/>
    <sheet name=" 西安企业IT部 " sheetId="69" r:id="rId15"/>
    <sheet name=" 北京企业IT部 " sheetId="70" r:id="rId16"/>
    <sheet name=" 南京企业IT部 " sheetId="71" r:id="rId17"/>
    <sheet name=" 苏州企业IT部 " sheetId="79" r:id="rId18"/>
  </sheets>
  <externalReferences>
    <externalReference r:id="rId19"/>
  </externalReferences>
  <definedNames>
    <definedName name="_1">NA()</definedName>
    <definedName name="_11">NA()</definedName>
    <definedName name="_5">NA()</definedName>
    <definedName name="_xlnm._FilterDatabase" localSheetId="10" hidden="1">' 管理部 '!$A$3:$R$36</definedName>
    <definedName name="_xlnm._FilterDatabase" localSheetId="5" hidden="1">'2018-08'!$A$3:$P$36</definedName>
    <definedName name="_xlnm._FilterDatabase" localSheetId="6" hidden="1">'2018-09'!$A$3:$P$36</definedName>
    <definedName name="_xlnm._FilterDatabase" localSheetId="7" hidden="1">'2018-10'!$A$3:$P$36</definedName>
    <definedName name="_xlnm._FilterDatabase" localSheetId="8" hidden="1">'2018-11'!$A$3:$P$36</definedName>
    <definedName name="_xlnm._FilterDatabase" localSheetId="9" hidden="1">'2018-12'!$A$3:$P$36</definedName>
    <definedName name="_xlnm._FilterDatabase" localSheetId="4" hidden="1">'2019-07'!$A$3:$J$36</definedName>
    <definedName name="_xlnm._FilterDatabase" localSheetId="3" hidden="1">'HSS-EP&amp;IT'!$A$3:$R$36</definedName>
    <definedName name="Excel_BuiltIn_Recorder">NA()</definedName>
    <definedName name="HTML_CodePage" hidden="1">1252</definedName>
    <definedName name="HTML_Email" hidden="1">""</definedName>
    <definedName name="HTML_Header" hidden="1">"0 - All"</definedName>
    <definedName name="HTML_LastUpdate" hidden="1">"16/08/1999"</definedName>
    <definedName name="HTML_LineAfter" hidden="1">FALSE</definedName>
    <definedName name="HTML_LineBefore" hidden="1">FALSE</definedName>
    <definedName name="HTML_Name" hidden="1">"Simon Chassar"</definedName>
    <definedName name="HTML_OBDlg2" hidden="1">TRUE</definedName>
    <definedName name="HTML_OBDlg4" hidden="1">TRUE</definedName>
    <definedName name="HTML_OS" hidden="1">0</definedName>
    <definedName name="HTML_PathFile" hidden="1">"C:\Simon\Excel Spreads\LOB Templates\MyHTML.htm"</definedName>
    <definedName name="HTML_Title" hidden="1">"EMEA Template"</definedName>
    <definedName name="PAGE1">NA()</definedName>
    <definedName name="PrimaryValuation">NA()</definedName>
    <definedName name="Replace_NA">NA()</definedName>
    <definedName name="Secondpagevaluation">NA()</definedName>
    <definedName name="TextRefCopy8">[1]WP!$F$12</definedName>
    <definedName name="Z">NA()</definedName>
  </definedNames>
  <calcPr calcId="125725"/>
</workbook>
</file>

<file path=xl/calcChain.xml><?xml version="1.0" encoding="utf-8"?>
<calcChain xmlns="http://schemas.openxmlformats.org/spreadsheetml/2006/main">
  <c r="I26" i="92"/>
  <c r="H26"/>
  <c r="F26"/>
  <c r="E26"/>
  <c r="I14"/>
  <c r="H14"/>
  <c r="F14"/>
  <c r="E14"/>
  <c r="D14"/>
  <c r="C14"/>
  <c r="D26"/>
  <c r="C26"/>
  <c r="B24"/>
  <c r="J14" i="69" l="1"/>
  <c r="J14" i="79"/>
  <c r="L37" i="92"/>
  <c r="L38"/>
  <c r="L45"/>
  <c r="P42" i="79"/>
  <c r="O42"/>
  <c r="N42"/>
  <c r="K42"/>
  <c r="L42"/>
  <c r="J47"/>
  <c r="J46"/>
  <c r="J41"/>
  <c r="J42" s="1"/>
  <c r="J38"/>
  <c r="J33"/>
  <c r="J32"/>
  <c r="J31"/>
  <c r="J26"/>
  <c r="J25"/>
  <c r="J24"/>
  <c r="J20"/>
  <c r="J19"/>
  <c r="J18"/>
  <c r="J17"/>
  <c r="J16"/>
  <c r="J15"/>
  <c r="J12"/>
  <c r="J11"/>
  <c r="J9"/>
  <c r="J7"/>
  <c r="J6"/>
  <c r="J5"/>
  <c r="J4"/>
  <c r="J47" i="66"/>
  <c r="O42" i="69"/>
  <c r="P42"/>
  <c r="J47"/>
  <c r="J46"/>
  <c r="J41"/>
  <c r="J42" s="1"/>
  <c r="J33"/>
  <c r="J32"/>
  <c r="J31"/>
  <c r="J26"/>
  <c r="J25"/>
  <c r="J24"/>
  <c r="J20"/>
  <c r="J19"/>
  <c r="J18"/>
  <c r="J17"/>
  <c r="J16"/>
  <c r="J15"/>
  <c r="J12"/>
  <c r="J11"/>
  <c r="J9"/>
  <c r="J7"/>
  <c r="J6"/>
  <c r="J5"/>
  <c r="J4"/>
  <c r="K48" i="92"/>
  <c r="K42"/>
  <c r="K34"/>
  <c r="K26"/>
  <c r="K24"/>
  <c r="K27" s="1"/>
  <c r="K16"/>
  <c r="K14"/>
  <c r="K13" s="1"/>
  <c r="K21" s="1"/>
  <c r="K8"/>
  <c r="K10" s="1"/>
  <c r="K28" l="1"/>
  <c r="K22"/>
  <c r="K29"/>
  <c r="K23"/>
  <c r="K30" l="1"/>
  <c r="K35"/>
  <c r="K36" l="1"/>
  <c r="K39"/>
  <c r="K43" l="1"/>
  <c r="K44" s="1"/>
  <c r="K40"/>
  <c r="Q47" i="79" l="1"/>
  <c r="Q46"/>
  <c r="M47"/>
  <c r="M46"/>
  <c r="Q46" i="70"/>
  <c r="Q47"/>
  <c r="P47" i="66"/>
  <c r="P46"/>
  <c r="Q47" i="65"/>
  <c r="Q46"/>
  <c r="Q47" i="55"/>
  <c r="M47"/>
  <c r="I47"/>
  <c r="P47" i="71" l="1"/>
  <c r="P46"/>
  <c r="P41"/>
  <c r="P38"/>
  <c r="P33"/>
  <c r="P32"/>
  <c r="P31"/>
  <c r="P26"/>
  <c r="P25"/>
  <c r="P24"/>
  <c r="P20"/>
  <c r="P19"/>
  <c r="P18"/>
  <c r="P17"/>
  <c r="P15"/>
  <c r="P14"/>
  <c r="P12"/>
  <c r="P11"/>
  <c r="P9"/>
  <c r="P5"/>
  <c r="P6"/>
  <c r="P7"/>
  <c r="P4"/>
  <c r="P47" i="68"/>
  <c r="P46"/>
  <c r="P41"/>
  <c r="P38"/>
  <c r="P33"/>
  <c r="P32"/>
  <c r="P31"/>
  <c r="P25"/>
  <c r="P24"/>
  <c r="P20"/>
  <c r="P19"/>
  <c r="P18"/>
  <c r="P17"/>
  <c r="P16"/>
  <c r="P15"/>
  <c r="P14"/>
  <c r="P12"/>
  <c r="P11"/>
  <c r="P9"/>
  <c r="P5"/>
  <c r="P6"/>
  <c r="P7"/>
  <c r="P4"/>
  <c r="P47" i="67"/>
  <c r="P46"/>
  <c r="P41"/>
  <c r="P38"/>
  <c r="P33"/>
  <c r="P32"/>
  <c r="P31"/>
  <c r="P26"/>
  <c r="P25"/>
  <c r="P24"/>
  <c r="P20"/>
  <c r="P19"/>
  <c r="P18"/>
  <c r="P17"/>
  <c r="P16"/>
  <c r="P15"/>
  <c r="P14"/>
  <c r="P12"/>
  <c r="P11"/>
  <c r="P9"/>
  <c r="P5"/>
  <c r="P6"/>
  <c r="P7"/>
  <c r="P4"/>
  <c r="P41" i="66"/>
  <c r="P38"/>
  <c r="P33"/>
  <c r="P32"/>
  <c r="P31"/>
  <c r="P25"/>
  <c r="P25" i="55" s="1"/>
  <c r="P24" i="66"/>
  <c r="P20"/>
  <c r="P20" i="55" s="1"/>
  <c r="P19" i="66"/>
  <c r="P18"/>
  <c r="P18" i="55" s="1"/>
  <c r="P17" i="66"/>
  <c r="P15"/>
  <c r="P15" i="55" s="1"/>
  <c r="P14" i="66"/>
  <c r="P12"/>
  <c r="P12" i="55" s="1"/>
  <c r="P11" i="66"/>
  <c r="P9"/>
  <c r="P9" i="55" s="1"/>
  <c r="P5" i="66"/>
  <c r="P6"/>
  <c r="P6" i="55" s="1"/>
  <c r="P7" i="66"/>
  <c r="P4"/>
  <c r="P4" i="55" s="1"/>
  <c r="P26" i="68"/>
  <c r="P26" i="66"/>
  <c r="P7" i="55" l="1"/>
  <c r="P11"/>
  <c r="P31"/>
  <c r="P41"/>
  <c r="P26"/>
  <c r="P38"/>
  <c r="P46"/>
  <c r="P5"/>
  <c r="P14"/>
  <c r="P19"/>
  <c r="P32"/>
  <c r="P17"/>
  <c r="P24"/>
  <c r="P33"/>
  <c r="P16" i="71"/>
  <c r="P16" i="66"/>
  <c r="P16" i="55" l="1"/>
  <c r="O48" i="97"/>
  <c r="N48"/>
  <c r="M48"/>
  <c r="L48"/>
  <c r="K48"/>
  <c r="J48"/>
  <c r="I48"/>
  <c r="H48"/>
  <c r="G48"/>
  <c r="F48"/>
  <c r="E48"/>
  <c r="D48"/>
  <c r="C48"/>
  <c r="B48"/>
  <c r="P47"/>
  <c r="P46"/>
  <c r="O42"/>
  <c r="N42"/>
  <c r="M42"/>
  <c r="L42"/>
  <c r="K42"/>
  <c r="J42"/>
  <c r="I42"/>
  <c r="H42"/>
  <c r="G42"/>
  <c r="F42"/>
  <c r="E42"/>
  <c r="D42"/>
  <c r="C42"/>
  <c r="B42"/>
  <c r="P41"/>
  <c r="F38"/>
  <c r="O34"/>
  <c r="N34"/>
  <c r="M34"/>
  <c r="L34"/>
  <c r="K34"/>
  <c r="J34"/>
  <c r="I34"/>
  <c r="H34"/>
  <c r="G34"/>
  <c r="F34"/>
  <c r="E34"/>
  <c r="D34"/>
  <c r="C34"/>
  <c r="B34"/>
  <c r="P33"/>
  <c r="P32"/>
  <c r="P31"/>
  <c r="O27"/>
  <c r="N27"/>
  <c r="M27"/>
  <c r="L27"/>
  <c r="K27"/>
  <c r="J27"/>
  <c r="I27"/>
  <c r="H27"/>
  <c r="G27"/>
  <c r="F27"/>
  <c r="E27"/>
  <c r="D27"/>
  <c r="C27"/>
  <c r="B27"/>
  <c r="P26"/>
  <c r="P25"/>
  <c r="P24"/>
  <c r="P20"/>
  <c r="P19"/>
  <c r="P18"/>
  <c r="P17"/>
  <c r="P16"/>
  <c r="P15"/>
  <c r="P14"/>
  <c r="O13"/>
  <c r="O52" s="1"/>
  <c r="N13"/>
  <c r="N21" s="1"/>
  <c r="M13"/>
  <c r="M21" s="1"/>
  <c r="L13"/>
  <c r="L21" s="1"/>
  <c r="K13"/>
  <c r="K52" s="1"/>
  <c r="J13"/>
  <c r="J52" s="1"/>
  <c r="I13"/>
  <c r="I21" s="1"/>
  <c r="H13"/>
  <c r="H21" s="1"/>
  <c r="G13"/>
  <c r="G52" s="1"/>
  <c r="F13"/>
  <c r="F21" s="1"/>
  <c r="E13"/>
  <c r="E21" s="1"/>
  <c r="D13"/>
  <c r="D21" s="1"/>
  <c r="C13"/>
  <c r="C52" s="1"/>
  <c r="B13"/>
  <c r="B52" s="1"/>
  <c r="P12"/>
  <c r="P11"/>
  <c r="P9"/>
  <c r="O8"/>
  <c r="O10" s="1"/>
  <c r="N8"/>
  <c r="N10" s="1"/>
  <c r="M8"/>
  <c r="M10" s="1"/>
  <c r="L8"/>
  <c r="L10" s="1"/>
  <c r="K8"/>
  <c r="K10" s="1"/>
  <c r="J8"/>
  <c r="J10" s="1"/>
  <c r="I8"/>
  <c r="I10" s="1"/>
  <c r="H8"/>
  <c r="H10" s="1"/>
  <c r="G8"/>
  <c r="G10" s="1"/>
  <c r="F8"/>
  <c r="F10" s="1"/>
  <c r="E8"/>
  <c r="E10" s="1"/>
  <c r="D8"/>
  <c r="D10" s="1"/>
  <c r="C8"/>
  <c r="C10" s="1"/>
  <c r="B8"/>
  <c r="B10" s="1"/>
  <c r="P7"/>
  <c r="P6"/>
  <c r="P5"/>
  <c r="P4"/>
  <c r="O47" i="71"/>
  <c r="O46"/>
  <c r="O38"/>
  <c r="O41"/>
  <c r="O33"/>
  <c r="O32"/>
  <c r="O31"/>
  <c r="O26"/>
  <c r="O25"/>
  <c r="O24"/>
  <c r="O20"/>
  <c r="O19"/>
  <c r="O18"/>
  <c r="O17"/>
  <c r="O16"/>
  <c r="O15"/>
  <c r="O14"/>
  <c r="O12"/>
  <c r="O11"/>
  <c r="O9"/>
  <c r="O5"/>
  <c r="O6"/>
  <c r="O7"/>
  <c r="O4"/>
  <c r="O47" i="68"/>
  <c r="O46"/>
  <c r="O41"/>
  <c r="O38"/>
  <c r="O33"/>
  <c r="O32"/>
  <c r="O31"/>
  <c r="O26"/>
  <c r="O25"/>
  <c r="O24"/>
  <c r="O20"/>
  <c r="O19"/>
  <c r="O18"/>
  <c r="O17"/>
  <c r="O16"/>
  <c r="O15"/>
  <c r="O14"/>
  <c r="O12"/>
  <c r="O11"/>
  <c r="O9"/>
  <c r="O5"/>
  <c r="O6"/>
  <c r="O7"/>
  <c r="O4"/>
  <c r="O47" i="67"/>
  <c r="O46"/>
  <c r="O41"/>
  <c r="O38"/>
  <c r="O33"/>
  <c r="O32"/>
  <c r="O31"/>
  <c r="O26"/>
  <c r="O25"/>
  <c r="O24"/>
  <c r="O20"/>
  <c r="O19"/>
  <c r="O18"/>
  <c r="O17"/>
  <c r="O16"/>
  <c r="O15"/>
  <c r="O14"/>
  <c r="O12"/>
  <c r="O11"/>
  <c r="O9"/>
  <c r="O5"/>
  <c r="O6"/>
  <c r="O7"/>
  <c r="O4"/>
  <c r="O47" i="66"/>
  <c r="O46"/>
  <c r="O46" i="55" s="1"/>
  <c r="O41" i="66"/>
  <c r="O41" i="55" s="1"/>
  <c r="O38" i="66"/>
  <c r="O33"/>
  <c r="O33" i="55" s="1"/>
  <c r="O32" i="66"/>
  <c r="O32" i="55" s="1"/>
  <c r="O31" i="66"/>
  <c r="O31" i="55" s="1"/>
  <c r="O26" i="66"/>
  <c r="O26" i="55" s="1"/>
  <c r="O25" i="66"/>
  <c r="O25" i="55" s="1"/>
  <c r="O24" i="66"/>
  <c r="O24" i="55" s="1"/>
  <c r="O20" i="66"/>
  <c r="O20" i="55" s="1"/>
  <c r="O19" i="66"/>
  <c r="O19" i="55" s="1"/>
  <c r="O18" i="66"/>
  <c r="O18" i="55" s="1"/>
  <c r="O17" i="66"/>
  <c r="O17" i="55" s="1"/>
  <c r="O16" i="66"/>
  <c r="O16" i="55" s="1"/>
  <c r="O15" i="66"/>
  <c r="O15" i="55" s="1"/>
  <c r="O14" i="66"/>
  <c r="O14" i="55" s="1"/>
  <c r="O12" i="66"/>
  <c r="O12" i="55" s="1"/>
  <c r="O11" i="66"/>
  <c r="O11" i="55" s="1"/>
  <c r="O9" i="66"/>
  <c r="O9" i="55" s="1"/>
  <c r="O7" i="66"/>
  <c r="O5"/>
  <c r="O6"/>
  <c r="O6" i="55" s="1"/>
  <c r="O4" i="66"/>
  <c r="O4" i="55" s="1"/>
  <c r="O5" l="1"/>
  <c r="O38"/>
  <c r="O7"/>
  <c r="M52" i="97"/>
  <c r="L52"/>
  <c r="P34"/>
  <c r="P48"/>
  <c r="P42"/>
  <c r="P27"/>
  <c r="E52"/>
  <c r="D52"/>
  <c r="P8"/>
  <c r="P13"/>
  <c r="P21" s="1"/>
  <c r="I52"/>
  <c r="H52"/>
  <c r="P10"/>
  <c r="F51"/>
  <c r="F54"/>
  <c r="F22"/>
  <c r="F53"/>
  <c r="E54"/>
  <c r="E22"/>
  <c r="E53"/>
  <c r="E51"/>
  <c r="I54"/>
  <c r="I22"/>
  <c r="I53"/>
  <c r="I51"/>
  <c r="M54"/>
  <c r="M22"/>
  <c r="M53"/>
  <c r="M51"/>
  <c r="D53"/>
  <c r="D54"/>
  <c r="D22"/>
  <c r="D51"/>
  <c r="H53"/>
  <c r="H51"/>
  <c r="H54"/>
  <c r="H22"/>
  <c r="L53"/>
  <c r="L51"/>
  <c r="L54"/>
  <c r="L22"/>
  <c r="C54"/>
  <c r="C28"/>
  <c r="C53"/>
  <c r="C51"/>
  <c r="G51"/>
  <c r="G54"/>
  <c r="G53"/>
  <c r="G28"/>
  <c r="K51"/>
  <c r="K28"/>
  <c r="K53"/>
  <c r="K54"/>
  <c r="O54"/>
  <c r="O53"/>
  <c r="O51"/>
  <c r="O28"/>
  <c r="B28"/>
  <c r="F28"/>
  <c r="J28"/>
  <c r="N28"/>
  <c r="E28"/>
  <c r="I28"/>
  <c r="M28"/>
  <c r="D28"/>
  <c r="H28"/>
  <c r="L28"/>
  <c r="B51"/>
  <c r="B54"/>
  <c r="B53"/>
  <c r="J51"/>
  <c r="J54"/>
  <c r="J53"/>
  <c r="N51"/>
  <c r="N22"/>
  <c r="N53"/>
  <c r="N54"/>
  <c r="B21"/>
  <c r="B22" s="1"/>
  <c r="J21"/>
  <c r="J22" s="1"/>
  <c r="C21"/>
  <c r="C22" s="1"/>
  <c r="G21"/>
  <c r="G22" s="1"/>
  <c r="K21"/>
  <c r="K22" s="1"/>
  <c r="O21"/>
  <c r="O22" s="1"/>
  <c r="F52"/>
  <c r="N52"/>
  <c r="O48" i="96"/>
  <c r="N48"/>
  <c r="M48"/>
  <c r="L48"/>
  <c r="K48"/>
  <c r="J48"/>
  <c r="I48"/>
  <c r="H48"/>
  <c r="G48"/>
  <c r="F48"/>
  <c r="E48"/>
  <c r="D48"/>
  <c r="C48"/>
  <c r="B48"/>
  <c r="P47"/>
  <c r="P46"/>
  <c r="O42"/>
  <c r="N42"/>
  <c r="M42"/>
  <c r="L42"/>
  <c r="K42"/>
  <c r="J42"/>
  <c r="I42"/>
  <c r="H42"/>
  <c r="G42"/>
  <c r="F42"/>
  <c r="E42"/>
  <c r="D42"/>
  <c r="C42"/>
  <c r="B42"/>
  <c r="P41"/>
  <c r="F38"/>
  <c r="O34"/>
  <c r="N34"/>
  <c r="M34"/>
  <c r="L34"/>
  <c r="K34"/>
  <c r="J34"/>
  <c r="I34"/>
  <c r="H34"/>
  <c r="G34"/>
  <c r="F34"/>
  <c r="E34"/>
  <c r="D34"/>
  <c r="C34"/>
  <c r="B34"/>
  <c r="P33"/>
  <c r="P32"/>
  <c r="P31"/>
  <c r="O27"/>
  <c r="N27"/>
  <c r="M27"/>
  <c r="L27"/>
  <c r="K27"/>
  <c r="J27"/>
  <c r="I27"/>
  <c r="H27"/>
  <c r="G27"/>
  <c r="F27"/>
  <c r="E27"/>
  <c r="D27"/>
  <c r="C27"/>
  <c r="B27"/>
  <c r="P26"/>
  <c r="P25"/>
  <c r="P24"/>
  <c r="P20"/>
  <c r="P19"/>
  <c r="P18"/>
  <c r="P17"/>
  <c r="P16"/>
  <c r="P15"/>
  <c r="P14"/>
  <c r="O13"/>
  <c r="O52" s="1"/>
  <c r="N13"/>
  <c r="N21" s="1"/>
  <c r="M13"/>
  <c r="M21" s="1"/>
  <c r="L13"/>
  <c r="L21" s="1"/>
  <c r="K13"/>
  <c r="K52" s="1"/>
  <c r="J13"/>
  <c r="J21" s="1"/>
  <c r="I13"/>
  <c r="I21" s="1"/>
  <c r="H13"/>
  <c r="H21" s="1"/>
  <c r="G13"/>
  <c r="G52" s="1"/>
  <c r="F13"/>
  <c r="F21" s="1"/>
  <c r="E13"/>
  <c r="E21" s="1"/>
  <c r="D13"/>
  <c r="D21" s="1"/>
  <c r="C13"/>
  <c r="C52" s="1"/>
  <c r="B13"/>
  <c r="B52" s="1"/>
  <c r="P12"/>
  <c r="P11"/>
  <c r="P9"/>
  <c r="O8"/>
  <c r="O10" s="1"/>
  <c r="N8"/>
  <c r="N10" s="1"/>
  <c r="M8"/>
  <c r="M10" s="1"/>
  <c r="L8"/>
  <c r="L10" s="1"/>
  <c r="K8"/>
  <c r="K10" s="1"/>
  <c r="J8"/>
  <c r="J10" s="1"/>
  <c r="I8"/>
  <c r="I10" s="1"/>
  <c r="H8"/>
  <c r="H10" s="1"/>
  <c r="G8"/>
  <c r="G10" s="1"/>
  <c r="F8"/>
  <c r="F10" s="1"/>
  <c r="E8"/>
  <c r="E10" s="1"/>
  <c r="D8"/>
  <c r="D10" s="1"/>
  <c r="C8"/>
  <c r="C10" s="1"/>
  <c r="B8"/>
  <c r="B10" s="1"/>
  <c r="P7"/>
  <c r="P6"/>
  <c r="P5"/>
  <c r="P4"/>
  <c r="O42" i="55"/>
  <c r="P42"/>
  <c r="O42" i="71"/>
  <c r="P42"/>
  <c r="N47"/>
  <c r="Q47" s="1"/>
  <c r="N46"/>
  <c r="Q46" s="1"/>
  <c r="N41"/>
  <c r="N42" s="1"/>
  <c r="N38"/>
  <c r="N33"/>
  <c r="N32"/>
  <c r="N31"/>
  <c r="N26"/>
  <c r="N25"/>
  <c r="N24"/>
  <c r="N20"/>
  <c r="N19"/>
  <c r="N18"/>
  <c r="N17"/>
  <c r="N15"/>
  <c r="N12"/>
  <c r="N11"/>
  <c r="N9"/>
  <c r="N5"/>
  <c r="N6"/>
  <c r="N7"/>
  <c r="N4"/>
  <c r="N5" i="70"/>
  <c r="N6"/>
  <c r="N7"/>
  <c r="N4"/>
  <c r="N47" i="69"/>
  <c r="Q47" s="1"/>
  <c r="N46"/>
  <c r="Q46" s="1"/>
  <c r="N41"/>
  <c r="N42" s="1"/>
  <c r="N33"/>
  <c r="N32"/>
  <c r="N31"/>
  <c r="N26"/>
  <c r="N25"/>
  <c r="N24"/>
  <c r="N20"/>
  <c r="N19"/>
  <c r="N18"/>
  <c r="N17"/>
  <c r="N16"/>
  <c r="N15"/>
  <c r="N14"/>
  <c r="N12"/>
  <c r="N11"/>
  <c r="N9"/>
  <c r="N5"/>
  <c r="N6"/>
  <c r="N7"/>
  <c r="N4"/>
  <c r="O42" i="68"/>
  <c r="P42"/>
  <c r="N47"/>
  <c r="Q47" s="1"/>
  <c r="N46"/>
  <c r="Q46" s="1"/>
  <c r="N41"/>
  <c r="N42" s="1"/>
  <c r="N38"/>
  <c r="N33"/>
  <c r="N32"/>
  <c r="N31"/>
  <c r="N26"/>
  <c r="N25"/>
  <c r="N24"/>
  <c r="N20"/>
  <c r="N19"/>
  <c r="N18"/>
  <c r="N17"/>
  <c r="N16"/>
  <c r="N15"/>
  <c r="N14"/>
  <c r="N12"/>
  <c r="N11"/>
  <c r="N9"/>
  <c r="N5"/>
  <c r="N6"/>
  <c r="N7"/>
  <c r="N4"/>
  <c r="O42" i="67"/>
  <c r="P42"/>
  <c r="N47"/>
  <c r="Q47" s="1"/>
  <c r="N46"/>
  <c r="Q46" s="1"/>
  <c r="N41"/>
  <c r="N42" s="1"/>
  <c r="N38"/>
  <c r="N33"/>
  <c r="N32"/>
  <c r="N31"/>
  <c r="N26"/>
  <c r="N25"/>
  <c r="N24"/>
  <c r="N20"/>
  <c r="N19"/>
  <c r="N18"/>
  <c r="N17"/>
  <c r="N16"/>
  <c r="N15"/>
  <c r="N14"/>
  <c r="N12"/>
  <c r="N11"/>
  <c r="N9"/>
  <c r="N5"/>
  <c r="N6"/>
  <c r="N7"/>
  <c r="N4"/>
  <c r="N47" i="66"/>
  <c r="Q47" s="1"/>
  <c r="N46"/>
  <c r="O42"/>
  <c r="P42"/>
  <c r="N41"/>
  <c r="N38"/>
  <c r="N33"/>
  <c r="N32"/>
  <c r="N31"/>
  <c r="N26"/>
  <c r="N25"/>
  <c r="N24"/>
  <c r="N20"/>
  <c r="N19"/>
  <c r="N18"/>
  <c r="N17"/>
  <c r="N15"/>
  <c r="N15" i="55" s="1"/>
  <c r="N14" i="66"/>
  <c r="N12"/>
  <c r="N12" i="55" s="1"/>
  <c r="N11" i="66"/>
  <c r="N9"/>
  <c r="N9" i="55" s="1"/>
  <c r="N5" i="66"/>
  <c r="N6"/>
  <c r="N6" i="55" s="1"/>
  <c r="N7" i="66"/>
  <c r="N4"/>
  <c r="N4" i="65"/>
  <c r="N17" i="55" l="1"/>
  <c r="N24"/>
  <c r="N32"/>
  <c r="N18"/>
  <c r="N25"/>
  <c r="N33"/>
  <c r="N7"/>
  <c r="N11"/>
  <c r="N4"/>
  <c r="N5"/>
  <c r="N19"/>
  <c r="N26"/>
  <c r="Q46" i="66"/>
  <c r="N46" i="55"/>
  <c r="Q46" s="1"/>
  <c r="N20"/>
  <c r="N31"/>
  <c r="N42" i="66"/>
  <c r="N41" i="55"/>
  <c r="Q41" s="1"/>
  <c r="N52" i="96"/>
  <c r="O21"/>
  <c r="O22" s="1"/>
  <c r="P52" i="97"/>
  <c r="P22"/>
  <c r="P29" s="1"/>
  <c r="P51"/>
  <c r="P28"/>
  <c r="P54"/>
  <c r="P53"/>
  <c r="C29"/>
  <c r="C23"/>
  <c r="G23"/>
  <c r="G29"/>
  <c r="O29"/>
  <c r="O23"/>
  <c r="J29"/>
  <c r="J23"/>
  <c r="B29"/>
  <c r="B23"/>
  <c r="K29"/>
  <c r="K23"/>
  <c r="D29"/>
  <c r="D23"/>
  <c r="M29"/>
  <c r="M23"/>
  <c r="I29"/>
  <c r="I23"/>
  <c r="E29"/>
  <c r="E23"/>
  <c r="L23"/>
  <c r="L29"/>
  <c r="H29"/>
  <c r="H23"/>
  <c r="F29"/>
  <c r="F23"/>
  <c r="N29"/>
  <c r="N23"/>
  <c r="B21" i="96"/>
  <c r="B22" s="1"/>
  <c r="M52"/>
  <c r="K28"/>
  <c r="O28"/>
  <c r="P34"/>
  <c r="E52"/>
  <c r="P13"/>
  <c r="F52"/>
  <c r="P42"/>
  <c r="C28"/>
  <c r="G28"/>
  <c r="P48"/>
  <c r="P27"/>
  <c r="G21"/>
  <c r="G22" s="1"/>
  <c r="J52"/>
  <c r="K21"/>
  <c r="K22" s="1"/>
  <c r="I52"/>
  <c r="B28"/>
  <c r="F28"/>
  <c r="J28"/>
  <c r="N28"/>
  <c r="P8"/>
  <c r="P10" s="1"/>
  <c r="P54" s="1"/>
  <c r="D53"/>
  <c r="D51"/>
  <c r="D28"/>
  <c r="D54"/>
  <c r="D22"/>
  <c r="H53"/>
  <c r="H51"/>
  <c r="H22"/>
  <c r="H54"/>
  <c r="H28"/>
  <c r="L53"/>
  <c r="L51"/>
  <c r="L28"/>
  <c r="L54"/>
  <c r="L22"/>
  <c r="C54"/>
  <c r="C51"/>
  <c r="C53"/>
  <c r="G54"/>
  <c r="G53"/>
  <c r="G51"/>
  <c r="K54"/>
  <c r="K51"/>
  <c r="K53"/>
  <c r="O53"/>
  <c r="O51"/>
  <c r="O54"/>
  <c r="B51"/>
  <c r="B53"/>
  <c r="B54"/>
  <c r="F51"/>
  <c r="F53"/>
  <c r="F54"/>
  <c r="F22"/>
  <c r="J51"/>
  <c r="J53"/>
  <c r="J54"/>
  <c r="J22"/>
  <c r="N51"/>
  <c r="N53"/>
  <c r="N54"/>
  <c r="N22"/>
  <c r="E54"/>
  <c r="E28"/>
  <c r="E22"/>
  <c r="E51"/>
  <c r="E53"/>
  <c r="I54"/>
  <c r="I28"/>
  <c r="I22"/>
  <c r="I51"/>
  <c r="I53"/>
  <c r="M54"/>
  <c r="M28"/>
  <c r="M22"/>
  <c r="M51"/>
  <c r="M53"/>
  <c r="C21"/>
  <c r="C22" s="1"/>
  <c r="D52"/>
  <c r="H52"/>
  <c r="L52"/>
  <c r="N42" i="55"/>
  <c r="P23" i="97" l="1"/>
  <c r="F35"/>
  <c r="F30"/>
  <c r="I35"/>
  <c r="I30"/>
  <c r="P30"/>
  <c r="P35"/>
  <c r="K30"/>
  <c r="K35"/>
  <c r="J35"/>
  <c r="J30"/>
  <c r="L30"/>
  <c r="L35"/>
  <c r="N35"/>
  <c r="N30"/>
  <c r="H30"/>
  <c r="H35"/>
  <c r="E35"/>
  <c r="E30"/>
  <c r="M30"/>
  <c r="M35"/>
  <c r="D30"/>
  <c r="D35"/>
  <c r="B35"/>
  <c r="B30"/>
  <c r="O30"/>
  <c r="O35"/>
  <c r="C30"/>
  <c r="C35"/>
  <c r="G30"/>
  <c r="G35"/>
  <c r="P21" i="96"/>
  <c r="P52"/>
  <c r="P53"/>
  <c r="P28"/>
  <c r="P51"/>
  <c r="E29"/>
  <c r="E23"/>
  <c r="I29"/>
  <c r="I23"/>
  <c r="N29"/>
  <c r="N23"/>
  <c r="F29"/>
  <c r="F23"/>
  <c r="B29"/>
  <c r="B23"/>
  <c r="O29"/>
  <c r="O23"/>
  <c r="G29"/>
  <c r="G23"/>
  <c r="L23"/>
  <c r="L29"/>
  <c r="M29"/>
  <c r="M23"/>
  <c r="H29"/>
  <c r="H23"/>
  <c r="K29"/>
  <c r="K23"/>
  <c r="D29"/>
  <c r="D23"/>
  <c r="C29"/>
  <c r="C23"/>
  <c r="J29"/>
  <c r="J23"/>
  <c r="N16" i="71"/>
  <c r="N16" i="66"/>
  <c r="N16" i="55" s="1"/>
  <c r="N14" i="71"/>
  <c r="N14" i="55" s="1"/>
  <c r="C39" i="97" l="1"/>
  <c r="C36"/>
  <c r="M39"/>
  <c r="M36"/>
  <c r="H39"/>
  <c r="H36"/>
  <c r="L39"/>
  <c r="L36"/>
  <c r="K39"/>
  <c r="K36"/>
  <c r="E39"/>
  <c r="E36"/>
  <c r="N39"/>
  <c r="N36"/>
  <c r="J39"/>
  <c r="J36"/>
  <c r="F39"/>
  <c r="F36"/>
  <c r="G39"/>
  <c r="G36"/>
  <c r="O39"/>
  <c r="O36"/>
  <c r="D39"/>
  <c r="D36"/>
  <c r="P39"/>
  <c r="P36"/>
  <c r="B39"/>
  <c r="B36"/>
  <c r="I39"/>
  <c r="I36"/>
  <c r="P22" i="96"/>
  <c r="P29" s="1"/>
  <c r="J35"/>
  <c r="J30"/>
  <c r="D30"/>
  <c r="D35"/>
  <c r="H35"/>
  <c r="H30"/>
  <c r="O30"/>
  <c r="O35"/>
  <c r="F35"/>
  <c r="F30"/>
  <c r="I30"/>
  <c r="I35"/>
  <c r="L35"/>
  <c r="L30"/>
  <c r="C30"/>
  <c r="C35"/>
  <c r="K30"/>
  <c r="K35"/>
  <c r="M30"/>
  <c r="M35"/>
  <c r="G30"/>
  <c r="G35"/>
  <c r="B35"/>
  <c r="B30"/>
  <c r="N35"/>
  <c r="N30"/>
  <c r="E30"/>
  <c r="E35"/>
  <c r="O48" i="95"/>
  <c r="N48"/>
  <c r="M48"/>
  <c r="L48"/>
  <c r="K48"/>
  <c r="J48"/>
  <c r="I48"/>
  <c r="H48"/>
  <c r="G48"/>
  <c r="F48"/>
  <c r="E48"/>
  <c r="D48"/>
  <c r="C48"/>
  <c r="B48"/>
  <c r="P47"/>
  <c r="P46"/>
  <c r="O42"/>
  <c r="N42"/>
  <c r="M42"/>
  <c r="L42"/>
  <c r="K42"/>
  <c r="J42"/>
  <c r="I42"/>
  <c r="H42"/>
  <c r="G42"/>
  <c r="F42"/>
  <c r="E42"/>
  <c r="D42"/>
  <c r="C42"/>
  <c r="B42"/>
  <c r="P41"/>
  <c r="F38"/>
  <c r="N38" i="69" s="1"/>
  <c r="N38" i="55" s="1"/>
  <c r="O34" i="95"/>
  <c r="N34"/>
  <c r="M34"/>
  <c r="L34"/>
  <c r="K34"/>
  <c r="J34"/>
  <c r="I34"/>
  <c r="H34"/>
  <c r="G34"/>
  <c r="F34"/>
  <c r="E34"/>
  <c r="D34"/>
  <c r="C34"/>
  <c r="B34"/>
  <c r="P33"/>
  <c r="P32"/>
  <c r="P31"/>
  <c r="O27"/>
  <c r="N27"/>
  <c r="M27"/>
  <c r="L27"/>
  <c r="K27"/>
  <c r="J27"/>
  <c r="I27"/>
  <c r="H27"/>
  <c r="G27"/>
  <c r="F27"/>
  <c r="E27"/>
  <c r="D27"/>
  <c r="C27"/>
  <c r="B27"/>
  <c r="P26"/>
  <c r="P25"/>
  <c r="P24"/>
  <c r="P20"/>
  <c r="P19"/>
  <c r="P18"/>
  <c r="P17"/>
  <c r="P16"/>
  <c r="P15"/>
  <c r="P14"/>
  <c r="O13"/>
  <c r="O52" s="1"/>
  <c r="N13"/>
  <c r="N21" s="1"/>
  <c r="M13"/>
  <c r="M21" s="1"/>
  <c r="L13"/>
  <c r="L21" s="1"/>
  <c r="K13"/>
  <c r="K52" s="1"/>
  <c r="J13"/>
  <c r="J52" s="1"/>
  <c r="I13"/>
  <c r="I21" s="1"/>
  <c r="H13"/>
  <c r="H21" s="1"/>
  <c r="G13"/>
  <c r="G52" s="1"/>
  <c r="F13"/>
  <c r="F21" s="1"/>
  <c r="E13"/>
  <c r="E21" s="1"/>
  <c r="D13"/>
  <c r="D21" s="1"/>
  <c r="C13"/>
  <c r="C52" s="1"/>
  <c r="B13"/>
  <c r="B52" s="1"/>
  <c r="P12"/>
  <c r="P11"/>
  <c r="P9"/>
  <c r="O8"/>
  <c r="O10" s="1"/>
  <c r="N8"/>
  <c r="N10" s="1"/>
  <c r="M8"/>
  <c r="M10" s="1"/>
  <c r="L8"/>
  <c r="L10" s="1"/>
  <c r="K8"/>
  <c r="K10" s="1"/>
  <c r="J8"/>
  <c r="J10" s="1"/>
  <c r="I8"/>
  <c r="I10" s="1"/>
  <c r="H8"/>
  <c r="H10" s="1"/>
  <c r="G8"/>
  <c r="G10" s="1"/>
  <c r="F8"/>
  <c r="F10" s="1"/>
  <c r="E8"/>
  <c r="E10" s="1"/>
  <c r="D8"/>
  <c r="D10" s="1"/>
  <c r="C8"/>
  <c r="C10" s="1"/>
  <c r="B8"/>
  <c r="B10" s="1"/>
  <c r="P7"/>
  <c r="P6"/>
  <c r="P5"/>
  <c r="P4"/>
  <c r="L47" i="71"/>
  <c r="L46"/>
  <c r="L41"/>
  <c r="L38"/>
  <c r="L33"/>
  <c r="L32"/>
  <c r="L31"/>
  <c r="L26"/>
  <c r="L25"/>
  <c r="L24"/>
  <c r="L20"/>
  <c r="L19"/>
  <c r="L18"/>
  <c r="L17"/>
  <c r="L15"/>
  <c r="L14"/>
  <c r="L12"/>
  <c r="L11"/>
  <c r="L9"/>
  <c r="L5"/>
  <c r="L6"/>
  <c r="L7"/>
  <c r="L4"/>
  <c r="L47" i="70"/>
  <c r="L46"/>
  <c r="L41"/>
  <c r="L38"/>
  <c r="L33"/>
  <c r="L32"/>
  <c r="L31"/>
  <c r="L26"/>
  <c r="L25"/>
  <c r="L24"/>
  <c r="L20"/>
  <c r="L19"/>
  <c r="L18"/>
  <c r="L17"/>
  <c r="L16"/>
  <c r="L15"/>
  <c r="L14"/>
  <c r="L12"/>
  <c r="L11"/>
  <c r="L9"/>
  <c r="L5"/>
  <c r="L6"/>
  <c r="L7"/>
  <c r="L4"/>
  <c r="L47" i="69"/>
  <c r="L46"/>
  <c r="L41"/>
  <c r="L42" s="1"/>
  <c r="L33"/>
  <c r="L32"/>
  <c r="L31"/>
  <c r="L26"/>
  <c r="L25"/>
  <c r="L24"/>
  <c r="L20"/>
  <c r="L19"/>
  <c r="L18"/>
  <c r="L17"/>
  <c r="L16"/>
  <c r="L15"/>
  <c r="L14"/>
  <c r="L12"/>
  <c r="L11"/>
  <c r="L9"/>
  <c r="L5"/>
  <c r="L6"/>
  <c r="L7"/>
  <c r="L4"/>
  <c r="L47" i="68"/>
  <c r="L46"/>
  <c r="L41"/>
  <c r="L38"/>
  <c r="L33"/>
  <c r="L32"/>
  <c r="L31"/>
  <c r="L26"/>
  <c r="L25"/>
  <c r="L24"/>
  <c r="L20"/>
  <c r="L19"/>
  <c r="L18"/>
  <c r="L17"/>
  <c r="L16"/>
  <c r="L15"/>
  <c r="L14"/>
  <c r="L12"/>
  <c r="L11"/>
  <c r="L9"/>
  <c r="L5"/>
  <c r="L6"/>
  <c r="L7"/>
  <c r="L4"/>
  <c r="L47" i="67"/>
  <c r="L46"/>
  <c r="L41"/>
  <c r="L38"/>
  <c r="L33"/>
  <c r="L32"/>
  <c r="L31"/>
  <c r="L26"/>
  <c r="L25"/>
  <c r="L24"/>
  <c r="L20"/>
  <c r="L19"/>
  <c r="L18"/>
  <c r="L17"/>
  <c r="L16"/>
  <c r="L15"/>
  <c r="L14"/>
  <c r="L12"/>
  <c r="L11"/>
  <c r="L9"/>
  <c r="L5"/>
  <c r="L6"/>
  <c r="L7"/>
  <c r="L4"/>
  <c r="L47" i="66"/>
  <c r="L46"/>
  <c r="L41"/>
  <c r="L38"/>
  <c r="L33"/>
  <c r="L32"/>
  <c r="L31"/>
  <c r="L26"/>
  <c r="L25"/>
  <c r="L24"/>
  <c r="L20"/>
  <c r="L19"/>
  <c r="L18"/>
  <c r="L17"/>
  <c r="L15"/>
  <c r="L14"/>
  <c r="L12"/>
  <c r="L11"/>
  <c r="L9"/>
  <c r="L5"/>
  <c r="L6"/>
  <c r="L7"/>
  <c r="L4"/>
  <c r="L47" i="65"/>
  <c r="L46"/>
  <c r="L41"/>
  <c r="L38"/>
  <c r="L33"/>
  <c r="L32"/>
  <c r="L31"/>
  <c r="L26"/>
  <c r="L25"/>
  <c r="L24"/>
  <c r="L20"/>
  <c r="L19"/>
  <c r="L18"/>
  <c r="L17"/>
  <c r="L16"/>
  <c r="L15"/>
  <c r="L14"/>
  <c r="L12"/>
  <c r="L11"/>
  <c r="L11" i="55" s="1"/>
  <c r="L9" i="65"/>
  <c r="L5"/>
  <c r="L6"/>
  <c r="L7"/>
  <c r="L7" i="55" s="1"/>
  <c r="L4" i="65"/>
  <c r="L16" i="71"/>
  <c r="L16" i="66"/>
  <c r="L31" i="55" l="1"/>
  <c r="L20"/>
  <c r="L16"/>
  <c r="L41"/>
  <c r="L4"/>
  <c r="L9"/>
  <c r="L15"/>
  <c r="L19"/>
  <c r="L26"/>
  <c r="L6"/>
  <c r="L12"/>
  <c r="L17"/>
  <c r="L24"/>
  <c r="L32"/>
  <c r="L46"/>
  <c r="L5"/>
  <c r="L14"/>
  <c r="L18"/>
  <c r="L25"/>
  <c r="L33"/>
  <c r="L52" i="95"/>
  <c r="I43" i="97"/>
  <c r="I44" s="1"/>
  <c r="I40"/>
  <c r="P40"/>
  <c r="P43"/>
  <c r="O40"/>
  <c r="O43"/>
  <c r="O44" s="1"/>
  <c r="F43"/>
  <c r="F44" s="1"/>
  <c r="F40"/>
  <c r="N43"/>
  <c r="N44" s="1"/>
  <c r="N40"/>
  <c r="K43"/>
  <c r="K44" s="1"/>
  <c r="K40"/>
  <c r="H40"/>
  <c r="H43"/>
  <c r="H44" s="1"/>
  <c r="C43"/>
  <c r="C44" s="1"/>
  <c r="C40"/>
  <c r="B40"/>
  <c r="B43"/>
  <c r="B44" s="1"/>
  <c r="D40"/>
  <c r="D43"/>
  <c r="D44" s="1"/>
  <c r="G40"/>
  <c r="G43"/>
  <c r="G44" s="1"/>
  <c r="J40"/>
  <c r="J43"/>
  <c r="J44" s="1"/>
  <c r="E43"/>
  <c r="E44" s="1"/>
  <c r="E40"/>
  <c r="L40"/>
  <c r="L43"/>
  <c r="L44" s="1"/>
  <c r="M43"/>
  <c r="M44" s="1"/>
  <c r="M40"/>
  <c r="P35" i="96"/>
  <c r="P30"/>
  <c r="P23"/>
  <c r="F39"/>
  <c r="F36"/>
  <c r="H39"/>
  <c r="H36"/>
  <c r="E36"/>
  <c r="E39"/>
  <c r="M36"/>
  <c r="M39"/>
  <c r="C39"/>
  <c r="C36"/>
  <c r="N36"/>
  <c r="N39"/>
  <c r="L39"/>
  <c r="L36"/>
  <c r="B36"/>
  <c r="B39"/>
  <c r="J39"/>
  <c r="J36"/>
  <c r="G39"/>
  <c r="G36"/>
  <c r="K39"/>
  <c r="K36"/>
  <c r="I39"/>
  <c r="I36"/>
  <c r="O39"/>
  <c r="O36"/>
  <c r="D39"/>
  <c r="D36"/>
  <c r="D52" i="95"/>
  <c r="P34"/>
  <c r="P42"/>
  <c r="P8"/>
  <c r="P48"/>
  <c r="P27"/>
  <c r="P13"/>
  <c r="I52"/>
  <c r="E52"/>
  <c r="M52"/>
  <c r="H52"/>
  <c r="E28"/>
  <c r="I28"/>
  <c r="M28"/>
  <c r="H53"/>
  <c r="H54"/>
  <c r="H22"/>
  <c r="H51"/>
  <c r="L53"/>
  <c r="L51"/>
  <c r="L54"/>
  <c r="L22"/>
  <c r="C53"/>
  <c r="C51"/>
  <c r="C54"/>
  <c r="C28"/>
  <c r="G51"/>
  <c r="G28"/>
  <c r="G53"/>
  <c r="G54"/>
  <c r="K51"/>
  <c r="K54"/>
  <c r="K53"/>
  <c r="K28"/>
  <c r="O28"/>
  <c r="O53"/>
  <c r="O51"/>
  <c r="O54"/>
  <c r="B51"/>
  <c r="B54"/>
  <c r="B53"/>
  <c r="F51"/>
  <c r="F54"/>
  <c r="F22"/>
  <c r="F53"/>
  <c r="J51"/>
  <c r="J54"/>
  <c r="J53"/>
  <c r="N51"/>
  <c r="N54"/>
  <c r="N22"/>
  <c r="N53"/>
  <c r="E54"/>
  <c r="E22"/>
  <c r="E53"/>
  <c r="E51"/>
  <c r="I54"/>
  <c r="I22"/>
  <c r="I53"/>
  <c r="I51"/>
  <c r="M54"/>
  <c r="M22"/>
  <c r="M53"/>
  <c r="M51"/>
  <c r="D28"/>
  <c r="H28"/>
  <c r="L28"/>
  <c r="B28"/>
  <c r="F28"/>
  <c r="J28"/>
  <c r="N28"/>
  <c r="D53"/>
  <c r="D51"/>
  <c r="D54"/>
  <c r="D22"/>
  <c r="B21"/>
  <c r="B22" s="1"/>
  <c r="J21"/>
  <c r="J22" s="1"/>
  <c r="C21"/>
  <c r="C22" s="1"/>
  <c r="G21"/>
  <c r="G22" s="1"/>
  <c r="K21"/>
  <c r="K22" s="1"/>
  <c r="O21"/>
  <c r="O22" s="1"/>
  <c r="F52"/>
  <c r="N52"/>
  <c r="O48" i="94"/>
  <c r="N48"/>
  <c r="M48"/>
  <c r="L48"/>
  <c r="K48"/>
  <c r="J48"/>
  <c r="I48"/>
  <c r="H48"/>
  <c r="G48"/>
  <c r="F48"/>
  <c r="E48"/>
  <c r="D48"/>
  <c r="C48"/>
  <c r="B48"/>
  <c r="P47"/>
  <c r="P46"/>
  <c r="O42"/>
  <c r="N42"/>
  <c r="M42"/>
  <c r="L42"/>
  <c r="K42"/>
  <c r="J42"/>
  <c r="I42"/>
  <c r="H42"/>
  <c r="G42"/>
  <c r="F42"/>
  <c r="E42"/>
  <c r="D42"/>
  <c r="C42"/>
  <c r="B42"/>
  <c r="P41"/>
  <c r="F38"/>
  <c r="L38" i="69" s="1"/>
  <c r="L38" i="55" s="1"/>
  <c r="O34" i="94"/>
  <c r="N34"/>
  <c r="M34"/>
  <c r="L34"/>
  <c r="K34"/>
  <c r="J34"/>
  <c r="I34"/>
  <c r="H34"/>
  <c r="G34"/>
  <c r="F34"/>
  <c r="E34"/>
  <c r="D34"/>
  <c r="C34"/>
  <c r="B34"/>
  <c r="P33"/>
  <c r="P32"/>
  <c r="P31"/>
  <c r="O27"/>
  <c r="N27"/>
  <c r="M27"/>
  <c r="L27"/>
  <c r="K27"/>
  <c r="J27"/>
  <c r="I27"/>
  <c r="H27"/>
  <c r="G27"/>
  <c r="F27"/>
  <c r="E27"/>
  <c r="D27"/>
  <c r="C27"/>
  <c r="B27"/>
  <c r="P26"/>
  <c r="P25"/>
  <c r="P24"/>
  <c r="P20"/>
  <c r="P19"/>
  <c r="P18"/>
  <c r="P17"/>
  <c r="P16"/>
  <c r="P15"/>
  <c r="P14"/>
  <c r="O13"/>
  <c r="O52" s="1"/>
  <c r="N13"/>
  <c r="N21" s="1"/>
  <c r="M13"/>
  <c r="M21" s="1"/>
  <c r="L13"/>
  <c r="L21" s="1"/>
  <c r="K13"/>
  <c r="K52" s="1"/>
  <c r="J13"/>
  <c r="J52" s="1"/>
  <c r="I13"/>
  <c r="I21" s="1"/>
  <c r="H13"/>
  <c r="H21" s="1"/>
  <c r="G13"/>
  <c r="G52" s="1"/>
  <c r="F13"/>
  <c r="F52" s="1"/>
  <c r="E13"/>
  <c r="E21" s="1"/>
  <c r="D13"/>
  <c r="D21" s="1"/>
  <c r="C13"/>
  <c r="C52" s="1"/>
  <c r="B13"/>
  <c r="B52" s="1"/>
  <c r="P12"/>
  <c r="P11"/>
  <c r="P9"/>
  <c r="O8"/>
  <c r="O10" s="1"/>
  <c r="N8"/>
  <c r="N10" s="1"/>
  <c r="M8"/>
  <c r="M10" s="1"/>
  <c r="M54" s="1"/>
  <c r="L8"/>
  <c r="L10" s="1"/>
  <c r="K8"/>
  <c r="K10" s="1"/>
  <c r="J8"/>
  <c r="J10" s="1"/>
  <c r="I8"/>
  <c r="I10" s="1"/>
  <c r="I54" s="1"/>
  <c r="G8"/>
  <c r="G10" s="1"/>
  <c r="F8"/>
  <c r="F10" s="1"/>
  <c r="E8"/>
  <c r="E10" s="1"/>
  <c r="E54" s="1"/>
  <c r="D8"/>
  <c r="D10" s="1"/>
  <c r="C8"/>
  <c r="C10" s="1"/>
  <c r="B8"/>
  <c r="B10" s="1"/>
  <c r="P7"/>
  <c r="H8"/>
  <c r="H10" s="1"/>
  <c r="P5"/>
  <c r="P4"/>
  <c r="K47" i="69"/>
  <c r="M47" s="1"/>
  <c r="K46"/>
  <c r="M46" s="1"/>
  <c r="K41"/>
  <c r="K42" s="1"/>
  <c r="K33"/>
  <c r="K32"/>
  <c r="K31"/>
  <c r="K26"/>
  <c r="K25"/>
  <c r="K24"/>
  <c r="K20"/>
  <c r="K19"/>
  <c r="K18"/>
  <c r="K17"/>
  <c r="K16"/>
  <c r="K15"/>
  <c r="K14"/>
  <c r="K12"/>
  <c r="K11"/>
  <c r="K9"/>
  <c r="K5"/>
  <c r="K6"/>
  <c r="K7"/>
  <c r="K4"/>
  <c r="P44" i="97" l="1"/>
  <c r="P39" i="96"/>
  <c r="P43" s="1"/>
  <c r="P36"/>
  <c r="D40"/>
  <c r="D43"/>
  <c r="D44" s="1"/>
  <c r="I43"/>
  <c r="I44" s="1"/>
  <c r="I40"/>
  <c r="G43"/>
  <c r="G44" s="1"/>
  <c r="G40"/>
  <c r="C40"/>
  <c r="C43"/>
  <c r="C44" s="1"/>
  <c r="F40"/>
  <c r="F43"/>
  <c r="F44" s="1"/>
  <c r="B43"/>
  <c r="B44" s="1"/>
  <c r="B40"/>
  <c r="N43"/>
  <c r="N44" s="1"/>
  <c r="N40"/>
  <c r="E43"/>
  <c r="E44" s="1"/>
  <c r="E40"/>
  <c r="O43"/>
  <c r="O44" s="1"/>
  <c r="O40"/>
  <c r="K43"/>
  <c r="K44" s="1"/>
  <c r="K40"/>
  <c r="J43"/>
  <c r="J44" s="1"/>
  <c r="J40"/>
  <c r="L40"/>
  <c r="L43"/>
  <c r="L44" s="1"/>
  <c r="H40"/>
  <c r="H43"/>
  <c r="H44" s="1"/>
  <c r="M43"/>
  <c r="M44" s="1"/>
  <c r="M40"/>
  <c r="P21" i="95"/>
  <c r="P10"/>
  <c r="P53" s="1"/>
  <c r="P52"/>
  <c r="O23"/>
  <c r="O29"/>
  <c r="J29"/>
  <c r="J23"/>
  <c r="C23"/>
  <c r="C29"/>
  <c r="G29"/>
  <c r="G23"/>
  <c r="N29"/>
  <c r="N23"/>
  <c r="F29"/>
  <c r="F23"/>
  <c r="B29"/>
  <c r="B23"/>
  <c r="K23"/>
  <c r="K29"/>
  <c r="D29"/>
  <c r="D23"/>
  <c r="L29"/>
  <c r="L23"/>
  <c r="M29"/>
  <c r="M23"/>
  <c r="I29"/>
  <c r="I23"/>
  <c r="E29"/>
  <c r="E23"/>
  <c r="H29"/>
  <c r="H23"/>
  <c r="L53" i="94"/>
  <c r="I52"/>
  <c r="P34"/>
  <c r="O21"/>
  <c r="O22" s="1"/>
  <c r="L54"/>
  <c r="O28"/>
  <c r="P13"/>
  <c r="P21" s="1"/>
  <c r="D53"/>
  <c r="P42"/>
  <c r="P27"/>
  <c r="P48"/>
  <c r="F21"/>
  <c r="F22" s="1"/>
  <c r="C21"/>
  <c r="C22" s="1"/>
  <c r="K21"/>
  <c r="K22" s="1"/>
  <c r="N52"/>
  <c r="B21"/>
  <c r="B22" s="1"/>
  <c r="J21"/>
  <c r="J22" s="1"/>
  <c r="E52"/>
  <c r="M52"/>
  <c r="G21"/>
  <c r="G22" s="1"/>
  <c r="C28"/>
  <c r="G28"/>
  <c r="K28"/>
  <c r="B28"/>
  <c r="F28"/>
  <c r="J28"/>
  <c r="N28"/>
  <c r="D28"/>
  <c r="D54"/>
  <c r="D22"/>
  <c r="D23" s="1"/>
  <c r="L22"/>
  <c r="L29" s="1"/>
  <c r="L28"/>
  <c r="H53"/>
  <c r="H51"/>
  <c r="H54"/>
  <c r="H22"/>
  <c r="H28"/>
  <c r="C51"/>
  <c r="C54"/>
  <c r="C53"/>
  <c r="G53"/>
  <c r="G51"/>
  <c r="G54"/>
  <c r="B51"/>
  <c r="B54"/>
  <c r="B53"/>
  <c r="F51"/>
  <c r="F54"/>
  <c r="F53"/>
  <c r="K53"/>
  <c r="K51"/>
  <c r="K54"/>
  <c r="O53"/>
  <c r="O51"/>
  <c r="O54"/>
  <c r="J51"/>
  <c r="J54"/>
  <c r="J53"/>
  <c r="N51"/>
  <c r="N54"/>
  <c r="N22"/>
  <c r="N53"/>
  <c r="E51"/>
  <c r="D51"/>
  <c r="L51"/>
  <c r="P6"/>
  <c r="P8" s="1"/>
  <c r="P10" s="1"/>
  <c r="D52"/>
  <c r="H52"/>
  <c r="L52"/>
  <c r="E53"/>
  <c r="I53"/>
  <c r="M53"/>
  <c r="I51"/>
  <c r="M51"/>
  <c r="E22"/>
  <c r="I22"/>
  <c r="M22"/>
  <c r="E28"/>
  <c r="I28"/>
  <c r="M28"/>
  <c r="P14" i="93"/>
  <c r="P4"/>
  <c r="P47"/>
  <c r="P46"/>
  <c r="P48" s="1"/>
  <c r="P41"/>
  <c r="P42" s="1"/>
  <c r="P33"/>
  <c r="P32"/>
  <c r="P31"/>
  <c r="P26"/>
  <c r="P25"/>
  <c r="P24"/>
  <c r="P20"/>
  <c r="P19"/>
  <c r="P18"/>
  <c r="P15"/>
  <c r="P12"/>
  <c r="P11"/>
  <c r="P7"/>
  <c r="P5"/>
  <c r="K47" i="71"/>
  <c r="K46"/>
  <c r="K41"/>
  <c r="K38"/>
  <c r="K33"/>
  <c r="K32"/>
  <c r="K31"/>
  <c r="K26"/>
  <c r="K25"/>
  <c r="K24"/>
  <c r="K20"/>
  <c r="K19"/>
  <c r="K18"/>
  <c r="K15"/>
  <c r="K14"/>
  <c r="K12"/>
  <c r="K11"/>
  <c r="K5"/>
  <c r="K7"/>
  <c r="K4"/>
  <c r="K47" i="70"/>
  <c r="K46"/>
  <c r="K41"/>
  <c r="K38"/>
  <c r="K33"/>
  <c r="K32"/>
  <c r="K31"/>
  <c r="K26"/>
  <c r="K25"/>
  <c r="K24"/>
  <c r="K20"/>
  <c r="K19"/>
  <c r="K18"/>
  <c r="K17"/>
  <c r="K16"/>
  <c r="K15"/>
  <c r="K14"/>
  <c r="K12"/>
  <c r="K11"/>
  <c r="K9"/>
  <c r="K5"/>
  <c r="K6"/>
  <c r="K7"/>
  <c r="K4"/>
  <c r="K47" i="68"/>
  <c r="K46"/>
  <c r="K41"/>
  <c r="K38"/>
  <c r="K33"/>
  <c r="K32"/>
  <c r="K31"/>
  <c r="K26"/>
  <c r="K25"/>
  <c r="K24"/>
  <c r="K20"/>
  <c r="K19"/>
  <c r="K18"/>
  <c r="K17"/>
  <c r="K16"/>
  <c r="K15"/>
  <c r="K14"/>
  <c r="K12"/>
  <c r="K11"/>
  <c r="K9"/>
  <c r="K5"/>
  <c r="K6"/>
  <c r="K7"/>
  <c r="K4"/>
  <c r="K47" i="67"/>
  <c r="K46"/>
  <c r="K41"/>
  <c r="K38"/>
  <c r="K33"/>
  <c r="K32"/>
  <c r="K31"/>
  <c r="K26"/>
  <c r="K25"/>
  <c r="K24"/>
  <c r="K20"/>
  <c r="K19"/>
  <c r="K18"/>
  <c r="K17"/>
  <c r="K16"/>
  <c r="K15"/>
  <c r="K14"/>
  <c r="K12"/>
  <c r="K11"/>
  <c r="K9"/>
  <c r="K5"/>
  <c r="K6"/>
  <c r="K7"/>
  <c r="K4"/>
  <c r="K47" i="66"/>
  <c r="M47" s="1"/>
  <c r="K46"/>
  <c r="K41"/>
  <c r="K38"/>
  <c r="K33"/>
  <c r="K32"/>
  <c r="K31"/>
  <c r="K26"/>
  <c r="K25"/>
  <c r="K24"/>
  <c r="K20"/>
  <c r="K19"/>
  <c r="K18"/>
  <c r="K17"/>
  <c r="K15"/>
  <c r="K14"/>
  <c r="K12"/>
  <c r="K11"/>
  <c r="K9"/>
  <c r="K5"/>
  <c r="K6"/>
  <c r="K7"/>
  <c r="K4"/>
  <c r="K47" i="65"/>
  <c r="K46"/>
  <c r="K46" i="55" s="1"/>
  <c r="K41" i="65"/>
  <c r="K38"/>
  <c r="K33"/>
  <c r="K32"/>
  <c r="K32" i="55" s="1"/>
  <c r="K31" i="65"/>
  <c r="K26"/>
  <c r="K26" i="55" s="1"/>
  <c r="K25" i="65"/>
  <c r="K24"/>
  <c r="K24" i="55" s="1"/>
  <c r="K20" i="65"/>
  <c r="K19"/>
  <c r="K19" i="55" s="1"/>
  <c r="K18" i="65"/>
  <c r="K17"/>
  <c r="K16"/>
  <c r="K15"/>
  <c r="K15" i="55" s="1"/>
  <c r="K14" i="65"/>
  <c r="K12"/>
  <c r="K12" i="55" s="1"/>
  <c r="K11" i="65"/>
  <c r="K9"/>
  <c r="K5"/>
  <c r="K6"/>
  <c r="K7"/>
  <c r="K7" i="55" s="1"/>
  <c r="K4" i="65"/>
  <c r="K4" i="55" s="1"/>
  <c r="P17" i="93"/>
  <c r="K16" i="71"/>
  <c r="P9" i="93"/>
  <c r="P6"/>
  <c r="P8" s="1"/>
  <c r="K11" i="55" l="1"/>
  <c r="K20"/>
  <c r="K31"/>
  <c r="K41"/>
  <c r="K5"/>
  <c r="K14"/>
  <c r="K18"/>
  <c r="K25"/>
  <c r="K33"/>
  <c r="P13" i="93"/>
  <c r="P52" s="1"/>
  <c r="P10"/>
  <c r="K17" i="71"/>
  <c r="K17" i="55" s="1"/>
  <c r="P27" i="93"/>
  <c r="P34"/>
  <c r="P16"/>
  <c r="K6" i="71"/>
  <c r="K6" i="55" s="1"/>
  <c r="P40" i="96"/>
  <c r="P44"/>
  <c r="P54" i="95"/>
  <c r="P51"/>
  <c r="P22"/>
  <c r="P28"/>
  <c r="C30"/>
  <c r="C35"/>
  <c r="O30"/>
  <c r="O35"/>
  <c r="E35"/>
  <c r="E30"/>
  <c r="M35"/>
  <c r="M30"/>
  <c r="D30"/>
  <c r="D35"/>
  <c r="F35"/>
  <c r="F30"/>
  <c r="G30"/>
  <c r="G35"/>
  <c r="J35"/>
  <c r="J30"/>
  <c r="K30"/>
  <c r="K35"/>
  <c r="H35"/>
  <c r="H30"/>
  <c r="I30"/>
  <c r="I35"/>
  <c r="L30"/>
  <c r="L35"/>
  <c r="B35"/>
  <c r="B30"/>
  <c r="N35"/>
  <c r="N30"/>
  <c r="L23" i="94"/>
  <c r="P52"/>
  <c r="D29"/>
  <c r="D35" s="1"/>
  <c r="P53"/>
  <c r="P54"/>
  <c r="P22"/>
  <c r="P51"/>
  <c r="O29"/>
  <c r="O23"/>
  <c r="K29"/>
  <c r="K23"/>
  <c r="E29"/>
  <c r="E23"/>
  <c r="M29"/>
  <c r="M23"/>
  <c r="L30"/>
  <c r="L35"/>
  <c r="G29"/>
  <c r="G23"/>
  <c r="C29"/>
  <c r="C23"/>
  <c r="I29"/>
  <c r="I23"/>
  <c r="N29"/>
  <c r="N23"/>
  <c r="J29"/>
  <c r="J23"/>
  <c r="F29"/>
  <c r="F23"/>
  <c r="B29"/>
  <c r="B23"/>
  <c r="H29"/>
  <c r="H23"/>
  <c r="P28"/>
  <c r="P21" i="93"/>
  <c r="P22" s="1"/>
  <c r="K16" i="66"/>
  <c r="K16" i="55" s="1"/>
  <c r="K9" i="71"/>
  <c r="K9" i="55" s="1"/>
  <c r="P54" i="93"/>
  <c r="O48"/>
  <c r="N48"/>
  <c r="M48"/>
  <c r="L48"/>
  <c r="K48"/>
  <c r="J48"/>
  <c r="I48"/>
  <c r="H48"/>
  <c r="G48"/>
  <c r="F48"/>
  <c r="E48"/>
  <c r="D48"/>
  <c r="C48"/>
  <c r="B48"/>
  <c r="O42"/>
  <c r="N42"/>
  <c r="M42"/>
  <c r="L42"/>
  <c r="K42"/>
  <c r="J42"/>
  <c r="I42"/>
  <c r="H42"/>
  <c r="G42"/>
  <c r="F42"/>
  <c r="E42"/>
  <c r="D42"/>
  <c r="C42"/>
  <c r="B42"/>
  <c r="F38"/>
  <c r="K38" i="69" s="1"/>
  <c r="K38" i="55" s="1"/>
  <c r="O34" i="93"/>
  <c r="N34"/>
  <c r="M34"/>
  <c r="L34"/>
  <c r="K34"/>
  <c r="J34"/>
  <c r="I34"/>
  <c r="H34"/>
  <c r="G34"/>
  <c r="F34"/>
  <c r="E34"/>
  <c r="D34"/>
  <c r="C34"/>
  <c r="B34"/>
  <c r="O27"/>
  <c r="N27"/>
  <c r="M27"/>
  <c r="L27"/>
  <c r="K27"/>
  <c r="J27"/>
  <c r="I27"/>
  <c r="H27"/>
  <c r="G27"/>
  <c r="F27"/>
  <c r="E27"/>
  <c r="D27"/>
  <c r="C27"/>
  <c r="B27"/>
  <c r="O13"/>
  <c r="O52" s="1"/>
  <c r="N13"/>
  <c r="N21" s="1"/>
  <c r="M13"/>
  <c r="M21" s="1"/>
  <c r="L13"/>
  <c r="L21" s="1"/>
  <c r="K13"/>
  <c r="K52" s="1"/>
  <c r="J13"/>
  <c r="J21" s="1"/>
  <c r="I13"/>
  <c r="I21" s="1"/>
  <c r="H13"/>
  <c r="H21" s="1"/>
  <c r="G13"/>
  <c r="G52" s="1"/>
  <c r="F13"/>
  <c r="F21" s="1"/>
  <c r="E13"/>
  <c r="E21" s="1"/>
  <c r="D13"/>
  <c r="D21" s="1"/>
  <c r="C13"/>
  <c r="C52" s="1"/>
  <c r="B13"/>
  <c r="B21" s="1"/>
  <c r="O8"/>
  <c r="O10" s="1"/>
  <c r="N8"/>
  <c r="N10" s="1"/>
  <c r="M8"/>
  <c r="M10" s="1"/>
  <c r="L8"/>
  <c r="L10" s="1"/>
  <c r="K8"/>
  <c r="K10" s="1"/>
  <c r="J8"/>
  <c r="J10" s="1"/>
  <c r="I8"/>
  <c r="I10" s="1"/>
  <c r="H8"/>
  <c r="H10" s="1"/>
  <c r="G8"/>
  <c r="G10" s="1"/>
  <c r="F8"/>
  <c r="F10" s="1"/>
  <c r="E8"/>
  <c r="E10" s="1"/>
  <c r="D8"/>
  <c r="D10" s="1"/>
  <c r="C8"/>
  <c r="C10" s="1"/>
  <c r="B8"/>
  <c r="B10" s="1"/>
  <c r="P53" l="1"/>
  <c r="P51"/>
  <c r="P28"/>
  <c r="P23" i="95"/>
  <c r="P29"/>
  <c r="N39"/>
  <c r="N36"/>
  <c r="E39"/>
  <c r="E36"/>
  <c r="I36"/>
  <c r="I39"/>
  <c r="G39"/>
  <c r="G36"/>
  <c r="B39"/>
  <c r="B36"/>
  <c r="H39"/>
  <c r="H36"/>
  <c r="J39"/>
  <c r="J36"/>
  <c r="F39"/>
  <c r="F36"/>
  <c r="M39"/>
  <c r="M36"/>
  <c r="K39"/>
  <c r="K36"/>
  <c r="D36"/>
  <c r="D39"/>
  <c r="C39"/>
  <c r="C36"/>
  <c r="L39"/>
  <c r="L36"/>
  <c r="O39"/>
  <c r="O36"/>
  <c r="D30" i="94"/>
  <c r="H30"/>
  <c r="H35"/>
  <c r="F35"/>
  <c r="F30"/>
  <c r="N35"/>
  <c r="N30"/>
  <c r="C30"/>
  <c r="C35"/>
  <c r="E30"/>
  <c r="E35"/>
  <c r="O30"/>
  <c r="O35"/>
  <c r="P29"/>
  <c r="P23"/>
  <c r="L39"/>
  <c r="L36"/>
  <c r="B35"/>
  <c r="B30"/>
  <c r="J35"/>
  <c r="J30"/>
  <c r="I30"/>
  <c r="I35"/>
  <c r="G30"/>
  <c r="G35"/>
  <c r="M30"/>
  <c r="M35"/>
  <c r="K30"/>
  <c r="K35"/>
  <c r="D39"/>
  <c r="D36"/>
  <c r="P29" i="93"/>
  <c r="P23"/>
  <c r="M52"/>
  <c r="C28"/>
  <c r="G28"/>
  <c r="K28"/>
  <c r="O28"/>
  <c r="E52"/>
  <c r="B28"/>
  <c r="F28"/>
  <c r="J28"/>
  <c r="N28"/>
  <c r="B52"/>
  <c r="J52"/>
  <c r="F52"/>
  <c r="N52"/>
  <c r="I52"/>
  <c r="E54"/>
  <c r="E22"/>
  <c r="E53"/>
  <c r="E51"/>
  <c r="I54"/>
  <c r="I22"/>
  <c r="I51"/>
  <c r="I53"/>
  <c r="M54"/>
  <c r="M22"/>
  <c r="M53"/>
  <c r="M51"/>
  <c r="D53"/>
  <c r="D28"/>
  <c r="D22"/>
  <c r="D51"/>
  <c r="D54"/>
  <c r="H53"/>
  <c r="H51"/>
  <c r="H54"/>
  <c r="H28"/>
  <c r="H22"/>
  <c r="L53"/>
  <c r="L54"/>
  <c r="L28"/>
  <c r="L22"/>
  <c r="L51"/>
  <c r="C51"/>
  <c r="C54"/>
  <c r="C53"/>
  <c r="G51"/>
  <c r="G54"/>
  <c r="G53"/>
  <c r="K54"/>
  <c r="K51"/>
  <c r="K53"/>
  <c r="O51"/>
  <c r="O54"/>
  <c r="O53"/>
  <c r="B51"/>
  <c r="B54"/>
  <c r="B22"/>
  <c r="B53"/>
  <c r="F51"/>
  <c r="F54"/>
  <c r="F22"/>
  <c r="F53"/>
  <c r="J51"/>
  <c r="J54"/>
  <c r="J22"/>
  <c r="J53"/>
  <c r="N51"/>
  <c r="N54"/>
  <c r="N22"/>
  <c r="N53"/>
  <c r="E28"/>
  <c r="I28"/>
  <c r="M28"/>
  <c r="G21"/>
  <c r="G22" s="1"/>
  <c r="O21"/>
  <c r="O22" s="1"/>
  <c r="D52"/>
  <c r="H52"/>
  <c r="L52"/>
  <c r="C21"/>
  <c r="C22" s="1"/>
  <c r="K21"/>
  <c r="K22" s="1"/>
  <c r="P35" i="95" l="1"/>
  <c r="P30"/>
  <c r="C43"/>
  <c r="C44" s="1"/>
  <c r="C40"/>
  <c r="M43"/>
  <c r="M44" s="1"/>
  <c r="M40"/>
  <c r="B43"/>
  <c r="B44" s="1"/>
  <c r="B40"/>
  <c r="N40"/>
  <c r="N43"/>
  <c r="N44" s="1"/>
  <c r="I43"/>
  <c r="I44" s="1"/>
  <c r="I40"/>
  <c r="L40"/>
  <c r="L43"/>
  <c r="L44" s="1"/>
  <c r="F40"/>
  <c r="F43"/>
  <c r="F44" s="1"/>
  <c r="H40"/>
  <c r="H43"/>
  <c r="H44" s="1"/>
  <c r="G40"/>
  <c r="G43"/>
  <c r="G44" s="1"/>
  <c r="E43"/>
  <c r="E44" s="1"/>
  <c r="E40"/>
  <c r="O43"/>
  <c r="O44" s="1"/>
  <c r="O40"/>
  <c r="K43"/>
  <c r="K44" s="1"/>
  <c r="K40"/>
  <c r="J43"/>
  <c r="J44" s="1"/>
  <c r="J40"/>
  <c r="D40"/>
  <c r="D43"/>
  <c r="D44" s="1"/>
  <c r="K39" i="94"/>
  <c r="K36"/>
  <c r="O39"/>
  <c r="O36"/>
  <c r="C39"/>
  <c r="C36"/>
  <c r="D40"/>
  <c r="D43"/>
  <c r="D44" s="1"/>
  <c r="B39"/>
  <c r="B36"/>
  <c r="P35"/>
  <c r="P30"/>
  <c r="N39"/>
  <c r="N36"/>
  <c r="M39"/>
  <c r="M36"/>
  <c r="I39"/>
  <c r="I36"/>
  <c r="E39"/>
  <c r="E36"/>
  <c r="H39"/>
  <c r="H36"/>
  <c r="J39"/>
  <c r="J36"/>
  <c r="L40"/>
  <c r="L43"/>
  <c r="L44" s="1"/>
  <c r="F36"/>
  <c r="F39"/>
  <c r="G39"/>
  <c r="G36"/>
  <c r="P30" i="93"/>
  <c r="P35"/>
  <c r="G29"/>
  <c r="G23"/>
  <c r="K29"/>
  <c r="K23"/>
  <c r="J29"/>
  <c r="J23"/>
  <c r="B29"/>
  <c r="B23"/>
  <c r="E29"/>
  <c r="E23"/>
  <c r="D29"/>
  <c r="D23"/>
  <c r="N29"/>
  <c r="N23"/>
  <c r="F29"/>
  <c r="F23"/>
  <c r="O29"/>
  <c r="O23"/>
  <c r="C29"/>
  <c r="C23"/>
  <c r="L29"/>
  <c r="L23"/>
  <c r="H23"/>
  <c r="H29"/>
  <c r="M23"/>
  <c r="M29"/>
  <c r="I29"/>
  <c r="I23"/>
  <c r="P39" i="95" l="1"/>
  <c r="P36"/>
  <c r="J43" i="94"/>
  <c r="J44" s="1"/>
  <c r="J40"/>
  <c r="E43"/>
  <c r="E44" s="1"/>
  <c r="E40"/>
  <c r="M43"/>
  <c r="M44" s="1"/>
  <c r="M40"/>
  <c r="P39"/>
  <c r="P36"/>
  <c r="O40"/>
  <c r="O43"/>
  <c r="O44" s="1"/>
  <c r="F40"/>
  <c r="F43"/>
  <c r="F44" s="1"/>
  <c r="G43"/>
  <c r="G44" s="1"/>
  <c r="G40"/>
  <c r="H40"/>
  <c r="H43"/>
  <c r="H44" s="1"/>
  <c r="I43"/>
  <c r="I44" s="1"/>
  <c r="I40"/>
  <c r="N40"/>
  <c r="N43"/>
  <c r="N44" s="1"/>
  <c r="B43"/>
  <c r="B44" s="1"/>
  <c r="B40"/>
  <c r="C40"/>
  <c r="C43"/>
  <c r="C44" s="1"/>
  <c r="K43"/>
  <c r="K44" s="1"/>
  <c r="K40"/>
  <c r="P36" i="93"/>
  <c r="P39"/>
  <c r="F35"/>
  <c r="F30"/>
  <c r="E30"/>
  <c r="E35"/>
  <c r="J35"/>
  <c r="J30"/>
  <c r="L35"/>
  <c r="L30"/>
  <c r="O30"/>
  <c r="O35"/>
  <c r="N35"/>
  <c r="N30"/>
  <c r="D35"/>
  <c r="D30"/>
  <c r="B35"/>
  <c r="B30"/>
  <c r="K30"/>
  <c r="K35"/>
  <c r="I35"/>
  <c r="I30"/>
  <c r="C30"/>
  <c r="C35"/>
  <c r="G30"/>
  <c r="G35"/>
  <c r="H30"/>
  <c r="H35"/>
  <c r="M30"/>
  <c r="M35"/>
  <c r="P40" i="95" l="1"/>
  <c r="P43"/>
  <c r="P40" i="94"/>
  <c r="P43"/>
  <c r="P40" i="93"/>
  <c r="P43"/>
  <c r="P44" s="1"/>
  <c r="F36"/>
  <c r="F39"/>
  <c r="M39"/>
  <c r="M36"/>
  <c r="H39"/>
  <c r="H36"/>
  <c r="C39"/>
  <c r="C36"/>
  <c r="O39"/>
  <c r="O36"/>
  <c r="I36"/>
  <c r="I39"/>
  <c r="B39"/>
  <c r="B36"/>
  <c r="N39"/>
  <c r="N36"/>
  <c r="L39"/>
  <c r="L36"/>
  <c r="D39"/>
  <c r="D36"/>
  <c r="J39"/>
  <c r="J36"/>
  <c r="K39"/>
  <c r="K36"/>
  <c r="G39"/>
  <c r="G36"/>
  <c r="E39"/>
  <c r="E36"/>
  <c r="P44" i="95" l="1"/>
  <c r="P44" i="94"/>
  <c r="K43" i="93"/>
  <c r="K44" s="1"/>
  <c r="K40"/>
  <c r="N43"/>
  <c r="N44" s="1"/>
  <c r="N40"/>
  <c r="H40"/>
  <c r="H43"/>
  <c r="H44" s="1"/>
  <c r="F43"/>
  <c r="F44" s="1"/>
  <c r="F40"/>
  <c r="G43"/>
  <c r="G44" s="1"/>
  <c r="G40"/>
  <c r="J40"/>
  <c r="J43"/>
  <c r="J44" s="1"/>
  <c r="L40"/>
  <c r="L43"/>
  <c r="L44" s="1"/>
  <c r="B43"/>
  <c r="B44" s="1"/>
  <c r="B40"/>
  <c r="C40"/>
  <c r="C43"/>
  <c r="C44" s="1"/>
  <c r="M43"/>
  <c r="M44" s="1"/>
  <c r="M40"/>
  <c r="E43"/>
  <c r="E44" s="1"/>
  <c r="E40"/>
  <c r="D40"/>
  <c r="D43"/>
  <c r="D44" s="1"/>
  <c r="O43"/>
  <c r="O44" s="1"/>
  <c r="O40"/>
  <c r="I43"/>
  <c r="I44" s="1"/>
  <c r="I40"/>
  <c r="K42" i="55" l="1"/>
  <c r="L42"/>
  <c r="K42" i="71"/>
  <c r="L42"/>
  <c r="J47"/>
  <c r="M47" s="1"/>
  <c r="J46"/>
  <c r="M46" s="1"/>
  <c r="J41"/>
  <c r="J42" s="1"/>
  <c r="J38"/>
  <c r="J33"/>
  <c r="J32"/>
  <c r="J31"/>
  <c r="J26"/>
  <c r="J25"/>
  <c r="J24"/>
  <c r="J20"/>
  <c r="J19"/>
  <c r="J18"/>
  <c r="J17"/>
  <c r="J15"/>
  <c r="J14"/>
  <c r="J12"/>
  <c r="J11"/>
  <c r="J9"/>
  <c r="J5"/>
  <c r="J6"/>
  <c r="J7"/>
  <c r="J4"/>
  <c r="K42" i="70"/>
  <c r="L42"/>
  <c r="J47"/>
  <c r="M47" s="1"/>
  <c r="J46"/>
  <c r="M46" s="1"/>
  <c r="J41"/>
  <c r="J42" s="1"/>
  <c r="J38"/>
  <c r="J33"/>
  <c r="J32"/>
  <c r="J31"/>
  <c r="J26"/>
  <c r="J25"/>
  <c r="J24"/>
  <c r="J20"/>
  <c r="J19"/>
  <c r="J18"/>
  <c r="J17"/>
  <c r="J16"/>
  <c r="J15"/>
  <c r="J14"/>
  <c r="J12"/>
  <c r="J11"/>
  <c r="J9"/>
  <c r="J5"/>
  <c r="J6"/>
  <c r="J7"/>
  <c r="J4"/>
  <c r="K42" i="68"/>
  <c r="L42"/>
  <c r="J47"/>
  <c r="M47" s="1"/>
  <c r="J46"/>
  <c r="M46" s="1"/>
  <c r="J41"/>
  <c r="J42" s="1"/>
  <c r="J38"/>
  <c r="J33"/>
  <c r="J32"/>
  <c r="J31"/>
  <c r="J26"/>
  <c r="J25"/>
  <c r="J24"/>
  <c r="J20"/>
  <c r="J19"/>
  <c r="J18"/>
  <c r="J17"/>
  <c r="J16"/>
  <c r="J15"/>
  <c r="J14"/>
  <c r="J12"/>
  <c r="J11"/>
  <c r="J9"/>
  <c r="J5"/>
  <c r="J6"/>
  <c r="J7"/>
  <c r="J4"/>
  <c r="K42" i="67"/>
  <c r="L42"/>
  <c r="J47"/>
  <c r="M47" s="1"/>
  <c r="J46"/>
  <c r="M46" s="1"/>
  <c r="J41"/>
  <c r="J42" s="1"/>
  <c r="J38"/>
  <c r="J33"/>
  <c r="J32"/>
  <c r="J31"/>
  <c r="J26"/>
  <c r="J25"/>
  <c r="J24"/>
  <c r="J20"/>
  <c r="J19"/>
  <c r="J18"/>
  <c r="J17"/>
  <c r="J16"/>
  <c r="J15"/>
  <c r="J14"/>
  <c r="J12"/>
  <c r="J11"/>
  <c r="J9"/>
  <c r="J5"/>
  <c r="J6"/>
  <c r="J7"/>
  <c r="J4"/>
  <c r="K42" i="66"/>
  <c r="L42"/>
  <c r="J46"/>
  <c r="M46" s="1"/>
  <c r="J41"/>
  <c r="J42" s="1"/>
  <c r="J38"/>
  <c r="J33"/>
  <c r="J32"/>
  <c r="J31"/>
  <c r="J26"/>
  <c r="J25"/>
  <c r="J24"/>
  <c r="J20"/>
  <c r="J19"/>
  <c r="J18"/>
  <c r="J17"/>
  <c r="J15"/>
  <c r="J14"/>
  <c r="J12"/>
  <c r="J11"/>
  <c r="J9"/>
  <c r="J5"/>
  <c r="J6"/>
  <c r="J7"/>
  <c r="J4"/>
  <c r="K42" i="65"/>
  <c r="L42"/>
  <c r="J47"/>
  <c r="M47" s="1"/>
  <c r="J46"/>
  <c r="J41"/>
  <c r="J38"/>
  <c r="J33"/>
  <c r="J32"/>
  <c r="J31"/>
  <c r="J26"/>
  <c r="J25"/>
  <c r="J24"/>
  <c r="J20"/>
  <c r="J19"/>
  <c r="J18"/>
  <c r="J17"/>
  <c r="J16"/>
  <c r="J15"/>
  <c r="J14"/>
  <c r="J12"/>
  <c r="J11"/>
  <c r="J11" i="55" s="1"/>
  <c r="J9" i="65"/>
  <c r="J5"/>
  <c r="J6"/>
  <c r="J7"/>
  <c r="J7" i="55" s="1"/>
  <c r="J4" i="65"/>
  <c r="J16" i="66"/>
  <c r="J16" i="71"/>
  <c r="J9" i="55" l="1"/>
  <c r="J15"/>
  <c r="J16"/>
  <c r="J20"/>
  <c r="J24"/>
  <c r="J31"/>
  <c r="J4"/>
  <c r="J42" i="65"/>
  <c r="J41" i="55"/>
  <c r="M41" s="1"/>
  <c r="M46" i="65"/>
  <c r="J46" i="55"/>
  <c r="M46" s="1"/>
  <c r="J19"/>
  <c r="J5"/>
  <c r="J14"/>
  <c r="J18"/>
  <c r="J33"/>
  <c r="J6"/>
  <c r="J12"/>
  <c r="J17"/>
  <c r="J32"/>
  <c r="J26"/>
  <c r="J25"/>
  <c r="I48" i="92"/>
  <c r="H48"/>
  <c r="G48"/>
  <c r="F48"/>
  <c r="E48"/>
  <c r="D48"/>
  <c r="C48"/>
  <c r="B48"/>
  <c r="J47"/>
  <c r="J46"/>
  <c r="L46" s="1"/>
  <c r="I42"/>
  <c r="H42"/>
  <c r="G42"/>
  <c r="F42"/>
  <c r="E42"/>
  <c r="D42"/>
  <c r="C42"/>
  <c r="B42"/>
  <c r="J41"/>
  <c r="L41" s="1"/>
  <c r="F38"/>
  <c r="J38" i="69" s="1"/>
  <c r="J38" i="55" s="1"/>
  <c r="I34" i="92"/>
  <c r="H34"/>
  <c r="G34"/>
  <c r="F34"/>
  <c r="E34"/>
  <c r="D34"/>
  <c r="C34"/>
  <c r="B34"/>
  <c r="J33"/>
  <c r="L33" s="1"/>
  <c r="J32"/>
  <c r="L32" s="1"/>
  <c r="J31"/>
  <c r="L31" s="1"/>
  <c r="I27"/>
  <c r="H27"/>
  <c r="G27"/>
  <c r="F27"/>
  <c r="E27"/>
  <c r="D27"/>
  <c r="C27"/>
  <c r="B27"/>
  <c r="J26"/>
  <c r="L26" s="1"/>
  <c r="J25"/>
  <c r="L25" s="1"/>
  <c r="J24"/>
  <c r="L24" s="1"/>
  <c r="J20"/>
  <c r="L20" s="1"/>
  <c r="J19"/>
  <c r="L19" s="1"/>
  <c r="J18"/>
  <c r="L18" s="1"/>
  <c r="J17"/>
  <c r="L17" s="1"/>
  <c r="J16"/>
  <c r="L16" s="1"/>
  <c r="J15"/>
  <c r="L15" s="1"/>
  <c r="J14"/>
  <c r="L14" s="1"/>
  <c r="I13"/>
  <c r="I21" s="1"/>
  <c r="H13"/>
  <c r="H21" s="1"/>
  <c r="G13"/>
  <c r="G52" s="1"/>
  <c r="F13"/>
  <c r="F52" s="1"/>
  <c r="E13"/>
  <c r="E21" s="1"/>
  <c r="D13"/>
  <c r="D21" s="1"/>
  <c r="C13"/>
  <c r="C52" s="1"/>
  <c r="B13"/>
  <c r="B21" s="1"/>
  <c r="J12"/>
  <c r="L12" s="1"/>
  <c r="J11"/>
  <c r="L11" s="1"/>
  <c r="J9"/>
  <c r="L9" s="1"/>
  <c r="I8"/>
  <c r="I10" s="1"/>
  <c r="H8"/>
  <c r="H10" s="1"/>
  <c r="G8"/>
  <c r="G10" s="1"/>
  <c r="F8"/>
  <c r="F10" s="1"/>
  <c r="E8"/>
  <c r="E10" s="1"/>
  <c r="D8"/>
  <c r="D10" s="1"/>
  <c r="C8"/>
  <c r="C10" s="1"/>
  <c r="B8"/>
  <c r="B10" s="1"/>
  <c r="J7"/>
  <c r="L7" s="1"/>
  <c r="J6"/>
  <c r="L6" s="1"/>
  <c r="J5"/>
  <c r="L5" s="1"/>
  <c r="J4"/>
  <c r="L4" s="1"/>
  <c r="H47" i="70"/>
  <c r="H46"/>
  <c r="H47" i="68"/>
  <c r="H46"/>
  <c r="H41"/>
  <c r="H38"/>
  <c r="H33"/>
  <c r="H32"/>
  <c r="H31"/>
  <c r="H26"/>
  <c r="H25"/>
  <c r="H24"/>
  <c r="H15"/>
  <c r="H16"/>
  <c r="H17"/>
  <c r="H18"/>
  <c r="H19"/>
  <c r="H20"/>
  <c r="H14"/>
  <c r="H12"/>
  <c r="H11"/>
  <c r="H9"/>
  <c r="H5"/>
  <c r="H6"/>
  <c r="H7"/>
  <c r="H4"/>
  <c r="J42" i="55" l="1"/>
  <c r="H42"/>
  <c r="J34" i="92"/>
  <c r="L34" s="1"/>
  <c r="J8"/>
  <c r="E52"/>
  <c r="D52"/>
  <c r="J48"/>
  <c r="J42"/>
  <c r="L42" s="1"/>
  <c r="J13"/>
  <c r="I52"/>
  <c r="H52"/>
  <c r="J27"/>
  <c r="L27" s="1"/>
  <c r="E54"/>
  <c r="E22"/>
  <c r="E53"/>
  <c r="E51"/>
  <c r="I54"/>
  <c r="I22"/>
  <c r="I53"/>
  <c r="I51"/>
  <c r="D53"/>
  <c r="D51"/>
  <c r="D54"/>
  <c r="D22"/>
  <c r="H53"/>
  <c r="H54"/>
  <c r="H22"/>
  <c r="H51"/>
  <c r="C51"/>
  <c r="C53"/>
  <c r="C54"/>
  <c r="C28"/>
  <c r="G51"/>
  <c r="G28"/>
  <c r="G53"/>
  <c r="G54"/>
  <c r="B28"/>
  <c r="F28"/>
  <c r="E28"/>
  <c r="I28"/>
  <c r="D28"/>
  <c r="H28"/>
  <c r="B51"/>
  <c r="B54"/>
  <c r="B22"/>
  <c r="B53"/>
  <c r="F51"/>
  <c r="F54"/>
  <c r="F53"/>
  <c r="F21"/>
  <c r="F22" s="1"/>
  <c r="C21"/>
  <c r="C22" s="1"/>
  <c r="G21"/>
  <c r="G22" s="1"/>
  <c r="B52"/>
  <c r="G47" i="70"/>
  <c r="G46"/>
  <c r="G47" i="68"/>
  <c r="G46"/>
  <c r="G41"/>
  <c r="G38"/>
  <c r="G33"/>
  <c r="G32"/>
  <c r="G31"/>
  <c r="G26"/>
  <c r="G25"/>
  <c r="G24"/>
  <c r="G15"/>
  <c r="G16"/>
  <c r="G17"/>
  <c r="G18"/>
  <c r="G19"/>
  <c r="G20"/>
  <c r="G14"/>
  <c r="G12"/>
  <c r="G11"/>
  <c r="G9"/>
  <c r="G5"/>
  <c r="G6"/>
  <c r="G7"/>
  <c r="G4"/>
  <c r="J21" i="92" l="1"/>
  <c r="L21" s="1"/>
  <c r="L13"/>
  <c r="J10"/>
  <c r="J28" s="1"/>
  <c r="L28" s="1"/>
  <c r="L8"/>
  <c r="J52"/>
  <c r="G29"/>
  <c r="G23"/>
  <c r="F29"/>
  <c r="F23"/>
  <c r="I29"/>
  <c r="I23"/>
  <c r="D29"/>
  <c r="D23"/>
  <c r="B29"/>
  <c r="B23"/>
  <c r="H29"/>
  <c r="H23"/>
  <c r="E29"/>
  <c r="E23"/>
  <c r="C29"/>
  <c r="C23"/>
  <c r="G27" i="55" l="1"/>
  <c r="J53" i="92"/>
  <c r="J22"/>
  <c r="L22" s="1"/>
  <c r="J54"/>
  <c r="J51"/>
  <c r="L10"/>
  <c r="G42" i="55"/>
  <c r="C30" i="92"/>
  <c r="C35"/>
  <c r="E35"/>
  <c r="E30"/>
  <c r="D35"/>
  <c r="D30"/>
  <c r="I35"/>
  <c r="I30"/>
  <c r="H30"/>
  <c r="H35"/>
  <c r="F35"/>
  <c r="F30"/>
  <c r="B35"/>
  <c r="B30"/>
  <c r="G30"/>
  <c r="G35"/>
  <c r="I47" i="79"/>
  <c r="I46"/>
  <c r="I47" i="71"/>
  <c r="I46"/>
  <c r="F47" i="70"/>
  <c r="I47" s="1"/>
  <c r="F46"/>
  <c r="I46" s="1"/>
  <c r="I47" i="69"/>
  <c r="I46"/>
  <c r="F47" i="68"/>
  <c r="I47" s="1"/>
  <c r="F46"/>
  <c r="I46" s="1"/>
  <c r="F41"/>
  <c r="F38"/>
  <c r="F33"/>
  <c r="F32"/>
  <c r="F31"/>
  <c r="F26"/>
  <c r="F25"/>
  <c r="F24"/>
  <c r="F15"/>
  <c r="F16"/>
  <c r="F17"/>
  <c r="F18"/>
  <c r="F19"/>
  <c r="F20"/>
  <c r="F14"/>
  <c r="F12"/>
  <c r="F11"/>
  <c r="F9"/>
  <c r="F5"/>
  <c r="F6"/>
  <c r="F7"/>
  <c r="F4"/>
  <c r="I47" i="67"/>
  <c r="I46"/>
  <c r="I47" i="66"/>
  <c r="I46"/>
  <c r="I47" i="65"/>
  <c r="I46" i="55" l="1"/>
  <c r="I46" i="65"/>
  <c r="J29" i="92"/>
  <c r="L29" s="1"/>
  <c r="J23"/>
  <c r="L23" s="1"/>
  <c r="B39"/>
  <c r="B36"/>
  <c r="D39"/>
  <c r="D36"/>
  <c r="C39"/>
  <c r="C36"/>
  <c r="F39"/>
  <c r="F36"/>
  <c r="I39"/>
  <c r="I36"/>
  <c r="E39"/>
  <c r="E36"/>
  <c r="G39"/>
  <c r="G36"/>
  <c r="H39"/>
  <c r="H36"/>
  <c r="D47" i="70"/>
  <c r="D46"/>
  <c r="D47" i="68"/>
  <c r="D46"/>
  <c r="D41"/>
  <c r="D38"/>
  <c r="D33"/>
  <c r="D32"/>
  <c r="D31"/>
  <c r="D26"/>
  <c r="D25"/>
  <c r="D24"/>
  <c r="D15"/>
  <c r="D16"/>
  <c r="D17"/>
  <c r="D18"/>
  <c r="D19"/>
  <c r="D20"/>
  <c r="D14"/>
  <c r="D12"/>
  <c r="D11"/>
  <c r="D9"/>
  <c r="D5"/>
  <c r="D6"/>
  <c r="D7"/>
  <c r="D4"/>
  <c r="D27" i="55" l="1"/>
  <c r="D48"/>
  <c r="D42"/>
  <c r="D13"/>
  <c r="F42"/>
  <c r="I41"/>
  <c r="J30" i="92"/>
  <c r="L30" s="1"/>
  <c r="J35"/>
  <c r="L35" s="1"/>
  <c r="E43"/>
  <c r="E44" s="1"/>
  <c r="E40"/>
  <c r="F43"/>
  <c r="F44" s="1"/>
  <c r="F40"/>
  <c r="B40"/>
  <c r="B43"/>
  <c r="B44" s="1"/>
  <c r="H40"/>
  <c r="H43"/>
  <c r="H44" s="1"/>
  <c r="G40"/>
  <c r="G43"/>
  <c r="G44" s="1"/>
  <c r="I43"/>
  <c r="I44" s="1"/>
  <c r="I40"/>
  <c r="C43"/>
  <c r="C44" s="1"/>
  <c r="C40"/>
  <c r="D40"/>
  <c r="D43"/>
  <c r="D44" s="1"/>
  <c r="D8" i="55" l="1"/>
  <c r="D10" s="1"/>
  <c r="D34"/>
  <c r="J36" i="92"/>
  <c r="L36" s="1"/>
  <c r="J39"/>
  <c r="L39" s="1"/>
  <c r="D21" i="55" l="1"/>
  <c r="D22" s="1"/>
  <c r="D28"/>
  <c r="J40" i="92"/>
  <c r="L40" s="1"/>
  <c r="J43"/>
  <c r="L43" s="1"/>
  <c r="C47" i="70"/>
  <c r="C46"/>
  <c r="C47" i="68"/>
  <c r="C46"/>
  <c r="C41"/>
  <c r="C38"/>
  <c r="C33"/>
  <c r="C32"/>
  <c r="C31"/>
  <c r="C26"/>
  <c r="C25"/>
  <c r="C24"/>
  <c r="C15"/>
  <c r="C16"/>
  <c r="C17"/>
  <c r="C18"/>
  <c r="C19"/>
  <c r="C20"/>
  <c r="C14"/>
  <c r="C12"/>
  <c r="C11"/>
  <c r="C9"/>
  <c r="C5"/>
  <c r="C6"/>
  <c r="C7"/>
  <c r="C4"/>
  <c r="C27" i="55" l="1"/>
  <c r="C34"/>
  <c r="C118"/>
  <c r="C121"/>
  <c r="C110"/>
  <c r="C117"/>
  <c r="D29"/>
  <c r="D23"/>
  <c r="C8"/>
  <c r="C10" s="1"/>
  <c r="C120"/>
  <c r="C116"/>
  <c r="J44" i="92"/>
  <c r="L44" s="1"/>
  <c r="C48" i="55"/>
  <c r="C42"/>
  <c r="C143" s="1"/>
  <c r="C13"/>
  <c r="C21" s="1"/>
  <c r="C115"/>
  <c r="C127"/>
  <c r="C108"/>
  <c r="C112"/>
  <c r="C122" s="1"/>
  <c r="C132"/>
  <c r="C119"/>
  <c r="C125"/>
  <c r="C128" s="1"/>
  <c r="C133"/>
  <c r="P143"/>
  <c r="O143"/>
  <c r="N143"/>
  <c r="L143"/>
  <c r="K143"/>
  <c r="J143"/>
  <c r="H143"/>
  <c r="G143"/>
  <c r="F143"/>
  <c r="D143"/>
  <c r="P139"/>
  <c r="O139"/>
  <c r="N139"/>
  <c r="L139"/>
  <c r="K139"/>
  <c r="J139"/>
  <c r="H139"/>
  <c r="G139"/>
  <c r="F139"/>
  <c r="D139"/>
  <c r="P134"/>
  <c r="O134"/>
  <c r="N134"/>
  <c r="L134"/>
  <c r="K134"/>
  <c r="J134"/>
  <c r="H134"/>
  <c r="G134"/>
  <c r="F134"/>
  <c r="D134"/>
  <c r="P133"/>
  <c r="O133"/>
  <c r="N133"/>
  <c r="L133"/>
  <c r="K133"/>
  <c r="J133"/>
  <c r="H133"/>
  <c r="G133"/>
  <c r="F133"/>
  <c r="D133"/>
  <c r="P132"/>
  <c r="O132"/>
  <c r="N132"/>
  <c r="L132"/>
  <c r="K132"/>
  <c r="J132"/>
  <c r="H132"/>
  <c r="G132"/>
  <c r="F132"/>
  <c r="D132"/>
  <c r="P127"/>
  <c r="O127"/>
  <c r="N127"/>
  <c r="Q127" s="1"/>
  <c r="L127"/>
  <c r="K127"/>
  <c r="J127"/>
  <c r="M127" s="1"/>
  <c r="H127"/>
  <c r="G127"/>
  <c r="F127"/>
  <c r="I127" s="1"/>
  <c r="D127"/>
  <c r="P126"/>
  <c r="O126"/>
  <c r="N126"/>
  <c r="Q126" s="1"/>
  <c r="L126"/>
  <c r="K126"/>
  <c r="J126"/>
  <c r="M126" s="1"/>
  <c r="H126"/>
  <c r="G126"/>
  <c r="F126"/>
  <c r="I126" s="1"/>
  <c r="D126"/>
  <c r="P125"/>
  <c r="P128" s="1"/>
  <c r="O125"/>
  <c r="O128" s="1"/>
  <c r="N125"/>
  <c r="N128" s="1"/>
  <c r="L125"/>
  <c r="L128" s="1"/>
  <c r="K125"/>
  <c r="K128" s="1"/>
  <c r="J125"/>
  <c r="J128" s="1"/>
  <c r="H125"/>
  <c r="H128" s="1"/>
  <c r="G125"/>
  <c r="G128" s="1"/>
  <c r="F125"/>
  <c r="F128" s="1"/>
  <c r="I128" s="1"/>
  <c r="D125"/>
  <c r="D128" s="1"/>
  <c r="P121"/>
  <c r="O121"/>
  <c r="N121"/>
  <c r="Q121" s="1"/>
  <c r="L121"/>
  <c r="K121"/>
  <c r="J121"/>
  <c r="M121" s="1"/>
  <c r="H121"/>
  <c r="G121"/>
  <c r="F121"/>
  <c r="I121" s="1"/>
  <c r="D121"/>
  <c r="P120"/>
  <c r="O120"/>
  <c r="N120"/>
  <c r="Q120" s="1"/>
  <c r="L120"/>
  <c r="K120"/>
  <c r="J120"/>
  <c r="M120" s="1"/>
  <c r="H120"/>
  <c r="G120"/>
  <c r="F120"/>
  <c r="I120" s="1"/>
  <c r="D120"/>
  <c r="P119"/>
  <c r="O119"/>
  <c r="N119"/>
  <c r="Q119" s="1"/>
  <c r="L119"/>
  <c r="K119"/>
  <c r="J119"/>
  <c r="M119" s="1"/>
  <c r="H119"/>
  <c r="G119"/>
  <c r="F119"/>
  <c r="I119" s="1"/>
  <c r="D119"/>
  <c r="P118"/>
  <c r="O118"/>
  <c r="N118"/>
  <c r="Q118" s="1"/>
  <c r="L118"/>
  <c r="K118"/>
  <c r="J118"/>
  <c r="M118" s="1"/>
  <c r="H118"/>
  <c r="G118"/>
  <c r="F118"/>
  <c r="I118" s="1"/>
  <c r="D118"/>
  <c r="P117"/>
  <c r="O117"/>
  <c r="N117"/>
  <c r="Q117" s="1"/>
  <c r="L117"/>
  <c r="K117"/>
  <c r="J117"/>
  <c r="M117" s="1"/>
  <c r="H117"/>
  <c r="G117"/>
  <c r="F117"/>
  <c r="I117" s="1"/>
  <c r="D117"/>
  <c r="P116"/>
  <c r="O116"/>
  <c r="N116"/>
  <c r="Q116" s="1"/>
  <c r="L116"/>
  <c r="K116"/>
  <c r="J116"/>
  <c r="M116" s="1"/>
  <c r="H116"/>
  <c r="G116"/>
  <c r="F116"/>
  <c r="I116" s="1"/>
  <c r="D116"/>
  <c r="P115"/>
  <c r="O115"/>
  <c r="N115"/>
  <c r="Q115" s="1"/>
  <c r="L115"/>
  <c r="K115"/>
  <c r="J115"/>
  <c r="M115" s="1"/>
  <c r="H115"/>
  <c r="G115"/>
  <c r="F115"/>
  <c r="I115" s="1"/>
  <c r="D115"/>
  <c r="P113"/>
  <c r="O113"/>
  <c r="N113"/>
  <c r="Q113" s="1"/>
  <c r="L113"/>
  <c r="K113"/>
  <c r="J113"/>
  <c r="M113" s="1"/>
  <c r="H113"/>
  <c r="G113"/>
  <c r="F113"/>
  <c r="I113" s="1"/>
  <c r="P112"/>
  <c r="P122" s="1"/>
  <c r="O112"/>
  <c r="O122" s="1"/>
  <c r="N112"/>
  <c r="N122" s="1"/>
  <c r="Q122" s="1"/>
  <c r="L112"/>
  <c r="L122" s="1"/>
  <c r="K112"/>
  <c r="K122" s="1"/>
  <c r="J112"/>
  <c r="J122" s="1"/>
  <c r="M122" s="1"/>
  <c r="H112"/>
  <c r="H122" s="1"/>
  <c r="G112"/>
  <c r="G122" s="1"/>
  <c r="F112"/>
  <c r="F122" s="1"/>
  <c r="I122" s="1"/>
  <c r="P110"/>
  <c r="O110"/>
  <c r="N110"/>
  <c r="Q110" s="1"/>
  <c r="L110"/>
  <c r="K110"/>
  <c r="J110"/>
  <c r="M110" s="1"/>
  <c r="H110"/>
  <c r="G110"/>
  <c r="F110"/>
  <c r="I110" s="1"/>
  <c r="P108"/>
  <c r="O108"/>
  <c r="N108"/>
  <c r="Q108" s="1"/>
  <c r="L108"/>
  <c r="K108"/>
  <c r="J108"/>
  <c r="M108" s="1"/>
  <c r="H108"/>
  <c r="G108"/>
  <c r="F108"/>
  <c r="I108" s="1"/>
  <c r="D108"/>
  <c r="P107"/>
  <c r="O107"/>
  <c r="N107"/>
  <c r="Q107" s="1"/>
  <c r="L107"/>
  <c r="K107"/>
  <c r="J107"/>
  <c r="M107" s="1"/>
  <c r="H107"/>
  <c r="G107"/>
  <c r="F107"/>
  <c r="I107" s="1"/>
  <c r="D107"/>
  <c r="L48"/>
  <c r="K48"/>
  <c r="J48"/>
  <c r="H48"/>
  <c r="G48"/>
  <c r="F48"/>
  <c r="E47"/>
  <c r="Q42"/>
  <c r="M42"/>
  <c r="I42"/>
  <c r="Q38"/>
  <c r="M38"/>
  <c r="I38"/>
  <c r="P34"/>
  <c r="O34"/>
  <c r="N34"/>
  <c r="L34"/>
  <c r="K34"/>
  <c r="J34"/>
  <c r="H34"/>
  <c r="G34"/>
  <c r="F34"/>
  <c r="Q33"/>
  <c r="M33"/>
  <c r="I33"/>
  <c r="Q32"/>
  <c r="M32"/>
  <c r="I32"/>
  <c r="Q31"/>
  <c r="M31"/>
  <c r="I31"/>
  <c r="P27"/>
  <c r="O27"/>
  <c r="N27"/>
  <c r="L27"/>
  <c r="K27"/>
  <c r="J27"/>
  <c r="H27"/>
  <c r="F27"/>
  <c r="Q26"/>
  <c r="M26"/>
  <c r="I26"/>
  <c r="Q25"/>
  <c r="M25"/>
  <c r="I25"/>
  <c r="Q24"/>
  <c r="M24"/>
  <c r="I24"/>
  <c r="Q20"/>
  <c r="M20"/>
  <c r="I20"/>
  <c r="Q19"/>
  <c r="M19"/>
  <c r="I19"/>
  <c r="Q18"/>
  <c r="M18"/>
  <c r="I18"/>
  <c r="Q17"/>
  <c r="M17"/>
  <c r="I17"/>
  <c r="Q16"/>
  <c r="M16"/>
  <c r="I16"/>
  <c r="Q15"/>
  <c r="M15"/>
  <c r="I15"/>
  <c r="Q14"/>
  <c r="M14"/>
  <c r="I14"/>
  <c r="P13"/>
  <c r="P114" s="1"/>
  <c r="O13"/>
  <c r="N13"/>
  <c r="N114" s="1"/>
  <c r="Q114" s="1"/>
  <c r="L13"/>
  <c r="L114" s="1"/>
  <c r="K13"/>
  <c r="K21" s="1"/>
  <c r="J13"/>
  <c r="J21" s="1"/>
  <c r="H13"/>
  <c r="H114" s="1"/>
  <c r="G13"/>
  <c r="G21" s="1"/>
  <c r="F13"/>
  <c r="F21" s="1"/>
  <c r="D114"/>
  <c r="Q12"/>
  <c r="M12"/>
  <c r="I12"/>
  <c r="Q11"/>
  <c r="M11"/>
  <c r="I11"/>
  <c r="Q9"/>
  <c r="M9"/>
  <c r="I9"/>
  <c r="P8"/>
  <c r="P10" s="1"/>
  <c r="O8"/>
  <c r="N8"/>
  <c r="N109" s="1"/>
  <c r="Q109" s="1"/>
  <c r="L8"/>
  <c r="L10" s="1"/>
  <c r="K8"/>
  <c r="J8"/>
  <c r="J109" s="1"/>
  <c r="M109" s="1"/>
  <c r="H8"/>
  <c r="H109" s="1"/>
  <c r="G8"/>
  <c r="F8"/>
  <c r="F109" s="1"/>
  <c r="I109" s="1"/>
  <c r="Q7"/>
  <c r="M7"/>
  <c r="I7"/>
  <c r="Q6"/>
  <c r="M6"/>
  <c r="I6"/>
  <c r="Q5"/>
  <c r="M5"/>
  <c r="I5"/>
  <c r="Q4"/>
  <c r="M4"/>
  <c r="I4"/>
  <c r="C134" l="1"/>
  <c r="C135" s="1"/>
  <c r="C28"/>
  <c r="C126"/>
  <c r="C107"/>
  <c r="D30"/>
  <c r="D35"/>
  <c r="C22"/>
  <c r="C29" s="1"/>
  <c r="C139"/>
  <c r="H111"/>
  <c r="H123" s="1"/>
  <c r="P21"/>
  <c r="P22" s="1"/>
  <c r="P135"/>
  <c r="P109"/>
  <c r="P111" s="1"/>
  <c r="P123" s="1"/>
  <c r="P130" s="1"/>
  <c r="Q34"/>
  <c r="Q143"/>
  <c r="Q133"/>
  <c r="O135"/>
  <c r="Q132"/>
  <c r="Q112"/>
  <c r="N135"/>
  <c r="N111"/>
  <c r="Q111" s="1"/>
  <c r="K114"/>
  <c r="M139"/>
  <c r="K135"/>
  <c r="M134"/>
  <c r="M133"/>
  <c r="M34"/>
  <c r="H10"/>
  <c r="H28" s="1"/>
  <c r="J135"/>
  <c r="M132"/>
  <c r="M112"/>
  <c r="M143"/>
  <c r="J114"/>
  <c r="M114" s="1"/>
  <c r="I132"/>
  <c r="G135"/>
  <c r="I112"/>
  <c r="F135"/>
  <c r="F114"/>
  <c r="I114" s="1"/>
  <c r="C114"/>
  <c r="I34"/>
  <c r="C113"/>
  <c r="K10"/>
  <c r="K28" s="1"/>
  <c r="K109"/>
  <c r="K111" s="1"/>
  <c r="K123" s="1"/>
  <c r="O21"/>
  <c r="H21"/>
  <c r="L28"/>
  <c r="I27"/>
  <c r="P28"/>
  <c r="Q27"/>
  <c r="D109"/>
  <c r="F111"/>
  <c r="F129" s="1"/>
  <c r="G114"/>
  <c r="O114"/>
  <c r="M128"/>
  <c r="D135"/>
  <c r="H135"/>
  <c r="L135"/>
  <c r="I133"/>
  <c r="I134"/>
  <c r="I139"/>
  <c r="I143"/>
  <c r="G109"/>
  <c r="G111" s="1"/>
  <c r="G123" s="1"/>
  <c r="G10"/>
  <c r="O109"/>
  <c r="O111" s="1"/>
  <c r="O123" s="1"/>
  <c r="O10"/>
  <c r="P48"/>
  <c r="L109"/>
  <c r="L111" s="1"/>
  <c r="L123" s="1"/>
  <c r="Q134"/>
  <c r="Q139"/>
  <c r="L21"/>
  <c r="M21" s="1"/>
  <c r="M27"/>
  <c r="J111"/>
  <c r="J129" s="1"/>
  <c r="Q128"/>
  <c r="I8"/>
  <c r="M8"/>
  <c r="Q8"/>
  <c r="F10"/>
  <c r="J10"/>
  <c r="N10"/>
  <c r="I13"/>
  <c r="M13"/>
  <c r="Q13"/>
  <c r="N21"/>
  <c r="I125"/>
  <c r="M125"/>
  <c r="Q125"/>
  <c r="D36" l="1"/>
  <c r="D39"/>
  <c r="C23"/>
  <c r="C30"/>
  <c r="C35"/>
  <c r="H129"/>
  <c r="H22"/>
  <c r="H29" s="1"/>
  <c r="Q135"/>
  <c r="P124"/>
  <c r="P129"/>
  <c r="Q21"/>
  <c r="O129"/>
  <c r="Q129"/>
  <c r="N123"/>
  <c r="Q123" s="1"/>
  <c r="Q124" s="1"/>
  <c r="N129"/>
  <c r="L22"/>
  <c r="L23" s="1"/>
  <c r="M135"/>
  <c r="R47"/>
  <c r="I21"/>
  <c r="G129"/>
  <c r="I135"/>
  <c r="C109"/>
  <c r="C111" s="1"/>
  <c r="C123" s="1"/>
  <c r="C124" s="1"/>
  <c r="G22"/>
  <c r="G29" s="1"/>
  <c r="G35" s="1"/>
  <c r="G39" s="1"/>
  <c r="G43" s="1"/>
  <c r="P29"/>
  <c r="P23"/>
  <c r="K124"/>
  <c r="K130"/>
  <c r="J22"/>
  <c r="M10"/>
  <c r="M28" s="1"/>
  <c r="J28"/>
  <c r="O124"/>
  <c r="O130"/>
  <c r="G124"/>
  <c r="G130"/>
  <c r="I111"/>
  <c r="I129" s="1"/>
  <c r="F123"/>
  <c r="K22"/>
  <c r="P131"/>
  <c r="P136"/>
  <c r="G28"/>
  <c r="N22"/>
  <c r="N48"/>
  <c r="N28"/>
  <c r="Q10"/>
  <c r="Q28" s="1"/>
  <c r="O48"/>
  <c r="O28"/>
  <c r="O22"/>
  <c r="L130"/>
  <c r="L124"/>
  <c r="F22"/>
  <c r="F29" s="1"/>
  <c r="F35" s="1"/>
  <c r="F28"/>
  <c r="I10"/>
  <c r="I28" s="1"/>
  <c r="M111"/>
  <c r="M129" s="1"/>
  <c r="J123"/>
  <c r="H130"/>
  <c r="H124"/>
  <c r="L129"/>
  <c r="K129"/>
  <c r="D40" l="1"/>
  <c r="D43"/>
  <c r="D44" s="1"/>
  <c r="C39"/>
  <c r="C36"/>
  <c r="H23"/>
  <c r="N124"/>
  <c r="N130"/>
  <c r="Q130" s="1"/>
  <c r="Q131" s="1"/>
  <c r="L29"/>
  <c r="L35" s="1"/>
  <c r="C130"/>
  <c r="C131" s="1"/>
  <c r="C129"/>
  <c r="J130"/>
  <c r="J124"/>
  <c r="M123"/>
  <c r="M124" s="1"/>
  <c r="H131"/>
  <c r="H136"/>
  <c r="I22"/>
  <c r="I23" s="1"/>
  <c r="F23"/>
  <c r="L131"/>
  <c r="L136"/>
  <c r="K29"/>
  <c r="K23"/>
  <c r="I123"/>
  <c r="I124" s="1"/>
  <c r="F124"/>
  <c r="F130"/>
  <c r="O136"/>
  <c r="O131"/>
  <c r="K136"/>
  <c r="K131"/>
  <c r="H35"/>
  <c r="H30"/>
  <c r="M48"/>
  <c r="P35"/>
  <c r="P30"/>
  <c r="P140"/>
  <c r="P137"/>
  <c r="G136"/>
  <c r="G131"/>
  <c r="O29"/>
  <c r="O23"/>
  <c r="Q44"/>
  <c r="Q48"/>
  <c r="Q22"/>
  <c r="Q23" s="1"/>
  <c r="N29"/>
  <c r="N23"/>
  <c r="M22"/>
  <c r="M23" s="1"/>
  <c r="J23"/>
  <c r="J29"/>
  <c r="G23"/>
  <c r="C43" l="1"/>
  <c r="C44" s="1"/>
  <c r="C40"/>
  <c r="L30"/>
  <c r="N136"/>
  <c r="N140" s="1"/>
  <c r="N131"/>
  <c r="C136"/>
  <c r="C140" s="1"/>
  <c r="H36"/>
  <c r="H39"/>
  <c r="K140"/>
  <c r="K137"/>
  <c r="L140"/>
  <c r="L137"/>
  <c r="L39"/>
  <c r="L36"/>
  <c r="I48"/>
  <c r="G140"/>
  <c r="G137"/>
  <c r="I130"/>
  <c r="I131" s="1"/>
  <c r="F136"/>
  <c r="F131"/>
  <c r="F30"/>
  <c r="I29"/>
  <c r="I30" s="1"/>
  <c r="M130"/>
  <c r="M131" s="1"/>
  <c r="J136"/>
  <c r="J131"/>
  <c r="J35"/>
  <c r="J30"/>
  <c r="M29"/>
  <c r="M30" s="1"/>
  <c r="N35"/>
  <c r="N30"/>
  <c r="Q29"/>
  <c r="Q30" s="1"/>
  <c r="P36"/>
  <c r="P39"/>
  <c r="P105" s="1"/>
  <c r="H140"/>
  <c r="H137"/>
  <c r="P141"/>
  <c r="K35"/>
  <c r="K30"/>
  <c r="G30"/>
  <c r="O35"/>
  <c r="O30"/>
  <c r="O137"/>
  <c r="O140"/>
  <c r="N137" l="1"/>
  <c r="P40"/>
  <c r="P43"/>
  <c r="Q136"/>
  <c r="Q137" s="1"/>
  <c r="L40"/>
  <c r="L43"/>
  <c r="H40"/>
  <c r="H43"/>
  <c r="C137"/>
  <c r="C141"/>
  <c r="N36"/>
  <c r="N39"/>
  <c r="N43" s="1"/>
  <c r="Q35"/>
  <c r="Q36" s="1"/>
  <c r="L141"/>
  <c r="L105"/>
  <c r="N141"/>
  <c r="Q140"/>
  <c r="O39"/>
  <c r="O105" s="1"/>
  <c r="O36"/>
  <c r="H105"/>
  <c r="H141"/>
  <c r="J36"/>
  <c r="J39"/>
  <c r="J43" s="1"/>
  <c r="M35"/>
  <c r="M36" s="1"/>
  <c r="F137"/>
  <c r="F140"/>
  <c r="I136"/>
  <c r="I137" s="1"/>
  <c r="O141"/>
  <c r="G141"/>
  <c r="K141"/>
  <c r="G36"/>
  <c r="K39"/>
  <c r="K36"/>
  <c r="J137"/>
  <c r="J140"/>
  <c r="M136"/>
  <c r="M137" s="1"/>
  <c r="F36"/>
  <c r="F39"/>
  <c r="F43" s="1"/>
  <c r="I35"/>
  <c r="I36" s="1"/>
  <c r="P144" l="1"/>
  <c r="P145" s="1"/>
  <c r="P44"/>
  <c r="O40"/>
  <c r="O43"/>
  <c r="N144"/>
  <c r="N44"/>
  <c r="N105"/>
  <c r="L144"/>
  <c r="L145" s="1"/>
  <c r="L44"/>
  <c r="K40"/>
  <c r="K43"/>
  <c r="K105"/>
  <c r="J144"/>
  <c r="J44"/>
  <c r="H144"/>
  <c r="H145" s="1"/>
  <c r="H44"/>
  <c r="G40"/>
  <c r="F144"/>
  <c r="F44"/>
  <c r="C105"/>
  <c r="M140"/>
  <c r="J141"/>
  <c r="J105"/>
  <c r="J40"/>
  <c r="M39"/>
  <c r="M40" s="1"/>
  <c r="N40"/>
  <c r="Q39"/>
  <c r="Q40" s="1"/>
  <c r="F40"/>
  <c r="I39"/>
  <c r="I40" s="1"/>
  <c r="F141"/>
  <c r="I140"/>
  <c r="F105"/>
  <c r="Q141"/>
  <c r="G105"/>
  <c r="P146" l="1"/>
  <c r="O144"/>
  <c r="O145" s="1"/>
  <c r="O44"/>
  <c r="N145"/>
  <c r="N146" s="1"/>
  <c r="L146"/>
  <c r="K144"/>
  <c r="K145" s="1"/>
  <c r="K44"/>
  <c r="M43"/>
  <c r="M44" s="1"/>
  <c r="J145"/>
  <c r="J146" s="1"/>
  <c r="H146"/>
  <c r="G144"/>
  <c r="G145" s="1"/>
  <c r="G44"/>
  <c r="I43"/>
  <c r="I44" s="1"/>
  <c r="F145"/>
  <c r="F146" s="1"/>
  <c r="C144"/>
  <c r="C145" s="1"/>
  <c r="I105"/>
  <c r="I141"/>
  <c r="M105"/>
  <c r="M141"/>
  <c r="Q105"/>
  <c r="Q144" l="1"/>
  <c r="Q145" s="1"/>
  <c r="Q146" s="1"/>
  <c r="O146"/>
  <c r="K146"/>
  <c r="M144"/>
  <c r="M145" s="1"/>
  <c r="M146" s="1"/>
  <c r="G146"/>
  <c r="I144"/>
  <c r="I145" s="1"/>
  <c r="I146" s="1"/>
  <c r="C146"/>
  <c r="E47" i="79"/>
  <c r="R47" s="1"/>
  <c r="R48" s="1"/>
  <c r="E46"/>
  <c r="R46" s="1"/>
  <c r="B42"/>
  <c r="E38"/>
  <c r="B107"/>
  <c r="B108"/>
  <c r="B132" s="1"/>
  <c r="E31"/>
  <c r="B104"/>
  <c r="B128" s="1"/>
  <c r="E128" s="1"/>
  <c r="E26"/>
  <c r="E24"/>
  <c r="E16"/>
  <c r="E17"/>
  <c r="E18"/>
  <c r="E20"/>
  <c r="E14"/>
  <c r="E11"/>
  <c r="E9"/>
  <c r="E6"/>
  <c r="E7"/>
  <c r="E4"/>
  <c r="P144"/>
  <c r="O144"/>
  <c r="N144"/>
  <c r="L144"/>
  <c r="K144"/>
  <c r="J144"/>
  <c r="P140"/>
  <c r="O140"/>
  <c r="N140"/>
  <c r="L140"/>
  <c r="K140"/>
  <c r="J140"/>
  <c r="H140"/>
  <c r="G140"/>
  <c r="F140"/>
  <c r="D140"/>
  <c r="C140"/>
  <c r="P135"/>
  <c r="O135"/>
  <c r="N135"/>
  <c r="L135"/>
  <c r="K135"/>
  <c r="J135"/>
  <c r="H135"/>
  <c r="G135"/>
  <c r="F135"/>
  <c r="D135"/>
  <c r="C135"/>
  <c r="P134"/>
  <c r="O134"/>
  <c r="N134"/>
  <c r="L134"/>
  <c r="K134"/>
  <c r="J134"/>
  <c r="H134"/>
  <c r="G134"/>
  <c r="F134"/>
  <c r="D134"/>
  <c r="C134"/>
  <c r="P133"/>
  <c r="P136" s="1"/>
  <c r="O133"/>
  <c r="N133"/>
  <c r="L133"/>
  <c r="K133"/>
  <c r="J133"/>
  <c r="H133"/>
  <c r="G133"/>
  <c r="F133"/>
  <c r="D133"/>
  <c r="C133"/>
  <c r="P128"/>
  <c r="O128"/>
  <c r="N128"/>
  <c r="Q128" s="1"/>
  <c r="L128"/>
  <c r="K128"/>
  <c r="J128"/>
  <c r="M128" s="1"/>
  <c r="H128"/>
  <c r="G128"/>
  <c r="F128"/>
  <c r="I128" s="1"/>
  <c r="D128"/>
  <c r="C128"/>
  <c r="P127"/>
  <c r="O127"/>
  <c r="N127"/>
  <c r="Q127" s="1"/>
  <c r="L127"/>
  <c r="K127"/>
  <c r="J127"/>
  <c r="M127" s="1"/>
  <c r="H127"/>
  <c r="G127"/>
  <c r="F127"/>
  <c r="I127" s="1"/>
  <c r="D127"/>
  <c r="C127"/>
  <c r="P126"/>
  <c r="P129" s="1"/>
  <c r="O126"/>
  <c r="O129" s="1"/>
  <c r="N126"/>
  <c r="N129" s="1"/>
  <c r="Q129" s="1"/>
  <c r="L126"/>
  <c r="L129" s="1"/>
  <c r="K126"/>
  <c r="K129" s="1"/>
  <c r="J126"/>
  <c r="M126" s="1"/>
  <c r="H126"/>
  <c r="H129" s="1"/>
  <c r="G126"/>
  <c r="G129" s="1"/>
  <c r="F126"/>
  <c r="I126" s="1"/>
  <c r="D126"/>
  <c r="D129" s="1"/>
  <c r="C126"/>
  <c r="C129" s="1"/>
  <c r="P122"/>
  <c r="O122"/>
  <c r="N122"/>
  <c r="Q122" s="1"/>
  <c r="L122"/>
  <c r="K122"/>
  <c r="J122"/>
  <c r="M122" s="1"/>
  <c r="H122"/>
  <c r="G122"/>
  <c r="F122"/>
  <c r="I122" s="1"/>
  <c r="D122"/>
  <c r="C122"/>
  <c r="B122"/>
  <c r="P121"/>
  <c r="O121"/>
  <c r="N121"/>
  <c r="Q121" s="1"/>
  <c r="L121"/>
  <c r="K121"/>
  <c r="J121"/>
  <c r="M121" s="1"/>
  <c r="H121"/>
  <c r="G121"/>
  <c r="F121"/>
  <c r="I121" s="1"/>
  <c r="D121"/>
  <c r="C121"/>
  <c r="E121" s="1"/>
  <c r="P120"/>
  <c r="O120"/>
  <c r="N120"/>
  <c r="Q120" s="1"/>
  <c r="L120"/>
  <c r="K120"/>
  <c r="J120"/>
  <c r="M120" s="1"/>
  <c r="H120"/>
  <c r="G120"/>
  <c r="F120"/>
  <c r="I120" s="1"/>
  <c r="D120"/>
  <c r="C120"/>
  <c r="E120" s="1"/>
  <c r="P119"/>
  <c r="O119"/>
  <c r="N119"/>
  <c r="Q119" s="1"/>
  <c r="L119"/>
  <c r="K119"/>
  <c r="J119"/>
  <c r="M119" s="1"/>
  <c r="H119"/>
  <c r="G119"/>
  <c r="F119"/>
  <c r="I119" s="1"/>
  <c r="D119"/>
  <c r="C119"/>
  <c r="E119" s="1"/>
  <c r="P118"/>
  <c r="O118"/>
  <c r="N118"/>
  <c r="Q118" s="1"/>
  <c r="L118"/>
  <c r="K118"/>
  <c r="J118"/>
  <c r="M118" s="1"/>
  <c r="H118"/>
  <c r="G118"/>
  <c r="F118"/>
  <c r="I118" s="1"/>
  <c r="D118"/>
  <c r="C118"/>
  <c r="E118" s="1"/>
  <c r="P117"/>
  <c r="O117"/>
  <c r="N117"/>
  <c r="Q117" s="1"/>
  <c r="L117"/>
  <c r="K117"/>
  <c r="J117"/>
  <c r="M117" s="1"/>
  <c r="H117"/>
  <c r="G117"/>
  <c r="F117"/>
  <c r="I117" s="1"/>
  <c r="D117"/>
  <c r="C117"/>
  <c r="B117"/>
  <c r="P116"/>
  <c r="O116"/>
  <c r="N116"/>
  <c r="Q116" s="1"/>
  <c r="L116"/>
  <c r="K116"/>
  <c r="J116"/>
  <c r="M116" s="1"/>
  <c r="H116"/>
  <c r="G116"/>
  <c r="F116"/>
  <c r="I116" s="1"/>
  <c r="D116"/>
  <c r="C116"/>
  <c r="E116" s="1"/>
  <c r="P114"/>
  <c r="O114"/>
  <c r="N114"/>
  <c r="Q114" s="1"/>
  <c r="L114"/>
  <c r="K114"/>
  <c r="J114"/>
  <c r="M114" s="1"/>
  <c r="H114"/>
  <c r="G114"/>
  <c r="F114"/>
  <c r="I114" s="1"/>
  <c r="D114"/>
  <c r="C114"/>
  <c r="E114" s="1"/>
  <c r="P113"/>
  <c r="P123" s="1"/>
  <c r="O113"/>
  <c r="O123" s="1"/>
  <c r="N113"/>
  <c r="Q113" s="1"/>
  <c r="L113"/>
  <c r="L123" s="1"/>
  <c r="K113"/>
  <c r="K123" s="1"/>
  <c r="J113"/>
  <c r="M113" s="1"/>
  <c r="H113"/>
  <c r="H123" s="1"/>
  <c r="G113"/>
  <c r="G123" s="1"/>
  <c r="F113"/>
  <c r="I113" s="1"/>
  <c r="D113"/>
  <c r="D123" s="1"/>
  <c r="C113"/>
  <c r="C123" s="1"/>
  <c r="E123" s="1"/>
  <c r="Q111"/>
  <c r="P111"/>
  <c r="O111"/>
  <c r="N111"/>
  <c r="L111"/>
  <c r="K111"/>
  <c r="J111"/>
  <c r="M111" s="1"/>
  <c r="H111"/>
  <c r="G111"/>
  <c r="F111"/>
  <c r="I111" s="1"/>
  <c r="D111"/>
  <c r="C111"/>
  <c r="E111" s="1"/>
  <c r="P109"/>
  <c r="O109"/>
  <c r="N109"/>
  <c r="Q109" s="1"/>
  <c r="L109"/>
  <c r="K109"/>
  <c r="J109"/>
  <c r="M109" s="1"/>
  <c r="H109"/>
  <c r="G109"/>
  <c r="F109"/>
  <c r="I109" s="1"/>
  <c r="D109"/>
  <c r="C109"/>
  <c r="P108"/>
  <c r="O108"/>
  <c r="N108"/>
  <c r="Q108" s="1"/>
  <c r="L108"/>
  <c r="K108"/>
  <c r="J108"/>
  <c r="M108" s="1"/>
  <c r="H108"/>
  <c r="G108"/>
  <c r="F108"/>
  <c r="I108" s="1"/>
  <c r="D108"/>
  <c r="C108"/>
  <c r="B100"/>
  <c r="B95"/>
  <c r="B90"/>
  <c r="Q48"/>
  <c r="P48"/>
  <c r="O48"/>
  <c r="N48"/>
  <c r="M48"/>
  <c r="L48"/>
  <c r="K48"/>
  <c r="J48"/>
  <c r="I48"/>
  <c r="H48"/>
  <c r="G48"/>
  <c r="F48"/>
  <c r="D48"/>
  <c r="C48"/>
  <c r="Q42"/>
  <c r="M42"/>
  <c r="H42"/>
  <c r="H144" s="1"/>
  <c r="G42"/>
  <c r="G144" s="1"/>
  <c r="F42"/>
  <c r="F144" s="1"/>
  <c r="D42"/>
  <c r="D144" s="1"/>
  <c r="C42"/>
  <c r="C144" s="1"/>
  <c r="Q41"/>
  <c r="M41"/>
  <c r="I41"/>
  <c r="Q38"/>
  <c r="M38"/>
  <c r="I38"/>
  <c r="P34"/>
  <c r="O34"/>
  <c r="N34"/>
  <c r="L34"/>
  <c r="K34"/>
  <c r="J34"/>
  <c r="H34"/>
  <c r="G34"/>
  <c r="F34"/>
  <c r="D34"/>
  <c r="C34"/>
  <c r="Q33"/>
  <c r="M33"/>
  <c r="I33"/>
  <c r="Q32"/>
  <c r="M32"/>
  <c r="I32"/>
  <c r="Q31"/>
  <c r="M31"/>
  <c r="I31"/>
  <c r="P27"/>
  <c r="O27"/>
  <c r="N27"/>
  <c r="Q27" s="1"/>
  <c r="L27"/>
  <c r="K27"/>
  <c r="J27"/>
  <c r="M27" s="1"/>
  <c r="H27"/>
  <c r="G27"/>
  <c r="F27"/>
  <c r="D27"/>
  <c r="C27"/>
  <c r="Q26"/>
  <c r="M26"/>
  <c r="I26"/>
  <c r="Q25"/>
  <c r="M25"/>
  <c r="I25"/>
  <c r="Q24"/>
  <c r="M24"/>
  <c r="I24"/>
  <c r="Q20"/>
  <c r="M20"/>
  <c r="I20"/>
  <c r="Q19"/>
  <c r="M19"/>
  <c r="I19"/>
  <c r="Q18"/>
  <c r="M18"/>
  <c r="I18"/>
  <c r="Q17"/>
  <c r="M17"/>
  <c r="I17"/>
  <c r="Q16"/>
  <c r="M16"/>
  <c r="I16"/>
  <c r="Q15"/>
  <c r="M15"/>
  <c r="I15"/>
  <c r="Q14"/>
  <c r="M14"/>
  <c r="I14"/>
  <c r="P13"/>
  <c r="O13"/>
  <c r="O21" s="1"/>
  <c r="N13"/>
  <c r="N115" s="1"/>
  <c r="Q115" s="1"/>
  <c r="L13"/>
  <c r="K13"/>
  <c r="K21" s="1"/>
  <c r="J13"/>
  <c r="J115" s="1"/>
  <c r="M115" s="1"/>
  <c r="H13"/>
  <c r="G13"/>
  <c r="G21" s="1"/>
  <c r="F13"/>
  <c r="F115" s="1"/>
  <c r="I115" s="1"/>
  <c r="D13"/>
  <c r="C13"/>
  <c r="C21" s="1"/>
  <c r="Q12"/>
  <c r="M12"/>
  <c r="I12"/>
  <c r="Q11"/>
  <c r="M11"/>
  <c r="I11"/>
  <c r="Q9"/>
  <c r="M9"/>
  <c r="I9"/>
  <c r="P8"/>
  <c r="O8"/>
  <c r="O110" s="1"/>
  <c r="O112" s="1"/>
  <c r="O124" s="1"/>
  <c r="N8"/>
  <c r="N110" s="1"/>
  <c r="N112" s="1"/>
  <c r="L8"/>
  <c r="K8"/>
  <c r="K110" s="1"/>
  <c r="K112" s="1"/>
  <c r="J8"/>
  <c r="J110" s="1"/>
  <c r="H8"/>
  <c r="G8"/>
  <c r="G110" s="1"/>
  <c r="F8"/>
  <c r="F110" s="1"/>
  <c r="D8"/>
  <c r="C8"/>
  <c r="C110" s="1"/>
  <c r="Q7"/>
  <c r="M7"/>
  <c r="I7"/>
  <c r="Q6"/>
  <c r="M6"/>
  <c r="I6"/>
  <c r="Q5"/>
  <c r="M5"/>
  <c r="I5"/>
  <c r="Q4"/>
  <c r="M4"/>
  <c r="I4"/>
  <c r="E47" i="71"/>
  <c r="R47" s="1"/>
  <c r="E46"/>
  <c r="R46" s="1"/>
  <c r="E41"/>
  <c r="E38"/>
  <c r="B107"/>
  <c r="E33"/>
  <c r="E31"/>
  <c r="E25"/>
  <c r="E26"/>
  <c r="E24"/>
  <c r="E15"/>
  <c r="E17"/>
  <c r="E18"/>
  <c r="E19"/>
  <c r="E20"/>
  <c r="E11"/>
  <c r="E9"/>
  <c r="E6"/>
  <c r="E7"/>
  <c r="E4"/>
  <c r="P144"/>
  <c r="O144"/>
  <c r="N144"/>
  <c r="L144"/>
  <c r="K144"/>
  <c r="J144"/>
  <c r="P140"/>
  <c r="O140"/>
  <c r="N140"/>
  <c r="L140"/>
  <c r="K140"/>
  <c r="J140"/>
  <c r="H140"/>
  <c r="G140"/>
  <c r="F140"/>
  <c r="D140"/>
  <c r="C140"/>
  <c r="P135"/>
  <c r="O135"/>
  <c r="N135"/>
  <c r="L135"/>
  <c r="K135"/>
  <c r="J135"/>
  <c r="H135"/>
  <c r="G135"/>
  <c r="F135"/>
  <c r="D135"/>
  <c r="C135"/>
  <c r="P134"/>
  <c r="O134"/>
  <c r="N134"/>
  <c r="L134"/>
  <c r="K134"/>
  <c r="J134"/>
  <c r="H134"/>
  <c r="G134"/>
  <c r="F134"/>
  <c r="D134"/>
  <c r="C134"/>
  <c r="P133"/>
  <c r="O133"/>
  <c r="N133"/>
  <c r="L133"/>
  <c r="K133"/>
  <c r="J133"/>
  <c r="H133"/>
  <c r="G133"/>
  <c r="F133"/>
  <c r="D133"/>
  <c r="C133"/>
  <c r="P128"/>
  <c r="O128"/>
  <c r="N128"/>
  <c r="Q128" s="1"/>
  <c r="L128"/>
  <c r="K128"/>
  <c r="J128"/>
  <c r="M128" s="1"/>
  <c r="H128"/>
  <c r="G128"/>
  <c r="F128"/>
  <c r="I128" s="1"/>
  <c r="D128"/>
  <c r="C128"/>
  <c r="P127"/>
  <c r="O127"/>
  <c r="N127"/>
  <c r="Q127" s="1"/>
  <c r="L127"/>
  <c r="K127"/>
  <c r="J127"/>
  <c r="M127" s="1"/>
  <c r="H127"/>
  <c r="G127"/>
  <c r="F127"/>
  <c r="I127" s="1"/>
  <c r="D127"/>
  <c r="C127"/>
  <c r="P126"/>
  <c r="P129" s="1"/>
  <c r="O126"/>
  <c r="O129" s="1"/>
  <c r="N126"/>
  <c r="N129" s="1"/>
  <c r="L126"/>
  <c r="L129" s="1"/>
  <c r="K126"/>
  <c r="K129" s="1"/>
  <c r="J126"/>
  <c r="J129" s="1"/>
  <c r="H126"/>
  <c r="H129" s="1"/>
  <c r="G126"/>
  <c r="G129" s="1"/>
  <c r="F126"/>
  <c r="F129" s="1"/>
  <c r="D126"/>
  <c r="D129" s="1"/>
  <c r="C126"/>
  <c r="E126" s="1"/>
  <c r="P122"/>
  <c r="O122"/>
  <c r="N122"/>
  <c r="Q122" s="1"/>
  <c r="L122"/>
  <c r="K122"/>
  <c r="J122"/>
  <c r="M122" s="1"/>
  <c r="H122"/>
  <c r="G122"/>
  <c r="F122"/>
  <c r="I122" s="1"/>
  <c r="D122"/>
  <c r="C122"/>
  <c r="B122"/>
  <c r="P121"/>
  <c r="O121"/>
  <c r="N121"/>
  <c r="Q121" s="1"/>
  <c r="L121"/>
  <c r="K121"/>
  <c r="J121"/>
  <c r="M121" s="1"/>
  <c r="H121"/>
  <c r="G121"/>
  <c r="F121"/>
  <c r="I121" s="1"/>
  <c r="D121"/>
  <c r="C121"/>
  <c r="E121" s="1"/>
  <c r="P120"/>
  <c r="O120"/>
  <c r="N120"/>
  <c r="Q120" s="1"/>
  <c r="L120"/>
  <c r="K120"/>
  <c r="J120"/>
  <c r="M120" s="1"/>
  <c r="H120"/>
  <c r="G120"/>
  <c r="F120"/>
  <c r="I120" s="1"/>
  <c r="D120"/>
  <c r="C120"/>
  <c r="E120" s="1"/>
  <c r="P119"/>
  <c r="O119"/>
  <c r="N119"/>
  <c r="Q119" s="1"/>
  <c r="L119"/>
  <c r="K119"/>
  <c r="J119"/>
  <c r="M119" s="1"/>
  <c r="H119"/>
  <c r="G119"/>
  <c r="F119"/>
  <c r="I119" s="1"/>
  <c r="D119"/>
  <c r="C119"/>
  <c r="E119" s="1"/>
  <c r="P118"/>
  <c r="O118"/>
  <c r="N118"/>
  <c r="Q118" s="1"/>
  <c r="L118"/>
  <c r="K118"/>
  <c r="J118"/>
  <c r="M118" s="1"/>
  <c r="H118"/>
  <c r="G118"/>
  <c r="F118"/>
  <c r="I118" s="1"/>
  <c r="D118"/>
  <c r="C118"/>
  <c r="E118" s="1"/>
  <c r="P117"/>
  <c r="O117"/>
  <c r="N117"/>
  <c r="Q117" s="1"/>
  <c r="L117"/>
  <c r="K117"/>
  <c r="J117"/>
  <c r="M117" s="1"/>
  <c r="H117"/>
  <c r="G117"/>
  <c r="F117"/>
  <c r="I117" s="1"/>
  <c r="D117"/>
  <c r="C117"/>
  <c r="B117"/>
  <c r="B124" s="1"/>
  <c r="P116"/>
  <c r="O116"/>
  <c r="N116"/>
  <c r="Q116" s="1"/>
  <c r="L116"/>
  <c r="K116"/>
  <c r="J116"/>
  <c r="M116" s="1"/>
  <c r="H116"/>
  <c r="G116"/>
  <c r="F116"/>
  <c r="I116" s="1"/>
  <c r="D116"/>
  <c r="C116"/>
  <c r="E116" s="1"/>
  <c r="P114"/>
  <c r="O114"/>
  <c r="N114"/>
  <c r="Q114" s="1"/>
  <c r="L114"/>
  <c r="K114"/>
  <c r="J114"/>
  <c r="M114" s="1"/>
  <c r="H114"/>
  <c r="G114"/>
  <c r="F114"/>
  <c r="I114" s="1"/>
  <c r="D114"/>
  <c r="C114"/>
  <c r="E114" s="1"/>
  <c r="P113"/>
  <c r="P123" s="1"/>
  <c r="O113"/>
  <c r="O123" s="1"/>
  <c r="N113"/>
  <c r="N123" s="1"/>
  <c r="Q123" s="1"/>
  <c r="L113"/>
  <c r="L123" s="1"/>
  <c r="K113"/>
  <c r="K123" s="1"/>
  <c r="J113"/>
  <c r="J123" s="1"/>
  <c r="M123" s="1"/>
  <c r="H113"/>
  <c r="H123" s="1"/>
  <c r="G113"/>
  <c r="G123" s="1"/>
  <c r="F113"/>
  <c r="F123" s="1"/>
  <c r="I123" s="1"/>
  <c r="D113"/>
  <c r="D123" s="1"/>
  <c r="C113"/>
  <c r="C123" s="1"/>
  <c r="E123" s="1"/>
  <c r="P111"/>
  <c r="O111"/>
  <c r="N111"/>
  <c r="Q111" s="1"/>
  <c r="L111"/>
  <c r="K111"/>
  <c r="J111"/>
  <c r="M111" s="1"/>
  <c r="H111"/>
  <c r="G111"/>
  <c r="F111"/>
  <c r="I111" s="1"/>
  <c r="D111"/>
  <c r="C111"/>
  <c r="E111" s="1"/>
  <c r="P109"/>
  <c r="O109"/>
  <c r="N109"/>
  <c r="Q109" s="1"/>
  <c r="L109"/>
  <c r="K109"/>
  <c r="J109"/>
  <c r="M109" s="1"/>
  <c r="H109"/>
  <c r="G109"/>
  <c r="F109"/>
  <c r="I109" s="1"/>
  <c r="D109"/>
  <c r="C109"/>
  <c r="P108"/>
  <c r="O108"/>
  <c r="N108"/>
  <c r="Q108" s="1"/>
  <c r="L108"/>
  <c r="K108"/>
  <c r="J108"/>
  <c r="M108" s="1"/>
  <c r="H108"/>
  <c r="G108"/>
  <c r="F108"/>
  <c r="I108" s="1"/>
  <c r="D108"/>
  <c r="C108"/>
  <c r="B100"/>
  <c r="B95"/>
  <c r="B90"/>
  <c r="Q48"/>
  <c r="P48"/>
  <c r="O48"/>
  <c r="N48"/>
  <c r="M48"/>
  <c r="L48"/>
  <c r="K48"/>
  <c r="J48"/>
  <c r="I48"/>
  <c r="H48"/>
  <c r="G48"/>
  <c r="F48"/>
  <c r="D48"/>
  <c r="C48"/>
  <c r="Q42"/>
  <c r="M42"/>
  <c r="H42"/>
  <c r="H144" s="1"/>
  <c r="G42"/>
  <c r="G144" s="1"/>
  <c r="F42"/>
  <c r="F144" s="1"/>
  <c r="D42"/>
  <c r="D144" s="1"/>
  <c r="C42"/>
  <c r="C144" s="1"/>
  <c r="Q41"/>
  <c r="M41"/>
  <c r="I41"/>
  <c r="Q38"/>
  <c r="M38"/>
  <c r="I38"/>
  <c r="P34"/>
  <c r="O34"/>
  <c r="N34"/>
  <c r="L34"/>
  <c r="K34"/>
  <c r="J34"/>
  <c r="H34"/>
  <c r="G34"/>
  <c r="F34"/>
  <c r="D34"/>
  <c r="C34"/>
  <c r="Q33"/>
  <c r="M33"/>
  <c r="I33"/>
  <c r="Q32"/>
  <c r="M32"/>
  <c r="I32"/>
  <c r="Q31"/>
  <c r="M31"/>
  <c r="I31"/>
  <c r="P27"/>
  <c r="O27"/>
  <c r="N27"/>
  <c r="L27"/>
  <c r="K27"/>
  <c r="J27"/>
  <c r="H27"/>
  <c r="G27"/>
  <c r="F27"/>
  <c r="D27"/>
  <c r="C27"/>
  <c r="Q26"/>
  <c r="M26"/>
  <c r="I26"/>
  <c r="Q25"/>
  <c r="M25"/>
  <c r="I25"/>
  <c r="Q24"/>
  <c r="M24"/>
  <c r="I24"/>
  <c r="Q20"/>
  <c r="M20"/>
  <c r="I20"/>
  <c r="Q19"/>
  <c r="M19"/>
  <c r="I19"/>
  <c r="Q18"/>
  <c r="M18"/>
  <c r="I18"/>
  <c r="Q17"/>
  <c r="M17"/>
  <c r="I17"/>
  <c r="Q16"/>
  <c r="M16"/>
  <c r="I16"/>
  <c r="Q15"/>
  <c r="M15"/>
  <c r="I15"/>
  <c r="Q14"/>
  <c r="M14"/>
  <c r="I14"/>
  <c r="P13"/>
  <c r="P21" s="1"/>
  <c r="O13"/>
  <c r="O115" s="1"/>
  <c r="N13"/>
  <c r="N115" s="1"/>
  <c r="Q115" s="1"/>
  <c r="L13"/>
  <c r="L21" s="1"/>
  <c r="K13"/>
  <c r="K115" s="1"/>
  <c r="J13"/>
  <c r="J115" s="1"/>
  <c r="M115" s="1"/>
  <c r="H13"/>
  <c r="H21" s="1"/>
  <c r="G13"/>
  <c r="G115" s="1"/>
  <c r="F13"/>
  <c r="F115" s="1"/>
  <c r="I115" s="1"/>
  <c r="D13"/>
  <c r="D21" s="1"/>
  <c r="C13"/>
  <c r="C115" s="1"/>
  <c r="E115" s="1"/>
  <c r="Q12"/>
  <c r="M12"/>
  <c r="I12"/>
  <c r="Q11"/>
  <c r="M11"/>
  <c r="I11"/>
  <c r="Q9"/>
  <c r="M9"/>
  <c r="I9"/>
  <c r="P8"/>
  <c r="P10" s="1"/>
  <c r="O8"/>
  <c r="O110" s="1"/>
  <c r="N8"/>
  <c r="N110" s="1"/>
  <c r="L8"/>
  <c r="L10" s="1"/>
  <c r="K8"/>
  <c r="K110" s="1"/>
  <c r="J8"/>
  <c r="J110" s="1"/>
  <c r="H8"/>
  <c r="H10" s="1"/>
  <c r="G8"/>
  <c r="G110" s="1"/>
  <c r="F8"/>
  <c r="F10" s="1"/>
  <c r="D8"/>
  <c r="D10" s="1"/>
  <c r="C8"/>
  <c r="C110" s="1"/>
  <c r="Q7"/>
  <c r="M7"/>
  <c r="I7"/>
  <c r="Q6"/>
  <c r="M6"/>
  <c r="I6"/>
  <c r="Q5"/>
  <c r="M5"/>
  <c r="I5"/>
  <c r="Q4"/>
  <c r="M4"/>
  <c r="I4"/>
  <c r="B47" i="70"/>
  <c r="E47" s="1"/>
  <c r="R47" s="1"/>
  <c r="B46"/>
  <c r="E46" s="1"/>
  <c r="R46" s="1"/>
  <c r="R48" s="1"/>
  <c r="B42"/>
  <c r="E38"/>
  <c r="B108"/>
  <c r="B132" s="1"/>
  <c r="B107"/>
  <c r="E31"/>
  <c r="E26"/>
  <c r="B104"/>
  <c r="B128" s="1"/>
  <c r="E128" s="1"/>
  <c r="E24"/>
  <c r="E16"/>
  <c r="E17"/>
  <c r="E18"/>
  <c r="E20"/>
  <c r="E14"/>
  <c r="E12"/>
  <c r="E11"/>
  <c r="E9"/>
  <c r="E5"/>
  <c r="E6"/>
  <c r="E7"/>
  <c r="P145"/>
  <c r="O145"/>
  <c r="N145"/>
  <c r="P144"/>
  <c r="O144"/>
  <c r="O146" s="1"/>
  <c r="N144"/>
  <c r="N146" s="1"/>
  <c r="L144"/>
  <c r="K144"/>
  <c r="J144"/>
  <c r="P140"/>
  <c r="O140"/>
  <c r="N140"/>
  <c r="L140"/>
  <c r="K140"/>
  <c r="J140"/>
  <c r="H140"/>
  <c r="G140"/>
  <c r="F140"/>
  <c r="D140"/>
  <c r="C140"/>
  <c r="P135"/>
  <c r="O135"/>
  <c r="N135"/>
  <c r="L135"/>
  <c r="K135"/>
  <c r="J135"/>
  <c r="H135"/>
  <c r="G135"/>
  <c r="F135"/>
  <c r="D135"/>
  <c r="C135"/>
  <c r="P134"/>
  <c r="O134"/>
  <c r="N134"/>
  <c r="L134"/>
  <c r="K134"/>
  <c r="J134"/>
  <c r="H134"/>
  <c r="G134"/>
  <c r="F134"/>
  <c r="D134"/>
  <c r="C134"/>
  <c r="P133"/>
  <c r="O133"/>
  <c r="N133"/>
  <c r="L133"/>
  <c r="K133"/>
  <c r="J133"/>
  <c r="H133"/>
  <c r="G133"/>
  <c r="F133"/>
  <c r="D133"/>
  <c r="C133"/>
  <c r="P128"/>
  <c r="O128"/>
  <c r="N128"/>
  <c r="Q128" s="1"/>
  <c r="L128"/>
  <c r="K128"/>
  <c r="J128"/>
  <c r="M128" s="1"/>
  <c r="H128"/>
  <c r="G128"/>
  <c r="F128"/>
  <c r="I128" s="1"/>
  <c r="D128"/>
  <c r="C128"/>
  <c r="P127"/>
  <c r="O127"/>
  <c r="N127"/>
  <c r="Q127" s="1"/>
  <c r="L127"/>
  <c r="K127"/>
  <c r="J127"/>
  <c r="M127" s="1"/>
  <c r="H127"/>
  <c r="G127"/>
  <c r="F127"/>
  <c r="I127" s="1"/>
  <c r="D127"/>
  <c r="C127"/>
  <c r="Q126"/>
  <c r="P126"/>
  <c r="P129" s="1"/>
  <c r="O126"/>
  <c r="O129" s="1"/>
  <c r="N126"/>
  <c r="N129" s="1"/>
  <c r="Q129" s="1"/>
  <c r="L126"/>
  <c r="L129" s="1"/>
  <c r="K126"/>
  <c r="K129" s="1"/>
  <c r="J126"/>
  <c r="J129" s="1"/>
  <c r="M129" s="1"/>
  <c r="H126"/>
  <c r="H129" s="1"/>
  <c r="G126"/>
  <c r="G129" s="1"/>
  <c r="F126"/>
  <c r="I126" s="1"/>
  <c r="D126"/>
  <c r="D129" s="1"/>
  <c r="C126"/>
  <c r="C129" s="1"/>
  <c r="P122"/>
  <c r="O122"/>
  <c r="N122"/>
  <c r="Q122" s="1"/>
  <c r="L122"/>
  <c r="K122"/>
  <c r="J122"/>
  <c r="M122" s="1"/>
  <c r="H122"/>
  <c r="G122"/>
  <c r="F122"/>
  <c r="I122" s="1"/>
  <c r="D122"/>
  <c r="C122"/>
  <c r="B122"/>
  <c r="P121"/>
  <c r="O121"/>
  <c r="N121"/>
  <c r="Q121" s="1"/>
  <c r="L121"/>
  <c r="K121"/>
  <c r="J121"/>
  <c r="M121" s="1"/>
  <c r="H121"/>
  <c r="G121"/>
  <c r="F121"/>
  <c r="I121" s="1"/>
  <c r="D121"/>
  <c r="C121"/>
  <c r="E121" s="1"/>
  <c r="P120"/>
  <c r="O120"/>
  <c r="N120"/>
  <c r="Q120" s="1"/>
  <c r="L120"/>
  <c r="K120"/>
  <c r="J120"/>
  <c r="M120" s="1"/>
  <c r="H120"/>
  <c r="G120"/>
  <c r="F120"/>
  <c r="I120" s="1"/>
  <c r="D120"/>
  <c r="C120"/>
  <c r="E120" s="1"/>
  <c r="P119"/>
  <c r="O119"/>
  <c r="N119"/>
  <c r="Q119" s="1"/>
  <c r="L119"/>
  <c r="K119"/>
  <c r="J119"/>
  <c r="M119" s="1"/>
  <c r="H119"/>
  <c r="G119"/>
  <c r="F119"/>
  <c r="I119" s="1"/>
  <c r="D119"/>
  <c r="C119"/>
  <c r="E119" s="1"/>
  <c r="P118"/>
  <c r="O118"/>
  <c r="N118"/>
  <c r="Q118" s="1"/>
  <c r="L118"/>
  <c r="K118"/>
  <c r="J118"/>
  <c r="M118" s="1"/>
  <c r="H118"/>
  <c r="G118"/>
  <c r="F118"/>
  <c r="I118" s="1"/>
  <c r="D118"/>
  <c r="C118"/>
  <c r="E118" s="1"/>
  <c r="P117"/>
  <c r="O117"/>
  <c r="N117"/>
  <c r="Q117" s="1"/>
  <c r="L117"/>
  <c r="K117"/>
  <c r="J117"/>
  <c r="M117" s="1"/>
  <c r="H117"/>
  <c r="G117"/>
  <c r="F117"/>
  <c r="I117" s="1"/>
  <c r="D117"/>
  <c r="C117"/>
  <c r="B117"/>
  <c r="P116"/>
  <c r="O116"/>
  <c r="N116"/>
  <c r="Q116" s="1"/>
  <c r="L116"/>
  <c r="K116"/>
  <c r="J116"/>
  <c r="M116" s="1"/>
  <c r="H116"/>
  <c r="G116"/>
  <c r="F116"/>
  <c r="I116" s="1"/>
  <c r="D116"/>
  <c r="C116"/>
  <c r="E116" s="1"/>
  <c r="P114"/>
  <c r="O114"/>
  <c r="N114"/>
  <c r="Q114" s="1"/>
  <c r="L114"/>
  <c r="K114"/>
  <c r="J114"/>
  <c r="M114" s="1"/>
  <c r="H114"/>
  <c r="G114"/>
  <c r="F114"/>
  <c r="I114" s="1"/>
  <c r="D114"/>
  <c r="C114"/>
  <c r="E114" s="1"/>
  <c r="P113"/>
  <c r="P123" s="1"/>
  <c r="O113"/>
  <c r="O123" s="1"/>
  <c r="N113"/>
  <c r="Q113" s="1"/>
  <c r="L113"/>
  <c r="L123" s="1"/>
  <c r="K113"/>
  <c r="K123" s="1"/>
  <c r="J113"/>
  <c r="M113" s="1"/>
  <c r="H113"/>
  <c r="H123" s="1"/>
  <c r="G113"/>
  <c r="G123" s="1"/>
  <c r="F113"/>
  <c r="I113" s="1"/>
  <c r="D113"/>
  <c r="D123" s="1"/>
  <c r="C113"/>
  <c r="C123" s="1"/>
  <c r="E123" s="1"/>
  <c r="P111"/>
  <c r="O111"/>
  <c r="N111"/>
  <c r="Q111" s="1"/>
  <c r="L111"/>
  <c r="K111"/>
  <c r="J111"/>
  <c r="M111" s="1"/>
  <c r="H111"/>
  <c r="G111"/>
  <c r="F111"/>
  <c r="I111" s="1"/>
  <c r="D111"/>
  <c r="C111"/>
  <c r="E111" s="1"/>
  <c r="P109"/>
  <c r="O109"/>
  <c r="N109"/>
  <c r="Q109" s="1"/>
  <c r="L109"/>
  <c r="K109"/>
  <c r="J109"/>
  <c r="M109" s="1"/>
  <c r="H109"/>
  <c r="G109"/>
  <c r="F109"/>
  <c r="I109" s="1"/>
  <c r="D109"/>
  <c r="C109"/>
  <c r="P108"/>
  <c r="O108"/>
  <c r="N108"/>
  <c r="Q108" s="1"/>
  <c r="L108"/>
  <c r="K108"/>
  <c r="J108"/>
  <c r="M108" s="1"/>
  <c r="H108"/>
  <c r="G108"/>
  <c r="F108"/>
  <c r="I108" s="1"/>
  <c r="D108"/>
  <c r="C108"/>
  <c r="B100"/>
  <c r="B95"/>
  <c r="B90"/>
  <c r="Q48"/>
  <c r="P48"/>
  <c r="O48"/>
  <c r="N48"/>
  <c r="M48"/>
  <c r="L48"/>
  <c r="K48"/>
  <c r="J48"/>
  <c r="I48"/>
  <c r="H48"/>
  <c r="G48"/>
  <c r="F48"/>
  <c r="D48"/>
  <c r="C48"/>
  <c r="Q43"/>
  <c r="Q42"/>
  <c r="M42"/>
  <c r="H42"/>
  <c r="H144" s="1"/>
  <c r="G42"/>
  <c r="G144" s="1"/>
  <c r="F42"/>
  <c r="F144" s="1"/>
  <c r="D42"/>
  <c r="D144" s="1"/>
  <c r="C42"/>
  <c r="C144" s="1"/>
  <c r="Q41"/>
  <c r="M41"/>
  <c r="I41"/>
  <c r="Q38"/>
  <c r="M38"/>
  <c r="I38"/>
  <c r="P34"/>
  <c r="O34"/>
  <c r="N34"/>
  <c r="L34"/>
  <c r="K34"/>
  <c r="J34"/>
  <c r="H34"/>
  <c r="G34"/>
  <c r="F34"/>
  <c r="D34"/>
  <c r="C34"/>
  <c r="Q33"/>
  <c r="M33"/>
  <c r="I33"/>
  <c r="Q32"/>
  <c r="M32"/>
  <c r="I32"/>
  <c r="Q31"/>
  <c r="M31"/>
  <c r="I31"/>
  <c r="P27"/>
  <c r="O27"/>
  <c r="N27"/>
  <c r="Q27" s="1"/>
  <c r="L27"/>
  <c r="K27"/>
  <c r="J27"/>
  <c r="H27"/>
  <c r="G27"/>
  <c r="F27"/>
  <c r="D27"/>
  <c r="C27"/>
  <c r="Q26"/>
  <c r="M26"/>
  <c r="I26"/>
  <c r="Q25"/>
  <c r="M25"/>
  <c r="I25"/>
  <c r="Q24"/>
  <c r="M24"/>
  <c r="I24"/>
  <c r="Q20"/>
  <c r="M20"/>
  <c r="I20"/>
  <c r="Q19"/>
  <c r="M19"/>
  <c r="I19"/>
  <c r="Q18"/>
  <c r="M18"/>
  <c r="I18"/>
  <c r="Q17"/>
  <c r="M17"/>
  <c r="I17"/>
  <c r="Q16"/>
  <c r="M16"/>
  <c r="I16"/>
  <c r="Q15"/>
  <c r="M15"/>
  <c r="I15"/>
  <c r="Q14"/>
  <c r="M14"/>
  <c r="I14"/>
  <c r="P13"/>
  <c r="P115" s="1"/>
  <c r="O13"/>
  <c r="O21" s="1"/>
  <c r="N13"/>
  <c r="N115" s="1"/>
  <c r="Q115" s="1"/>
  <c r="L13"/>
  <c r="L115" s="1"/>
  <c r="K13"/>
  <c r="K21" s="1"/>
  <c r="J13"/>
  <c r="J115" s="1"/>
  <c r="M115" s="1"/>
  <c r="H13"/>
  <c r="H115" s="1"/>
  <c r="G13"/>
  <c r="G21" s="1"/>
  <c r="F13"/>
  <c r="F115" s="1"/>
  <c r="I115" s="1"/>
  <c r="D13"/>
  <c r="D115" s="1"/>
  <c r="C13"/>
  <c r="C21" s="1"/>
  <c r="Q12"/>
  <c r="M12"/>
  <c r="I12"/>
  <c r="Q11"/>
  <c r="M11"/>
  <c r="I11"/>
  <c r="Q9"/>
  <c r="M9"/>
  <c r="I9"/>
  <c r="P8"/>
  <c r="O8"/>
  <c r="O110" s="1"/>
  <c r="O112" s="1"/>
  <c r="O124" s="1"/>
  <c r="N8"/>
  <c r="N110" s="1"/>
  <c r="N112" s="1"/>
  <c r="L8"/>
  <c r="K8"/>
  <c r="K110" s="1"/>
  <c r="J8"/>
  <c r="J110" s="1"/>
  <c r="H8"/>
  <c r="G8"/>
  <c r="G110" s="1"/>
  <c r="F8"/>
  <c r="F110" s="1"/>
  <c r="D8"/>
  <c r="C8"/>
  <c r="C110" s="1"/>
  <c r="Q7"/>
  <c r="M7"/>
  <c r="I7"/>
  <c r="Q6"/>
  <c r="M6"/>
  <c r="I6"/>
  <c r="Q5"/>
  <c r="M5"/>
  <c r="I5"/>
  <c r="Q4"/>
  <c r="M4"/>
  <c r="I4"/>
  <c r="E46" i="69"/>
  <c r="R46" s="1"/>
  <c r="B42"/>
  <c r="B107"/>
  <c r="B108"/>
  <c r="B132" s="1"/>
  <c r="E31"/>
  <c r="E26"/>
  <c r="E25"/>
  <c r="E24"/>
  <c r="E16"/>
  <c r="E18"/>
  <c r="E20"/>
  <c r="E14"/>
  <c r="E12"/>
  <c r="E11"/>
  <c r="E9"/>
  <c r="E5"/>
  <c r="E6"/>
  <c r="E7"/>
  <c r="E4"/>
  <c r="B47" i="68"/>
  <c r="E47" s="1"/>
  <c r="R47" s="1"/>
  <c r="B46"/>
  <c r="E46" s="1"/>
  <c r="R46" s="1"/>
  <c r="R48" s="1"/>
  <c r="B41"/>
  <c r="B42" s="1"/>
  <c r="B38"/>
  <c r="E38" s="1"/>
  <c r="B33"/>
  <c r="B32"/>
  <c r="B107" s="1"/>
  <c r="B131" s="1"/>
  <c r="B31"/>
  <c r="B25"/>
  <c r="B26"/>
  <c r="E26" s="1"/>
  <c r="B24"/>
  <c r="E24" s="1"/>
  <c r="B15"/>
  <c r="E15" s="1"/>
  <c r="B16"/>
  <c r="E16" s="1"/>
  <c r="B17"/>
  <c r="B18"/>
  <c r="E18" s="1"/>
  <c r="B19"/>
  <c r="E19" s="1"/>
  <c r="B20"/>
  <c r="E20" s="1"/>
  <c r="B14"/>
  <c r="B12"/>
  <c r="E12" s="1"/>
  <c r="B11"/>
  <c r="E11" s="1"/>
  <c r="B9"/>
  <c r="E9" s="1"/>
  <c r="B5"/>
  <c r="E5" s="1"/>
  <c r="B6"/>
  <c r="B7"/>
  <c r="E7" s="1"/>
  <c r="B4"/>
  <c r="E4" s="1"/>
  <c r="B42" i="67"/>
  <c r="E38"/>
  <c r="E32"/>
  <c r="E26"/>
  <c r="E24"/>
  <c r="E15"/>
  <c r="E16"/>
  <c r="E17"/>
  <c r="E18"/>
  <c r="E20"/>
  <c r="E12"/>
  <c r="E11"/>
  <c r="E9"/>
  <c r="E5"/>
  <c r="E7"/>
  <c r="E4"/>
  <c r="E47" i="66"/>
  <c r="R47" s="1"/>
  <c r="E38"/>
  <c r="B107"/>
  <c r="B131" s="1"/>
  <c r="E25"/>
  <c r="E26"/>
  <c r="E24"/>
  <c r="E20"/>
  <c r="E12"/>
  <c r="E11"/>
  <c r="E9"/>
  <c r="E5"/>
  <c r="E7"/>
  <c r="E4"/>
  <c r="E47" i="65"/>
  <c r="R47" s="1"/>
  <c r="E46"/>
  <c r="R46" s="1"/>
  <c r="P144" i="69"/>
  <c r="O144"/>
  <c r="N144"/>
  <c r="L144"/>
  <c r="K144"/>
  <c r="J144"/>
  <c r="P140"/>
  <c r="O140"/>
  <c r="N140"/>
  <c r="Q140" s="1"/>
  <c r="L140"/>
  <c r="K140"/>
  <c r="J140"/>
  <c r="H140"/>
  <c r="G140"/>
  <c r="F140"/>
  <c r="D140"/>
  <c r="C140"/>
  <c r="P135"/>
  <c r="O135"/>
  <c r="N135"/>
  <c r="Q135" s="1"/>
  <c r="L135"/>
  <c r="K135"/>
  <c r="J135"/>
  <c r="H135"/>
  <c r="G135"/>
  <c r="F135"/>
  <c r="D135"/>
  <c r="C135"/>
  <c r="P134"/>
  <c r="O134"/>
  <c r="N134"/>
  <c r="L134"/>
  <c r="K134"/>
  <c r="J134"/>
  <c r="H134"/>
  <c r="G134"/>
  <c r="F134"/>
  <c r="D134"/>
  <c r="C134"/>
  <c r="P133"/>
  <c r="O133"/>
  <c r="N133"/>
  <c r="L133"/>
  <c r="K133"/>
  <c r="J133"/>
  <c r="H133"/>
  <c r="G133"/>
  <c r="F133"/>
  <c r="D133"/>
  <c r="C133"/>
  <c r="P128"/>
  <c r="O128"/>
  <c r="N128"/>
  <c r="Q128" s="1"/>
  <c r="L128"/>
  <c r="K128"/>
  <c r="J128"/>
  <c r="M128" s="1"/>
  <c r="H128"/>
  <c r="G128"/>
  <c r="F128"/>
  <c r="I128" s="1"/>
  <c r="D128"/>
  <c r="C128"/>
  <c r="P127"/>
  <c r="O127"/>
  <c r="N127"/>
  <c r="Q127" s="1"/>
  <c r="L127"/>
  <c r="K127"/>
  <c r="J127"/>
  <c r="M127" s="1"/>
  <c r="H127"/>
  <c r="G127"/>
  <c r="F127"/>
  <c r="I127" s="1"/>
  <c r="D127"/>
  <c r="C127"/>
  <c r="P126"/>
  <c r="P129" s="1"/>
  <c r="O126"/>
  <c r="O129" s="1"/>
  <c r="N126"/>
  <c r="N129" s="1"/>
  <c r="Q129" s="1"/>
  <c r="L126"/>
  <c r="L129" s="1"/>
  <c r="K126"/>
  <c r="K129" s="1"/>
  <c r="J126"/>
  <c r="M126" s="1"/>
  <c r="H126"/>
  <c r="H129" s="1"/>
  <c r="G126"/>
  <c r="G129" s="1"/>
  <c r="F126"/>
  <c r="F129" s="1"/>
  <c r="I129" s="1"/>
  <c r="D126"/>
  <c r="D129" s="1"/>
  <c r="C126"/>
  <c r="C129" s="1"/>
  <c r="P122"/>
  <c r="O122"/>
  <c r="N122"/>
  <c r="Q122" s="1"/>
  <c r="L122"/>
  <c r="K122"/>
  <c r="J122"/>
  <c r="M122" s="1"/>
  <c r="H122"/>
  <c r="G122"/>
  <c r="F122"/>
  <c r="I122" s="1"/>
  <c r="D122"/>
  <c r="C122"/>
  <c r="B122"/>
  <c r="P121"/>
  <c r="O121"/>
  <c r="N121"/>
  <c r="Q121" s="1"/>
  <c r="L121"/>
  <c r="K121"/>
  <c r="J121"/>
  <c r="M121" s="1"/>
  <c r="H121"/>
  <c r="G121"/>
  <c r="F121"/>
  <c r="I121" s="1"/>
  <c r="D121"/>
  <c r="C121"/>
  <c r="E121" s="1"/>
  <c r="P120"/>
  <c r="O120"/>
  <c r="N120"/>
  <c r="Q120" s="1"/>
  <c r="L120"/>
  <c r="K120"/>
  <c r="J120"/>
  <c r="M120" s="1"/>
  <c r="H120"/>
  <c r="G120"/>
  <c r="F120"/>
  <c r="I120" s="1"/>
  <c r="D120"/>
  <c r="C120"/>
  <c r="E120" s="1"/>
  <c r="P119"/>
  <c r="O119"/>
  <c r="N119"/>
  <c r="Q119" s="1"/>
  <c r="L119"/>
  <c r="K119"/>
  <c r="J119"/>
  <c r="M119" s="1"/>
  <c r="H119"/>
  <c r="G119"/>
  <c r="F119"/>
  <c r="I119" s="1"/>
  <c r="D119"/>
  <c r="C119"/>
  <c r="E119" s="1"/>
  <c r="P118"/>
  <c r="O118"/>
  <c r="N118"/>
  <c r="Q118" s="1"/>
  <c r="L118"/>
  <c r="K118"/>
  <c r="J118"/>
  <c r="M118" s="1"/>
  <c r="H118"/>
  <c r="G118"/>
  <c r="F118"/>
  <c r="I118" s="1"/>
  <c r="D118"/>
  <c r="C118"/>
  <c r="E118" s="1"/>
  <c r="P117"/>
  <c r="O117"/>
  <c r="N117"/>
  <c r="Q117" s="1"/>
  <c r="L117"/>
  <c r="K117"/>
  <c r="J117"/>
  <c r="M117" s="1"/>
  <c r="H117"/>
  <c r="G117"/>
  <c r="F117"/>
  <c r="I117" s="1"/>
  <c r="D117"/>
  <c r="C117"/>
  <c r="B117"/>
  <c r="P116"/>
  <c r="O116"/>
  <c r="N116"/>
  <c r="Q116" s="1"/>
  <c r="L116"/>
  <c r="K116"/>
  <c r="J116"/>
  <c r="M116" s="1"/>
  <c r="H116"/>
  <c r="G116"/>
  <c r="F116"/>
  <c r="I116" s="1"/>
  <c r="D116"/>
  <c r="C116"/>
  <c r="E116" s="1"/>
  <c r="P114"/>
  <c r="O114"/>
  <c r="N114"/>
  <c r="Q114" s="1"/>
  <c r="L114"/>
  <c r="K114"/>
  <c r="J114"/>
  <c r="M114" s="1"/>
  <c r="H114"/>
  <c r="G114"/>
  <c r="F114"/>
  <c r="I114" s="1"/>
  <c r="D114"/>
  <c r="C114"/>
  <c r="E114" s="1"/>
  <c r="P113"/>
  <c r="P123" s="1"/>
  <c r="O113"/>
  <c r="O123" s="1"/>
  <c r="N113"/>
  <c r="Q113" s="1"/>
  <c r="L113"/>
  <c r="L123" s="1"/>
  <c r="K113"/>
  <c r="K123" s="1"/>
  <c r="J113"/>
  <c r="M113" s="1"/>
  <c r="H113"/>
  <c r="H123" s="1"/>
  <c r="G113"/>
  <c r="G123" s="1"/>
  <c r="F113"/>
  <c r="I113" s="1"/>
  <c r="D113"/>
  <c r="D123" s="1"/>
  <c r="C113"/>
  <c r="C123" s="1"/>
  <c r="E123" s="1"/>
  <c r="P111"/>
  <c r="O111"/>
  <c r="N111"/>
  <c r="Q111" s="1"/>
  <c r="L111"/>
  <c r="K111"/>
  <c r="J111"/>
  <c r="M111" s="1"/>
  <c r="H111"/>
  <c r="G111"/>
  <c r="F111"/>
  <c r="I111" s="1"/>
  <c r="D111"/>
  <c r="C111"/>
  <c r="E111" s="1"/>
  <c r="P109"/>
  <c r="O109"/>
  <c r="N109"/>
  <c r="Q109" s="1"/>
  <c r="L109"/>
  <c r="K109"/>
  <c r="J109"/>
  <c r="M109" s="1"/>
  <c r="H109"/>
  <c r="G109"/>
  <c r="F109"/>
  <c r="I109" s="1"/>
  <c r="D109"/>
  <c r="C109"/>
  <c r="P108"/>
  <c r="O108"/>
  <c r="N108"/>
  <c r="Q108" s="1"/>
  <c r="L108"/>
  <c r="K108"/>
  <c r="J108"/>
  <c r="M108" s="1"/>
  <c r="H108"/>
  <c r="G108"/>
  <c r="F108"/>
  <c r="I108" s="1"/>
  <c r="D108"/>
  <c r="C108"/>
  <c r="B100"/>
  <c r="B95"/>
  <c r="B90"/>
  <c r="Q48"/>
  <c r="P48"/>
  <c r="O48"/>
  <c r="N48"/>
  <c r="M48"/>
  <c r="L48"/>
  <c r="K48"/>
  <c r="J48"/>
  <c r="I48"/>
  <c r="H48"/>
  <c r="G48"/>
  <c r="F48"/>
  <c r="D48"/>
  <c r="C48"/>
  <c r="Q42"/>
  <c r="M42"/>
  <c r="H42"/>
  <c r="H144" s="1"/>
  <c r="G42"/>
  <c r="G144" s="1"/>
  <c r="F42"/>
  <c r="D42"/>
  <c r="D144" s="1"/>
  <c r="C42"/>
  <c r="C144" s="1"/>
  <c r="Q41"/>
  <c r="M41"/>
  <c r="I41"/>
  <c r="Q38"/>
  <c r="M38"/>
  <c r="I38"/>
  <c r="P34"/>
  <c r="O34"/>
  <c r="N34"/>
  <c r="L34"/>
  <c r="K34"/>
  <c r="J34"/>
  <c r="H34"/>
  <c r="G34"/>
  <c r="F34"/>
  <c r="D34"/>
  <c r="C34"/>
  <c r="Q33"/>
  <c r="M33"/>
  <c r="I33"/>
  <c r="Q32"/>
  <c r="M32"/>
  <c r="I32"/>
  <c r="Q31"/>
  <c r="M31"/>
  <c r="I31"/>
  <c r="P27"/>
  <c r="O27"/>
  <c r="N27"/>
  <c r="L27"/>
  <c r="K27"/>
  <c r="J27"/>
  <c r="H27"/>
  <c r="G27"/>
  <c r="F27"/>
  <c r="D27"/>
  <c r="C27"/>
  <c r="Q26"/>
  <c r="M26"/>
  <c r="I26"/>
  <c r="Q25"/>
  <c r="M25"/>
  <c r="I25"/>
  <c r="Q24"/>
  <c r="M24"/>
  <c r="I24"/>
  <c r="Q20"/>
  <c r="M20"/>
  <c r="I20"/>
  <c r="Q19"/>
  <c r="M19"/>
  <c r="I19"/>
  <c r="Q18"/>
  <c r="M18"/>
  <c r="I18"/>
  <c r="Q17"/>
  <c r="M17"/>
  <c r="I17"/>
  <c r="Q16"/>
  <c r="M16"/>
  <c r="I16"/>
  <c r="Q15"/>
  <c r="M15"/>
  <c r="I15"/>
  <c r="Q14"/>
  <c r="M14"/>
  <c r="I14"/>
  <c r="P13"/>
  <c r="P115" s="1"/>
  <c r="O13"/>
  <c r="O21" s="1"/>
  <c r="N13"/>
  <c r="N115" s="1"/>
  <c r="Q115" s="1"/>
  <c r="L13"/>
  <c r="L115" s="1"/>
  <c r="K13"/>
  <c r="K21" s="1"/>
  <c r="J13"/>
  <c r="J115" s="1"/>
  <c r="M115" s="1"/>
  <c r="H13"/>
  <c r="H115" s="1"/>
  <c r="G13"/>
  <c r="G21" s="1"/>
  <c r="F13"/>
  <c r="F115" s="1"/>
  <c r="I115" s="1"/>
  <c r="D13"/>
  <c r="D115" s="1"/>
  <c r="C13"/>
  <c r="C21" s="1"/>
  <c r="Q12"/>
  <c r="M12"/>
  <c r="I12"/>
  <c r="Q11"/>
  <c r="M11"/>
  <c r="I11"/>
  <c r="Q9"/>
  <c r="M9"/>
  <c r="I9"/>
  <c r="P8"/>
  <c r="O8"/>
  <c r="O110" s="1"/>
  <c r="N8"/>
  <c r="N110" s="1"/>
  <c r="Q110" s="1"/>
  <c r="L8"/>
  <c r="K8"/>
  <c r="K110" s="1"/>
  <c r="J8"/>
  <c r="J110" s="1"/>
  <c r="H8"/>
  <c r="G8"/>
  <c r="G110" s="1"/>
  <c r="F8"/>
  <c r="F110" s="1"/>
  <c r="D8"/>
  <c r="C8"/>
  <c r="C110" s="1"/>
  <c r="Q7"/>
  <c r="M7"/>
  <c r="I7"/>
  <c r="Q6"/>
  <c r="M6"/>
  <c r="I6"/>
  <c r="Q5"/>
  <c r="M5"/>
  <c r="I5"/>
  <c r="Q4"/>
  <c r="M4"/>
  <c r="I4"/>
  <c r="P144" i="68"/>
  <c r="O144"/>
  <c r="N144"/>
  <c r="L144"/>
  <c r="K144"/>
  <c r="J144"/>
  <c r="P140"/>
  <c r="O140"/>
  <c r="N140"/>
  <c r="L140"/>
  <c r="K140"/>
  <c r="J140"/>
  <c r="H140"/>
  <c r="G140"/>
  <c r="F140"/>
  <c r="D140"/>
  <c r="C140"/>
  <c r="P135"/>
  <c r="O135"/>
  <c r="N135"/>
  <c r="L135"/>
  <c r="K135"/>
  <c r="J135"/>
  <c r="H135"/>
  <c r="G135"/>
  <c r="F135"/>
  <c r="D135"/>
  <c r="C135"/>
  <c r="P134"/>
  <c r="O134"/>
  <c r="N134"/>
  <c r="L134"/>
  <c r="K134"/>
  <c r="J134"/>
  <c r="H134"/>
  <c r="G134"/>
  <c r="F134"/>
  <c r="D134"/>
  <c r="C134"/>
  <c r="P133"/>
  <c r="O133"/>
  <c r="N133"/>
  <c r="L133"/>
  <c r="K133"/>
  <c r="J133"/>
  <c r="H133"/>
  <c r="G133"/>
  <c r="F133"/>
  <c r="D133"/>
  <c r="C133"/>
  <c r="P128"/>
  <c r="O128"/>
  <c r="N128"/>
  <c r="Q128" s="1"/>
  <c r="L128"/>
  <c r="K128"/>
  <c r="J128"/>
  <c r="M128" s="1"/>
  <c r="H128"/>
  <c r="G128"/>
  <c r="F128"/>
  <c r="I128" s="1"/>
  <c r="D128"/>
  <c r="C128"/>
  <c r="P127"/>
  <c r="O127"/>
  <c r="N127"/>
  <c r="Q127" s="1"/>
  <c r="L127"/>
  <c r="K127"/>
  <c r="J127"/>
  <c r="M127" s="1"/>
  <c r="H127"/>
  <c r="G127"/>
  <c r="F127"/>
  <c r="I127" s="1"/>
  <c r="D127"/>
  <c r="C127"/>
  <c r="P126"/>
  <c r="P129" s="1"/>
  <c r="O126"/>
  <c r="O129" s="1"/>
  <c r="N126"/>
  <c r="L126"/>
  <c r="L129" s="1"/>
  <c r="K126"/>
  <c r="K129" s="1"/>
  <c r="J126"/>
  <c r="H126"/>
  <c r="H129" s="1"/>
  <c r="G126"/>
  <c r="G129" s="1"/>
  <c r="F126"/>
  <c r="D126"/>
  <c r="D129" s="1"/>
  <c r="C126"/>
  <c r="C129" s="1"/>
  <c r="P122"/>
  <c r="O122"/>
  <c r="N122"/>
  <c r="Q122" s="1"/>
  <c r="L122"/>
  <c r="K122"/>
  <c r="J122"/>
  <c r="M122" s="1"/>
  <c r="H122"/>
  <c r="G122"/>
  <c r="F122"/>
  <c r="I122" s="1"/>
  <c r="D122"/>
  <c r="C122"/>
  <c r="B122"/>
  <c r="P121"/>
  <c r="O121"/>
  <c r="N121"/>
  <c r="Q121" s="1"/>
  <c r="L121"/>
  <c r="K121"/>
  <c r="J121"/>
  <c r="M121" s="1"/>
  <c r="H121"/>
  <c r="G121"/>
  <c r="F121"/>
  <c r="I121" s="1"/>
  <c r="D121"/>
  <c r="C121"/>
  <c r="E121" s="1"/>
  <c r="P120"/>
  <c r="O120"/>
  <c r="N120"/>
  <c r="Q120" s="1"/>
  <c r="L120"/>
  <c r="K120"/>
  <c r="J120"/>
  <c r="M120" s="1"/>
  <c r="H120"/>
  <c r="G120"/>
  <c r="F120"/>
  <c r="I120" s="1"/>
  <c r="D120"/>
  <c r="C120"/>
  <c r="E120" s="1"/>
  <c r="P119"/>
  <c r="O119"/>
  <c r="N119"/>
  <c r="Q119" s="1"/>
  <c r="L119"/>
  <c r="K119"/>
  <c r="J119"/>
  <c r="M119" s="1"/>
  <c r="H119"/>
  <c r="G119"/>
  <c r="F119"/>
  <c r="I119" s="1"/>
  <c r="D119"/>
  <c r="C119"/>
  <c r="E119" s="1"/>
  <c r="P118"/>
  <c r="O118"/>
  <c r="N118"/>
  <c r="Q118" s="1"/>
  <c r="L118"/>
  <c r="K118"/>
  <c r="J118"/>
  <c r="M118" s="1"/>
  <c r="H118"/>
  <c r="G118"/>
  <c r="F118"/>
  <c r="I118" s="1"/>
  <c r="D118"/>
  <c r="C118"/>
  <c r="E118" s="1"/>
  <c r="P117"/>
  <c r="O117"/>
  <c r="N117"/>
  <c r="Q117" s="1"/>
  <c r="L117"/>
  <c r="K117"/>
  <c r="J117"/>
  <c r="M117" s="1"/>
  <c r="H117"/>
  <c r="G117"/>
  <c r="F117"/>
  <c r="I117" s="1"/>
  <c r="D117"/>
  <c r="C117"/>
  <c r="B117"/>
  <c r="B124" s="1"/>
  <c r="P116"/>
  <c r="O116"/>
  <c r="N116"/>
  <c r="Q116" s="1"/>
  <c r="L116"/>
  <c r="K116"/>
  <c r="J116"/>
  <c r="M116" s="1"/>
  <c r="H116"/>
  <c r="G116"/>
  <c r="F116"/>
  <c r="I116" s="1"/>
  <c r="D116"/>
  <c r="C116"/>
  <c r="E116" s="1"/>
  <c r="P114"/>
  <c r="O114"/>
  <c r="N114"/>
  <c r="Q114" s="1"/>
  <c r="L114"/>
  <c r="K114"/>
  <c r="J114"/>
  <c r="M114" s="1"/>
  <c r="H114"/>
  <c r="G114"/>
  <c r="F114"/>
  <c r="I114" s="1"/>
  <c r="D114"/>
  <c r="C114"/>
  <c r="E114" s="1"/>
  <c r="P113"/>
  <c r="P123" s="1"/>
  <c r="O113"/>
  <c r="O123" s="1"/>
  <c r="N113"/>
  <c r="Q113" s="1"/>
  <c r="L113"/>
  <c r="L123" s="1"/>
  <c r="K113"/>
  <c r="K123" s="1"/>
  <c r="J113"/>
  <c r="J123" s="1"/>
  <c r="M123" s="1"/>
  <c r="H113"/>
  <c r="H123" s="1"/>
  <c r="G113"/>
  <c r="G123" s="1"/>
  <c r="F113"/>
  <c r="F123" s="1"/>
  <c r="I123" s="1"/>
  <c r="D113"/>
  <c r="D123" s="1"/>
  <c r="C113"/>
  <c r="C123" s="1"/>
  <c r="E123" s="1"/>
  <c r="P111"/>
  <c r="O111"/>
  <c r="N111"/>
  <c r="Q111" s="1"/>
  <c r="L111"/>
  <c r="K111"/>
  <c r="J111"/>
  <c r="M111" s="1"/>
  <c r="H111"/>
  <c r="G111"/>
  <c r="F111"/>
  <c r="I111" s="1"/>
  <c r="D111"/>
  <c r="C111"/>
  <c r="E111" s="1"/>
  <c r="P109"/>
  <c r="O109"/>
  <c r="N109"/>
  <c r="Q109" s="1"/>
  <c r="L109"/>
  <c r="K109"/>
  <c r="J109"/>
  <c r="M109" s="1"/>
  <c r="H109"/>
  <c r="G109"/>
  <c r="F109"/>
  <c r="I109" s="1"/>
  <c r="D109"/>
  <c r="C109"/>
  <c r="P108"/>
  <c r="O108"/>
  <c r="N108"/>
  <c r="Q108" s="1"/>
  <c r="L108"/>
  <c r="K108"/>
  <c r="J108"/>
  <c r="M108" s="1"/>
  <c r="H108"/>
  <c r="G108"/>
  <c r="F108"/>
  <c r="I108" s="1"/>
  <c r="D108"/>
  <c r="C108"/>
  <c r="B100"/>
  <c r="B95"/>
  <c r="B90"/>
  <c r="Q48"/>
  <c r="P48"/>
  <c r="O48"/>
  <c r="N48"/>
  <c r="M48"/>
  <c r="L48"/>
  <c r="K48"/>
  <c r="J48"/>
  <c r="I48"/>
  <c r="H48"/>
  <c r="G48"/>
  <c r="F48"/>
  <c r="D48"/>
  <c r="C48"/>
  <c r="Q42"/>
  <c r="M42"/>
  <c r="H42"/>
  <c r="H144" s="1"/>
  <c r="G42"/>
  <c r="G144" s="1"/>
  <c r="F42"/>
  <c r="F144" s="1"/>
  <c r="D42"/>
  <c r="D144" s="1"/>
  <c r="C42"/>
  <c r="C144" s="1"/>
  <c r="Q41"/>
  <c r="M41"/>
  <c r="I41"/>
  <c r="Q38"/>
  <c r="M38"/>
  <c r="I38"/>
  <c r="P34"/>
  <c r="O34"/>
  <c r="N34"/>
  <c r="L34"/>
  <c r="K34"/>
  <c r="J34"/>
  <c r="H34"/>
  <c r="G34"/>
  <c r="F34"/>
  <c r="D34"/>
  <c r="C34"/>
  <c r="Q33"/>
  <c r="M33"/>
  <c r="I33"/>
  <c r="Q32"/>
  <c r="M32"/>
  <c r="I32"/>
  <c r="Q31"/>
  <c r="M31"/>
  <c r="I31"/>
  <c r="P27"/>
  <c r="O27"/>
  <c r="N27"/>
  <c r="L27"/>
  <c r="K27"/>
  <c r="J27"/>
  <c r="H27"/>
  <c r="G27"/>
  <c r="F27"/>
  <c r="D27"/>
  <c r="C27"/>
  <c r="Q26"/>
  <c r="M26"/>
  <c r="I26"/>
  <c r="Q25"/>
  <c r="M25"/>
  <c r="I25"/>
  <c r="Q24"/>
  <c r="M24"/>
  <c r="I24"/>
  <c r="Q20"/>
  <c r="M20"/>
  <c r="I20"/>
  <c r="Q19"/>
  <c r="M19"/>
  <c r="I19"/>
  <c r="Q18"/>
  <c r="M18"/>
  <c r="I18"/>
  <c r="Q17"/>
  <c r="M17"/>
  <c r="I17"/>
  <c r="Q16"/>
  <c r="M16"/>
  <c r="I16"/>
  <c r="Q15"/>
  <c r="M15"/>
  <c r="I15"/>
  <c r="Q14"/>
  <c r="M14"/>
  <c r="I14"/>
  <c r="P13"/>
  <c r="P21" s="1"/>
  <c r="O13"/>
  <c r="O115" s="1"/>
  <c r="N13"/>
  <c r="L13"/>
  <c r="L21" s="1"/>
  <c r="K13"/>
  <c r="K115" s="1"/>
  <c r="J13"/>
  <c r="H13"/>
  <c r="H21" s="1"/>
  <c r="G13"/>
  <c r="G115" s="1"/>
  <c r="F13"/>
  <c r="F21" s="1"/>
  <c r="D13"/>
  <c r="D21" s="1"/>
  <c r="C13"/>
  <c r="C115" s="1"/>
  <c r="E115" s="1"/>
  <c r="Q12"/>
  <c r="M12"/>
  <c r="I12"/>
  <c r="Q11"/>
  <c r="M11"/>
  <c r="I11"/>
  <c r="Q9"/>
  <c r="M9"/>
  <c r="I9"/>
  <c r="P8"/>
  <c r="P10" s="1"/>
  <c r="O8"/>
  <c r="O110" s="1"/>
  <c r="N8"/>
  <c r="L8"/>
  <c r="L10" s="1"/>
  <c r="K8"/>
  <c r="K110" s="1"/>
  <c r="J8"/>
  <c r="J110" s="1"/>
  <c r="H8"/>
  <c r="H10" s="1"/>
  <c r="G8"/>
  <c r="G110" s="1"/>
  <c r="F8"/>
  <c r="D8"/>
  <c r="D10" s="1"/>
  <c r="C8"/>
  <c r="C110" s="1"/>
  <c r="Q7"/>
  <c r="M7"/>
  <c r="I7"/>
  <c r="Q6"/>
  <c r="M6"/>
  <c r="I6"/>
  <c r="Q5"/>
  <c r="M5"/>
  <c r="I5"/>
  <c r="Q4"/>
  <c r="M4"/>
  <c r="I4"/>
  <c r="E47" i="67"/>
  <c r="R47" s="1"/>
  <c r="E46"/>
  <c r="R46" s="1"/>
  <c r="P144"/>
  <c r="O144"/>
  <c r="N144"/>
  <c r="L144"/>
  <c r="K144"/>
  <c r="J144"/>
  <c r="P140"/>
  <c r="O140"/>
  <c r="N140"/>
  <c r="L140"/>
  <c r="K140"/>
  <c r="J140"/>
  <c r="H140"/>
  <c r="G140"/>
  <c r="F140"/>
  <c r="D140"/>
  <c r="C140"/>
  <c r="P135"/>
  <c r="O135"/>
  <c r="N135"/>
  <c r="L135"/>
  <c r="K135"/>
  <c r="J135"/>
  <c r="H135"/>
  <c r="G135"/>
  <c r="F135"/>
  <c r="D135"/>
  <c r="C135"/>
  <c r="P134"/>
  <c r="O134"/>
  <c r="N134"/>
  <c r="L134"/>
  <c r="K134"/>
  <c r="J134"/>
  <c r="H134"/>
  <c r="G134"/>
  <c r="F134"/>
  <c r="D134"/>
  <c r="C134"/>
  <c r="P133"/>
  <c r="O133"/>
  <c r="N133"/>
  <c r="L133"/>
  <c r="K133"/>
  <c r="J133"/>
  <c r="H133"/>
  <c r="G133"/>
  <c r="F133"/>
  <c r="D133"/>
  <c r="C133"/>
  <c r="P128"/>
  <c r="O128"/>
  <c r="N128"/>
  <c r="Q128" s="1"/>
  <c r="L128"/>
  <c r="K128"/>
  <c r="J128"/>
  <c r="M128" s="1"/>
  <c r="H128"/>
  <c r="G128"/>
  <c r="F128"/>
  <c r="I128" s="1"/>
  <c r="D128"/>
  <c r="C128"/>
  <c r="P127"/>
  <c r="O127"/>
  <c r="N127"/>
  <c r="Q127" s="1"/>
  <c r="L127"/>
  <c r="K127"/>
  <c r="J127"/>
  <c r="M127" s="1"/>
  <c r="H127"/>
  <c r="G127"/>
  <c r="F127"/>
  <c r="I127" s="1"/>
  <c r="D127"/>
  <c r="C127"/>
  <c r="P126"/>
  <c r="P129" s="1"/>
  <c r="O126"/>
  <c r="O129" s="1"/>
  <c r="N126"/>
  <c r="L126"/>
  <c r="L129" s="1"/>
  <c r="K126"/>
  <c r="K129" s="1"/>
  <c r="J126"/>
  <c r="H126"/>
  <c r="H129" s="1"/>
  <c r="G126"/>
  <c r="G129" s="1"/>
  <c r="F126"/>
  <c r="D126"/>
  <c r="D129" s="1"/>
  <c r="C126"/>
  <c r="C129" s="1"/>
  <c r="P122"/>
  <c r="O122"/>
  <c r="N122"/>
  <c r="Q122" s="1"/>
  <c r="L122"/>
  <c r="K122"/>
  <c r="J122"/>
  <c r="M122" s="1"/>
  <c r="H122"/>
  <c r="G122"/>
  <c r="F122"/>
  <c r="I122" s="1"/>
  <c r="D122"/>
  <c r="C122"/>
  <c r="B122"/>
  <c r="P121"/>
  <c r="O121"/>
  <c r="N121"/>
  <c r="Q121" s="1"/>
  <c r="L121"/>
  <c r="K121"/>
  <c r="J121"/>
  <c r="M121" s="1"/>
  <c r="H121"/>
  <c r="G121"/>
  <c r="F121"/>
  <c r="I121" s="1"/>
  <c r="D121"/>
  <c r="C121"/>
  <c r="E121" s="1"/>
  <c r="P120"/>
  <c r="O120"/>
  <c r="N120"/>
  <c r="Q120" s="1"/>
  <c r="L120"/>
  <c r="K120"/>
  <c r="J120"/>
  <c r="M120" s="1"/>
  <c r="H120"/>
  <c r="G120"/>
  <c r="F120"/>
  <c r="I120" s="1"/>
  <c r="D120"/>
  <c r="C120"/>
  <c r="E120" s="1"/>
  <c r="P119"/>
  <c r="O119"/>
  <c r="N119"/>
  <c r="Q119" s="1"/>
  <c r="L119"/>
  <c r="K119"/>
  <c r="J119"/>
  <c r="M119" s="1"/>
  <c r="H119"/>
  <c r="G119"/>
  <c r="F119"/>
  <c r="I119" s="1"/>
  <c r="D119"/>
  <c r="C119"/>
  <c r="E119" s="1"/>
  <c r="P118"/>
  <c r="O118"/>
  <c r="N118"/>
  <c r="Q118" s="1"/>
  <c r="L118"/>
  <c r="K118"/>
  <c r="J118"/>
  <c r="M118" s="1"/>
  <c r="H118"/>
  <c r="G118"/>
  <c r="F118"/>
  <c r="I118" s="1"/>
  <c r="D118"/>
  <c r="C118"/>
  <c r="E118" s="1"/>
  <c r="P117"/>
  <c r="O117"/>
  <c r="N117"/>
  <c r="Q117" s="1"/>
  <c r="L117"/>
  <c r="K117"/>
  <c r="J117"/>
  <c r="M117" s="1"/>
  <c r="H117"/>
  <c r="G117"/>
  <c r="F117"/>
  <c r="I117" s="1"/>
  <c r="D117"/>
  <c r="C117"/>
  <c r="B117"/>
  <c r="B124" s="1"/>
  <c r="P116"/>
  <c r="O116"/>
  <c r="N116"/>
  <c r="Q116" s="1"/>
  <c r="L116"/>
  <c r="K116"/>
  <c r="J116"/>
  <c r="M116" s="1"/>
  <c r="H116"/>
  <c r="G116"/>
  <c r="F116"/>
  <c r="I116" s="1"/>
  <c r="D116"/>
  <c r="C116"/>
  <c r="E116" s="1"/>
  <c r="P114"/>
  <c r="O114"/>
  <c r="N114"/>
  <c r="Q114" s="1"/>
  <c r="L114"/>
  <c r="K114"/>
  <c r="J114"/>
  <c r="M114" s="1"/>
  <c r="H114"/>
  <c r="G114"/>
  <c r="F114"/>
  <c r="I114" s="1"/>
  <c r="D114"/>
  <c r="C114"/>
  <c r="E114" s="1"/>
  <c r="P113"/>
  <c r="P123" s="1"/>
  <c r="O113"/>
  <c r="O123" s="1"/>
  <c r="N113"/>
  <c r="Q113" s="1"/>
  <c r="L113"/>
  <c r="L123" s="1"/>
  <c r="K113"/>
  <c r="K123" s="1"/>
  <c r="J113"/>
  <c r="M113" s="1"/>
  <c r="H113"/>
  <c r="H123" s="1"/>
  <c r="G113"/>
  <c r="G123" s="1"/>
  <c r="F113"/>
  <c r="F123" s="1"/>
  <c r="I123" s="1"/>
  <c r="D113"/>
  <c r="D123" s="1"/>
  <c r="C113"/>
  <c r="C123" s="1"/>
  <c r="E123" s="1"/>
  <c r="P111"/>
  <c r="O111"/>
  <c r="N111"/>
  <c r="Q111" s="1"/>
  <c r="L111"/>
  <c r="K111"/>
  <c r="J111"/>
  <c r="M111" s="1"/>
  <c r="H111"/>
  <c r="G111"/>
  <c r="F111"/>
  <c r="I111" s="1"/>
  <c r="D111"/>
  <c r="C111"/>
  <c r="E111" s="1"/>
  <c r="P109"/>
  <c r="O109"/>
  <c r="N109"/>
  <c r="Q109" s="1"/>
  <c r="L109"/>
  <c r="K109"/>
  <c r="J109"/>
  <c r="M109" s="1"/>
  <c r="H109"/>
  <c r="G109"/>
  <c r="F109"/>
  <c r="I109" s="1"/>
  <c r="D109"/>
  <c r="C109"/>
  <c r="P108"/>
  <c r="O108"/>
  <c r="N108"/>
  <c r="Q108" s="1"/>
  <c r="L108"/>
  <c r="K108"/>
  <c r="J108"/>
  <c r="M108" s="1"/>
  <c r="H108"/>
  <c r="G108"/>
  <c r="F108"/>
  <c r="I108" s="1"/>
  <c r="D108"/>
  <c r="C108"/>
  <c r="B100"/>
  <c r="B95"/>
  <c r="B90"/>
  <c r="Q48"/>
  <c r="P48"/>
  <c r="O48"/>
  <c r="N48"/>
  <c r="M48"/>
  <c r="L48"/>
  <c r="K48"/>
  <c r="J48"/>
  <c r="I48"/>
  <c r="H48"/>
  <c r="G48"/>
  <c r="F48"/>
  <c r="D48"/>
  <c r="C48"/>
  <c r="Q42"/>
  <c r="M42"/>
  <c r="H42"/>
  <c r="H144" s="1"/>
  <c r="G42"/>
  <c r="G144" s="1"/>
  <c r="F42"/>
  <c r="F144" s="1"/>
  <c r="D42"/>
  <c r="D144" s="1"/>
  <c r="C42"/>
  <c r="C144" s="1"/>
  <c r="Q41"/>
  <c r="M41"/>
  <c r="I41"/>
  <c r="Q38"/>
  <c r="M38"/>
  <c r="I38"/>
  <c r="P34"/>
  <c r="O34"/>
  <c r="N34"/>
  <c r="L34"/>
  <c r="K34"/>
  <c r="J34"/>
  <c r="H34"/>
  <c r="G34"/>
  <c r="F34"/>
  <c r="D34"/>
  <c r="C34"/>
  <c r="Q33"/>
  <c r="M33"/>
  <c r="I33"/>
  <c r="Q32"/>
  <c r="M32"/>
  <c r="I32"/>
  <c r="Q31"/>
  <c r="M31"/>
  <c r="I31"/>
  <c r="P27"/>
  <c r="O27"/>
  <c r="N27"/>
  <c r="L27"/>
  <c r="K27"/>
  <c r="J27"/>
  <c r="H27"/>
  <c r="G27"/>
  <c r="F27"/>
  <c r="D27"/>
  <c r="C27"/>
  <c r="Q26"/>
  <c r="M26"/>
  <c r="I26"/>
  <c r="Q25"/>
  <c r="M25"/>
  <c r="I25"/>
  <c r="Q24"/>
  <c r="M24"/>
  <c r="I24"/>
  <c r="Q20"/>
  <c r="M20"/>
  <c r="I20"/>
  <c r="Q19"/>
  <c r="M19"/>
  <c r="I19"/>
  <c r="Q18"/>
  <c r="M18"/>
  <c r="I18"/>
  <c r="Q17"/>
  <c r="M17"/>
  <c r="I17"/>
  <c r="Q16"/>
  <c r="M16"/>
  <c r="I16"/>
  <c r="Q15"/>
  <c r="M15"/>
  <c r="I15"/>
  <c r="Q14"/>
  <c r="M14"/>
  <c r="I14"/>
  <c r="P13"/>
  <c r="P21" s="1"/>
  <c r="O13"/>
  <c r="O115" s="1"/>
  <c r="N13"/>
  <c r="L13"/>
  <c r="L21" s="1"/>
  <c r="K13"/>
  <c r="K115" s="1"/>
  <c r="J13"/>
  <c r="H13"/>
  <c r="H21" s="1"/>
  <c r="G13"/>
  <c r="G115" s="1"/>
  <c r="F13"/>
  <c r="D13"/>
  <c r="D21" s="1"/>
  <c r="C13"/>
  <c r="C115" s="1"/>
  <c r="E115" s="1"/>
  <c r="Q12"/>
  <c r="M12"/>
  <c r="I12"/>
  <c r="Q11"/>
  <c r="M11"/>
  <c r="I11"/>
  <c r="Q9"/>
  <c r="M9"/>
  <c r="I9"/>
  <c r="P8"/>
  <c r="P10" s="1"/>
  <c r="O8"/>
  <c r="O110" s="1"/>
  <c r="N8"/>
  <c r="N110" s="1"/>
  <c r="L8"/>
  <c r="L10" s="1"/>
  <c r="K8"/>
  <c r="K110" s="1"/>
  <c r="J8"/>
  <c r="H8"/>
  <c r="H10" s="1"/>
  <c r="G8"/>
  <c r="G110" s="1"/>
  <c r="F8"/>
  <c r="F10" s="1"/>
  <c r="D8"/>
  <c r="D10" s="1"/>
  <c r="C8"/>
  <c r="C110" s="1"/>
  <c r="Q7"/>
  <c r="M7"/>
  <c r="I7"/>
  <c r="Q6"/>
  <c r="M6"/>
  <c r="I6"/>
  <c r="Q5"/>
  <c r="M5"/>
  <c r="I5"/>
  <c r="Q4"/>
  <c r="M4"/>
  <c r="I4"/>
  <c r="P144" i="66"/>
  <c r="O144"/>
  <c r="N144"/>
  <c r="L144"/>
  <c r="K144"/>
  <c r="J144"/>
  <c r="P140"/>
  <c r="O140"/>
  <c r="N140"/>
  <c r="L140"/>
  <c r="K140"/>
  <c r="J140"/>
  <c r="H140"/>
  <c r="G140"/>
  <c r="F140"/>
  <c r="D140"/>
  <c r="C140"/>
  <c r="P135"/>
  <c r="O135"/>
  <c r="N135"/>
  <c r="L135"/>
  <c r="K135"/>
  <c r="J135"/>
  <c r="H135"/>
  <c r="G135"/>
  <c r="F135"/>
  <c r="D135"/>
  <c r="C135"/>
  <c r="P134"/>
  <c r="O134"/>
  <c r="N134"/>
  <c r="L134"/>
  <c r="K134"/>
  <c r="J134"/>
  <c r="H134"/>
  <c r="G134"/>
  <c r="F134"/>
  <c r="D134"/>
  <c r="C134"/>
  <c r="P133"/>
  <c r="O133"/>
  <c r="N133"/>
  <c r="L133"/>
  <c r="K133"/>
  <c r="J133"/>
  <c r="H133"/>
  <c r="G133"/>
  <c r="F133"/>
  <c r="D133"/>
  <c r="C133"/>
  <c r="P128"/>
  <c r="O128"/>
  <c r="N128"/>
  <c r="Q128" s="1"/>
  <c r="L128"/>
  <c r="K128"/>
  <c r="J128"/>
  <c r="M128" s="1"/>
  <c r="H128"/>
  <c r="G128"/>
  <c r="F128"/>
  <c r="I128" s="1"/>
  <c r="D128"/>
  <c r="C128"/>
  <c r="P127"/>
  <c r="O127"/>
  <c r="N127"/>
  <c r="Q127" s="1"/>
  <c r="L127"/>
  <c r="K127"/>
  <c r="J127"/>
  <c r="M127" s="1"/>
  <c r="H127"/>
  <c r="G127"/>
  <c r="F127"/>
  <c r="I127" s="1"/>
  <c r="D127"/>
  <c r="C127"/>
  <c r="P126"/>
  <c r="P129" s="1"/>
  <c r="O126"/>
  <c r="O129" s="1"/>
  <c r="N126"/>
  <c r="L126"/>
  <c r="L129" s="1"/>
  <c r="K126"/>
  <c r="K129" s="1"/>
  <c r="J126"/>
  <c r="H126"/>
  <c r="H129" s="1"/>
  <c r="G126"/>
  <c r="G129" s="1"/>
  <c r="F126"/>
  <c r="D126"/>
  <c r="D129" s="1"/>
  <c r="C126"/>
  <c r="E126" s="1"/>
  <c r="P122"/>
  <c r="O122"/>
  <c r="N122"/>
  <c r="Q122" s="1"/>
  <c r="L122"/>
  <c r="K122"/>
  <c r="J122"/>
  <c r="M122" s="1"/>
  <c r="H122"/>
  <c r="G122"/>
  <c r="F122"/>
  <c r="I122" s="1"/>
  <c r="D122"/>
  <c r="C122"/>
  <c r="B122"/>
  <c r="P121"/>
  <c r="O121"/>
  <c r="N121"/>
  <c r="Q121" s="1"/>
  <c r="L121"/>
  <c r="K121"/>
  <c r="J121"/>
  <c r="M121" s="1"/>
  <c r="H121"/>
  <c r="G121"/>
  <c r="F121"/>
  <c r="I121" s="1"/>
  <c r="D121"/>
  <c r="C121"/>
  <c r="E121" s="1"/>
  <c r="P120"/>
  <c r="O120"/>
  <c r="N120"/>
  <c r="Q120" s="1"/>
  <c r="L120"/>
  <c r="K120"/>
  <c r="J120"/>
  <c r="M120" s="1"/>
  <c r="H120"/>
  <c r="G120"/>
  <c r="F120"/>
  <c r="I120" s="1"/>
  <c r="D120"/>
  <c r="C120"/>
  <c r="E120" s="1"/>
  <c r="P119"/>
  <c r="O119"/>
  <c r="N119"/>
  <c r="Q119" s="1"/>
  <c r="L119"/>
  <c r="K119"/>
  <c r="J119"/>
  <c r="M119" s="1"/>
  <c r="H119"/>
  <c r="G119"/>
  <c r="F119"/>
  <c r="I119" s="1"/>
  <c r="D119"/>
  <c r="C119"/>
  <c r="E119" s="1"/>
  <c r="P118"/>
  <c r="O118"/>
  <c r="N118"/>
  <c r="Q118" s="1"/>
  <c r="L118"/>
  <c r="K118"/>
  <c r="J118"/>
  <c r="M118" s="1"/>
  <c r="H118"/>
  <c r="G118"/>
  <c r="F118"/>
  <c r="I118" s="1"/>
  <c r="D118"/>
  <c r="C118"/>
  <c r="E118" s="1"/>
  <c r="P117"/>
  <c r="O117"/>
  <c r="N117"/>
  <c r="Q117" s="1"/>
  <c r="L117"/>
  <c r="K117"/>
  <c r="J117"/>
  <c r="M117" s="1"/>
  <c r="H117"/>
  <c r="G117"/>
  <c r="F117"/>
  <c r="I117" s="1"/>
  <c r="D117"/>
  <c r="C117"/>
  <c r="B117"/>
  <c r="B124" s="1"/>
  <c r="P116"/>
  <c r="O116"/>
  <c r="N116"/>
  <c r="Q116" s="1"/>
  <c r="L116"/>
  <c r="K116"/>
  <c r="J116"/>
  <c r="M116" s="1"/>
  <c r="H116"/>
  <c r="G116"/>
  <c r="F116"/>
  <c r="I116" s="1"/>
  <c r="D116"/>
  <c r="C116"/>
  <c r="E116" s="1"/>
  <c r="P114"/>
  <c r="O114"/>
  <c r="N114"/>
  <c r="Q114" s="1"/>
  <c r="L114"/>
  <c r="K114"/>
  <c r="J114"/>
  <c r="M114" s="1"/>
  <c r="H114"/>
  <c r="G114"/>
  <c r="F114"/>
  <c r="I114" s="1"/>
  <c r="D114"/>
  <c r="C114"/>
  <c r="E114" s="1"/>
  <c r="P113"/>
  <c r="P123" s="1"/>
  <c r="O113"/>
  <c r="O123" s="1"/>
  <c r="N113"/>
  <c r="N123" s="1"/>
  <c r="Q123" s="1"/>
  <c r="L113"/>
  <c r="L123" s="1"/>
  <c r="K113"/>
  <c r="K123" s="1"/>
  <c r="J113"/>
  <c r="J123" s="1"/>
  <c r="M123" s="1"/>
  <c r="H113"/>
  <c r="H123" s="1"/>
  <c r="G113"/>
  <c r="G123" s="1"/>
  <c r="F113"/>
  <c r="I113" s="1"/>
  <c r="D113"/>
  <c r="D123" s="1"/>
  <c r="C113"/>
  <c r="E113" s="1"/>
  <c r="P111"/>
  <c r="O111"/>
  <c r="N111"/>
  <c r="Q111" s="1"/>
  <c r="L111"/>
  <c r="K111"/>
  <c r="J111"/>
  <c r="M111" s="1"/>
  <c r="H111"/>
  <c r="G111"/>
  <c r="F111"/>
  <c r="I111" s="1"/>
  <c r="D111"/>
  <c r="C111"/>
  <c r="E111" s="1"/>
  <c r="P109"/>
  <c r="O109"/>
  <c r="N109"/>
  <c r="Q109" s="1"/>
  <c r="L109"/>
  <c r="K109"/>
  <c r="J109"/>
  <c r="M109" s="1"/>
  <c r="H109"/>
  <c r="G109"/>
  <c r="F109"/>
  <c r="I109" s="1"/>
  <c r="D109"/>
  <c r="C109"/>
  <c r="P108"/>
  <c r="O108"/>
  <c r="N108"/>
  <c r="Q108" s="1"/>
  <c r="L108"/>
  <c r="K108"/>
  <c r="J108"/>
  <c r="M108" s="1"/>
  <c r="H108"/>
  <c r="G108"/>
  <c r="F108"/>
  <c r="I108" s="1"/>
  <c r="D108"/>
  <c r="C108"/>
  <c r="B100"/>
  <c r="B95"/>
  <c r="B90"/>
  <c r="Q48"/>
  <c r="P48"/>
  <c r="O48"/>
  <c r="N48"/>
  <c r="M48"/>
  <c r="L48"/>
  <c r="K48"/>
  <c r="J48"/>
  <c r="I48"/>
  <c r="H48"/>
  <c r="G48"/>
  <c r="F48"/>
  <c r="D48"/>
  <c r="C48"/>
  <c r="Q42"/>
  <c r="M42"/>
  <c r="H42"/>
  <c r="H144" s="1"/>
  <c r="G42"/>
  <c r="G144" s="1"/>
  <c r="F42"/>
  <c r="D42"/>
  <c r="D144" s="1"/>
  <c r="C42"/>
  <c r="C144" s="1"/>
  <c r="Q41"/>
  <c r="M41"/>
  <c r="I41"/>
  <c r="Q38"/>
  <c r="M38"/>
  <c r="I38"/>
  <c r="P34"/>
  <c r="O34"/>
  <c r="N34"/>
  <c r="L34"/>
  <c r="K34"/>
  <c r="J34"/>
  <c r="H34"/>
  <c r="G34"/>
  <c r="F34"/>
  <c r="D34"/>
  <c r="C34"/>
  <c r="Q33"/>
  <c r="M33"/>
  <c r="I33"/>
  <c r="Q32"/>
  <c r="M32"/>
  <c r="I32"/>
  <c r="Q31"/>
  <c r="M31"/>
  <c r="I31"/>
  <c r="P27"/>
  <c r="O27"/>
  <c r="N27"/>
  <c r="L27"/>
  <c r="K27"/>
  <c r="J27"/>
  <c r="H27"/>
  <c r="G27"/>
  <c r="F27"/>
  <c r="D27"/>
  <c r="C27"/>
  <c r="Q26"/>
  <c r="M26"/>
  <c r="I26"/>
  <c r="Q25"/>
  <c r="M25"/>
  <c r="I25"/>
  <c r="Q24"/>
  <c r="M24"/>
  <c r="I24"/>
  <c r="Q20"/>
  <c r="M20"/>
  <c r="I20"/>
  <c r="Q19"/>
  <c r="M19"/>
  <c r="I19"/>
  <c r="Q18"/>
  <c r="M18"/>
  <c r="I18"/>
  <c r="Q17"/>
  <c r="M17"/>
  <c r="I17"/>
  <c r="Q16"/>
  <c r="M16"/>
  <c r="I16"/>
  <c r="Q15"/>
  <c r="M15"/>
  <c r="I15"/>
  <c r="Q14"/>
  <c r="M14"/>
  <c r="I14"/>
  <c r="P13"/>
  <c r="P21" s="1"/>
  <c r="O13"/>
  <c r="O115" s="1"/>
  <c r="N13"/>
  <c r="L13"/>
  <c r="L21" s="1"/>
  <c r="K13"/>
  <c r="K115" s="1"/>
  <c r="J13"/>
  <c r="H13"/>
  <c r="H21" s="1"/>
  <c r="G13"/>
  <c r="G115" s="1"/>
  <c r="F13"/>
  <c r="D13"/>
  <c r="D21" s="1"/>
  <c r="C13"/>
  <c r="C115" s="1"/>
  <c r="E115" s="1"/>
  <c r="Q12"/>
  <c r="M12"/>
  <c r="I12"/>
  <c r="Q11"/>
  <c r="M11"/>
  <c r="I11"/>
  <c r="Q9"/>
  <c r="M9"/>
  <c r="I9"/>
  <c r="P8"/>
  <c r="P10" s="1"/>
  <c r="O8"/>
  <c r="O110" s="1"/>
  <c r="N8"/>
  <c r="N110" s="1"/>
  <c r="L8"/>
  <c r="L10" s="1"/>
  <c r="L51" s="1"/>
  <c r="K8"/>
  <c r="K110" s="1"/>
  <c r="J8"/>
  <c r="J110" s="1"/>
  <c r="H8"/>
  <c r="H10" s="1"/>
  <c r="G8"/>
  <c r="G110" s="1"/>
  <c r="F8"/>
  <c r="F10" s="1"/>
  <c r="D8"/>
  <c r="D10" s="1"/>
  <c r="D51" s="1"/>
  <c r="C8"/>
  <c r="C110" s="1"/>
  <c r="Q7"/>
  <c r="M7"/>
  <c r="I7"/>
  <c r="Q6"/>
  <c r="M6"/>
  <c r="I6"/>
  <c r="Q5"/>
  <c r="M5"/>
  <c r="I5"/>
  <c r="Q4"/>
  <c r="M4"/>
  <c r="I4"/>
  <c r="R48" i="71" l="1"/>
  <c r="R48" i="67"/>
  <c r="J112" i="79"/>
  <c r="O115" i="69"/>
  <c r="Q134"/>
  <c r="P136" i="70"/>
  <c r="Q135"/>
  <c r="K52" i="79"/>
  <c r="K115"/>
  <c r="J123"/>
  <c r="M123" s="1"/>
  <c r="M140"/>
  <c r="Q27" i="69"/>
  <c r="Q34"/>
  <c r="O52"/>
  <c r="Q134" i="70"/>
  <c r="Q145"/>
  <c r="Q133" i="79"/>
  <c r="M134"/>
  <c r="P136" i="69"/>
  <c r="E14" i="55"/>
  <c r="Q140" i="70"/>
  <c r="P146"/>
  <c r="L136" i="79"/>
  <c r="Q140"/>
  <c r="J52" i="69"/>
  <c r="J21"/>
  <c r="E46" i="66"/>
  <c r="R46" s="1"/>
  <c r="R48" s="1"/>
  <c r="B42"/>
  <c r="E42" s="1"/>
  <c r="E41" i="55"/>
  <c r="E18" i="66"/>
  <c r="R18" s="1"/>
  <c r="E18" i="55"/>
  <c r="R18" s="1"/>
  <c r="E19" i="66"/>
  <c r="E17"/>
  <c r="R17" s="1"/>
  <c r="E48" i="67"/>
  <c r="P52"/>
  <c r="P136" i="66"/>
  <c r="P52"/>
  <c r="P28" i="67"/>
  <c r="J129" i="69"/>
  <c r="M129" s="1"/>
  <c r="E117" i="71"/>
  <c r="R117" s="1"/>
  <c r="E122"/>
  <c r="R122" s="1"/>
  <c r="K124" i="79"/>
  <c r="J21"/>
  <c r="N52"/>
  <c r="O115"/>
  <c r="O136"/>
  <c r="N10"/>
  <c r="J123" i="69"/>
  <c r="M123" s="1"/>
  <c r="Q133"/>
  <c r="M144"/>
  <c r="Q144"/>
  <c r="O52" i="70"/>
  <c r="O115"/>
  <c r="N123"/>
  <c r="Q123" s="1"/>
  <c r="Q133"/>
  <c r="Q144"/>
  <c r="Q146" s="1"/>
  <c r="N21" i="79"/>
  <c r="O52"/>
  <c r="N123"/>
  <c r="Q123" s="1"/>
  <c r="J129"/>
  <c r="M129" s="1"/>
  <c r="K136"/>
  <c r="Q135"/>
  <c r="P136" i="67"/>
  <c r="E117" i="68"/>
  <c r="R117" s="1"/>
  <c r="J112" i="69"/>
  <c r="M112" s="1"/>
  <c r="O112"/>
  <c r="O124" s="1"/>
  <c r="O131" s="1"/>
  <c r="O136"/>
  <c r="E48" i="68"/>
  <c r="O136" i="70"/>
  <c r="M8" i="79"/>
  <c r="Q8"/>
  <c r="J10"/>
  <c r="J53" s="1"/>
  <c r="M13"/>
  <c r="M52" s="1"/>
  <c r="Q13"/>
  <c r="M34"/>
  <c r="J52"/>
  <c r="Q126"/>
  <c r="Q134"/>
  <c r="M135"/>
  <c r="M144"/>
  <c r="Q144"/>
  <c r="P115" i="66"/>
  <c r="P115" i="67"/>
  <c r="P52" i="68"/>
  <c r="P136" i="71"/>
  <c r="P52"/>
  <c r="P136" i="68"/>
  <c r="P115"/>
  <c r="P28" i="66"/>
  <c r="Q13" i="68"/>
  <c r="Q52" s="1"/>
  <c r="K112" i="66"/>
  <c r="K130" s="1"/>
  <c r="N136"/>
  <c r="K136" i="67"/>
  <c r="N123"/>
  <c r="Q123" s="1"/>
  <c r="Q140" i="66"/>
  <c r="Q135" i="67"/>
  <c r="O112" i="66"/>
  <c r="O124" s="1"/>
  <c r="O112" i="67"/>
  <c r="O124" s="1"/>
  <c r="O125" s="1"/>
  <c r="O136"/>
  <c r="O52" i="68"/>
  <c r="O136"/>
  <c r="Q140"/>
  <c r="O112" i="71"/>
  <c r="O124" s="1"/>
  <c r="O125" s="1"/>
  <c r="Q140"/>
  <c r="Q34"/>
  <c r="Q133"/>
  <c r="O136"/>
  <c r="O21"/>
  <c r="Q135" i="68"/>
  <c r="Q27"/>
  <c r="O21"/>
  <c r="O112"/>
  <c r="O124" s="1"/>
  <c r="O125" s="1"/>
  <c r="Q140" i="67"/>
  <c r="Q34"/>
  <c r="Q27"/>
  <c r="O52"/>
  <c r="O21"/>
  <c r="Q13"/>
  <c r="Q52" s="1"/>
  <c r="Q134" i="66"/>
  <c r="Q135"/>
  <c r="O136"/>
  <c r="Q27"/>
  <c r="O52"/>
  <c r="O21"/>
  <c r="E140" i="69"/>
  <c r="B8" i="67"/>
  <c r="E8" s="1"/>
  <c r="O10" i="71"/>
  <c r="O54" s="1"/>
  <c r="O10" i="67"/>
  <c r="O54" s="1"/>
  <c r="N136"/>
  <c r="Q8" i="69"/>
  <c r="J10"/>
  <c r="J53" s="1"/>
  <c r="N123" i="68"/>
  <c r="Q123" s="1"/>
  <c r="R123" s="1"/>
  <c r="N136" i="71"/>
  <c r="N112" i="69"/>
  <c r="Q112" s="1"/>
  <c r="Q130" s="1"/>
  <c r="Q135" i="71"/>
  <c r="Q113"/>
  <c r="Q126" i="69"/>
  <c r="Q13"/>
  <c r="Q52" s="1"/>
  <c r="N52"/>
  <c r="N21"/>
  <c r="N123"/>
  <c r="Q123" s="1"/>
  <c r="N10"/>
  <c r="N53" s="1"/>
  <c r="Q144" i="68"/>
  <c r="N136"/>
  <c r="Q144" i="67"/>
  <c r="N21"/>
  <c r="Q144" i="66"/>
  <c r="Q113"/>
  <c r="Q8" i="68"/>
  <c r="E48" i="66"/>
  <c r="O10"/>
  <c r="O53" s="1"/>
  <c r="O130"/>
  <c r="O10" i="68"/>
  <c r="O53" s="1"/>
  <c r="O130"/>
  <c r="Q8" i="70"/>
  <c r="N10"/>
  <c r="N54" s="1"/>
  <c r="H136" i="79"/>
  <c r="E48"/>
  <c r="L136" i="66"/>
  <c r="L136" i="68"/>
  <c r="L115" i="66"/>
  <c r="L28" i="68"/>
  <c r="M27" i="69"/>
  <c r="L136"/>
  <c r="L136" i="70"/>
  <c r="L136" i="71"/>
  <c r="L52"/>
  <c r="L28"/>
  <c r="M140" i="69"/>
  <c r="L52" i="68"/>
  <c r="L115"/>
  <c r="L136" i="67"/>
  <c r="L52"/>
  <c r="L115"/>
  <c r="L52" i="66"/>
  <c r="K112" i="69"/>
  <c r="K124" s="1"/>
  <c r="K125" s="1"/>
  <c r="M140" i="70"/>
  <c r="E48" i="71"/>
  <c r="M135" i="66"/>
  <c r="K112" i="68"/>
  <c r="K130" s="1"/>
  <c r="B103" i="69"/>
  <c r="B127" s="1"/>
  <c r="E127" s="1"/>
  <c r="R127" s="1"/>
  <c r="M27" i="70"/>
  <c r="M134"/>
  <c r="K136" i="66"/>
  <c r="K112" i="67"/>
  <c r="K130" s="1"/>
  <c r="G21" i="68"/>
  <c r="I21" s="1"/>
  <c r="I126" i="69"/>
  <c r="K136" i="70"/>
  <c r="C112" i="79"/>
  <c r="C130" s="1"/>
  <c r="M34" i="71"/>
  <c r="M34" i="68"/>
  <c r="M133"/>
  <c r="K112" i="70"/>
  <c r="K124" s="1"/>
  <c r="K131" s="1"/>
  <c r="M133" i="66"/>
  <c r="M144"/>
  <c r="M8" i="67"/>
  <c r="K21"/>
  <c r="M13" i="68"/>
  <c r="M52" s="1"/>
  <c r="K21"/>
  <c r="M134" i="69"/>
  <c r="M135"/>
  <c r="K136"/>
  <c r="K52"/>
  <c r="M13"/>
  <c r="M52" s="1"/>
  <c r="K115"/>
  <c r="M8"/>
  <c r="M140" i="71"/>
  <c r="M133"/>
  <c r="K136"/>
  <c r="K21"/>
  <c r="K112"/>
  <c r="K124" s="1"/>
  <c r="K131" s="1"/>
  <c r="K10"/>
  <c r="K54" s="1"/>
  <c r="M135" i="70"/>
  <c r="K115"/>
  <c r="K52"/>
  <c r="M140" i="68"/>
  <c r="K136"/>
  <c r="M135"/>
  <c r="K52"/>
  <c r="K10"/>
  <c r="K51" s="1"/>
  <c r="M140" i="67"/>
  <c r="M34"/>
  <c r="M133"/>
  <c r="K52"/>
  <c r="K10"/>
  <c r="K53" s="1"/>
  <c r="M140" i="66"/>
  <c r="M27"/>
  <c r="K21"/>
  <c r="K52"/>
  <c r="K124"/>
  <c r="K125" s="1"/>
  <c r="K10"/>
  <c r="K53" s="1"/>
  <c r="G112" i="68"/>
  <c r="G130" s="1"/>
  <c r="G136" i="79"/>
  <c r="E126" i="67"/>
  <c r="F129" i="70"/>
  <c r="I129" s="1"/>
  <c r="M113" i="66"/>
  <c r="M113" i="68"/>
  <c r="J10" i="67"/>
  <c r="J54" s="1"/>
  <c r="M8" i="70"/>
  <c r="J10"/>
  <c r="J28" s="1"/>
  <c r="J123" i="67"/>
  <c r="M123" s="1"/>
  <c r="J112" i="70"/>
  <c r="J130" s="1"/>
  <c r="M135" i="71"/>
  <c r="J136"/>
  <c r="M113"/>
  <c r="M144" i="70"/>
  <c r="M126"/>
  <c r="M13"/>
  <c r="M52" s="1"/>
  <c r="R18"/>
  <c r="J52"/>
  <c r="J21"/>
  <c r="J123"/>
  <c r="M123" s="1"/>
  <c r="M144" i="68"/>
  <c r="J136"/>
  <c r="M144" i="67"/>
  <c r="J136"/>
  <c r="J110"/>
  <c r="J112" s="1"/>
  <c r="J136" i="66"/>
  <c r="E32" i="70"/>
  <c r="R32" s="1"/>
  <c r="G52"/>
  <c r="E48"/>
  <c r="G112" i="71"/>
  <c r="G130" s="1"/>
  <c r="F10" i="79"/>
  <c r="F53" s="1"/>
  <c r="H136" i="69"/>
  <c r="H28" i="66"/>
  <c r="H136" i="70"/>
  <c r="H136" i="71"/>
  <c r="I133"/>
  <c r="H52"/>
  <c r="H136" i="68"/>
  <c r="H52"/>
  <c r="H115"/>
  <c r="H136" i="67"/>
  <c r="H28"/>
  <c r="H115"/>
  <c r="H52"/>
  <c r="H136" i="66"/>
  <c r="I133"/>
  <c r="H52"/>
  <c r="H115"/>
  <c r="I135" i="69"/>
  <c r="E25" i="70"/>
  <c r="R25" s="1"/>
  <c r="C10" i="68"/>
  <c r="C51" s="1"/>
  <c r="F112" i="79"/>
  <c r="I112" s="1"/>
  <c r="G52" i="66"/>
  <c r="F123" i="69"/>
  <c r="I123" s="1"/>
  <c r="G112" i="67"/>
  <c r="G130" s="1"/>
  <c r="I133" i="68"/>
  <c r="I13" i="66"/>
  <c r="I52" s="1"/>
  <c r="G10" i="67"/>
  <c r="I10" s="1"/>
  <c r="I140"/>
  <c r="G52" i="68"/>
  <c r="R16" i="70"/>
  <c r="I27"/>
  <c r="G115"/>
  <c r="I144" i="79"/>
  <c r="I140"/>
  <c r="I135"/>
  <c r="I134"/>
  <c r="I27"/>
  <c r="G115"/>
  <c r="G52"/>
  <c r="G112"/>
  <c r="G124" s="1"/>
  <c r="I8"/>
  <c r="I140" i="71"/>
  <c r="R38"/>
  <c r="G136"/>
  <c r="I34"/>
  <c r="R17"/>
  <c r="G21"/>
  <c r="G10"/>
  <c r="G54" s="1"/>
  <c r="I140" i="70"/>
  <c r="I135"/>
  <c r="G136"/>
  <c r="I134"/>
  <c r="R17"/>
  <c r="G112"/>
  <c r="G130" s="1"/>
  <c r="I140" i="69"/>
  <c r="I134"/>
  <c r="G136"/>
  <c r="I27"/>
  <c r="G115"/>
  <c r="G52"/>
  <c r="G112"/>
  <c r="G124" s="1"/>
  <c r="G131" s="1"/>
  <c r="I140" i="68"/>
  <c r="I27"/>
  <c r="R24"/>
  <c r="G10"/>
  <c r="G53" s="1"/>
  <c r="I8"/>
  <c r="I133" i="67"/>
  <c r="I27"/>
  <c r="I13"/>
  <c r="I52" s="1"/>
  <c r="G52"/>
  <c r="G21"/>
  <c r="R4"/>
  <c r="I42" i="66"/>
  <c r="I140"/>
  <c r="I27"/>
  <c r="G21"/>
  <c r="G112"/>
  <c r="G130" s="1"/>
  <c r="G10"/>
  <c r="G53" s="1"/>
  <c r="R25"/>
  <c r="R9" i="67"/>
  <c r="R26"/>
  <c r="B73" i="70"/>
  <c r="R26" i="79"/>
  <c r="B48" i="69"/>
  <c r="E47"/>
  <c r="R38" i="67"/>
  <c r="R26" i="66"/>
  <c r="E135" i="69"/>
  <c r="C112" i="70"/>
  <c r="C124" s="1"/>
  <c r="B103"/>
  <c r="B127" s="1"/>
  <c r="E127" s="1"/>
  <c r="R127" s="1"/>
  <c r="R12" i="66"/>
  <c r="R5" i="67"/>
  <c r="R7" i="68"/>
  <c r="R19"/>
  <c r="R17" i="67"/>
  <c r="F112" i="69"/>
  <c r="I112" s="1"/>
  <c r="I130" s="1"/>
  <c r="R111" i="66"/>
  <c r="R25" i="69"/>
  <c r="R114" i="71"/>
  <c r="R4"/>
  <c r="R15"/>
  <c r="R31"/>
  <c r="R41"/>
  <c r="R4" i="79"/>
  <c r="R9"/>
  <c r="R38"/>
  <c r="R12" i="69"/>
  <c r="R18"/>
  <c r="R14" i="79"/>
  <c r="F136" i="67"/>
  <c r="R11" i="68"/>
  <c r="R15"/>
  <c r="I8" i="69"/>
  <c r="F10"/>
  <c r="F28" s="1"/>
  <c r="R24" i="66"/>
  <c r="R7" i="70"/>
  <c r="R119" i="71"/>
  <c r="R120"/>
  <c r="F129" i="79"/>
  <c r="I129" s="1"/>
  <c r="I42"/>
  <c r="R24"/>
  <c r="R18"/>
  <c r="F52"/>
  <c r="R20"/>
  <c r="R16"/>
  <c r="I13"/>
  <c r="I52" s="1"/>
  <c r="R119"/>
  <c r="F21"/>
  <c r="R11"/>
  <c r="F123"/>
  <c r="I123" s="1"/>
  <c r="R111"/>
  <c r="R7"/>
  <c r="I135" i="71"/>
  <c r="R33"/>
  <c r="F136"/>
  <c r="R26"/>
  <c r="R25"/>
  <c r="R24"/>
  <c r="R20"/>
  <c r="R118"/>
  <c r="R18"/>
  <c r="R115"/>
  <c r="R121"/>
  <c r="R19"/>
  <c r="R116"/>
  <c r="I113"/>
  <c r="R11"/>
  <c r="R9"/>
  <c r="R6"/>
  <c r="R7"/>
  <c r="R38" i="70"/>
  <c r="R26"/>
  <c r="R24"/>
  <c r="R20"/>
  <c r="R119"/>
  <c r="R14"/>
  <c r="F21"/>
  <c r="F52"/>
  <c r="I13"/>
  <c r="R12"/>
  <c r="F123"/>
  <c r="I123" s="1"/>
  <c r="R9"/>
  <c r="R111"/>
  <c r="F112"/>
  <c r="I8"/>
  <c r="F10"/>
  <c r="F28" s="1"/>
  <c r="I52"/>
  <c r="R31" i="69"/>
  <c r="R26"/>
  <c r="R24"/>
  <c r="R119"/>
  <c r="R20"/>
  <c r="R16"/>
  <c r="I13"/>
  <c r="I52" s="1"/>
  <c r="F52"/>
  <c r="F21"/>
  <c r="R14"/>
  <c r="R111"/>
  <c r="R9"/>
  <c r="R7"/>
  <c r="R5"/>
  <c r="F136" i="68"/>
  <c r="R26"/>
  <c r="R16"/>
  <c r="R121"/>
  <c r="R120"/>
  <c r="I13"/>
  <c r="I52" s="1"/>
  <c r="R116"/>
  <c r="R114"/>
  <c r="R12"/>
  <c r="I113"/>
  <c r="R111"/>
  <c r="R24" i="67"/>
  <c r="R118"/>
  <c r="R120"/>
  <c r="R18"/>
  <c r="R119"/>
  <c r="R121"/>
  <c r="R116"/>
  <c r="F21"/>
  <c r="F22" s="1"/>
  <c r="R12"/>
  <c r="R114"/>
  <c r="I113"/>
  <c r="R7"/>
  <c r="F136" i="66"/>
  <c r="R120"/>
  <c r="R19"/>
  <c r="R116"/>
  <c r="R114"/>
  <c r="F123"/>
  <c r="I123" s="1"/>
  <c r="R7"/>
  <c r="R5"/>
  <c r="R4"/>
  <c r="E140"/>
  <c r="C112" i="68"/>
  <c r="C130" s="1"/>
  <c r="B13" i="66"/>
  <c r="B52" s="1"/>
  <c r="E135" i="70"/>
  <c r="E135" i="79"/>
  <c r="D136" i="68"/>
  <c r="D136" i="70"/>
  <c r="B78"/>
  <c r="D136" i="79"/>
  <c r="E140" i="67"/>
  <c r="E140" i="79"/>
  <c r="D110" i="55"/>
  <c r="D111" s="1"/>
  <c r="E42" i="79"/>
  <c r="D136" i="66"/>
  <c r="D28" i="68"/>
  <c r="E144" i="79"/>
  <c r="E140" i="71"/>
  <c r="E135"/>
  <c r="D136"/>
  <c r="D52"/>
  <c r="D28"/>
  <c r="E140" i="70"/>
  <c r="D136" i="69"/>
  <c r="E140" i="68"/>
  <c r="E135"/>
  <c r="D115"/>
  <c r="D52"/>
  <c r="E135" i="67"/>
  <c r="D136"/>
  <c r="D52"/>
  <c r="D115"/>
  <c r="E135" i="66"/>
  <c r="D52"/>
  <c r="D115"/>
  <c r="E41" i="69"/>
  <c r="R41" s="1"/>
  <c r="E15" i="66"/>
  <c r="R15" s="1"/>
  <c r="B78" i="69"/>
  <c r="B73"/>
  <c r="B104"/>
  <c r="B128" s="1"/>
  <c r="E128" s="1"/>
  <c r="R128" s="1"/>
  <c r="E122"/>
  <c r="R122" s="1"/>
  <c r="B8" i="66"/>
  <c r="B10" s="1"/>
  <c r="B54" s="1"/>
  <c r="E113" i="71"/>
  <c r="E32" i="79"/>
  <c r="R32" s="1"/>
  <c r="B103"/>
  <c r="B127" s="1"/>
  <c r="E127" s="1"/>
  <c r="R127" s="1"/>
  <c r="B48" i="67"/>
  <c r="E126" i="68"/>
  <c r="E117" i="66"/>
  <c r="R117" s="1"/>
  <c r="C123"/>
  <c r="E123" s="1"/>
  <c r="C129"/>
  <c r="E113" i="67"/>
  <c r="C112" i="69"/>
  <c r="C124" s="1"/>
  <c r="C125" s="1"/>
  <c r="E126"/>
  <c r="C115" i="79"/>
  <c r="E115" s="1"/>
  <c r="R115" s="1"/>
  <c r="E126"/>
  <c r="R126" s="1"/>
  <c r="C136"/>
  <c r="E122"/>
  <c r="R122" s="1"/>
  <c r="C52"/>
  <c r="C136" i="71"/>
  <c r="C129"/>
  <c r="C21"/>
  <c r="C112"/>
  <c r="C124" s="1"/>
  <c r="C125" s="1"/>
  <c r="C10"/>
  <c r="C54" s="1"/>
  <c r="E42" i="70"/>
  <c r="C136"/>
  <c r="E126"/>
  <c r="E122"/>
  <c r="R122" s="1"/>
  <c r="C115"/>
  <c r="E115" s="1"/>
  <c r="R115" s="1"/>
  <c r="C52"/>
  <c r="E42" i="69"/>
  <c r="C136"/>
  <c r="C52"/>
  <c r="C115"/>
  <c r="E115" s="1"/>
  <c r="R115" s="1"/>
  <c r="C21" i="68"/>
  <c r="C52"/>
  <c r="E113"/>
  <c r="E117" i="67"/>
  <c r="R117" s="1"/>
  <c r="E122"/>
  <c r="R122" s="1"/>
  <c r="C52"/>
  <c r="C21"/>
  <c r="C112"/>
  <c r="C124" s="1"/>
  <c r="E124" s="1"/>
  <c r="R111"/>
  <c r="C10"/>
  <c r="C53" s="1"/>
  <c r="C21" i="66"/>
  <c r="C52"/>
  <c r="C112"/>
  <c r="C10"/>
  <c r="C53" s="1"/>
  <c r="B107" i="55"/>
  <c r="E107" s="1"/>
  <c r="R107" s="1"/>
  <c r="E33"/>
  <c r="R33" s="1"/>
  <c r="B48" i="71"/>
  <c r="B75" i="79"/>
  <c r="B125" i="55"/>
  <c r="B73" i="68"/>
  <c r="B75"/>
  <c r="B75" i="69"/>
  <c r="E4" i="70"/>
  <c r="R4" s="1"/>
  <c r="E25" i="79"/>
  <c r="R25" s="1"/>
  <c r="R5" i="70"/>
  <c r="N21" i="68"/>
  <c r="E41" i="66"/>
  <c r="R41" s="1"/>
  <c r="E5" i="55"/>
  <c r="R5" s="1"/>
  <c r="B48" i="66"/>
  <c r="B42" i="71"/>
  <c r="E42" s="1"/>
  <c r="B78" i="79"/>
  <c r="E6" i="66"/>
  <c r="R6" s="1"/>
  <c r="E4" i="55"/>
  <c r="R4" s="1"/>
  <c r="B8" i="68"/>
  <c r="E8" s="1"/>
  <c r="B34" i="70"/>
  <c r="E34" s="1"/>
  <c r="N21"/>
  <c r="Q13"/>
  <c r="Q52" s="1"/>
  <c r="R4" i="68"/>
  <c r="R5"/>
  <c r="N52" i="70"/>
  <c r="B48" i="79"/>
  <c r="E41"/>
  <c r="R41" s="1"/>
  <c r="E33"/>
  <c r="R33" s="1"/>
  <c r="N124"/>
  <c r="Q112"/>
  <c r="D21"/>
  <c r="D52"/>
  <c r="H21"/>
  <c r="H52"/>
  <c r="P21"/>
  <c r="Q21" s="1"/>
  <c r="P52"/>
  <c r="E19"/>
  <c r="R19" s="1"/>
  <c r="K131"/>
  <c r="K125"/>
  <c r="O131"/>
  <c r="O125"/>
  <c r="Q52"/>
  <c r="N53"/>
  <c r="R31"/>
  <c r="Q34"/>
  <c r="R114"/>
  <c r="D115"/>
  <c r="R120"/>
  <c r="E5"/>
  <c r="R5" s="1"/>
  <c r="E12"/>
  <c r="R12" s="1"/>
  <c r="B73"/>
  <c r="R17"/>
  <c r="N28"/>
  <c r="I34"/>
  <c r="H115"/>
  <c r="P115"/>
  <c r="E117"/>
  <c r="R117" s="1"/>
  <c r="R118"/>
  <c r="M133"/>
  <c r="M112"/>
  <c r="N51"/>
  <c r="N54"/>
  <c r="N22"/>
  <c r="L21"/>
  <c r="L52"/>
  <c r="E15"/>
  <c r="B131"/>
  <c r="D10"/>
  <c r="D28" s="1"/>
  <c r="D110"/>
  <c r="D112" s="1"/>
  <c r="D124" s="1"/>
  <c r="H10"/>
  <c r="H110"/>
  <c r="H112" s="1"/>
  <c r="H124" s="1"/>
  <c r="L10"/>
  <c r="L28" s="1"/>
  <c r="L110"/>
  <c r="L112" s="1"/>
  <c r="L124" s="1"/>
  <c r="P10"/>
  <c r="P110"/>
  <c r="P112" s="1"/>
  <c r="P124" s="1"/>
  <c r="Q110"/>
  <c r="R6"/>
  <c r="R128"/>
  <c r="M110"/>
  <c r="L115"/>
  <c r="L130"/>
  <c r="B8"/>
  <c r="B27"/>
  <c r="B34"/>
  <c r="I110"/>
  <c r="R116"/>
  <c r="R121"/>
  <c r="K130"/>
  <c r="O130"/>
  <c r="Q130"/>
  <c r="N130"/>
  <c r="I133"/>
  <c r="C10"/>
  <c r="G10"/>
  <c r="K10"/>
  <c r="O10"/>
  <c r="B13"/>
  <c r="E113"/>
  <c r="R113" s="1"/>
  <c r="B124"/>
  <c r="F136"/>
  <c r="J136"/>
  <c r="M136" s="1"/>
  <c r="N136"/>
  <c r="Q136" s="1"/>
  <c r="E108"/>
  <c r="R108" s="1"/>
  <c r="B13" i="71"/>
  <c r="E13" s="1"/>
  <c r="B75"/>
  <c r="B73"/>
  <c r="B78"/>
  <c r="D53"/>
  <c r="D54"/>
  <c r="D22"/>
  <c r="D51"/>
  <c r="J112"/>
  <c r="M110"/>
  <c r="F28"/>
  <c r="P28"/>
  <c r="R123"/>
  <c r="N112"/>
  <c r="N130" s="1"/>
  <c r="Q110"/>
  <c r="I129"/>
  <c r="L53"/>
  <c r="L54"/>
  <c r="L22"/>
  <c r="L51"/>
  <c r="M129"/>
  <c r="H28"/>
  <c r="H53"/>
  <c r="H54"/>
  <c r="H22"/>
  <c r="H51"/>
  <c r="F51"/>
  <c r="F54"/>
  <c r="F53"/>
  <c r="P53"/>
  <c r="P54"/>
  <c r="P22"/>
  <c r="P51"/>
  <c r="B131"/>
  <c r="E144"/>
  <c r="Q129"/>
  <c r="R111"/>
  <c r="B8"/>
  <c r="B27"/>
  <c r="F110"/>
  <c r="E5"/>
  <c r="R5" s="1"/>
  <c r="I8"/>
  <c r="M8"/>
  <c r="Q8"/>
  <c r="J10"/>
  <c r="N10"/>
  <c r="N28" s="1"/>
  <c r="E12"/>
  <c r="R12" s="1"/>
  <c r="I13"/>
  <c r="I52" s="1"/>
  <c r="M13"/>
  <c r="M52" s="1"/>
  <c r="Q13"/>
  <c r="Q52" s="1"/>
  <c r="F21"/>
  <c r="J21"/>
  <c r="N21"/>
  <c r="I27"/>
  <c r="M27"/>
  <c r="Q27"/>
  <c r="E32"/>
  <c r="R32" s="1"/>
  <c r="C52"/>
  <c r="G52"/>
  <c r="K52"/>
  <c r="O52"/>
  <c r="B104"/>
  <c r="B128" s="1"/>
  <c r="E128" s="1"/>
  <c r="R128" s="1"/>
  <c r="D115"/>
  <c r="H115"/>
  <c r="L115"/>
  <c r="P115"/>
  <c r="I126"/>
  <c r="M126"/>
  <c r="Q126"/>
  <c r="I144"/>
  <c r="M144"/>
  <c r="Q144"/>
  <c r="E14"/>
  <c r="R14" s="1"/>
  <c r="B34"/>
  <c r="I42"/>
  <c r="F52"/>
  <c r="J52"/>
  <c r="N52"/>
  <c r="B103"/>
  <c r="B108"/>
  <c r="D110"/>
  <c r="D112" s="1"/>
  <c r="D124" s="1"/>
  <c r="H110"/>
  <c r="H112" s="1"/>
  <c r="H124" s="1"/>
  <c r="L110"/>
  <c r="L112" s="1"/>
  <c r="L124" s="1"/>
  <c r="P110"/>
  <c r="P112" s="1"/>
  <c r="P124" s="1"/>
  <c r="I134"/>
  <c r="M134"/>
  <c r="Q134"/>
  <c r="E41" i="70"/>
  <c r="R41" s="1"/>
  <c r="E33"/>
  <c r="R33" s="1"/>
  <c r="B75"/>
  <c r="N124"/>
  <c r="Q112"/>
  <c r="Q130" s="1"/>
  <c r="O131"/>
  <c r="O125"/>
  <c r="Q110"/>
  <c r="R114"/>
  <c r="R120"/>
  <c r="B27"/>
  <c r="Q34"/>
  <c r="E117"/>
  <c r="R117" s="1"/>
  <c r="R118"/>
  <c r="M133"/>
  <c r="E144"/>
  <c r="D10"/>
  <c r="D28" s="1"/>
  <c r="D110"/>
  <c r="D112" s="1"/>
  <c r="D124" s="1"/>
  <c r="H10"/>
  <c r="H110"/>
  <c r="H112" s="1"/>
  <c r="H124" s="1"/>
  <c r="L10"/>
  <c r="L28" s="1"/>
  <c r="L110"/>
  <c r="L112" s="1"/>
  <c r="L124" s="1"/>
  <c r="P10"/>
  <c r="P110"/>
  <c r="P112" s="1"/>
  <c r="P124" s="1"/>
  <c r="D21"/>
  <c r="D52"/>
  <c r="H21"/>
  <c r="H52"/>
  <c r="L21"/>
  <c r="L52"/>
  <c r="P21"/>
  <c r="P52"/>
  <c r="E15"/>
  <c r="B13"/>
  <c r="E19"/>
  <c r="R19" s="1"/>
  <c r="B131"/>
  <c r="R6"/>
  <c r="R11"/>
  <c r="I34"/>
  <c r="B48"/>
  <c r="R128"/>
  <c r="M110"/>
  <c r="I144"/>
  <c r="R31"/>
  <c r="M34"/>
  <c r="I42"/>
  <c r="I110"/>
  <c r="R116"/>
  <c r="R121"/>
  <c r="O130"/>
  <c r="N130"/>
  <c r="I133"/>
  <c r="B8"/>
  <c r="C10"/>
  <c r="G10"/>
  <c r="K10"/>
  <c r="O10"/>
  <c r="E113"/>
  <c r="R113" s="1"/>
  <c r="B124"/>
  <c r="F136"/>
  <c r="J136"/>
  <c r="N136"/>
  <c r="Q136" s="1"/>
  <c r="E108"/>
  <c r="R108" s="1"/>
  <c r="E33" i="69"/>
  <c r="R33" s="1"/>
  <c r="E17"/>
  <c r="R17" s="1"/>
  <c r="B48" i="68"/>
  <c r="B13"/>
  <c r="E13" s="1"/>
  <c r="E41" i="67"/>
  <c r="R41" s="1"/>
  <c r="B27"/>
  <c r="E27" s="1"/>
  <c r="E6"/>
  <c r="R6" s="1"/>
  <c r="E32" i="66"/>
  <c r="R32" s="1"/>
  <c r="B75"/>
  <c r="I42" i="69"/>
  <c r="F144"/>
  <c r="D10"/>
  <c r="D28" s="1"/>
  <c r="D110"/>
  <c r="D112" s="1"/>
  <c r="D124" s="1"/>
  <c r="H10"/>
  <c r="H110"/>
  <c r="H112" s="1"/>
  <c r="H124" s="1"/>
  <c r="L10"/>
  <c r="L28" s="1"/>
  <c r="L110"/>
  <c r="L112" s="1"/>
  <c r="L124" s="1"/>
  <c r="P10"/>
  <c r="P110"/>
  <c r="P112" s="1"/>
  <c r="P124" s="1"/>
  <c r="R4"/>
  <c r="R11"/>
  <c r="B34"/>
  <c r="M110"/>
  <c r="R120"/>
  <c r="B8"/>
  <c r="B27"/>
  <c r="E32"/>
  <c r="R32" s="1"/>
  <c r="M34"/>
  <c r="E117"/>
  <c r="R117" s="1"/>
  <c r="R118"/>
  <c r="M133"/>
  <c r="E144"/>
  <c r="O125"/>
  <c r="B131"/>
  <c r="D21"/>
  <c r="D52"/>
  <c r="H21"/>
  <c r="H52"/>
  <c r="L21"/>
  <c r="L52"/>
  <c r="P21"/>
  <c r="P52"/>
  <c r="E15"/>
  <c r="E19"/>
  <c r="R19" s="1"/>
  <c r="R114"/>
  <c r="R6"/>
  <c r="I34"/>
  <c r="I110"/>
  <c r="R116"/>
  <c r="R121"/>
  <c r="I133"/>
  <c r="C10"/>
  <c r="G10"/>
  <c r="K10"/>
  <c r="O10"/>
  <c r="B13"/>
  <c r="E113"/>
  <c r="R113" s="1"/>
  <c r="B124"/>
  <c r="F136"/>
  <c r="J136"/>
  <c r="N136"/>
  <c r="Q136" s="1"/>
  <c r="E108"/>
  <c r="R108" s="1"/>
  <c r="E41" i="68"/>
  <c r="R41" s="1"/>
  <c r="E32"/>
  <c r="R32" s="1"/>
  <c r="B27"/>
  <c r="E6"/>
  <c r="R6" s="1"/>
  <c r="J112"/>
  <c r="M110"/>
  <c r="E131"/>
  <c r="E144"/>
  <c r="E33"/>
  <c r="R33" s="1"/>
  <c r="B108"/>
  <c r="D53"/>
  <c r="D51"/>
  <c r="D54"/>
  <c r="D22"/>
  <c r="H53"/>
  <c r="H54"/>
  <c r="H22"/>
  <c r="H51"/>
  <c r="L53"/>
  <c r="L51"/>
  <c r="L54"/>
  <c r="L22"/>
  <c r="P53"/>
  <c r="P54"/>
  <c r="P22"/>
  <c r="P51"/>
  <c r="I126"/>
  <c r="F129"/>
  <c r="B78"/>
  <c r="F10"/>
  <c r="F28" s="1"/>
  <c r="M8"/>
  <c r="R9"/>
  <c r="J10"/>
  <c r="J28" s="1"/>
  <c r="R18"/>
  <c r="M27"/>
  <c r="H28"/>
  <c r="P28"/>
  <c r="I42"/>
  <c r="N110"/>
  <c r="R119"/>
  <c r="C136"/>
  <c r="Q133"/>
  <c r="M134"/>
  <c r="I135"/>
  <c r="N129"/>
  <c r="Q126"/>
  <c r="F115"/>
  <c r="I115" s="1"/>
  <c r="F52"/>
  <c r="J115"/>
  <c r="M115" s="1"/>
  <c r="J52"/>
  <c r="N115"/>
  <c r="Q115" s="1"/>
  <c r="N52"/>
  <c r="E25"/>
  <c r="R25" s="1"/>
  <c r="B104"/>
  <c r="B128" s="1"/>
  <c r="E128" s="1"/>
  <c r="R128" s="1"/>
  <c r="E31"/>
  <c r="R31" s="1"/>
  <c r="B34"/>
  <c r="J129"/>
  <c r="M126"/>
  <c r="N10"/>
  <c r="F110"/>
  <c r="Q34"/>
  <c r="E42"/>
  <c r="E122"/>
  <c r="R122" s="1"/>
  <c r="I134"/>
  <c r="E17"/>
  <c r="R17" s="1"/>
  <c r="R20"/>
  <c r="J21"/>
  <c r="I34"/>
  <c r="R38"/>
  <c r="R118"/>
  <c r="G136"/>
  <c r="Q134"/>
  <c r="I144"/>
  <c r="E14"/>
  <c r="R14" s="1"/>
  <c r="B103"/>
  <c r="D110"/>
  <c r="D112" s="1"/>
  <c r="D124" s="1"/>
  <c r="H110"/>
  <c r="H112" s="1"/>
  <c r="H124" s="1"/>
  <c r="L110"/>
  <c r="L112" s="1"/>
  <c r="L124" s="1"/>
  <c r="P110"/>
  <c r="P112" s="1"/>
  <c r="P124" s="1"/>
  <c r="B107" i="67"/>
  <c r="B131" s="1"/>
  <c r="E131" s="1"/>
  <c r="B73"/>
  <c r="R15"/>
  <c r="F51"/>
  <c r="F53"/>
  <c r="F54"/>
  <c r="N112"/>
  <c r="Q110"/>
  <c r="J115"/>
  <c r="M115" s="1"/>
  <c r="J52"/>
  <c r="E144"/>
  <c r="E25"/>
  <c r="R25" s="1"/>
  <c r="B104"/>
  <c r="B128" s="1"/>
  <c r="E128" s="1"/>
  <c r="R128" s="1"/>
  <c r="E31"/>
  <c r="R31" s="1"/>
  <c r="B34"/>
  <c r="M126"/>
  <c r="J129"/>
  <c r="R32"/>
  <c r="F110"/>
  <c r="I134"/>
  <c r="I8"/>
  <c r="Q8"/>
  <c r="N10"/>
  <c r="N28" s="1"/>
  <c r="M13"/>
  <c r="M52" s="1"/>
  <c r="R16"/>
  <c r="B75"/>
  <c r="R20"/>
  <c r="J21"/>
  <c r="E42"/>
  <c r="C136"/>
  <c r="Q133"/>
  <c r="M134"/>
  <c r="I135"/>
  <c r="F115"/>
  <c r="I115" s="1"/>
  <c r="F52"/>
  <c r="N115"/>
  <c r="Q115" s="1"/>
  <c r="N52"/>
  <c r="E33"/>
  <c r="R33" s="1"/>
  <c r="B108"/>
  <c r="F129"/>
  <c r="I126"/>
  <c r="D53"/>
  <c r="D51"/>
  <c r="D54"/>
  <c r="D22"/>
  <c r="H53"/>
  <c r="H54"/>
  <c r="H22"/>
  <c r="H51"/>
  <c r="L53"/>
  <c r="L51"/>
  <c r="L54"/>
  <c r="L22"/>
  <c r="P53"/>
  <c r="P51"/>
  <c r="P54"/>
  <c r="P22"/>
  <c r="N129"/>
  <c r="Q126"/>
  <c r="F28"/>
  <c r="B78"/>
  <c r="B13"/>
  <c r="M27"/>
  <c r="R11"/>
  <c r="E19"/>
  <c r="R19" s="1"/>
  <c r="D28"/>
  <c r="L28"/>
  <c r="I34"/>
  <c r="I42"/>
  <c r="O53"/>
  <c r="G136"/>
  <c r="Q134"/>
  <c r="M135"/>
  <c r="I144"/>
  <c r="E14"/>
  <c r="R14" s="1"/>
  <c r="B103"/>
  <c r="D110"/>
  <c r="D112" s="1"/>
  <c r="D124" s="1"/>
  <c r="H110"/>
  <c r="H112" s="1"/>
  <c r="H124" s="1"/>
  <c r="L110"/>
  <c r="L112" s="1"/>
  <c r="L124" s="1"/>
  <c r="P110"/>
  <c r="P112" s="1"/>
  <c r="P124" s="1"/>
  <c r="B73" i="66"/>
  <c r="F51"/>
  <c r="F53"/>
  <c r="F54"/>
  <c r="J112"/>
  <c r="M110"/>
  <c r="E131"/>
  <c r="N112"/>
  <c r="Q110"/>
  <c r="J115"/>
  <c r="M115" s="1"/>
  <c r="J52"/>
  <c r="J129"/>
  <c r="M126"/>
  <c r="E31"/>
  <c r="R31" s="1"/>
  <c r="B34"/>
  <c r="D53"/>
  <c r="D54"/>
  <c r="D22"/>
  <c r="H53"/>
  <c r="H54"/>
  <c r="H22"/>
  <c r="L53"/>
  <c r="L54"/>
  <c r="L22"/>
  <c r="P53"/>
  <c r="P54"/>
  <c r="P22"/>
  <c r="E144"/>
  <c r="B78"/>
  <c r="F110"/>
  <c r="I8"/>
  <c r="Q8"/>
  <c r="N10"/>
  <c r="I134"/>
  <c r="R11"/>
  <c r="D28"/>
  <c r="L28"/>
  <c r="M34"/>
  <c r="R38"/>
  <c r="B104"/>
  <c r="B128" s="1"/>
  <c r="E128" s="1"/>
  <c r="R128" s="1"/>
  <c r="R118"/>
  <c r="E122"/>
  <c r="R122" s="1"/>
  <c r="C136"/>
  <c r="Q133"/>
  <c r="M134"/>
  <c r="I135"/>
  <c r="F115"/>
  <c r="I115" s="1"/>
  <c r="F52"/>
  <c r="N115"/>
  <c r="Q115" s="1"/>
  <c r="N52"/>
  <c r="N129"/>
  <c r="Q126"/>
  <c r="E33"/>
  <c r="R33" s="1"/>
  <c r="B108"/>
  <c r="I126"/>
  <c r="F129"/>
  <c r="M8"/>
  <c r="M13"/>
  <c r="M52" s="1"/>
  <c r="Q13"/>
  <c r="Q52" s="1"/>
  <c r="R20"/>
  <c r="J21"/>
  <c r="I34"/>
  <c r="R121"/>
  <c r="R9"/>
  <c r="J10"/>
  <c r="J28" s="1"/>
  <c r="F21"/>
  <c r="N21"/>
  <c r="B27"/>
  <c r="F28"/>
  <c r="Q34"/>
  <c r="H51"/>
  <c r="P51"/>
  <c r="R119"/>
  <c r="G136"/>
  <c r="F144"/>
  <c r="E14"/>
  <c r="R14" s="1"/>
  <c r="B103"/>
  <c r="D110"/>
  <c r="D112" s="1"/>
  <c r="D124" s="1"/>
  <c r="H110"/>
  <c r="H112" s="1"/>
  <c r="H124" s="1"/>
  <c r="L110"/>
  <c r="L112" s="1"/>
  <c r="L124" s="1"/>
  <c r="P110"/>
  <c r="P112" s="1"/>
  <c r="P124" s="1"/>
  <c r="R123" i="79" l="1"/>
  <c r="O130" i="69"/>
  <c r="M21" i="79"/>
  <c r="M21" i="69"/>
  <c r="J28" i="79"/>
  <c r="J124"/>
  <c r="M124" s="1"/>
  <c r="M125" s="1"/>
  <c r="E48" i="69"/>
  <c r="R47"/>
  <c r="R48" s="1"/>
  <c r="K124" i="67"/>
  <c r="Q136" i="71"/>
  <c r="J130" i="79"/>
  <c r="M130"/>
  <c r="J54"/>
  <c r="J22"/>
  <c r="J23" s="1"/>
  <c r="J51"/>
  <c r="J130" i="69"/>
  <c r="J124"/>
  <c r="M124" s="1"/>
  <c r="M125" s="1"/>
  <c r="J54"/>
  <c r="B48" i="55"/>
  <c r="E46"/>
  <c r="C124" i="79"/>
  <c r="C131" s="1"/>
  <c r="K125" i="70"/>
  <c r="K28" i="71"/>
  <c r="M130" i="69"/>
  <c r="N130"/>
  <c r="N51" i="70"/>
  <c r="Q136" i="66"/>
  <c r="O51" i="68"/>
  <c r="O51" i="67"/>
  <c r="O28"/>
  <c r="O22"/>
  <c r="O23" s="1"/>
  <c r="O130"/>
  <c r="K130" i="69"/>
  <c r="J22"/>
  <c r="J23" s="1"/>
  <c r="J51"/>
  <c r="K130" i="70"/>
  <c r="B109"/>
  <c r="B110" s="1"/>
  <c r="E110" s="1"/>
  <c r="R110" s="1"/>
  <c r="R113" i="66"/>
  <c r="R123" i="67"/>
  <c r="J28" i="69"/>
  <c r="O130" i="71"/>
  <c r="Q136" i="68"/>
  <c r="O28" i="66"/>
  <c r="C54" i="68"/>
  <c r="G130" i="69"/>
  <c r="O131" i="71"/>
  <c r="O132" s="1"/>
  <c r="F51" i="79"/>
  <c r="O54" i="66"/>
  <c r="B10" i="67"/>
  <c r="B28" s="1"/>
  <c r="K51" i="71"/>
  <c r="F28" i="79"/>
  <c r="F54"/>
  <c r="C124" i="66"/>
  <c r="C125" s="1"/>
  <c r="C28" i="68"/>
  <c r="G124" i="71"/>
  <c r="G131" s="1"/>
  <c r="G137" s="1"/>
  <c r="Q136" i="67"/>
  <c r="Q21" i="71"/>
  <c r="O51"/>
  <c r="O53"/>
  <c r="O28"/>
  <c r="O22"/>
  <c r="O29" s="1"/>
  <c r="Q21" i="68"/>
  <c r="O131"/>
  <c r="O132" s="1"/>
  <c r="Q21" i="67"/>
  <c r="O131"/>
  <c r="O132" s="1"/>
  <c r="Q21" i="66"/>
  <c r="O22"/>
  <c r="O23" s="1"/>
  <c r="O51"/>
  <c r="K28" i="68"/>
  <c r="K53"/>
  <c r="O54"/>
  <c r="M136" i="70"/>
  <c r="J54"/>
  <c r="F22" i="79"/>
  <c r="F23" s="1"/>
  <c r="C53" i="68"/>
  <c r="N51" i="69"/>
  <c r="K131"/>
  <c r="K137" s="1"/>
  <c r="C22" i="68"/>
  <c r="C23" s="1"/>
  <c r="M21"/>
  <c r="O22"/>
  <c r="O23" s="1"/>
  <c r="K54"/>
  <c r="G125" i="69"/>
  <c r="N22"/>
  <c r="N29" s="1"/>
  <c r="M21" i="70"/>
  <c r="O28" i="68"/>
  <c r="N53" i="70"/>
  <c r="N44"/>
  <c r="N147" s="1"/>
  <c r="N22"/>
  <c r="N29" s="1"/>
  <c r="Q21" i="69"/>
  <c r="N124"/>
  <c r="Q124" s="1"/>
  <c r="Q125" s="1"/>
  <c r="R123"/>
  <c r="N28"/>
  <c r="N54"/>
  <c r="P130" i="66"/>
  <c r="K51" i="67"/>
  <c r="G130" i="79"/>
  <c r="J51" i="67"/>
  <c r="J53"/>
  <c r="F54" i="69"/>
  <c r="N28" i="70"/>
  <c r="K53" i="71"/>
  <c r="F53" i="69"/>
  <c r="J28" i="67"/>
  <c r="M112" i="70"/>
  <c r="M130" s="1"/>
  <c r="I136" i="79"/>
  <c r="F22" i="69"/>
  <c r="F23" s="1"/>
  <c r="M136" i="68"/>
  <c r="L130" i="70"/>
  <c r="M136" i="71"/>
  <c r="L130"/>
  <c r="R140" i="69"/>
  <c r="L130" i="68"/>
  <c r="M136" i="67"/>
  <c r="M110"/>
  <c r="C130" i="70"/>
  <c r="R126" i="69"/>
  <c r="R140" i="67"/>
  <c r="G124" i="68"/>
  <c r="G125" s="1"/>
  <c r="M136" i="66"/>
  <c r="G124" i="70"/>
  <c r="G125" s="1"/>
  <c r="F130"/>
  <c r="K124" i="68"/>
  <c r="K125" s="1"/>
  <c r="M136" i="69"/>
  <c r="J22" i="70"/>
  <c r="J29" s="1"/>
  <c r="I112"/>
  <c r="I130" s="1"/>
  <c r="M21" i="67"/>
  <c r="K22" i="71"/>
  <c r="K29" s="1"/>
  <c r="R140"/>
  <c r="R126"/>
  <c r="M21"/>
  <c r="K125"/>
  <c r="K130"/>
  <c r="K22" i="68"/>
  <c r="K23" s="1"/>
  <c r="K28" i="67"/>
  <c r="K22"/>
  <c r="K23" s="1"/>
  <c r="M10"/>
  <c r="M53" s="1"/>
  <c r="K54"/>
  <c r="M21" i="66"/>
  <c r="K131"/>
  <c r="K132" s="1"/>
  <c r="K28"/>
  <c r="K22"/>
  <c r="K29" s="1"/>
  <c r="K54"/>
  <c r="K51"/>
  <c r="J51" i="70"/>
  <c r="J53"/>
  <c r="R126"/>
  <c r="J124"/>
  <c r="J131" s="1"/>
  <c r="R123"/>
  <c r="C53" i="71"/>
  <c r="F124" i="79"/>
  <c r="I124" s="1"/>
  <c r="I125" s="1"/>
  <c r="C51" i="71"/>
  <c r="E13" i="66"/>
  <c r="R13" s="1"/>
  <c r="R52" s="1"/>
  <c r="B105" i="70"/>
  <c r="B129"/>
  <c r="E129" s="1"/>
  <c r="R135" i="79"/>
  <c r="G28" i="67"/>
  <c r="R42" i="66"/>
  <c r="R140"/>
  <c r="G124"/>
  <c r="G125" s="1"/>
  <c r="G54"/>
  <c r="I10"/>
  <c r="I54" s="1"/>
  <c r="I136" i="69"/>
  <c r="R135"/>
  <c r="R140" i="70"/>
  <c r="I136" i="68"/>
  <c r="H130" i="67"/>
  <c r="F130" i="79"/>
  <c r="E8" i="66"/>
  <c r="R8" s="1"/>
  <c r="G53" i="67"/>
  <c r="G51"/>
  <c r="I10" i="79"/>
  <c r="I53" s="1"/>
  <c r="R113" i="67"/>
  <c r="R144" i="79"/>
  <c r="G124" i="67"/>
  <c r="G125" s="1"/>
  <c r="R140" i="68"/>
  <c r="G54" i="67"/>
  <c r="H130" i="69"/>
  <c r="H130" i="70"/>
  <c r="I21" i="71"/>
  <c r="G22" i="67"/>
  <c r="G23" s="1"/>
  <c r="R140" i="79"/>
  <c r="I130"/>
  <c r="I136" i="71"/>
  <c r="G53"/>
  <c r="G28"/>
  <c r="G22"/>
  <c r="G29" s="1"/>
  <c r="G51"/>
  <c r="I10"/>
  <c r="I54" s="1"/>
  <c r="I136" i="70"/>
  <c r="R135"/>
  <c r="G22" i="68"/>
  <c r="G29" s="1"/>
  <c r="G54"/>
  <c r="G51"/>
  <c r="G28"/>
  <c r="R135" i="67"/>
  <c r="I28"/>
  <c r="I21"/>
  <c r="I21" i="66"/>
  <c r="G28"/>
  <c r="G22"/>
  <c r="G23" s="1"/>
  <c r="G51"/>
  <c r="C51"/>
  <c r="B105" i="69"/>
  <c r="I136" i="67"/>
  <c r="C124" i="68"/>
  <c r="E124" s="1"/>
  <c r="I21" i="79"/>
  <c r="F51" i="69"/>
  <c r="F124"/>
  <c r="F131" s="1"/>
  <c r="F130"/>
  <c r="I21" i="70"/>
  <c r="F124"/>
  <c r="I124" s="1"/>
  <c r="R42" i="68"/>
  <c r="F54" i="70"/>
  <c r="R42" i="69"/>
  <c r="R42" i="79"/>
  <c r="R42" i="71"/>
  <c r="R135"/>
  <c r="F22"/>
  <c r="F29" s="1"/>
  <c r="R113"/>
  <c r="F22" i="70"/>
  <c r="F29" s="1"/>
  <c r="I10"/>
  <c r="I53" s="1"/>
  <c r="F53"/>
  <c r="F51"/>
  <c r="I21" i="69"/>
  <c r="R135" i="68"/>
  <c r="R113"/>
  <c r="R115" i="67"/>
  <c r="I54"/>
  <c r="I136" i="66"/>
  <c r="R115"/>
  <c r="F22"/>
  <c r="R123"/>
  <c r="R126" i="68"/>
  <c r="C130" i="66"/>
  <c r="C130" i="69"/>
  <c r="B119" i="55"/>
  <c r="E119" s="1"/>
  <c r="R119" s="1"/>
  <c r="D130" i="69"/>
  <c r="D129" i="55"/>
  <c r="D130" i="79"/>
  <c r="D130" i="70"/>
  <c r="R135" i="66"/>
  <c r="D130"/>
  <c r="E10"/>
  <c r="E54" s="1"/>
  <c r="E24" i="55"/>
  <c r="R24" s="1"/>
  <c r="B52" i="68"/>
  <c r="B129" i="69"/>
  <c r="E129" s="1"/>
  <c r="B105" i="79"/>
  <c r="B129"/>
  <c r="E129" s="1"/>
  <c r="C22" i="67"/>
  <c r="C23" s="1"/>
  <c r="R34" i="70"/>
  <c r="C131" i="71"/>
  <c r="C137" s="1"/>
  <c r="E124"/>
  <c r="C22"/>
  <c r="C23" s="1"/>
  <c r="C28"/>
  <c r="C130"/>
  <c r="R42" i="70"/>
  <c r="E124"/>
  <c r="C131" i="69"/>
  <c r="C137" s="1"/>
  <c r="E124"/>
  <c r="C131" i="67"/>
  <c r="C137" s="1"/>
  <c r="C51"/>
  <c r="C125"/>
  <c r="C28"/>
  <c r="C54"/>
  <c r="C130"/>
  <c r="R8"/>
  <c r="C28" i="66"/>
  <c r="C54"/>
  <c r="C22"/>
  <c r="C29" s="1"/>
  <c r="B134" i="55"/>
  <c r="E134" s="1"/>
  <c r="R134" s="1"/>
  <c r="E6"/>
  <c r="R6" s="1"/>
  <c r="R8" i="68"/>
  <c r="B8" i="55"/>
  <c r="B109" s="1"/>
  <c r="E15"/>
  <c r="R15" s="1"/>
  <c r="B116"/>
  <c r="E116" s="1"/>
  <c r="R116" s="1"/>
  <c r="R14"/>
  <c r="B13"/>
  <c r="B115"/>
  <c r="E115" s="1"/>
  <c r="R115" s="1"/>
  <c r="B42"/>
  <c r="R41"/>
  <c r="B118"/>
  <c r="E118" s="1"/>
  <c r="R118" s="1"/>
  <c r="E17"/>
  <c r="R17" s="1"/>
  <c r="E31"/>
  <c r="B132"/>
  <c r="B34"/>
  <c r="E125"/>
  <c r="R125" s="1"/>
  <c r="B128"/>
  <c r="E26"/>
  <c r="R26" s="1"/>
  <c r="B127"/>
  <c r="E127" s="1"/>
  <c r="R127" s="1"/>
  <c r="B52" i="71"/>
  <c r="B110" i="55"/>
  <c r="E110" s="1"/>
  <c r="R110" s="1"/>
  <c r="E9"/>
  <c r="R9" s="1"/>
  <c r="E19"/>
  <c r="R19" s="1"/>
  <c r="B120"/>
  <c r="E120" s="1"/>
  <c r="R120" s="1"/>
  <c r="B121"/>
  <c r="E121" s="1"/>
  <c r="R121" s="1"/>
  <c r="R20"/>
  <c r="B126"/>
  <c r="E126" s="1"/>
  <c r="R126" s="1"/>
  <c r="E25"/>
  <c r="R25" s="1"/>
  <c r="B133"/>
  <c r="E133" s="1"/>
  <c r="R133" s="1"/>
  <c r="E32"/>
  <c r="R32" s="1"/>
  <c r="B108"/>
  <c r="E108" s="1"/>
  <c r="R108" s="1"/>
  <c r="E7"/>
  <c r="R7" s="1"/>
  <c r="B10" i="68"/>
  <c r="B54" s="1"/>
  <c r="B27" i="55"/>
  <c r="Q21" i="70"/>
  <c r="R115" i="68"/>
  <c r="E34" i="79"/>
  <c r="R34" s="1"/>
  <c r="B109"/>
  <c r="P53"/>
  <c r="P54"/>
  <c r="P28"/>
  <c r="P22"/>
  <c r="P51"/>
  <c r="K54"/>
  <c r="K22"/>
  <c r="K51"/>
  <c r="K53"/>
  <c r="K28"/>
  <c r="M10"/>
  <c r="B10"/>
  <c r="B28" s="1"/>
  <c r="E8"/>
  <c r="R8" s="1"/>
  <c r="H131"/>
  <c r="H125"/>
  <c r="B52"/>
  <c r="E13"/>
  <c r="C54"/>
  <c r="C22"/>
  <c r="C51"/>
  <c r="C53"/>
  <c r="C28"/>
  <c r="L125"/>
  <c r="L131"/>
  <c r="D125"/>
  <c r="D131"/>
  <c r="R15"/>
  <c r="N23"/>
  <c r="N29"/>
  <c r="K137"/>
  <c r="K132"/>
  <c r="H130"/>
  <c r="B21"/>
  <c r="G54"/>
  <c r="G22"/>
  <c r="G53"/>
  <c r="G51"/>
  <c r="G28"/>
  <c r="H53"/>
  <c r="H54"/>
  <c r="H51"/>
  <c r="H28"/>
  <c r="H22"/>
  <c r="E131"/>
  <c r="P131"/>
  <c r="P125"/>
  <c r="O137"/>
  <c r="O132"/>
  <c r="O54"/>
  <c r="O22"/>
  <c r="O53"/>
  <c r="O51"/>
  <c r="O28"/>
  <c r="E27"/>
  <c r="L53"/>
  <c r="L54"/>
  <c r="L22"/>
  <c r="L51"/>
  <c r="D53"/>
  <c r="D54"/>
  <c r="D51"/>
  <c r="D22"/>
  <c r="G131"/>
  <c r="G125"/>
  <c r="N131"/>
  <c r="N125"/>
  <c r="Q124"/>
  <c r="Q125" s="1"/>
  <c r="Q10"/>
  <c r="P130"/>
  <c r="P29" i="71"/>
  <c r="P23"/>
  <c r="L131"/>
  <c r="L125"/>
  <c r="B127"/>
  <c r="B105"/>
  <c r="J51"/>
  <c r="M10"/>
  <c r="M28" s="1"/>
  <c r="J22"/>
  <c r="J53"/>
  <c r="J54"/>
  <c r="E27"/>
  <c r="H23"/>
  <c r="H29"/>
  <c r="P130"/>
  <c r="J28"/>
  <c r="H131"/>
  <c r="H125"/>
  <c r="F112"/>
  <c r="I110"/>
  <c r="E131"/>
  <c r="P131"/>
  <c r="P125"/>
  <c r="B132"/>
  <c r="E108"/>
  <c r="R108" s="1"/>
  <c r="E34"/>
  <c r="R34" s="1"/>
  <c r="B109"/>
  <c r="B110" s="1"/>
  <c r="E110" s="1"/>
  <c r="N51"/>
  <c r="N54"/>
  <c r="N22"/>
  <c r="Q10"/>
  <c r="N53"/>
  <c r="R144"/>
  <c r="D23"/>
  <c r="D29"/>
  <c r="D130"/>
  <c r="E52"/>
  <c r="R13"/>
  <c r="R52" s="1"/>
  <c r="B10"/>
  <c r="B28" s="1"/>
  <c r="E8"/>
  <c r="R8" s="1"/>
  <c r="K137"/>
  <c r="K132"/>
  <c r="J124"/>
  <c r="M112"/>
  <c r="M130" s="1"/>
  <c r="D131"/>
  <c r="D125"/>
  <c r="L29"/>
  <c r="L23"/>
  <c r="N124"/>
  <c r="Q112"/>
  <c r="Q130" s="1"/>
  <c r="H130"/>
  <c r="J130"/>
  <c r="B21" i="70"/>
  <c r="B52"/>
  <c r="E13"/>
  <c r="H53"/>
  <c r="H54"/>
  <c r="H28"/>
  <c r="H22"/>
  <c r="H51"/>
  <c r="O137"/>
  <c r="O132"/>
  <c r="N131"/>
  <c r="N125"/>
  <c r="Q124"/>
  <c r="Q125" s="1"/>
  <c r="H131"/>
  <c r="H125"/>
  <c r="O54"/>
  <c r="O22"/>
  <c r="O53"/>
  <c r="O28"/>
  <c r="O51"/>
  <c r="O44"/>
  <c r="O147" s="1"/>
  <c r="B10"/>
  <c r="B28" s="1"/>
  <c r="E8"/>
  <c r="R8" s="1"/>
  <c r="L53"/>
  <c r="L54"/>
  <c r="L51"/>
  <c r="L22"/>
  <c r="D53"/>
  <c r="D54"/>
  <c r="D51"/>
  <c r="D22"/>
  <c r="R144"/>
  <c r="E27"/>
  <c r="K137"/>
  <c r="K132"/>
  <c r="P130"/>
  <c r="G54"/>
  <c r="G22"/>
  <c r="G53"/>
  <c r="G28"/>
  <c r="G51"/>
  <c r="P53"/>
  <c r="P54"/>
  <c r="P44"/>
  <c r="P147" s="1"/>
  <c r="P28"/>
  <c r="P22"/>
  <c r="P51"/>
  <c r="K54"/>
  <c r="K22"/>
  <c r="K53"/>
  <c r="K51"/>
  <c r="M10"/>
  <c r="K28"/>
  <c r="P131"/>
  <c r="P125"/>
  <c r="C54"/>
  <c r="C22"/>
  <c r="C53"/>
  <c r="C28"/>
  <c r="C51"/>
  <c r="E131"/>
  <c r="R15"/>
  <c r="L125"/>
  <c r="L131"/>
  <c r="D131"/>
  <c r="D125"/>
  <c r="C131"/>
  <c r="C125"/>
  <c r="Q10"/>
  <c r="B21" i="68"/>
  <c r="B76" s="1"/>
  <c r="B53" i="66"/>
  <c r="B51"/>
  <c r="K54" i="69"/>
  <c r="K22"/>
  <c r="K53"/>
  <c r="K51"/>
  <c r="M10"/>
  <c r="K28"/>
  <c r="R15"/>
  <c r="E8"/>
  <c r="R8" s="1"/>
  <c r="B10"/>
  <c r="B28" s="1"/>
  <c r="L53"/>
  <c r="L54"/>
  <c r="L22"/>
  <c r="L51"/>
  <c r="D53"/>
  <c r="D54"/>
  <c r="D51"/>
  <c r="D22"/>
  <c r="P130"/>
  <c r="O54"/>
  <c r="O22"/>
  <c r="O53"/>
  <c r="O51"/>
  <c r="O28"/>
  <c r="Q10"/>
  <c r="E131"/>
  <c r="G137"/>
  <c r="G132"/>
  <c r="E27"/>
  <c r="L131"/>
  <c r="L125"/>
  <c r="D131"/>
  <c r="D125"/>
  <c r="N23"/>
  <c r="B52"/>
  <c r="E13"/>
  <c r="B21"/>
  <c r="C54"/>
  <c r="C22"/>
  <c r="C53"/>
  <c r="C51"/>
  <c r="C28"/>
  <c r="E34"/>
  <c r="R34" s="1"/>
  <c r="B109"/>
  <c r="P53"/>
  <c r="P54"/>
  <c r="P28"/>
  <c r="P51"/>
  <c r="P22"/>
  <c r="H53"/>
  <c r="H54"/>
  <c r="H51"/>
  <c r="H22"/>
  <c r="H28"/>
  <c r="G54"/>
  <c r="G22"/>
  <c r="G51"/>
  <c r="G53"/>
  <c r="I10"/>
  <c r="G28"/>
  <c r="O137"/>
  <c r="O132"/>
  <c r="P131"/>
  <c r="P125"/>
  <c r="H131"/>
  <c r="H125"/>
  <c r="I144"/>
  <c r="R144" s="1"/>
  <c r="L130"/>
  <c r="E27" i="68"/>
  <c r="R27" s="1"/>
  <c r="H131"/>
  <c r="H125"/>
  <c r="N51"/>
  <c r="Q10"/>
  <c r="N53"/>
  <c r="N54"/>
  <c r="N22"/>
  <c r="N112"/>
  <c r="Q110"/>
  <c r="H23"/>
  <c r="H29"/>
  <c r="E52"/>
  <c r="R13"/>
  <c r="R52" s="1"/>
  <c r="L131"/>
  <c r="L125"/>
  <c r="E34"/>
  <c r="R34" s="1"/>
  <c r="B109"/>
  <c r="J124"/>
  <c r="M112"/>
  <c r="D131"/>
  <c r="D125"/>
  <c r="J51"/>
  <c r="J53"/>
  <c r="M10"/>
  <c r="M28" s="1"/>
  <c r="J54"/>
  <c r="J22"/>
  <c r="F51"/>
  <c r="I10"/>
  <c r="F53"/>
  <c r="F54"/>
  <c r="F22"/>
  <c r="R144"/>
  <c r="N28"/>
  <c r="D130"/>
  <c r="P130"/>
  <c r="Q129"/>
  <c r="I129"/>
  <c r="D29"/>
  <c r="D23"/>
  <c r="B132"/>
  <c r="E108"/>
  <c r="R108" s="1"/>
  <c r="P131"/>
  <c r="P125"/>
  <c r="B127"/>
  <c r="B105"/>
  <c r="F112"/>
  <c r="I110"/>
  <c r="J130"/>
  <c r="M129"/>
  <c r="P23"/>
  <c r="P29"/>
  <c r="L29"/>
  <c r="L23"/>
  <c r="H130"/>
  <c r="B52" i="67"/>
  <c r="B21"/>
  <c r="E13"/>
  <c r="J124"/>
  <c r="M112"/>
  <c r="P131"/>
  <c r="P125"/>
  <c r="B127"/>
  <c r="B105"/>
  <c r="R144"/>
  <c r="H131"/>
  <c r="H125"/>
  <c r="N130"/>
  <c r="Q129"/>
  <c r="B132"/>
  <c r="E108"/>
  <c r="R108" s="1"/>
  <c r="N51"/>
  <c r="N53"/>
  <c r="Q10"/>
  <c r="N54"/>
  <c r="N22"/>
  <c r="M129"/>
  <c r="J130"/>
  <c r="F23"/>
  <c r="F29"/>
  <c r="R126"/>
  <c r="D130"/>
  <c r="L130"/>
  <c r="L131"/>
  <c r="L125"/>
  <c r="H29"/>
  <c r="H23"/>
  <c r="I129"/>
  <c r="L29"/>
  <c r="L23"/>
  <c r="D23"/>
  <c r="D29"/>
  <c r="F112"/>
  <c r="I110"/>
  <c r="E34"/>
  <c r="R34" s="1"/>
  <c r="B109"/>
  <c r="N124"/>
  <c r="Q112"/>
  <c r="D131"/>
  <c r="D125"/>
  <c r="R27"/>
  <c r="P23"/>
  <c r="P29"/>
  <c r="I53"/>
  <c r="I51"/>
  <c r="J22"/>
  <c r="R42"/>
  <c r="P130"/>
  <c r="H131" i="66"/>
  <c r="H125"/>
  <c r="B28"/>
  <c r="E27"/>
  <c r="I129"/>
  <c r="H29"/>
  <c r="H23"/>
  <c r="L131"/>
  <c r="L125"/>
  <c r="O131"/>
  <c r="O125"/>
  <c r="F112"/>
  <c r="I110"/>
  <c r="D23"/>
  <c r="D29"/>
  <c r="J124"/>
  <c r="M112"/>
  <c r="P131"/>
  <c r="P125"/>
  <c r="B127"/>
  <c r="B105"/>
  <c r="B132"/>
  <c r="E108"/>
  <c r="R108" s="1"/>
  <c r="N51"/>
  <c r="Q10"/>
  <c r="N53"/>
  <c r="N54"/>
  <c r="N22"/>
  <c r="P29"/>
  <c r="P23"/>
  <c r="E34"/>
  <c r="R34" s="1"/>
  <c r="B109"/>
  <c r="B110" s="1"/>
  <c r="E110" s="1"/>
  <c r="D131"/>
  <c r="D125"/>
  <c r="I144"/>
  <c r="R144" s="1"/>
  <c r="J51"/>
  <c r="M10"/>
  <c r="J54"/>
  <c r="J22"/>
  <c r="J53"/>
  <c r="Q129"/>
  <c r="N130"/>
  <c r="L23"/>
  <c r="L29"/>
  <c r="J130"/>
  <c r="M129"/>
  <c r="N124"/>
  <c r="Q112"/>
  <c r="L130"/>
  <c r="H130"/>
  <c r="N28"/>
  <c r="R126"/>
  <c r="C131" l="1"/>
  <c r="C137" s="1"/>
  <c r="E137" s="1"/>
  <c r="J125" i="79"/>
  <c r="J131"/>
  <c r="J137" s="1"/>
  <c r="J29"/>
  <c r="J35" s="1"/>
  <c r="K131" i="67"/>
  <c r="K125"/>
  <c r="J125" i="69"/>
  <c r="J131"/>
  <c r="M131" s="1"/>
  <c r="M132" s="1"/>
  <c r="J29"/>
  <c r="J35" s="1"/>
  <c r="J23" i="70"/>
  <c r="G125" i="71"/>
  <c r="E124" i="66"/>
  <c r="E124" i="79"/>
  <c r="R124" s="1"/>
  <c r="C125"/>
  <c r="E48" i="55"/>
  <c r="R46"/>
  <c r="R48" s="1"/>
  <c r="B54" i="67"/>
  <c r="E109" i="70"/>
  <c r="R109" s="1"/>
  <c r="E10" i="67"/>
  <c r="E51" s="1"/>
  <c r="C29" i="68"/>
  <c r="C30" s="1"/>
  <c r="G131" i="70"/>
  <c r="G137" s="1"/>
  <c r="G132" i="71"/>
  <c r="M22" i="70"/>
  <c r="M23" s="1"/>
  <c r="Q22" i="69"/>
  <c r="Q23" s="1"/>
  <c r="O29" i="67"/>
  <c r="O29" i="66"/>
  <c r="O30" s="1"/>
  <c r="N23" i="70"/>
  <c r="B133"/>
  <c r="E133" s="1"/>
  <c r="R133" s="1"/>
  <c r="B112"/>
  <c r="E112" s="1"/>
  <c r="R112" s="1"/>
  <c r="N131" i="69"/>
  <c r="Q131" s="1"/>
  <c r="Q132" s="1"/>
  <c r="K132"/>
  <c r="O137" i="71"/>
  <c r="O141" s="1"/>
  <c r="F131" i="79"/>
  <c r="F137" s="1"/>
  <c r="G131" i="68"/>
  <c r="G132" s="1"/>
  <c r="B51" i="67"/>
  <c r="I125" i="70"/>
  <c r="B53" i="67"/>
  <c r="O29" i="68"/>
  <c r="O30" s="1"/>
  <c r="F125" i="79"/>
  <c r="O23" i="71"/>
  <c r="O137" i="67"/>
  <c r="O138" s="1"/>
  <c r="O137" i="68"/>
  <c r="O138" s="1"/>
  <c r="K131"/>
  <c r="K132" s="1"/>
  <c r="G23" i="71"/>
  <c r="F29" i="69"/>
  <c r="F30" s="1"/>
  <c r="F29" i="79"/>
  <c r="F35" s="1"/>
  <c r="I22" i="66"/>
  <c r="I23" s="1"/>
  <c r="N125" i="69"/>
  <c r="I53" i="66"/>
  <c r="I51"/>
  <c r="Q130" i="67"/>
  <c r="F131" i="70"/>
  <c r="F137" s="1"/>
  <c r="M22" i="69"/>
  <c r="M23" s="1"/>
  <c r="M130" i="67"/>
  <c r="K23" i="66"/>
  <c r="E52"/>
  <c r="M51" i="67"/>
  <c r="K23" i="71"/>
  <c r="M54" i="67"/>
  <c r="M28"/>
  <c r="K29" i="68"/>
  <c r="K30" s="1"/>
  <c r="M130"/>
  <c r="K29" i="67"/>
  <c r="K30" s="1"/>
  <c r="K137" i="66"/>
  <c r="K141" s="1"/>
  <c r="G131" i="67"/>
  <c r="G132" s="1"/>
  <c r="J125" i="70"/>
  <c r="M124"/>
  <c r="M125" s="1"/>
  <c r="M130" i="66"/>
  <c r="F125" i="70"/>
  <c r="I28" i="66"/>
  <c r="G131"/>
  <c r="G137" s="1"/>
  <c r="G29" i="67"/>
  <c r="G30" s="1"/>
  <c r="R110" i="71"/>
  <c r="I53"/>
  <c r="I54" i="79"/>
  <c r="I28"/>
  <c r="I51"/>
  <c r="I54" i="70"/>
  <c r="C125" i="68"/>
  <c r="I22" i="67"/>
  <c r="I23" s="1"/>
  <c r="F125" i="69"/>
  <c r="I22" i="79"/>
  <c r="I23" s="1"/>
  <c r="G23" i="68"/>
  <c r="I22" i="69"/>
  <c r="I23" s="1"/>
  <c r="I51" i="71"/>
  <c r="I28"/>
  <c r="G29" i="66"/>
  <c r="G35" s="1"/>
  <c r="R110"/>
  <c r="C23"/>
  <c r="C131" i="68"/>
  <c r="C137" s="1"/>
  <c r="E51" i="66"/>
  <c r="I124" i="69"/>
  <c r="I125" s="1"/>
  <c r="I22" i="71"/>
  <c r="I23" s="1"/>
  <c r="I28" i="70"/>
  <c r="B10" i="55"/>
  <c r="B28" s="1"/>
  <c r="E8"/>
  <c r="R8" s="1"/>
  <c r="F23" i="71"/>
  <c r="F23" i="70"/>
  <c r="I51"/>
  <c r="F23" i="66"/>
  <c r="F29"/>
  <c r="F35" s="1"/>
  <c r="B51" i="68"/>
  <c r="D112" i="55"/>
  <c r="D122" s="1"/>
  <c r="D123" s="1"/>
  <c r="D113"/>
  <c r="R10" i="66"/>
  <c r="R54" s="1"/>
  <c r="B53" i="68"/>
  <c r="C29" i="71"/>
  <c r="C30" s="1"/>
  <c r="E53" i="66"/>
  <c r="B28" i="68"/>
  <c r="C29" i="67"/>
  <c r="C30" s="1"/>
  <c r="C132" i="71"/>
  <c r="C132" i="69"/>
  <c r="C132" i="67"/>
  <c r="E10" i="68"/>
  <c r="E28" s="1"/>
  <c r="E128" i="55"/>
  <c r="R31"/>
  <c r="E34"/>
  <c r="R34" s="1"/>
  <c r="B111"/>
  <c r="B129" s="1"/>
  <c r="E109"/>
  <c r="R109" s="1"/>
  <c r="E132"/>
  <c r="R132" s="1"/>
  <c r="R135" s="1"/>
  <c r="B135"/>
  <c r="E135" s="1"/>
  <c r="B22" i="68"/>
  <c r="E22" s="1"/>
  <c r="E27" i="55"/>
  <c r="E42"/>
  <c r="R42" s="1"/>
  <c r="B143"/>
  <c r="E13"/>
  <c r="R13" s="1"/>
  <c r="B114"/>
  <c r="E114" s="1"/>
  <c r="R114" s="1"/>
  <c r="O141" i="79"/>
  <c r="O138"/>
  <c r="C29"/>
  <c r="C23"/>
  <c r="K29"/>
  <c r="K23"/>
  <c r="L29"/>
  <c r="L23"/>
  <c r="L137"/>
  <c r="L132"/>
  <c r="M53"/>
  <c r="M51"/>
  <c r="M54"/>
  <c r="M28"/>
  <c r="P29"/>
  <c r="P23"/>
  <c r="N132"/>
  <c r="N137"/>
  <c r="Q131"/>
  <c r="Q132" s="1"/>
  <c r="O29"/>
  <c r="Q29" s="1"/>
  <c r="Q30" s="1"/>
  <c r="O23"/>
  <c r="E21"/>
  <c r="R21" s="1"/>
  <c r="B76"/>
  <c r="B74"/>
  <c r="K141"/>
  <c r="K138"/>
  <c r="D137"/>
  <c r="D132"/>
  <c r="H137"/>
  <c r="H132"/>
  <c r="Q22"/>
  <c r="Q23" s="1"/>
  <c r="P137"/>
  <c r="P132"/>
  <c r="N30"/>
  <c r="N35"/>
  <c r="E109"/>
  <c r="R109" s="1"/>
  <c r="B133"/>
  <c r="B110"/>
  <c r="R27"/>
  <c r="Q51"/>
  <c r="Q53"/>
  <c r="Q54"/>
  <c r="Q28"/>
  <c r="G137"/>
  <c r="G132"/>
  <c r="D29"/>
  <c r="D23"/>
  <c r="C137"/>
  <c r="C132"/>
  <c r="H29"/>
  <c r="H23"/>
  <c r="G29"/>
  <c r="G23"/>
  <c r="R129"/>
  <c r="E52"/>
  <c r="R13"/>
  <c r="R52" s="1"/>
  <c r="B51"/>
  <c r="B22"/>
  <c r="E10"/>
  <c r="E28" s="1"/>
  <c r="B53"/>
  <c r="B54"/>
  <c r="M22"/>
  <c r="M23" s="1"/>
  <c r="Q53" i="71"/>
  <c r="Q51"/>
  <c r="Q54"/>
  <c r="N131"/>
  <c r="N125"/>
  <c r="Q124"/>
  <c r="Q125" s="1"/>
  <c r="L35"/>
  <c r="L30"/>
  <c r="D35"/>
  <c r="D30"/>
  <c r="N23"/>
  <c r="N29"/>
  <c r="Q22"/>
  <c r="Q23" s="1"/>
  <c r="B133"/>
  <c r="E133" s="1"/>
  <c r="R133" s="1"/>
  <c r="E109"/>
  <c r="R109" s="1"/>
  <c r="L137"/>
  <c r="L132"/>
  <c r="P35"/>
  <c r="P30"/>
  <c r="K141"/>
  <c r="K138"/>
  <c r="G30"/>
  <c r="G35"/>
  <c r="G141"/>
  <c r="G138"/>
  <c r="I29"/>
  <c r="I30" s="1"/>
  <c r="F35"/>
  <c r="F30"/>
  <c r="O35"/>
  <c r="O30"/>
  <c r="C141"/>
  <c r="C138"/>
  <c r="E137"/>
  <c r="M51"/>
  <c r="M53"/>
  <c r="M54"/>
  <c r="B129"/>
  <c r="E127"/>
  <c r="R127" s="1"/>
  <c r="Q28"/>
  <c r="H137"/>
  <c r="H132"/>
  <c r="H35"/>
  <c r="H30"/>
  <c r="D137"/>
  <c r="D132"/>
  <c r="J131"/>
  <c r="J125"/>
  <c r="M124"/>
  <c r="M125" s="1"/>
  <c r="B51"/>
  <c r="B54"/>
  <c r="E10"/>
  <c r="E28" s="1"/>
  <c r="B53"/>
  <c r="P137"/>
  <c r="P132"/>
  <c r="F124"/>
  <c r="I112"/>
  <c r="I130" s="1"/>
  <c r="F130"/>
  <c r="R27"/>
  <c r="J23"/>
  <c r="J29"/>
  <c r="M22"/>
  <c r="M23" s="1"/>
  <c r="K35"/>
  <c r="K30"/>
  <c r="B112"/>
  <c r="E112" s="1"/>
  <c r="E132" s="1"/>
  <c r="E21" i="70"/>
  <c r="R21" s="1"/>
  <c r="B74"/>
  <c r="B76"/>
  <c r="C137"/>
  <c r="C132"/>
  <c r="C29"/>
  <c r="C23"/>
  <c r="F35"/>
  <c r="F30"/>
  <c r="P29"/>
  <c r="P23"/>
  <c r="G29"/>
  <c r="G23"/>
  <c r="K141"/>
  <c r="K138"/>
  <c r="H137"/>
  <c r="H132"/>
  <c r="N132"/>
  <c r="N137"/>
  <c r="Q131"/>
  <c r="Q132" s="1"/>
  <c r="L137"/>
  <c r="L132"/>
  <c r="N30"/>
  <c r="N35"/>
  <c r="P137"/>
  <c r="P132"/>
  <c r="R129"/>
  <c r="D137"/>
  <c r="D132"/>
  <c r="O29"/>
  <c r="O23"/>
  <c r="J132"/>
  <c r="J137"/>
  <c r="M131"/>
  <c r="M132" s="1"/>
  <c r="O141"/>
  <c r="O138"/>
  <c r="H29"/>
  <c r="H23"/>
  <c r="E52"/>
  <c r="R13"/>
  <c r="R52" s="1"/>
  <c r="Q51"/>
  <c r="Q53"/>
  <c r="Q54"/>
  <c r="Q44"/>
  <c r="Q147" s="1"/>
  <c r="Q28"/>
  <c r="M53"/>
  <c r="M51"/>
  <c r="M28"/>
  <c r="M54"/>
  <c r="K29"/>
  <c r="K23"/>
  <c r="R27"/>
  <c r="D29"/>
  <c r="D23"/>
  <c r="L29"/>
  <c r="L23"/>
  <c r="B51"/>
  <c r="B22"/>
  <c r="E10"/>
  <c r="B53"/>
  <c r="B54"/>
  <c r="J35"/>
  <c r="J30"/>
  <c r="I22"/>
  <c r="I23" s="1"/>
  <c r="Q22"/>
  <c r="Q23" s="1"/>
  <c r="B74" i="68"/>
  <c r="E21"/>
  <c r="R21" s="1"/>
  <c r="H137" i="69"/>
  <c r="H132"/>
  <c r="R129"/>
  <c r="E52"/>
  <c r="R13"/>
  <c r="R52" s="1"/>
  <c r="D137"/>
  <c r="D132"/>
  <c r="Q51"/>
  <c r="Q53"/>
  <c r="Q54"/>
  <c r="Q28"/>
  <c r="I51"/>
  <c r="I53"/>
  <c r="I54"/>
  <c r="I28"/>
  <c r="B133"/>
  <c r="E109"/>
  <c r="R109" s="1"/>
  <c r="B110"/>
  <c r="E21"/>
  <c r="R21" s="1"/>
  <c r="B74"/>
  <c r="B76"/>
  <c r="K141"/>
  <c r="K138"/>
  <c r="R27"/>
  <c r="L29"/>
  <c r="L23"/>
  <c r="M53"/>
  <c r="M51"/>
  <c r="M54"/>
  <c r="M28"/>
  <c r="K29"/>
  <c r="K23"/>
  <c r="P137"/>
  <c r="P132"/>
  <c r="O141"/>
  <c r="O138"/>
  <c r="G23"/>
  <c r="G29"/>
  <c r="L137"/>
  <c r="L132"/>
  <c r="G141"/>
  <c r="G138"/>
  <c r="D29"/>
  <c r="D23"/>
  <c r="B51"/>
  <c r="B22"/>
  <c r="E10"/>
  <c r="B53"/>
  <c r="B54"/>
  <c r="C141"/>
  <c r="C138"/>
  <c r="E137"/>
  <c r="F132"/>
  <c r="F137"/>
  <c r="I131"/>
  <c r="I132" s="1"/>
  <c r="H29"/>
  <c r="H23"/>
  <c r="P29"/>
  <c r="P23"/>
  <c r="C29"/>
  <c r="C23"/>
  <c r="N35"/>
  <c r="N30"/>
  <c r="O29"/>
  <c r="O23"/>
  <c r="J23" i="68"/>
  <c r="J29"/>
  <c r="M22"/>
  <c r="M23" s="1"/>
  <c r="I112"/>
  <c r="I130" s="1"/>
  <c r="F124"/>
  <c r="F23"/>
  <c r="F29"/>
  <c r="I22"/>
  <c r="I23" s="1"/>
  <c r="M124"/>
  <c r="M125" s="1"/>
  <c r="J131"/>
  <c r="J125"/>
  <c r="N124"/>
  <c r="Q112"/>
  <c r="Q130" s="1"/>
  <c r="Q53"/>
  <c r="Q51"/>
  <c r="Q28"/>
  <c r="Q54"/>
  <c r="P35"/>
  <c r="P30"/>
  <c r="B129"/>
  <c r="E127"/>
  <c r="R127" s="1"/>
  <c r="D137"/>
  <c r="D132"/>
  <c r="L137"/>
  <c r="L132"/>
  <c r="H132"/>
  <c r="H137"/>
  <c r="F130"/>
  <c r="N130"/>
  <c r="L35"/>
  <c r="L30"/>
  <c r="B133"/>
  <c r="E133" s="1"/>
  <c r="R133" s="1"/>
  <c r="E109"/>
  <c r="R109" s="1"/>
  <c r="H35"/>
  <c r="H30"/>
  <c r="N23"/>
  <c r="N29"/>
  <c r="Q22"/>
  <c r="Q23" s="1"/>
  <c r="P132"/>
  <c r="P137"/>
  <c r="G30"/>
  <c r="G35"/>
  <c r="D35"/>
  <c r="D30"/>
  <c r="I53"/>
  <c r="I51"/>
  <c r="I28"/>
  <c r="I54"/>
  <c r="M53"/>
  <c r="M54"/>
  <c r="M51"/>
  <c r="B110"/>
  <c r="E110" s="1"/>
  <c r="R110" s="1"/>
  <c r="D132" i="67"/>
  <c r="D137"/>
  <c r="H35"/>
  <c r="H30"/>
  <c r="Q53"/>
  <c r="Q51"/>
  <c r="Q54"/>
  <c r="Q28"/>
  <c r="O35"/>
  <c r="O30"/>
  <c r="P137"/>
  <c r="P132"/>
  <c r="P35"/>
  <c r="P30"/>
  <c r="B133"/>
  <c r="E133" s="1"/>
  <c r="R133" s="1"/>
  <c r="E109"/>
  <c r="R109" s="1"/>
  <c r="B110"/>
  <c r="E110" s="1"/>
  <c r="R110" s="1"/>
  <c r="D35"/>
  <c r="D30"/>
  <c r="H137"/>
  <c r="H132"/>
  <c r="C141"/>
  <c r="C138"/>
  <c r="E137"/>
  <c r="Q124"/>
  <c r="Q125" s="1"/>
  <c r="N131"/>
  <c r="N125"/>
  <c r="I112"/>
  <c r="I130" s="1"/>
  <c r="F124"/>
  <c r="L35"/>
  <c r="L30"/>
  <c r="L132"/>
  <c r="L137"/>
  <c r="F35"/>
  <c r="F30"/>
  <c r="N23"/>
  <c r="N29"/>
  <c r="Q22"/>
  <c r="Q23" s="1"/>
  <c r="B129"/>
  <c r="E127"/>
  <c r="R127" s="1"/>
  <c r="M124"/>
  <c r="M125" s="1"/>
  <c r="J125"/>
  <c r="J131"/>
  <c r="E21"/>
  <c r="R21" s="1"/>
  <c r="B76"/>
  <c r="B22"/>
  <c r="B74"/>
  <c r="J23"/>
  <c r="J29"/>
  <c r="M22"/>
  <c r="M23" s="1"/>
  <c r="E52"/>
  <c r="R13"/>
  <c r="R52" s="1"/>
  <c r="F130"/>
  <c r="K35" i="66"/>
  <c r="K30"/>
  <c r="H132"/>
  <c r="H137"/>
  <c r="M53"/>
  <c r="M54"/>
  <c r="M51"/>
  <c r="M28"/>
  <c r="D137"/>
  <c r="D132"/>
  <c r="B129"/>
  <c r="E127"/>
  <c r="R127" s="1"/>
  <c r="O137"/>
  <c r="O132"/>
  <c r="C35"/>
  <c r="C30"/>
  <c r="L35"/>
  <c r="L30"/>
  <c r="B133"/>
  <c r="E133" s="1"/>
  <c r="R133" s="1"/>
  <c r="E109"/>
  <c r="R109" s="1"/>
  <c r="N23"/>
  <c r="N29"/>
  <c r="Q22"/>
  <c r="Q23" s="1"/>
  <c r="M124"/>
  <c r="M125" s="1"/>
  <c r="J131"/>
  <c r="J125"/>
  <c r="D35"/>
  <c r="D30"/>
  <c r="H35"/>
  <c r="H30"/>
  <c r="Q124"/>
  <c r="Q125" s="1"/>
  <c r="N125"/>
  <c r="N131"/>
  <c r="J23"/>
  <c r="J29"/>
  <c r="M22"/>
  <c r="M23" s="1"/>
  <c r="P35"/>
  <c r="P30"/>
  <c r="Q53"/>
  <c r="Q51"/>
  <c r="Q54"/>
  <c r="Q28"/>
  <c r="P137"/>
  <c r="P132"/>
  <c r="F124"/>
  <c r="I112"/>
  <c r="I130" s="1"/>
  <c r="L132"/>
  <c r="L137"/>
  <c r="R27"/>
  <c r="E28"/>
  <c r="B112"/>
  <c r="E112" s="1"/>
  <c r="Q130"/>
  <c r="F130"/>
  <c r="O35" l="1"/>
  <c r="O35" i="68"/>
  <c r="O36" s="1"/>
  <c r="C141" i="66"/>
  <c r="C138"/>
  <c r="C132"/>
  <c r="J132" i="79"/>
  <c r="J30"/>
  <c r="M131"/>
  <c r="M132" s="1"/>
  <c r="J132" i="69"/>
  <c r="K137" i="67"/>
  <c r="K132"/>
  <c r="J137" i="69"/>
  <c r="M137" s="1"/>
  <c r="M138" s="1"/>
  <c r="J30"/>
  <c r="G132" i="70"/>
  <c r="I131"/>
  <c r="I132" s="1"/>
  <c r="E53" i="67"/>
  <c r="E130" i="70"/>
  <c r="R10" i="67"/>
  <c r="R28" s="1"/>
  <c r="E54"/>
  <c r="E28"/>
  <c r="B134" i="70"/>
  <c r="E134" s="1"/>
  <c r="R134" s="1"/>
  <c r="R136" s="1"/>
  <c r="C35" i="68"/>
  <c r="C36" s="1"/>
  <c r="E125" i="70"/>
  <c r="E132"/>
  <c r="F35" i="69"/>
  <c r="F36" s="1"/>
  <c r="G137" i="67"/>
  <c r="G138" s="1"/>
  <c r="G137" i="68"/>
  <c r="O138" i="71"/>
  <c r="R130" i="70"/>
  <c r="I131" i="79"/>
  <c r="I132" s="1"/>
  <c r="F30"/>
  <c r="N132" i="69"/>
  <c r="O141" i="67"/>
  <c r="Q29" i="69"/>
  <c r="Q30" s="1"/>
  <c r="N137"/>
  <c r="N138" s="1"/>
  <c r="F132" i="79"/>
  <c r="K35" i="67"/>
  <c r="K39" s="1"/>
  <c r="O141" i="68"/>
  <c r="O142" s="1"/>
  <c r="K137"/>
  <c r="K141" s="1"/>
  <c r="I29" i="67"/>
  <c r="I30" s="1"/>
  <c r="G35"/>
  <c r="I35" s="1"/>
  <c r="I36" s="1"/>
  <c r="F132" i="70"/>
  <c r="K35" i="68"/>
  <c r="K36" s="1"/>
  <c r="B23"/>
  <c r="B29"/>
  <c r="B30" s="1"/>
  <c r="K138" i="66"/>
  <c r="R124" i="70"/>
  <c r="R125" s="1"/>
  <c r="C35" i="71"/>
  <c r="C36" s="1"/>
  <c r="G132" i="66"/>
  <c r="C132" i="68"/>
  <c r="I29" i="79"/>
  <c r="I30" s="1"/>
  <c r="G30" i="66"/>
  <c r="R124" i="69"/>
  <c r="E10" i="55"/>
  <c r="R10" s="1"/>
  <c r="F30" i="66"/>
  <c r="I29"/>
  <c r="I30" s="1"/>
  <c r="D130" i="55"/>
  <c r="D124"/>
  <c r="R28" i="66"/>
  <c r="R51"/>
  <c r="R53"/>
  <c r="C35" i="67"/>
  <c r="C39" s="1"/>
  <c r="C106" s="1"/>
  <c r="R10" i="68"/>
  <c r="R28" s="1"/>
  <c r="E54"/>
  <c r="E51"/>
  <c r="E53"/>
  <c r="E143" i="55"/>
  <c r="E111"/>
  <c r="R111" s="1"/>
  <c r="R128"/>
  <c r="R27"/>
  <c r="C141" i="79"/>
  <c r="C138"/>
  <c r="E137"/>
  <c r="G141"/>
  <c r="G138"/>
  <c r="D141"/>
  <c r="D138"/>
  <c r="N141"/>
  <c r="N138"/>
  <c r="Q137"/>
  <c r="Q138" s="1"/>
  <c r="L141"/>
  <c r="L138"/>
  <c r="F141"/>
  <c r="F138"/>
  <c r="I137"/>
  <c r="I138" s="1"/>
  <c r="O35"/>
  <c r="O30"/>
  <c r="E53"/>
  <c r="E51"/>
  <c r="R10"/>
  <c r="R28" s="1"/>
  <c r="E54"/>
  <c r="J141"/>
  <c r="J138"/>
  <c r="M137"/>
  <c r="M138" s="1"/>
  <c r="P35"/>
  <c r="P30"/>
  <c r="C35"/>
  <c r="C30"/>
  <c r="O142"/>
  <c r="J36"/>
  <c r="J39"/>
  <c r="J43" s="1"/>
  <c r="G35"/>
  <c r="G30"/>
  <c r="E133"/>
  <c r="R133" s="1"/>
  <c r="B134"/>
  <c r="F36"/>
  <c r="F39"/>
  <c r="E110"/>
  <c r="R110" s="1"/>
  <c r="B112"/>
  <c r="E112" s="1"/>
  <c r="K35"/>
  <c r="K30"/>
  <c r="B23"/>
  <c r="B29"/>
  <c r="E22"/>
  <c r="H35"/>
  <c r="H30"/>
  <c r="D35"/>
  <c r="D30"/>
  <c r="N36"/>
  <c r="N39"/>
  <c r="N43" s="1"/>
  <c r="P141"/>
  <c r="P138"/>
  <c r="H141"/>
  <c r="H138"/>
  <c r="K142"/>
  <c r="L35"/>
  <c r="L30"/>
  <c r="M29"/>
  <c r="M30" s="1"/>
  <c r="B134" i="71"/>
  <c r="E134" s="1"/>
  <c r="R134" s="1"/>
  <c r="R136" s="1"/>
  <c r="D141"/>
  <c r="E141" s="1"/>
  <c r="D138"/>
  <c r="O36"/>
  <c r="O39"/>
  <c r="G36"/>
  <c r="G39"/>
  <c r="G106" s="1"/>
  <c r="G142"/>
  <c r="K142"/>
  <c r="L141"/>
  <c r="L138"/>
  <c r="Q29"/>
  <c r="Q30" s="1"/>
  <c r="N35"/>
  <c r="N30"/>
  <c r="N132"/>
  <c r="N137"/>
  <c r="Q131"/>
  <c r="Q132" s="1"/>
  <c r="K36"/>
  <c r="K39"/>
  <c r="F125"/>
  <c r="I124"/>
  <c r="F131"/>
  <c r="L39"/>
  <c r="L36"/>
  <c r="M29"/>
  <c r="M30" s="1"/>
  <c r="J35"/>
  <c r="J30"/>
  <c r="P141"/>
  <c r="P138"/>
  <c r="J132"/>
  <c r="J137"/>
  <c r="M131"/>
  <c r="M132" s="1"/>
  <c r="H39"/>
  <c r="H36"/>
  <c r="O142"/>
  <c r="E138"/>
  <c r="D39"/>
  <c r="D36"/>
  <c r="E51"/>
  <c r="E53"/>
  <c r="R10"/>
  <c r="R28" s="1"/>
  <c r="E54"/>
  <c r="H141"/>
  <c r="H138"/>
  <c r="C142"/>
  <c r="I35"/>
  <c r="I36" s="1"/>
  <c r="F36"/>
  <c r="F39"/>
  <c r="R112"/>
  <c r="E125"/>
  <c r="E129"/>
  <c r="P39"/>
  <c r="P36"/>
  <c r="D35" i="70"/>
  <c r="D30"/>
  <c r="K35"/>
  <c r="K30"/>
  <c r="O142"/>
  <c r="H138"/>
  <c r="H141"/>
  <c r="G35"/>
  <c r="G30"/>
  <c r="F36"/>
  <c r="F39"/>
  <c r="B23"/>
  <c r="E22"/>
  <c r="B29"/>
  <c r="F141"/>
  <c r="F138"/>
  <c r="I137"/>
  <c r="I138" s="1"/>
  <c r="N36"/>
  <c r="N39"/>
  <c r="G141"/>
  <c r="G138"/>
  <c r="C35"/>
  <c r="C30"/>
  <c r="J36"/>
  <c r="J39"/>
  <c r="J43" s="1"/>
  <c r="E53"/>
  <c r="E51"/>
  <c r="R10"/>
  <c r="R28" s="1"/>
  <c r="E54"/>
  <c r="L35"/>
  <c r="L30"/>
  <c r="H35"/>
  <c r="H30"/>
  <c r="J141"/>
  <c r="J138"/>
  <c r="M137"/>
  <c r="M138" s="1"/>
  <c r="D141"/>
  <c r="D138"/>
  <c r="P141"/>
  <c r="P138"/>
  <c r="K142"/>
  <c r="P35"/>
  <c r="P30"/>
  <c r="O35"/>
  <c r="O30"/>
  <c r="L141"/>
  <c r="L138"/>
  <c r="N141"/>
  <c r="N138"/>
  <c r="Q137"/>
  <c r="Q138" s="1"/>
  <c r="C141"/>
  <c r="C138"/>
  <c r="E137"/>
  <c r="M29"/>
  <c r="M30" s="1"/>
  <c r="E28"/>
  <c r="Q29"/>
  <c r="Q30" s="1"/>
  <c r="I29"/>
  <c r="I30" s="1"/>
  <c r="N36" i="69"/>
  <c r="N39"/>
  <c r="N43" s="1"/>
  <c r="E53"/>
  <c r="E51"/>
  <c r="R10"/>
  <c r="R28" s="1"/>
  <c r="E54"/>
  <c r="O142"/>
  <c r="K35"/>
  <c r="K30"/>
  <c r="C35"/>
  <c r="C30"/>
  <c r="K142"/>
  <c r="D138"/>
  <c r="D141"/>
  <c r="E141" s="1"/>
  <c r="O35"/>
  <c r="O30"/>
  <c r="G142"/>
  <c r="P141"/>
  <c r="P138"/>
  <c r="J36"/>
  <c r="J39"/>
  <c r="J43" s="1"/>
  <c r="L35"/>
  <c r="L30"/>
  <c r="E110"/>
  <c r="R110" s="1"/>
  <c r="B112"/>
  <c r="E112" s="1"/>
  <c r="M29"/>
  <c r="M30" s="1"/>
  <c r="R131"/>
  <c r="D35"/>
  <c r="D30"/>
  <c r="L141"/>
  <c r="L138"/>
  <c r="E133"/>
  <c r="R133" s="1"/>
  <c r="B134"/>
  <c r="H35"/>
  <c r="H30"/>
  <c r="P35"/>
  <c r="P30"/>
  <c r="F141"/>
  <c r="F138"/>
  <c r="I137"/>
  <c r="I138" s="1"/>
  <c r="C142"/>
  <c r="B23"/>
  <c r="E22"/>
  <c r="B29"/>
  <c r="G35"/>
  <c r="G30"/>
  <c r="H141"/>
  <c r="H138"/>
  <c r="E28"/>
  <c r="I29"/>
  <c r="I30" s="1"/>
  <c r="O39" i="68"/>
  <c r="G36"/>
  <c r="G39"/>
  <c r="H39"/>
  <c r="H36"/>
  <c r="E129"/>
  <c r="I29"/>
  <c r="I30" s="1"/>
  <c r="F35"/>
  <c r="F30"/>
  <c r="D39"/>
  <c r="D36"/>
  <c r="H141"/>
  <c r="H138"/>
  <c r="Q124"/>
  <c r="Q125" s="1"/>
  <c r="N125"/>
  <c r="N131"/>
  <c r="J132"/>
  <c r="M131"/>
  <c r="M132" s="1"/>
  <c r="J137"/>
  <c r="E23"/>
  <c r="R22"/>
  <c r="B112"/>
  <c r="E112" s="1"/>
  <c r="Q29"/>
  <c r="Q30" s="1"/>
  <c r="N35"/>
  <c r="N30"/>
  <c r="M29"/>
  <c r="M30" s="1"/>
  <c r="J35"/>
  <c r="J30"/>
  <c r="K39"/>
  <c r="C141"/>
  <c r="C138"/>
  <c r="E137"/>
  <c r="P141"/>
  <c r="P138"/>
  <c r="L39"/>
  <c r="L36"/>
  <c r="L141"/>
  <c r="L138"/>
  <c r="D141"/>
  <c r="D138"/>
  <c r="P39"/>
  <c r="P36"/>
  <c r="I124"/>
  <c r="F131"/>
  <c r="F125"/>
  <c r="B134"/>
  <c r="E134" s="1"/>
  <c r="R134" s="1"/>
  <c r="R136" s="1"/>
  <c r="B134" i="67"/>
  <c r="E134" s="1"/>
  <c r="R134" s="1"/>
  <c r="R136" s="1"/>
  <c r="L141"/>
  <c r="L138"/>
  <c r="P39"/>
  <c r="P36"/>
  <c r="O36"/>
  <c r="O39"/>
  <c r="D141"/>
  <c r="E141" s="1"/>
  <c r="D138"/>
  <c r="M29"/>
  <c r="M30" s="1"/>
  <c r="J35"/>
  <c r="J30"/>
  <c r="Q29"/>
  <c r="Q30" s="1"/>
  <c r="N35"/>
  <c r="N30"/>
  <c r="C142"/>
  <c r="H141"/>
  <c r="H138"/>
  <c r="D39"/>
  <c r="D36"/>
  <c r="H39"/>
  <c r="H36"/>
  <c r="O142"/>
  <c r="B23"/>
  <c r="B29"/>
  <c r="E22"/>
  <c r="F39"/>
  <c r="F36"/>
  <c r="I124"/>
  <c r="F125"/>
  <c r="F131"/>
  <c r="P141"/>
  <c r="P138"/>
  <c r="J132"/>
  <c r="M131"/>
  <c r="M132" s="1"/>
  <c r="J137"/>
  <c r="E129"/>
  <c r="L39"/>
  <c r="L36"/>
  <c r="N132"/>
  <c r="Q131"/>
  <c r="Q132" s="1"/>
  <c r="N137"/>
  <c r="K36"/>
  <c r="B112"/>
  <c r="E112" s="1"/>
  <c r="E138" s="1"/>
  <c r="B134" i="66"/>
  <c r="E134" s="1"/>
  <c r="R134" s="1"/>
  <c r="R136" s="1"/>
  <c r="L141"/>
  <c r="L138"/>
  <c r="P39"/>
  <c r="P36"/>
  <c r="N132"/>
  <c r="Q131"/>
  <c r="Q132" s="1"/>
  <c r="N137"/>
  <c r="H39"/>
  <c r="H36"/>
  <c r="J132"/>
  <c r="M131"/>
  <c r="M132" s="1"/>
  <c r="J137"/>
  <c r="L39"/>
  <c r="L36"/>
  <c r="I35"/>
  <c r="I36" s="1"/>
  <c r="F36"/>
  <c r="F39"/>
  <c r="E138"/>
  <c r="E129"/>
  <c r="G141"/>
  <c r="G138"/>
  <c r="K36"/>
  <c r="K39"/>
  <c r="K106" s="1"/>
  <c r="R112"/>
  <c r="E125"/>
  <c r="E132"/>
  <c r="I124"/>
  <c r="F131"/>
  <c r="F125"/>
  <c r="Q29"/>
  <c r="Q30" s="1"/>
  <c r="N30"/>
  <c r="N35"/>
  <c r="O36"/>
  <c r="O39"/>
  <c r="O141"/>
  <c r="O138"/>
  <c r="M29"/>
  <c r="M30" s="1"/>
  <c r="J30"/>
  <c r="J35"/>
  <c r="D39"/>
  <c r="D36"/>
  <c r="C36"/>
  <c r="C39"/>
  <c r="C106" s="1"/>
  <c r="C142"/>
  <c r="D141"/>
  <c r="D138"/>
  <c r="P141"/>
  <c r="P138"/>
  <c r="G36"/>
  <c r="G39"/>
  <c r="K142"/>
  <c r="H141"/>
  <c r="H138"/>
  <c r="E141" l="1"/>
  <c r="N145" i="69"/>
  <c r="N44"/>
  <c r="N145" i="79"/>
  <c r="N44"/>
  <c r="Q35"/>
  <c r="Q36" s="1"/>
  <c r="K138" i="67"/>
  <c r="K141"/>
  <c r="K142" s="1"/>
  <c r="J141" i="69"/>
  <c r="J106" s="1"/>
  <c r="J138"/>
  <c r="J145" i="79"/>
  <c r="J44"/>
  <c r="J145" i="69"/>
  <c r="J44"/>
  <c r="G39" i="67"/>
  <c r="G43" s="1"/>
  <c r="G141"/>
  <c r="G142" s="1"/>
  <c r="R131" i="70"/>
  <c r="R132" s="1"/>
  <c r="R51" i="67"/>
  <c r="C39" i="68"/>
  <c r="R54" i="67"/>
  <c r="R53"/>
  <c r="E29" i="68"/>
  <c r="R29" s="1"/>
  <c r="R30" s="1"/>
  <c r="B136" i="70"/>
  <c r="E136" s="1"/>
  <c r="F39" i="69"/>
  <c r="F43" s="1"/>
  <c r="G36" i="67"/>
  <c r="G141" i="68"/>
  <c r="G142" s="1"/>
  <c r="G138"/>
  <c r="N141" i="69"/>
  <c r="N142" s="1"/>
  <c r="R131" i="79"/>
  <c r="Q137" i="69"/>
  <c r="Q138" s="1"/>
  <c r="K138" i="68"/>
  <c r="O106"/>
  <c r="P40" i="66"/>
  <c r="P43"/>
  <c r="P40" i="71"/>
  <c r="P43"/>
  <c r="P40" i="67"/>
  <c r="P43"/>
  <c r="O40" i="68"/>
  <c r="O43"/>
  <c r="O40" i="71"/>
  <c r="O43"/>
  <c r="P40" i="68"/>
  <c r="P43"/>
  <c r="O40" i="67"/>
  <c r="O43"/>
  <c r="O40" i="66"/>
  <c r="O43"/>
  <c r="B35" i="68"/>
  <c r="B77" s="1"/>
  <c r="M35" i="69"/>
  <c r="M36" s="1"/>
  <c r="C39" i="71"/>
  <c r="C106" s="1"/>
  <c r="L40"/>
  <c r="L43"/>
  <c r="L40" i="68"/>
  <c r="L43"/>
  <c r="L40" i="67"/>
  <c r="L43"/>
  <c r="L40" i="66"/>
  <c r="L43"/>
  <c r="K40" i="71"/>
  <c r="K43"/>
  <c r="K40" i="68"/>
  <c r="K43"/>
  <c r="K40" i="67"/>
  <c r="K43"/>
  <c r="K40" i="66"/>
  <c r="K43"/>
  <c r="J145" i="70"/>
  <c r="J44"/>
  <c r="I35" i="79"/>
  <c r="I36" s="1"/>
  <c r="B136" i="67"/>
  <c r="E136" s="1"/>
  <c r="I35" i="70"/>
  <c r="I36" s="1"/>
  <c r="R28" i="55"/>
  <c r="E28"/>
  <c r="B136" i="66"/>
  <c r="E136" s="1"/>
  <c r="D131" i="55"/>
  <c r="D136"/>
  <c r="R53" i="68"/>
  <c r="R23"/>
  <c r="R54"/>
  <c r="C36" i="67"/>
  <c r="R51" i="68"/>
  <c r="E129" i="55"/>
  <c r="R129"/>
  <c r="R143"/>
  <c r="P142" i="79"/>
  <c r="E23"/>
  <c r="R22"/>
  <c r="R23" s="1"/>
  <c r="D142"/>
  <c r="F40"/>
  <c r="F43"/>
  <c r="J40"/>
  <c r="C36"/>
  <c r="C39"/>
  <c r="C106" s="1"/>
  <c r="L142"/>
  <c r="R137"/>
  <c r="E138"/>
  <c r="N40"/>
  <c r="D39"/>
  <c r="D106" s="1"/>
  <c r="D36"/>
  <c r="E29"/>
  <c r="B30"/>
  <c r="B35"/>
  <c r="R112"/>
  <c r="E125"/>
  <c r="E130"/>
  <c r="E132"/>
  <c r="G36"/>
  <c r="G39"/>
  <c r="P39"/>
  <c r="P36"/>
  <c r="F142"/>
  <c r="F106"/>
  <c r="I141"/>
  <c r="C142"/>
  <c r="E141"/>
  <c r="K36"/>
  <c r="K39"/>
  <c r="K43" s="1"/>
  <c r="J142"/>
  <c r="J106"/>
  <c r="M141"/>
  <c r="H39"/>
  <c r="H106" s="1"/>
  <c r="H36"/>
  <c r="L39"/>
  <c r="L36"/>
  <c r="H142"/>
  <c r="E134"/>
  <c r="R134" s="1"/>
  <c r="R136" s="1"/>
  <c r="B136"/>
  <c r="E136" s="1"/>
  <c r="R51"/>
  <c r="R53"/>
  <c r="R54"/>
  <c r="O36"/>
  <c r="O39"/>
  <c r="O43" s="1"/>
  <c r="N142"/>
  <c r="N106"/>
  <c r="Q141"/>
  <c r="G142"/>
  <c r="M35"/>
  <c r="M36" s="1"/>
  <c r="B136" i="71"/>
  <c r="E136" s="1"/>
  <c r="E142"/>
  <c r="H142"/>
  <c r="H106"/>
  <c r="P142"/>
  <c r="P106"/>
  <c r="N141"/>
  <c r="N138"/>
  <c r="Q137"/>
  <c r="Q138" s="1"/>
  <c r="D142"/>
  <c r="D106"/>
  <c r="E130"/>
  <c r="R129"/>
  <c r="R130" s="1"/>
  <c r="R51"/>
  <c r="R53"/>
  <c r="R54"/>
  <c r="D40"/>
  <c r="D43"/>
  <c r="H43"/>
  <c r="H40"/>
  <c r="I125"/>
  <c r="R124"/>
  <c r="R125" s="1"/>
  <c r="Q35"/>
  <c r="Q36" s="1"/>
  <c r="N36"/>
  <c r="N39"/>
  <c r="N43" s="1"/>
  <c r="G40"/>
  <c r="G43"/>
  <c r="O106"/>
  <c r="K106"/>
  <c r="F40"/>
  <c r="F43"/>
  <c r="I39"/>
  <c r="I40" s="1"/>
  <c r="M35"/>
  <c r="M36" s="1"/>
  <c r="J39"/>
  <c r="J43" s="1"/>
  <c r="J36"/>
  <c r="F132"/>
  <c r="I131"/>
  <c r="F137"/>
  <c r="L142"/>
  <c r="L106"/>
  <c r="J141"/>
  <c r="J138"/>
  <c r="M137"/>
  <c r="M138" s="1"/>
  <c r="N142" i="70"/>
  <c r="N106"/>
  <c r="Q141"/>
  <c r="O36"/>
  <c r="O39"/>
  <c r="D142"/>
  <c r="J40"/>
  <c r="C36"/>
  <c r="C39"/>
  <c r="C106" s="1"/>
  <c r="N40"/>
  <c r="F142"/>
  <c r="F106"/>
  <c r="I141"/>
  <c r="G36"/>
  <c r="G39"/>
  <c r="D39"/>
  <c r="D36"/>
  <c r="R137"/>
  <c r="E138"/>
  <c r="J142"/>
  <c r="J106"/>
  <c r="M141"/>
  <c r="L39"/>
  <c r="L106" s="1"/>
  <c r="L36"/>
  <c r="L142"/>
  <c r="P39"/>
  <c r="P40" s="1"/>
  <c r="P36"/>
  <c r="P142"/>
  <c r="G142"/>
  <c r="E23"/>
  <c r="R22"/>
  <c r="R23" s="1"/>
  <c r="K36"/>
  <c r="K39"/>
  <c r="K43" s="1"/>
  <c r="C142"/>
  <c r="E141"/>
  <c r="H39"/>
  <c r="H106" s="1"/>
  <c r="H36"/>
  <c r="R51"/>
  <c r="R53"/>
  <c r="R54"/>
  <c r="E29"/>
  <c r="B35"/>
  <c r="B30"/>
  <c r="F40"/>
  <c r="F43"/>
  <c r="H142"/>
  <c r="Q35"/>
  <c r="Q36" s="1"/>
  <c r="M35"/>
  <c r="M36" s="1"/>
  <c r="G36" i="69"/>
  <c r="G39"/>
  <c r="P39"/>
  <c r="P36"/>
  <c r="D39"/>
  <c r="D36"/>
  <c r="R112"/>
  <c r="R132" s="1"/>
  <c r="E125"/>
  <c r="E130"/>
  <c r="E132"/>
  <c r="P142"/>
  <c r="O36"/>
  <c r="O39"/>
  <c r="O43" s="1"/>
  <c r="D142"/>
  <c r="H142"/>
  <c r="E23"/>
  <c r="R22"/>
  <c r="R23" s="1"/>
  <c r="E134"/>
  <c r="R134" s="1"/>
  <c r="R136" s="1"/>
  <c r="B136"/>
  <c r="E136" s="1"/>
  <c r="L39"/>
  <c r="L36"/>
  <c r="C36"/>
  <c r="C39"/>
  <c r="K36"/>
  <c r="K39"/>
  <c r="R51"/>
  <c r="R53"/>
  <c r="R54"/>
  <c r="E29"/>
  <c r="B30"/>
  <c r="B35"/>
  <c r="F142"/>
  <c r="I141"/>
  <c r="H39"/>
  <c r="H36"/>
  <c r="L142"/>
  <c r="N40"/>
  <c r="E138"/>
  <c r="I35"/>
  <c r="I36" s="1"/>
  <c r="Q35"/>
  <c r="Q36" s="1"/>
  <c r="E142"/>
  <c r="J40"/>
  <c r="Q141"/>
  <c r="B136" i="68"/>
  <c r="E136" s="1"/>
  <c r="E138"/>
  <c r="D40"/>
  <c r="D43"/>
  <c r="R129"/>
  <c r="E130"/>
  <c r="K142"/>
  <c r="K106"/>
  <c r="I125"/>
  <c r="R124"/>
  <c r="L142"/>
  <c r="L106"/>
  <c r="N39"/>
  <c r="N43" s="1"/>
  <c r="Q35"/>
  <c r="Q36" s="1"/>
  <c r="N36"/>
  <c r="N132"/>
  <c r="Q131"/>
  <c r="Q132" s="1"/>
  <c r="N137"/>
  <c r="G40"/>
  <c r="G43"/>
  <c r="F132"/>
  <c r="I131"/>
  <c r="F137"/>
  <c r="C142"/>
  <c r="C106"/>
  <c r="E141"/>
  <c r="H142"/>
  <c r="H106"/>
  <c r="H40"/>
  <c r="H43"/>
  <c r="M35"/>
  <c r="M36" s="1"/>
  <c r="J39"/>
  <c r="J43" s="1"/>
  <c r="J36"/>
  <c r="M137"/>
  <c r="M138" s="1"/>
  <c r="J138"/>
  <c r="J141"/>
  <c r="C40"/>
  <c r="C43"/>
  <c r="P142"/>
  <c r="P106"/>
  <c r="D142"/>
  <c r="D106"/>
  <c r="R112"/>
  <c r="E132"/>
  <c r="E125"/>
  <c r="F39"/>
  <c r="I35"/>
  <c r="I36" s="1"/>
  <c r="F36"/>
  <c r="M137" i="67"/>
  <c r="M138" s="1"/>
  <c r="J138"/>
  <c r="J141"/>
  <c r="I125"/>
  <c r="R124"/>
  <c r="E23"/>
  <c r="R22"/>
  <c r="R23" s="1"/>
  <c r="D40"/>
  <c r="D43"/>
  <c r="J39"/>
  <c r="J43" s="1"/>
  <c r="M35"/>
  <c r="M36" s="1"/>
  <c r="J36"/>
  <c r="E130"/>
  <c r="R129"/>
  <c r="C40"/>
  <c r="C43"/>
  <c r="E142"/>
  <c r="D142"/>
  <c r="D106"/>
  <c r="L142"/>
  <c r="L106"/>
  <c r="R112"/>
  <c r="E132"/>
  <c r="E125"/>
  <c r="F132"/>
  <c r="I131"/>
  <c r="F137"/>
  <c r="F43"/>
  <c r="F40"/>
  <c r="H40"/>
  <c r="H43"/>
  <c r="H142"/>
  <c r="H106"/>
  <c r="Q137"/>
  <c r="Q138" s="1"/>
  <c r="N138"/>
  <c r="N141"/>
  <c r="P142"/>
  <c r="P106"/>
  <c r="E29"/>
  <c r="B35"/>
  <c r="B30"/>
  <c r="Q35"/>
  <c r="Q36" s="1"/>
  <c r="N39"/>
  <c r="N43" s="1"/>
  <c r="N36"/>
  <c r="O106"/>
  <c r="D40" i="66"/>
  <c r="D43"/>
  <c r="O142"/>
  <c r="O106"/>
  <c r="I125"/>
  <c r="R124"/>
  <c r="R125" s="1"/>
  <c r="F43"/>
  <c r="I39"/>
  <c r="I40" s="1"/>
  <c r="F40"/>
  <c r="L142"/>
  <c r="L106"/>
  <c r="H142"/>
  <c r="H106"/>
  <c r="Q35"/>
  <c r="Q36" s="1"/>
  <c r="N36"/>
  <c r="N39"/>
  <c r="N43" s="1"/>
  <c r="F132"/>
  <c r="I131"/>
  <c r="F137"/>
  <c r="G142"/>
  <c r="G106"/>
  <c r="G40"/>
  <c r="G43"/>
  <c r="E142"/>
  <c r="Q137"/>
  <c r="Q138" s="1"/>
  <c r="N141"/>
  <c r="N138"/>
  <c r="P142"/>
  <c r="P106"/>
  <c r="D142"/>
  <c r="D106"/>
  <c r="C40"/>
  <c r="C43"/>
  <c r="M35"/>
  <c r="M36" s="1"/>
  <c r="J36"/>
  <c r="J39"/>
  <c r="J43" s="1"/>
  <c r="R129"/>
  <c r="R130" s="1"/>
  <c r="E130"/>
  <c r="M137"/>
  <c r="M138" s="1"/>
  <c r="J138"/>
  <c r="J141"/>
  <c r="H40"/>
  <c r="H43"/>
  <c r="J142" i="69" l="1"/>
  <c r="P40"/>
  <c r="P43"/>
  <c r="L40" i="79"/>
  <c r="L43"/>
  <c r="M43" s="1"/>
  <c r="M44" s="1"/>
  <c r="M39" i="69"/>
  <c r="M40" s="1"/>
  <c r="K43"/>
  <c r="O145"/>
  <c r="O146" s="1"/>
  <c r="O44"/>
  <c r="O147" s="1"/>
  <c r="K145" i="79"/>
  <c r="K146" s="1"/>
  <c r="K44"/>
  <c r="P40"/>
  <c r="P43"/>
  <c r="N146" i="69"/>
  <c r="N147" s="1"/>
  <c r="L40"/>
  <c r="L43"/>
  <c r="O145" i="79"/>
  <c r="O146" s="1"/>
  <c r="O44"/>
  <c r="N146"/>
  <c r="N147" s="1"/>
  <c r="K106" i="67"/>
  <c r="M141" i="69"/>
  <c r="M106" s="1"/>
  <c r="J146" i="79"/>
  <c r="J147" s="1"/>
  <c r="J146" i="69"/>
  <c r="J147" s="1"/>
  <c r="G40" i="67"/>
  <c r="G106"/>
  <c r="I39"/>
  <c r="I40" s="1"/>
  <c r="F40" i="69"/>
  <c r="F106"/>
  <c r="R132" i="79"/>
  <c r="E30" i="68"/>
  <c r="E35"/>
  <c r="E36" s="1"/>
  <c r="C43" i="71"/>
  <c r="C145" s="1"/>
  <c r="G106" i="68"/>
  <c r="N106" i="69"/>
  <c r="R137"/>
  <c r="R138" s="1"/>
  <c r="L106" i="79"/>
  <c r="P106" i="69"/>
  <c r="Q39" i="70"/>
  <c r="Q40" s="1"/>
  <c r="O145" i="71"/>
  <c r="O146" s="1"/>
  <c r="O44"/>
  <c r="P145" i="66"/>
  <c r="P146" s="1"/>
  <c r="P44"/>
  <c r="B39" i="68"/>
  <c r="B43" s="1"/>
  <c r="Q39" i="69"/>
  <c r="Q40" s="1"/>
  <c r="P145" i="67"/>
  <c r="P146" s="1"/>
  <c r="P44"/>
  <c r="O145" i="66"/>
  <c r="O146" s="1"/>
  <c r="O44"/>
  <c r="O145" i="67"/>
  <c r="O146" s="1"/>
  <c r="O44"/>
  <c r="P145" i="68"/>
  <c r="P146" s="1"/>
  <c r="P44"/>
  <c r="O145"/>
  <c r="O146" s="1"/>
  <c r="O44"/>
  <c r="P145" i="71"/>
  <c r="P146" s="1"/>
  <c r="P44"/>
  <c r="C40"/>
  <c r="Q43"/>
  <c r="Q44" s="1"/>
  <c r="N145"/>
  <c r="N44"/>
  <c r="N145" i="66"/>
  <c r="Q43"/>
  <c r="Q44" s="1"/>
  <c r="N44"/>
  <c r="N145" i="68"/>
  <c r="Q43"/>
  <c r="Q44" s="1"/>
  <c r="N44"/>
  <c r="N145" i="67"/>
  <c r="Q43"/>
  <c r="Q44" s="1"/>
  <c r="N44"/>
  <c r="B36" i="68"/>
  <c r="L106" i="69"/>
  <c r="L145" i="71"/>
  <c r="L146" s="1"/>
  <c r="L44"/>
  <c r="L40" i="70"/>
  <c r="L43"/>
  <c r="L145" i="68"/>
  <c r="L146" s="1"/>
  <c r="L44"/>
  <c r="L145" i="67"/>
  <c r="L146" s="1"/>
  <c r="L44"/>
  <c r="L145" i="66"/>
  <c r="L146" s="1"/>
  <c r="L44"/>
  <c r="K145" i="71"/>
  <c r="K146" s="1"/>
  <c r="K44"/>
  <c r="K145" i="70"/>
  <c r="K146" s="1"/>
  <c r="K44"/>
  <c r="M39"/>
  <c r="M40" s="1"/>
  <c r="K145" i="68"/>
  <c r="K146" s="1"/>
  <c r="K44"/>
  <c r="K145" i="67"/>
  <c r="K146" s="1"/>
  <c r="K44"/>
  <c r="K145" i="66"/>
  <c r="K146" s="1"/>
  <c r="K44"/>
  <c r="M43"/>
  <c r="M44" s="1"/>
  <c r="J145"/>
  <c r="J44"/>
  <c r="J145" i="71"/>
  <c r="M43"/>
  <c r="M44" s="1"/>
  <c r="J44"/>
  <c r="J146" i="70"/>
  <c r="J147" s="1"/>
  <c r="J145" i="67"/>
  <c r="M43"/>
  <c r="M44" s="1"/>
  <c r="J44"/>
  <c r="J145" i="68"/>
  <c r="M43"/>
  <c r="M44" s="1"/>
  <c r="J44"/>
  <c r="I39" i="69"/>
  <c r="I40" s="1"/>
  <c r="D137" i="55"/>
  <c r="D140"/>
  <c r="O40" i="79"/>
  <c r="O106"/>
  <c r="H43"/>
  <c r="H40"/>
  <c r="K40"/>
  <c r="K106"/>
  <c r="E142"/>
  <c r="G40"/>
  <c r="G43"/>
  <c r="E30"/>
  <c r="R29"/>
  <c r="R30" s="1"/>
  <c r="I142"/>
  <c r="B77"/>
  <c r="B36"/>
  <c r="B39"/>
  <c r="E35"/>
  <c r="D43"/>
  <c r="D40"/>
  <c r="R141"/>
  <c r="R138"/>
  <c r="F44"/>
  <c r="F145"/>
  <c r="Q142"/>
  <c r="M142"/>
  <c r="R130"/>
  <c r="R125"/>
  <c r="C40"/>
  <c r="C43"/>
  <c r="G106"/>
  <c r="Q39"/>
  <c r="Q40" s="1"/>
  <c r="M39"/>
  <c r="M40" s="1"/>
  <c r="I39"/>
  <c r="I40" s="1"/>
  <c r="P106"/>
  <c r="J142" i="71"/>
  <c r="M141"/>
  <c r="J106"/>
  <c r="F141"/>
  <c r="F138"/>
  <c r="I137"/>
  <c r="M39"/>
  <c r="M40" s="1"/>
  <c r="J40"/>
  <c r="N40"/>
  <c r="Q39"/>
  <c r="Q40" s="1"/>
  <c r="F44"/>
  <c r="I43"/>
  <c r="I44" s="1"/>
  <c r="F145"/>
  <c r="D145"/>
  <c r="D146" s="1"/>
  <c r="D44"/>
  <c r="G145"/>
  <c r="G146" s="1"/>
  <c r="G44"/>
  <c r="H145"/>
  <c r="H146" s="1"/>
  <c r="H44"/>
  <c r="N142"/>
  <c r="N106"/>
  <c r="Q141"/>
  <c r="I132"/>
  <c r="R131"/>
  <c r="R132" s="1"/>
  <c r="F44" i="70"/>
  <c r="F145"/>
  <c r="B77"/>
  <c r="B36"/>
  <c r="E35"/>
  <c r="B39"/>
  <c r="M142"/>
  <c r="R141"/>
  <c r="R138"/>
  <c r="O40"/>
  <c r="O106"/>
  <c r="E142"/>
  <c r="G40"/>
  <c r="G43"/>
  <c r="H43"/>
  <c r="H40"/>
  <c r="K40"/>
  <c r="K106"/>
  <c r="D43"/>
  <c r="D40"/>
  <c r="C40"/>
  <c r="C43"/>
  <c r="Q142"/>
  <c r="E30"/>
  <c r="R29"/>
  <c r="R30" s="1"/>
  <c r="I142"/>
  <c r="G106"/>
  <c r="D106"/>
  <c r="I39"/>
  <c r="I40" s="1"/>
  <c r="P106"/>
  <c r="H40" i="69"/>
  <c r="H43"/>
  <c r="B77"/>
  <c r="B36"/>
  <c r="E35"/>
  <c r="C40"/>
  <c r="C43"/>
  <c r="C106"/>
  <c r="D43"/>
  <c r="D40"/>
  <c r="O40"/>
  <c r="O106"/>
  <c r="G40"/>
  <c r="G43"/>
  <c r="G106"/>
  <c r="R29"/>
  <c r="R30" s="1"/>
  <c r="E30"/>
  <c r="K40"/>
  <c r="K106"/>
  <c r="R125"/>
  <c r="R130"/>
  <c r="H106"/>
  <c r="Q142"/>
  <c r="F44"/>
  <c r="F145"/>
  <c r="I142"/>
  <c r="D106"/>
  <c r="M141" i="68"/>
  <c r="J142"/>
  <c r="J106"/>
  <c r="Q137"/>
  <c r="Q138" s="1"/>
  <c r="N141"/>
  <c r="N138"/>
  <c r="R130"/>
  <c r="R125"/>
  <c r="I137"/>
  <c r="F141"/>
  <c r="F138"/>
  <c r="Q39"/>
  <c r="Q40" s="1"/>
  <c r="N40"/>
  <c r="M39"/>
  <c r="M40" s="1"/>
  <c r="J40"/>
  <c r="G145"/>
  <c r="G146" s="1"/>
  <c r="G44"/>
  <c r="F43"/>
  <c r="I39"/>
  <c r="I40" s="1"/>
  <c r="F40"/>
  <c r="C145"/>
  <c r="C44"/>
  <c r="H145"/>
  <c r="H146" s="1"/>
  <c r="H44"/>
  <c r="E142"/>
  <c r="I132"/>
  <c r="R131"/>
  <c r="R132" s="1"/>
  <c r="D44"/>
  <c r="D145"/>
  <c r="D146" s="1"/>
  <c r="R130" i="67"/>
  <c r="B77"/>
  <c r="B39"/>
  <c r="E35"/>
  <c r="B36"/>
  <c r="Q141"/>
  <c r="N106"/>
  <c r="N142"/>
  <c r="I132"/>
  <c r="R131"/>
  <c r="R132" s="1"/>
  <c r="D145"/>
  <c r="D146" s="1"/>
  <c r="D44"/>
  <c r="I137"/>
  <c r="F141"/>
  <c r="F138"/>
  <c r="C145"/>
  <c r="C44"/>
  <c r="G145"/>
  <c r="G146" s="1"/>
  <c r="G44"/>
  <c r="M39"/>
  <c r="M40" s="1"/>
  <c r="J40"/>
  <c r="Q39"/>
  <c r="Q40" s="1"/>
  <c r="N40"/>
  <c r="E30"/>
  <c r="R29"/>
  <c r="R30" s="1"/>
  <c r="H44"/>
  <c r="H145"/>
  <c r="H146" s="1"/>
  <c r="F44"/>
  <c r="I43"/>
  <c r="I44" s="1"/>
  <c r="F145"/>
  <c r="M141"/>
  <c r="J106"/>
  <c r="J142"/>
  <c r="R125"/>
  <c r="Q141" i="66"/>
  <c r="N106"/>
  <c r="N142"/>
  <c r="H145"/>
  <c r="H146" s="1"/>
  <c r="H44"/>
  <c r="I132"/>
  <c r="R131"/>
  <c r="R132" s="1"/>
  <c r="D145"/>
  <c r="D146" s="1"/>
  <c r="D44"/>
  <c r="M39"/>
  <c r="M40" s="1"/>
  <c r="J40"/>
  <c r="G145"/>
  <c r="G146" s="1"/>
  <c r="G44"/>
  <c r="I137"/>
  <c r="F141"/>
  <c r="F138"/>
  <c r="F44"/>
  <c r="I43"/>
  <c r="I44" s="1"/>
  <c r="F145"/>
  <c r="M141"/>
  <c r="J106"/>
  <c r="J142"/>
  <c r="C145"/>
  <c r="C44"/>
  <c r="Q39"/>
  <c r="Q40" s="1"/>
  <c r="N40"/>
  <c r="M142" i="69" l="1"/>
  <c r="P145"/>
  <c r="P44"/>
  <c r="L145"/>
  <c r="L146" s="1"/>
  <c r="L44"/>
  <c r="P145" i="79"/>
  <c r="P44"/>
  <c r="L145"/>
  <c r="L44"/>
  <c r="Q43" i="69"/>
  <c r="Q44" s="1"/>
  <c r="O147" i="79"/>
  <c r="K147"/>
  <c r="K145" i="69"/>
  <c r="K44"/>
  <c r="M43"/>
  <c r="M44" s="1"/>
  <c r="Q43" i="79"/>
  <c r="Q44" s="1"/>
  <c r="R141" i="69"/>
  <c r="R142" s="1"/>
  <c r="R35" i="68"/>
  <c r="R36" s="1"/>
  <c r="B40"/>
  <c r="E39"/>
  <c r="E106" s="1"/>
  <c r="C44" i="71"/>
  <c r="Q106" i="70"/>
  <c r="O147" i="68"/>
  <c r="O147" i="67"/>
  <c r="P147" i="66"/>
  <c r="Q106" i="69"/>
  <c r="P147" i="71"/>
  <c r="P147" i="68"/>
  <c r="O147" i="66"/>
  <c r="P147" i="67"/>
  <c r="O147" i="71"/>
  <c r="N146" i="68"/>
  <c r="N147" s="1"/>
  <c r="Q145"/>
  <c r="Q146" s="1"/>
  <c r="Q147" s="1"/>
  <c r="Q145" i="67"/>
  <c r="Q146" s="1"/>
  <c r="Q147" s="1"/>
  <c r="N146"/>
  <c r="N147" s="1"/>
  <c r="Q145" i="66"/>
  <c r="Q146" s="1"/>
  <c r="Q147" s="1"/>
  <c r="N146"/>
  <c r="N147" s="1"/>
  <c r="N146" i="71"/>
  <c r="N147" s="1"/>
  <c r="Q145"/>
  <c r="Q146" s="1"/>
  <c r="Q147" s="1"/>
  <c r="L147"/>
  <c r="L145" i="70"/>
  <c r="L146" s="1"/>
  <c r="L44"/>
  <c r="M43"/>
  <c r="M44" s="1"/>
  <c r="L147" i="68"/>
  <c r="L147" i="67"/>
  <c r="L147" i="66"/>
  <c r="K147" i="71"/>
  <c r="M106" i="70"/>
  <c r="K147"/>
  <c r="K147" i="68"/>
  <c r="K147" i="67"/>
  <c r="K147" i="66"/>
  <c r="H147"/>
  <c r="G147" i="67"/>
  <c r="M145"/>
  <c r="M146" s="1"/>
  <c r="M147" s="1"/>
  <c r="J146"/>
  <c r="J147" s="1"/>
  <c r="M145" i="66"/>
  <c r="M146" s="1"/>
  <c r="M147" s="1"/>
  <c r="J146"/>
  <c r="J147" s="1"/>
  <c r="J146" i="68"/>
  <c r="J147" s="1"/>
  <c r="M145"/>
  <c r="M146" s="1"/>
  <c r="M147" s="1"/>
  <c r="M145" i="71"/>
  <c r="M146" s="1"/>
  <c r="M147" s="1"/>
  <c r="J146"/>
  <c r="J147" s="1"/>
  <c r="H147"/>
  <c r="I43" i="69"/>
  <c r="I44" s="1"/>
  <c r="I106"/>
  <c r="G147" i="66"/>
  <c r="H147" i="68"/>
  <c r="I43" i="70"/>
  <c r="I44" s="1"/>
  <c r="I106" i="79"/>
  <c r="D141" i="55"/>
  <c r="D105"/>
  <c r="D147" i="71"/>
  <c r="D147" i="66"/>
  <c r="D147" i="67"/>
  <c r="E36" i="79"/>
  <c r="R35"/>
  <c r="R36" s="1"/>
  <c r="G145"/>
  <c r="G146" s="1"/>
  <c r="G44"/>
  <c r="D145"/>
  <c r="D146" s="1"/>
  <c r="D44"/>
  <c r="H145"/>
  <c r="H146" s="1"/>
  <c r="H44"/>
  <c r="C145"/>
  <c r="C44"/>
  <c r="F146"/>
  <c r="F147" s="1"/>
  <c r="R142"/>
  <c r="B40"/>
  <c r="B43"/>
  <c r="E39"/>
  <c r="Q106"/>
  <c r="I43"/>
  <c r="I44" s="1"/>
  <c r="M106"/>
  <c r="Q142" i="71"/>
  <c r="Q106"/>
  <c r="F142"/>
  <c r="F106"/>
  <c r="I141"/>
  <c r="I145"/>
  <c r="I146" s="1"/>
  <c r="I147" s="1"/>
  <c r="F146"/>
  <c r="F147" s="1"/>
  <c r="I138"/>
  <c r="R137"/>
  <c r="M142"/>
  <c r="M106"/>
  <c r="G147"/>
  <c r="E145"/>
  <c r="C146"/>
  <c r="H145" i="70"/>
  <c r="H146" s="1"/>
  <c r="H44"/>
  <c r="R142"/>
  <c r="B40"/>
  <c r="B43"/>
  <c r="E39"/>
  <c r="F146"/>
  <c r="F147" s="1"/>
  <c r="I106"/>
  <c r="C145"/>
  <c r="C44"/>
  <c r="G145"/>
  <c r="G146" s="1"/>
  <c r="G44"/>
  <c r="D145"/>
  <c r="D146" s="1"/>
  <c r="D44"/>
  <c r="E36"/>
  <c r="R35"/>
  <c r="R36" s="1"/>
  <c r="D145" i="69"/>
  <c r="D146" s="1"/>
  <c r="D44"/>
  <c r="E36"/>
  <c r="R35"/>
  <c r="R36" s="1"/>
  <c r="H145"/>
  <c r="H146" s="1"/>
  <c r="H44"/>
  <c r="G145"/>
  <c r="G146" s="1"/>
  <c r="G44"/>
  <c r="F146"/>
  <c r="F147" s="1"/>
  <c r="C145"/>
  <c r="C44"/>
  <c r="I141" i="68"/>
  <c r="F142"/>
  <c r="F106"/>
  <c r="D147"/>
  <c r="G147"/>
  <c r="F44"/>
  <c r="I43"/>
  <c r="I44" s="1"/>
  <c r="F145"/>
  <c r="B44"/>
  <c r="E43"/>
  <c r="E145"/>
  <c r="C146"/>
  <c r="C147" s="1"/>
  <c r="I138"/>
  <c r="R137"/>
  <c r="Q141"/>
  <c r="N106"/>
  <c r="N142"/>
  <c r="M142"/>
  <c r="M106"/>
  <c r="I138" i="67"/>
  <c r="R137"/>
  <c r="I145"/>
  <c r="I146" s="1"/>
  <c r="I147" s="1"/>
  <c r="F146"/>
  <c r="F147" s="1"/>
  <c r="I141"/>
  <c r="F142"/>
  <c r="F106"/>
  <c r="Q142"/>
  <c r="Q106"/>
  <c r="M106"/>
  <c r="M142"/>
  <c r="B43"/>
  <c r="E39"/>
  <c r="B40"/>
  <c r="E145"/>
  <c r="C146"/>
  <c r="C147" s="1"/>
  <c r="R35"/>
  <c r="R36" s="1"/>
  <c r="E36"/>
  <c r="H147"/>
  <c r="M142" i="66"/>
  <c r="M106"/>
  <c r="I138"/>
  <c r="R137"/>
  <c r="Q142"/>
  <c r="Q106"/>
  <c r="E145"/>
  <c r="C146"/>
  <c r="C147" s="1"/>
  <c r="I145"/>
  <c r="I146" s="1"/>
  <c r="I147" s="1"/>
  <c r="F146"/>
  <c r="F147" s="1"/>
  <c r="I141"/>
  <c r="F142"/>
  <c r="F106"/>
  <c r="K146" i="69" l="1"/>
  <c r="M145"/>
  <c r="M146" s="1"/>
  <c r="M147" s="1"/>
  <c r="L147"/>
  <c r="L146" i="79"/>
  <c r="L147" s="1"/>
  <c r="M145"/>
  <c r="M146" s="1"/>
  <c r="M147" s="1"/>
  <c r="K147" i="69"/>
  <c r="P146" i="79"/>
  <c r="P147" s="1"/>
  <c r="Q145"/>
  <c r="Q146" s="1"/>
  <c r="Q147" s="1"/>
  <c r="P146" i="69"/>
  <c r="P147" s="1"/>
  <c r="Q145"/>
  <c r="Q146" s="1"/>
  <c r="Q147" s="1"/>
  <c r="C147" i="71"/>
  <c r="E40" i="68"/>
  <c r="R39"/>
  <c r="R40" s="1"/>
  <c r="H147" i="69"/>
  <c r="H147" i="70"/>
  <c r="M145"/>
  <c r="M146" s="1"/>
  <c r="M147" s="1"/>
  <c r="L147"/>
  <c r="I145" i="79"/>
  <c r="I146" s="1"/>
  <c r="I147" s="1"/>
  <c r="I145" i="69"/>
  <c r="I146" s="1"/>
  <c r="I147" s="1"/>
  <c r="G147"/>
  <c r="G147" i="70"/>
  <c r="D147" i="69"/>
  <c r="D144" i="55"/>
  <c r="D145" s="1"/>
  <c r="D147" i="79"/>
  <c r="R39"/>
  <c r="E40"/>
  <c r="E106"/>
  <c r="E145"/>
  <c r="C146"/>
  <c r="C147" s="1"/>
  <c r="H147"/>
  <c r="G147"/>
  <c r="B44"/>
  <c r="E43"/>
  <c r="R145" i="71"/>
  <c r="R146" s="1"/>
  <c r="E146"/>
  <c r="R141"/>
  <c r="R138"/>
  <c r="I142"/>
  <c r="I106"/>
  <c r="E145" i="70"/>
  <c r="C146"/>
  <c r="C147" s="1"/>
  <c r="E40"/>
  <c r="R39"/>
  <c r="E106"/>
  <c r="D147"/>
  <c r="B44"/>
  <c r="E43"/>
  <c r="I145"/>
  <c r="I146" s="1"/>
  <c r="I147" s="1"/>
  <c r="E145" i="69"/>
  <c r="C146"/>
  <c r="C147" s="1"/>
  <c r="Q142" i="68"/>
  <c r="Q106"/>
  <c r="E44"/>
  <c r="R43"/>
  <c r="R44" s="1"/>
  <c r="E146"/>
  <c r="I142"/>
  <c r="I106"/>
  <c r="R138"/>
  <c r="R141"/>
  <c r="I145"/>
  <c r="I146" s="1"/>
  <c r="I147" s="1"/>
  <c r="F146"/>
  <c r="F147" s="1"/>
  <c r="B44" i="67"/>
  <c r="E43"/>
  <c r="R39"/>
  <c r="R40" s="1"/>
  <c r="E40"/>
  <c r="E106"/>
  <c r="I142"/>
  <c r="I106"/>
  <c r="R138"/>
  <c r="R141"/>
  <c r="R145"/>
  <c r="R146" s="1"/>
  <c r="E146"/>
  <c r="I142" i="66"/>
  <c r="I106"/>
  <c r="R145"/>
  <c r="R146" s="1"/>
  <c r="E146"/>
  <c r="R138"/>
  <c r="R141"/>
  <c r="P145" i="65"/>
  <c r="O145"/>
  <c r="N145"/>
  <c r="P144"/>
  <c r="P146" s="1"/>
  <c r="O144"/>
  <c r="N144"/>
  <c r="N146" s="1"/>
  <c r="L144"/>
  <c r="K144"/>
  <c r="J144"/>
  <c r="P140"/>
  <c r="O140"/>
  <c r="Q140" s="1"/>
  <c r="N140"/>
  <c r="L140"/>
  <c r="K140"/>
  <c r="J140"/>
  <c r="H140"/>
  <c r="G140"/>
  <c r="F140"/>
  <c r="D140"/>
  <c r="C140"/>
  <c r="P135"/>
  <c r="O135"/>
  <c r="N135"/>
  <c r="L135"/>
  <c r="K135"/>
  <c r="J135"/>
  <c r="H135"/>
  <c r="G135"/>
  <c r="F135"/>
  <c r="D135"/>
  <c r="C135"/>
  <c r="P134"/>
  <c r="O134"/>
  <c r="N134"/>
  <c r="L134"/>
  <c r="K134"/>
  <c r="J134"/>
  <c r="H134"/>
  <c r="G134"/>
  <c r="F134"/>
  <c r="D134"/>
  <c r="C134"/>
  <c r="P133"/>
  <c r="O133"/>
  <c r="N133"/>
  <c r="L133"/>
  <c r="K133"/>
  <c r="J133"/>
  <c r="H133"/>
  <c r="G133"/>
  <c r="F133"/>
  <c r="D133"/>
  <c r="C133"/>
  <c r="P128"/>
  <c r="O128"/>
  <c r="N128"/>
  <c r="Q128" s="1"/>
  <c r="L128"/>
  <c r="K128"/>
  <c r="J128"/>
  <c r="M128" s="1"/>
  <c r="H128"/>
  <c r="G128"/>
  <c r="F128"/>
  <c r="I128" s="1"/>
  <c r="D128"/>
  <c r="C128"/>
  <c r="P127"/>
  <c r="O127"/>
  <c r="N127"/>
  <c r="Q127" s="1"/>
  <c r="L127"/>
  <c r="K127"/>
  <c r="J127"/>
  <c r="M127" s="1"/>
  <c r="H127"/>
  <c r="G127"/>
  <c r="F127"/>
  <c r="I127" s="1"/>
  <c r="D127"/>
  <c r="C127"/>
  <c r="P126"/>
  <c r="P129" s="1"/>
  <c r="O126"/>
  <c r="O129" s="1"/>
  <c r="N126"/>
  <c r="Q126" s="1"/>
  <c r="L126"/>
  <c r="L129" s="1"/>
  <c r="K126"/>
  <c r="K129" s="1"/>
  <c r="J126"/>
  <c r="J129" s="1"/>
  <c r="M129" s="1"/>
  <c r="H126"/>
  <c r="H129" s="1"/>
  <c r="G126"/>
  <c r="G129" s="1"/>
  <c r="F126"/>
  <c r="F129" s="1"/>
  <c r="I129" s="1"/>
  <c r="D126"/>
  <c r="D129" s="1"/>
  <c r="C126"/>
  <c r="C129" s="1"/>
  <c r="P122"/>
  <c r="O122"/>
  <c r="N122"/>
  <c r="Q122" s="1"/>
  <c r="L122"/>
  <c r="K122"/>
  <c r="J122"/>
  <c r="M122" s="1"/>
  <c r="H122"/>
  <c r="G122"/>
  <c r="F122"/>
  <c r="I122" s="1"/>
  <c r="D122"/>
  <c r="C122"/>
  <c r="B122"/>
  <c r="P121"/>
  <c r="O121"/>
  <c r="N121"/>
  <c r="Q121" s="1"/>
  <c r="L121"/>
  <c r="K121"/>
  <c r="J121"/>
  <c r="M121" s="1"/>
  <c r="H121"/>
  <c r="G121"/>
  <c r="F121"/>
  <c r="I121" s="1"/>
  <c r="D121"/>
  <c r="C121"/>
  <c r="E121" s="1"/>
  <c r="P120"/>
  <c r="O120"/>
  <c r="N120"/>
  <c r="Q120" s="1"/>
  <c r="L120"/>
  <c r="K120"/>
  <c r="J120"/>
  <c r="M120" s="1"/>
  <c r="H120"/>
  <c r="G120"/>
  <c r="F120"/>
  <c r="I120" s="1"/>
  <c r="D120"/>
  <c r="C120"/>
  <c r="E120" s="1"/>
  <c r="P119"/>
  <c r="O119"/>
  <c r="N119"/>
  <c r="Q119" s="1"/>
  <c r="L119"/>
  <c r="K119"/>
  <c r="J119"/>
  <c r="M119" s="1"/>
  <c r="H119"/>
  <c r="G119"/>
  <c r="F119"/>
  <c r="I119" s="1"/>
  <c r="D119"/>
  <c r="C119"/>
  <c r="E119" s="1"/>
  <c r="P118"/>
  <c r="O118"/>
  <c r="N118"/>
  <c r="Q118" s="1"/>
  <c r="L118"/>
  <c r="K118"/>
  <c r="J118"/>
  <c r="M118" s="1"/>
  <c r="H118"/>
  <c r="G118"/>
  <c r="F118"/>
  <c r="I118" s="1"/>
  <c r="D118"/>
  <c r="C118"/>
  <c r="E118" s="1"/>
  <c r="P117"/>
  <c r="O117"/>
  <c r="N117"/>
  <c r="Q117" s="1"/>
  <c r="L117"/>
  <c r="K117"/>
  <c r="J117"/>
  <c r="M117" s="1"/>
  <c r="H117"/>
  <c r="G117"/>
  <c r="F117"/>
  <c r="I117" s="1"/>
  <c r="D117"/>
  <c r="C117"/>
  <c r="B117"/>
  <c r="P116"/>
  <c r="O116"/>
  <c r="N116"/>
  <c r="Q116" s="1"/>
  <c r="L116"/>
  <c r="K116"/>
  <c r="J116"/>
  <c r="M116" s="1"/>
  <c r="H116"/>
  <c r="G116"/>
  <c r="F116"/>
  <c r="I116" s="1"/>
  <c r="D116"/>
  <c r="C116"/>
  <c r="E116" s="1"/>
  <c r="P114"/>
  <c r="O114"/>
  <c r="N114"/>
  <c r="Q114" s="1"/>
  <c r="L114"/>
  <c r="K114"/>
  <c r="J114"/>
  <c r="M114" s="1"/>
  <c r="H114"/>
  <c r="G114"/>
  <c r="F114"/>
  <c r="I114" s="1"/>
  <c r="D114"/>
  <c r="C114"/>
  <c r="E114" s="1"/>
  <c r="P113"/>
  <c r="P123" s="1"/>
  <c r="O113"/>
  <c r="O123" s="1"/>
  <c r="N113"/>
  <c r="Q113" s="1"/>
  <c r="L113"/>
  <c r="L123" s="1"/>
  <c r="K113"/>
  <c r="K123" s="1"/>
  <c r="J113"/>
  <c r="M113" s="1"/>
  <c r="H113"/>
  <c r="H123" s="1"/>
  <c r="G113"/>
  <c r="G123" s="1"/>
  <c r="F113"/>
  <c r="I113" s="1"/>
  <c r="D113"/>
  <c r="D123" s="1"/>
  <c r="C113"/>
  <c r="C123" s="1"/>
  <c r="E123" s="1"/>
  <c r="P111"/>
  <c r="O111"/>
  <c r="N111"/>
  <c r="Q111" s="1"/>
  <c r="L111"/>
  <c r="K111"/>
  <c r="J111"/>
  <c r="M111" s="1"/>
  <c r="H111"/>
  <c r="G111"/>
  <c r="F111"/>
  <c r="I111" s="1"/>
  <c r="D111"/>
  <c r="C111"/>
  <c r="E111" s="1"/>
  <c r="P109"/>
  <c r="O109"/>
  <c r="N109"/>
  <c r="Q109" s="1"/>
  <c r="L109"/>
  <c r="K109"/>
  <c r="J109"/>
  <c r="M109" s="1"/>
  <c r="H109"/>
  <c r="G109"/>
  <c r="F109"/>
  <c r="I109" s="1"/>
  <c r="D109"/>
  <c r="C109"/>
  <c r="P108"/>
  <c r="O108"/>
  <c r="N108"/>
  <c r="Q108" s="1"/>
  <c r="L108"/>
  <c r="K108"/>
  <c r="J108"/>
  <c r="M108" s="1"/>
  <c r="H108"/>
  <c r="G108"/>
  <c r="F108"/>
  <c r="I108" s="1"/>
  <c r="D108"/>
  <c r="C108"/>
  <c r="B108"/>
  <c r="B104"/>
  <c r="B128" s="1"/>
  <c r="E128" s="1"/>
  <c r="B103"/>
  <c r="B100"/>
  <c r="B95"/>
  <c r="B90"/>
  <c r="R48"/>
  <c r="Q48"/>
  <c r="P48"/>
  <c r="O48"/>
  <c r="N48"/>
  <c r="M48"/>
  <c r="L48"/>
  <c r="K48"/>
  <c r="J48"/>
  <c r="I48"/>
  <c r="H48"/>
  <c r="G48"/>
  <c r="F48"/>
  <c r="E48"/>
  <c r="D48"/>
  <c r="C48"/>
  <c r="B48"/>
  <c r="Q43"/>
  <c r="Q42"/>
  <c r="M42"/>
  <c r="H42"/>
  <c r="H144" s="1"/>
  <c r="G42"/>
  <c r="G144" s="1"/>
  <c r="F42"/>
  <c r="F144" s="1"/>
  <c r="D42"/>
  <c r="D144" s="1"/>
  <c r="C42"/>
  <c r="C144" s="1"/>
  <c r="B42"/>
  <c r="Q41"/>
  <c r="M41"/>
  <c r="I41"/>
  <c r="E41"/>
  <c r="Q38"/>
  <c r="M38"/>
  <c r="I38"/>
  <c r="E38"/>
  <c r="P34"/>
  <c r="O34"/>
  <c r="N34"/>
  <c r="L34"/>
  <c r="K34"/>
  <c r="J34"/>
  <c r="H34"/>
  <c r="G34"/>
  <c r="F34"/>
  <c r="D34"/>
  <c r="C34"/>
  <c r="Q33"/>
  <c r="M33"/>
  <c r="I33"/>
  <c r="E33"/>
  <c r="Q32"/>
  <c r="M32"/>
  <c r="I32"/>
  <c r="E32"/>
  <c r="B107"/>
  <c r="Q31"/>
  <c r="M31"/>
  <c r="I31"/>
  <c r="E31"/>
  <c r="P27"/>
  <c r="O27"/>
  <c r="N27"/>
  <c r="L27"/>
  <c r="K27"/>
  <c r="J27"/>
  <c r="H27"/>
  <c r="G27"/>
  <c r="F27"/>
  <c r="D27"/>
  <c r="C27"/>
  <c r="Q26"/>
  <c r="M26"/>
  <c r="I26"/>
  <c r="E26"/>
  <c r="Q25"/>
  <c r="M25"/>
  <c r="I25"/>
  <c r="E25"/>
  <c r="Q24"/>
  <c r="M24"/>
  <c r="I24"/>
  <c r="E24"/>
  <c r="Q20"/>
  <c r="M20"/>
  <c r="I20"/>
  <c r="E20"/>
  <c r="Q19"/>
  <c r="M19"/>
  <c r="I19"/>
  <c r="E19"/>
  <c r="Q18"/>
  <c r="M18"/>
  <c r="I18"/>
  <c r="E18"/>
  <c r="Q17"/>
  <c r="M17"/>
  <c r="I17"/>
  <c r="E17"/>
  <c r="Q16"/>
  <c r="M16"/>
  <c r="I16"/>
  <c r="E16"/>
  <c r="Q15"/>
  <c r="M15"/>
  <c r="I15"/>
  <c r="Q14"/>
  <c r="M14"/>
  <c r="I14"/>
  <c r="E14"/>
  <c r="P13"/>
  <c r="O13"/>
  <c r="O21" s="1"/>
  <c r="N13"/>
  <c r="N115" s="1"/>
  <c r="Q115" s="1"/>
  <c r="L13"/>
  <c r="K13"/>
  <c r="K21" s="1"/>
  <c r="J13"/>
  <c r="J115" s="1"/>
  <c r="M115" s="1"/>
  <c r="H13"/>
  <c r="G13"/>
  <c r="G21" s="1"/>
  <c r="F13"/>
  <c r="F115" s="1"/>
  <c r="I115" s="1"/>
  <c r="D13"/>
  <c r="C13"/>
  <c r="C21" s="1"/>
  <c r="Q12"/>
  <c r="M12"/>
  <c r="I12"/>
  <c r="B75"/>
  <c r="Q11"/>
  <c r="M11"/>
  <c r="I11"/>
  <c r="E11"/>
  <c r="Q9"/>
  <c r="M9"/>
  <c r="I9"/>
  <c r="E9"/>
  <c r="P8"/>
  <c r="O8"/>
  <c r="O110" s="1"/>
  <c r="N8"/>
  <c r="N110" s="1"/>
  <c r="L8"/>
  <c r="K8"/>
  <c r="K110" s="1"/>
  <c r="J8"/>
  <c r="J110" s="1"/>
  <c r="H8"/>
  <c r="G8"/>
  <c r="G110" s="1"/>
  <c r="F8"/>
  <c r="F110" s="1"/>
  <c r="D8"/>
  <c r="C8"/>
  <c r="C110" s="1"/>
  <c r="Q7"/>
  <c r="M7"/>
  <c r="I7"/>
  <c r="E7"/>
  <c r="Q6"/>
  <c r="M6"/>
  <c r="I6"/>
  <c r="E6"/>
  <c r="Q5"/>
  <c r="M5"/>
  <c r="I5"/>
  <c r="B78"/>
  <c r="Q4"/>
  <c r="M4"/>
  <c r="I4"/>
  <c r="E4"/>
  <c r="Q27" l="1"/>
  <c r="Q145"/>
  <c r="O146"/>
  <c r="Q13"/>
  <c r="N21"/>
  <c r="N112"/>
  <c r="N124" s="1"/>
  <c r="O52"/>
  <c r="O136"/>
  <c r="P136"/>
  <c r="Q135"/>
  <c r="N129"/>
  <c r="Q129" s="1"/>
  <c r="Q134"/>
  <c r="O112"/>
  <c r="O124" s="1"/>
  <c r="O125" s="1"/>
  <c r="N52"/>
  <c r="O115"/>
  <c r="N123"/>
  <c r="Q123" s="1"/>
  <c r="Q133"/>
  <c r="Q144"/>
  <c r="Q146" s="1"/>
  <c r="N10"/>
  <c r="N54" s="1"/>
  <c r="Q8"/>
  <c r="L136"/>
  <c r="M134"/>
  <c r="K115"/>
  <c r="M135"/>
  <c r="K136"/>
  <c r="M140"/>
  <c r="M27"/>
  <c r="K52"/>
  <c r="K112"/>
  <c r="K124" s="1"/>
  <c r="K131" s="1"/>
  <c r="J123"/>
  <c r="M123" s="1"/>
  <c r="J112"/>
  <c r="J130" s="1"/>
  <c r="M13"/>
  <c r="M52" s="1"/>
  <c r="J52"/>
  <c r="M144"/>
  <c r="M126"/>
  <c r="J21"/>
  <c r="J10"/>
  <c r="J53" s="1"/>
  <c r="M8"/>
  <c r="H136"/>
  <c r="I135"/>
  <c r="G136"/>
  <c r="I140"/>
  <c r="I34"/>
  <c r="I134"/>
  <c r="I27"/>
  <c r="G115"/>
  <c r="G52"/>
  <c r="G112"/>
  <c r="G124" s="1"/>
  <c r="R11"/>
  <c r="F52"/>
  <c r="I13"/>
  <c r="I52" s="1"/>
  <c r="R16"/>
  <c r="R18"/>
  <c r="R19"/>
  <c r="R20"/>
  <c r="F21"/>
  <c r="R38"/>
  <c r="R41"/>
  <c r="R32"/>
  <c r="F123"/>
  <c r="I123" s="1"/>
  <c r="D146" i="55"/>
  <c r="R145" i="68"/>
  <c r="R146" s="1"/>
  <c r="R147" s="1"/>
  <c r="R26" i="65"/>
  <c r="R25"/>
  <c r="R24"/>
  <c r="I126"/>
  <c r="R119"/>
  <c r="R14"/>
  <c r="R9"/>
  <c r="R111"/>
  <c r="F112"/>
  <c r="F130" s="1"/>
  <c r="F10"/>
  <c r="F53" s="1"/>
  <c r="I8"/>
  <c r="R7"/>
  <c r="R4"/>
  <c r="C112"/>
  <c r="C130" s="1"/>
  <c r="E140"/>
  <c r="E135"/>
  <c r="D136"/>
  <c r="E126"/>
  <c r="E122"/>
  <c r="R122" s="1"/>
  <c r="E42"/>
  <c r="C136"/>
  <c r="C115"/>
  <c r="E115" s="1"/>
  <c r="R115" s="1"/>
  <c r="C52"/>
  <c r="E16" i="71"/>
  <c r="R16" s="1"/>
  <c r="B21"/>
  <c r="E16" i="66"/>
  <c r="R16" s="1"/>
  <c r="B21"/>
  <c r="E44" i="79"/>
  <c r="R43"/>
  <c r="R44" s="1"/>
  <c r="R40"/>
  <c r="R106"/>
  <c r="R145"/>
  <c r="R146" s="1"/>
  <c r="E146"/>
  <c r="R142" i="71"/>
  <c r="R145" i="70"/>
  <c r="R146" s="1"/>
  <c r="E146"/>
  <c r="E44"/>
  <c r="R43"/>
  <c r="R44" s="1"/>
  <c r="R40"/>
  <c r="R106"/>
  <c r="R145" i="69"/>
  <c r="R146" s="1"/>
  <c r="E146"/>
  <c r="E147" i="68"/>
  <c r="R106"/>
  <c r="R142"/>
  <c r="R106" i="67"/>
  <c r="R142"/>
  <c r="E44"/>
  <c r="E147" s="1"/>
  <c r="R43"/>
  <c r="R44" s="1"/>
  <c r="R147" s="1"/>
  <c r="R142" i="66"/>
  <c r="D21" i="65"/>
  <c r="D52"/>
  <c r="H21"/>
  <c r="H52"/>
  <c r="L21"/>
  <c r="L52"/>
  <c r="P21"/>
  <c r="Q21" s="1"/>
  <c r="P52"/>
  <c r="B131"/>
  <c r="D10"/>
  <c r="D110"/>
  <c r="D112" s="1"/>
  <c r="D124" s="1"/>
  <c r="L10"/>
  <c r="L110"/>
  <c r="L112" s="1"/>
  <c r="L124" s="1"/>
  <c r="P10"/>
  <c r="P110"/>
  <c r="P112" s="1"/>
  <c r="P124" s="1"/>
  <c r="Q52"/>
  <c r="R128"/>
  <c r="M110"/>
  <c r="R114"/>
  <c r="L115"/>
  <c r="R120"/>
  <c r="B8"/>
  <c r="B27"/>
  <c r="Q34"/>
  <c r="E5"/>
  <c r="R5" s="1"/>
  <c r="E12"/>
  <c r="R12" s="1"/>
  <c r="B73"/>
  <c r="R17"/>
  <c r="R33"/>
  <c r="B34"/>
  <c r="H115"/>
  <c r="P115"/>
  <c r="E117"/>
  <c r="R117" s="1"/>
  <c r="R118"/>
  <c r="M133"/>
  <c r="E144"/>
  <c r="Q112"/>
  <c r="B132"/>
  <c r="E108"/>
  <c r="R108" s="1"/>
  <c r="E15"/>
  <c r="H10"/>
  <c r="H110"/>
  <c r="H112" s="1"/>
  <c r="H124" s="1"/>
  <c r="B127"/>
  <c r="B105"/>
  <c r="Q110"/>
  <c r="R6"/>
  <c r="R31"/>
  <c r="M34"/>
  <c r="I42"/>
  <c r="D115"/>
  <c r="I144"/>
  <c r="I110"/>
  <c r="R116"/>
  <c r="R121"/>
  <c r="O130"/>
  <c r="I133"/>
  <c r="C10"/>
  <c r="G10"/>
  <c r="K10"/>
  <c r="O10"/>
  <c r="B13"/>
  <c r="E113"/>
  <c r="R113" s="1"/>
  <c r="B124"/>
  <c r="F136"/>
  <c r="J136"/>
  <c r="N136"/>
  <c r="Q136" s="1"/>
  <c r="M112" l="1"/>
  <c r="M130" s="1"/>
  <c r="K130"/>
  <c r="O131"/>
  <c r="O137" s="1"/>
  <c r="N130"/>
  <c r="Q130"/>
  <c r="N22"/>
  <c r="N23" s="1"/>
  <c r="P130"/>
  <c r="N53"/>
  <c r="N44"/>
  <c r="N147" s="1"/>
  <c r="N51"/>
  <c r="N28"/>
  <c r="I21"/>
  <c r="M136"/>
  <c r="M21"/>
  <c r="L130"/>
  <c r="J124"/>
  <c r="J125" s="1"/>
  <c r="R123"/>
  <c r="K125"/>
  <c r="J54"/>
  <c r="J22"/>
  <c r="J29" s="1"/>
  <c r="J51"/>
  <c r="J28"/>
  <c r="H130"/>
  <c r="F28"/>
  <c r="F54"/>
  <c r="C124"/>
  <c r="E124" s="1"/>
  <c r="F22"/>
  <c r="F29" s="1"/>
  <c r="I136"/>
  <c r="F124"/>
  <c r="I124" s="1"/>
  <c r="R135"/>
  <c r="G130"/>
  <c r="R140"/>
  <c r="I112"/>
  <c r="I130" s="1"/>
  <c r="R42"/>
  <c r="R126"/>
  <c r="F51"/>
  <c r="E21" i="71"/>
  <c r="R21" s="1"/>
  <c r="B76"/>
  <c r="B74"/>
  <c r="B22"/>
  <c r="B117" i="55"/>
  <c r="E117" s="1"/>
  <c r="R117" s="1"/>
  <c r="E16"/>
  <c r="R16" s="1"/>
  <c r="B74" i="66"/>
  <c r="E21"/>
  <c r="R21" s="1"/>
  <c r="B76"/>
  <c r="B22"/>
  <c r="E147" i="70"/>
  <c r="R147" i="79"/>
  <c r="E147"/>
  <c r="R147" i="70"/>
  <c r="K54" i="65"/>
  <c r="K22"/>
  <c r="K53"/>
  <c r="K51"/>
  <c r="K28"/>
  <c r="M10"/>
  <c r="R15"/>
  <c r="N131"/>
  <c r="N125"/>
  <c r="Q124"/>
  <c r="Q125" s="1"/>
  <c r="E34"/>
  <c r="R34" s="1"/>
  <c r="B109"/>
  <c r="E8"/>
  <c r="R8" s="1"/>
  <c r="B10"/>
  <c r="B28" s="1"/>
  <c r="O132"/>
  <c r="P53"/>
  <c r="P54"/>
  <c r="P22"/>
  <c r="P51"/>
  <c r="P44"/>
  <c r="P147" s="1"/>
  <c r="P28"/>
  <c r="D53"/>
  <c r="D22"/>
  <c r="D51"/>
  <c r="D54"/>
  <c r="O54"/>
  <c r="O22"/>
  <c r="O53"/>
  <c r="O44"/>
  <c r="O147" s="1"/>
  <c r="O28"/>
  <c r="O51"/>
  <c r="H53"/>
  <c r="H54"/>
  <c r="H28"/>
  <c r="H51"/>
  <c r="H22"/>
  <c r="G131"/>
  <c r="G125"/>
  <c r="E27"/>
  <c r="P125"/>
  <c r="P131"/>
  <c r="D131"/>
  <c r="D125"/>
  <c r="N29"/>
  <c r="B52"/>
  <c r="E13"/>
  <c r="C54"/>
  <c r="C22"/>
  <c r="C53"/>
  <c r="C51"/>
  <c r="C28"/>
  <c r="H125"/>
  <c r="H131"/>
  <c r="K137"/>
  <c r="K132"/>
  <c r="L53"/>
  <c r="L51"/>
  <c r="L22"/>
  <c r="L54"/>
  <c r="E131"/>
  <c r="G54"/>
  <c r="G22"/>
  <c r="G53"/>
  <c r="G51"/>
  <c r="G28"/>
  <c r="E127"/>
  <c r="R127" s="1"/>
  <c r="B129"/>
  <c r="R144"/>
  <c r="L131"/>
  <c r="L125"/>
  <c r="D28"/>
  <c r="I10"/>
  <c r="D130"/>
  <c r="B21"/>
  <c r="Q10"/>
  <c r="L28"/>
  <c r="C125" l="1"/>
  <c r="Q22"/>
  <c r="Q23" s="1"/>
  <c r="C131"/>
  <c r="C132" s="1"/>
  <c r="J131"/>
  <c r="M131" s="1"/>
  <c r="M132" s="1"/>
  <c r="F131"/>
  <c r="F137" s="1"/>
  <c r="M124"/>
  <c r="M125" s="1"/>
  <c r="F23"/>
  <c r="J23"/>
  <c r="M22"/>
  <c r="M23" s="1"/>
  <c r="F125"/>
  <c r="I125"/>
  <c r="B29" i="66"/>
  <c r="B23"/>
  <c r="E22"/>
  <c r="B29" i="71"/>
  <c r="E22"/>
  <c r="B23"/>
  <c r="R27" i="65"/>
  <c r="D29"/>
  <c r="D23"/>
  <c r="M51"/>
  <c r="M53"/>
  <c r="M54"/>
  <c r="M28"/>
  <c r="I51"/>
  <c r="I53"/>
  <c r="I54"/>
  <c r="I28"/>
  <c r="E129"/>
  <c r="N35"/>
  <c r="N30"/>
  <c r="P137"/>
  <c r="P132"/>
  <c r="B51"/>
  <c r="B22"/>
  <c r="E10"/>
  <c r="E28" s="1"/>
  <c r="B53"/>
  <c r="B54"/>
  <c r="B133"/>
  <c r="E109"/>
  <c r="R109" s="1"/>
  <c r="B110"/>
  <c r="N132"/>
  <c r="N137"/>
  <c r="Q131"/>
  <c r="Q132" s="1"/>
  <c r="B74"/>
  <c r="E21"/>
  <c r="R21" s="1"/>
  <c r="B76"/>
  <c r="L29"/>
  <c r="L23"/>
  <c r="H29"/>
  <c r="H23"/>
  <c r="Q51"/>
  <c r="Q53"/>
  <c r="Q54"/>
  <c r="Q28"/>
  <c r="Q44"/>
  <c r="Q147" s="1"/>
  <c r="L137"/>
  <c r="L132"/>
  <c r="G29"/>
  <c r="G23"/>
  <c r="J35"/>
  <c r="J30"/>
  <c r="E52"/>
  <c r="R13"/>
  <c r="R52" s="1"/>
  <c r="G137"/>
  <c r="G132"/>
  <c r="F30"/>
  <c r="F35"/>
  <c r="K141"/>
  <c r="K138"/>
  <c r="H137"/>
  <c r="H132"/>
  <c r="C29"/>
  <c r="C23"/>
  <c r="D137"/>
  <c r="D132"/>
  <c r="O23"/>
  <c r="O29"/>
  <c r="P29"/>
  <c r="P23"/>
  <c r="O141"/>
  <c r="O138"/>
  <c r="C137"/>
  <c r="K23"/>
  <c r="K29"/>
  <c r="I22"/>
  <c r="I23" s="1"/>
  <c r="Q29" l="1"/>
  <c r="Q30" s="1"/>
  <c r="J132"/>
  <c r="J137"/>
  <c r="J138" s="1"/>
  <c r="I131"/>
  <c r="I132" s="1"/>
  <c r="R124"/>
  <c r="F132"/>
  <c r="I29"/>
  <c r="I30" s="1"/>
  <c r="R22" i="66"/>
  <c r="R23" s="1"/>
  <c r="E23"/>
  <c r="B30" i="71"/>
  <c r="E29"/>
  <c r="B35"/>
  <c r="E23"/>
  <c r="R22"/>
  <c r="R23" s="1"/>
  <c r="E29" i="66"/>
  <c r="B30"/>
  <c r="B35"/>
  <c r="O142" i="65"/>
  <c r="P141"/>
  <c r="P138"/>
  <c r="D35"/>
  <c r="D30"/>
  <c r="C141"/>
  <c r="C138"/>
  <c r="E137"/>
  <c r="P35"/>
  <c r="P30"/>
  <c r="O35"/>
  <c r="O30"/>
  <c r="F36"/>
  <c r="F39"/>
  <c r="G141"/>
  <c r="G138"/>
  <c r="J36"/>
  <c r="J39"/>
  <c r="J43" s="1"/>
  <c r="H35"/>
  <c r="H30"/>
  <c r="N36"/>
  <c r="N39"/>
  <c r="D141"/>
  <c r="D138"/>
  <c r="H141"/>
  <c r="H138"/>
  <c r="G35"/>
  <c r="G30"/>
  <c r="N141"/>
  <c r="N138"/>
  <c r="Q137"/>
  <c r="Q138" s="1"/>
  <c r="E133"/>
  <c r="R133" s="1"/>
  <c r="B134"/>
  <c r="B23"/>
  <c r="B29"/>
  <c r="E22"/>
  <c r="R129"/>
  <c r="F141"/>
  <c r="F138"/>
  <c r="I137"/>
  <c r="I138" s="1"/>
  <c r="E51"/>
  <c r="R10"/>
  <c r="E53"/>
  <c r="E54"/>
  <c r="K35"/>
  <c r="K30"/>
  <c r="C35"/>
  <c r="C30"/>
  <c r="K142"/>
  <c r="L141"/>
  <c r="L138"/>
  <c r="L35"/>
  <c r="L30"/>
  <c r="E110"/>
  <c r="R110" s="1"/>
  <c r="B112"/>
  <c r="E112" s="1"/>
  <c r="E130" s="1"/>
  <c r="M29"/>
  <c r="M30" s="1"/>
  <c r="R131" l="1"/>
  <c r="M137"/>
  <c r="M138" s="1"/>
  <c r="J141"/>
  <c r="M141" s="1"/>
  <c r="Q35"/>
  <c r="Q36" s="1"/>
  <c r="M35"/>
  <c r="M36" s="1"/>
  <c r="J145"/>
  <c r="J44"/>
  <c r="B36" i="66"/>
  <c r="E35"/>
  <c r="B77"/>
  <c r="B39"/>
  <c r="E30"/>
  <c r="R29"/>
  <c r="R30" s="1"/>
  <c r="R29" i="71"/>
  <c r="R30" s="1"/>
  <c r="E30"/>
  <c r="B36"/>
  <c r="B39"/>
  <c r="B77"/>
  <c r="E35"/>
  <c r="R51" i="65"/>
  <c r="R53"/>
  <c r="R54"/>
  <c r="F142"/>
  <c r="F106"/>
  <c r="I141"/>
  <c r="P142"/>
  <c r="R112"/>
  <c r="E125"/>
  <c r="E132"/>
  <c r="E23"/>
  <c r="R22"/>
  <c r="R23" s="1"/>
  <c r="G142"/>
  <c r="E138"/>
  <c r="D39"/>
  <c r="D106" s="1"/>
  <c r="D36"/>
  <c r="L39"/>
  <c r="L36"/>
  <c r="K36"/>
  <c r="K39"/>
  <c r="K43" s="1"/>
  <c r="E134"/>
  <c r="R134" s="1"/>
  <c r="R136" s="1"/>
  <c r="B136"/>
  <c r="E136" s="1"/>
  <c r="N142"/>
  <c r="N106"/>
  <c r="Q141"/>
  <c r="H142"/>
  <c r="N40"/>
  <c r="H39"/>
  <c r="H36"/>
  <c r="P39"/>
  <c r="P40" s="1"/>
  <c r="P36"/>
  <c r="F40"/>
  <c r="F43"/>
  <c r="C142"/>
  <c r="E141"/>
  <c r="L142"/>
  <c r="L106"/>
  <c r="C36"/>
  <c r="C39"/>
  <c r="C106" s="1"/>
  <c r="E29"/>
  <c r="B35"/>
  <c r="B30"/>
  <c r="G36"/>
  <c r="G39"/>
  <c r="D142"/>
  <c r="J40"/>
  <c r="O36"/>
  <c r="O39"/>
  <c r="R28"/>
  <c r="I35"/>
  <c r="I36" s="1"/>
  <c r="R137" l="1"/>
  <c r="R138" s="1"/>
  <c r="J106"/>
  <c r="J142"/>
  <c r="L40"/>
  <c r="L43"/>
  <c r="K145"/>
  <c r="K146" s="1"/>
  <c r="K44"/>
  <c r="J146"/>
  <c r="J147" s="1"/>
  <c r="B40" i="71"/>
  <c r="B43"/>
  <c r="E39"/>
  <c r="R35" i="66"/>
  <c r="R36" s="1"/>
  <c r="E36"/>
  <c r="R35" i="71"/>
  <c r="R36" s="1"/>
  <c r="E36"/>
  <c r="E39" i="66"/>
  <c r="B40"/>
  <c r="B43"/>
  <c r="O40" i="65"/>
  <c r="O106"/>
  <c r="Q142"/>
  <c r="R132"/>
  <c r="R125"/>
  <c r="M142"/>
  <c r="H43"/>
  <c r="H40"/>
  <c r="D43"/>
  <c r="D40"/>
  <c r="G40"/>
  <c r="G43"/>
  <c r="R29"/>
  <c r="R30" s="1"/>
  <c r="E30"/>
  <c r="C40"/>
  <c r="C43"/>
  <c r="E142"/>
  <c r="F44"/>
  <c r="F145"/>
  <c r="Q39"/>
  <c r="Q40" s="1"/>
  <c r="R130"/>
  <c r="M39"/>
  <c r="M40" s="1"/>
  <c r="H106"/>
  <c r="G106"/>
  <c r="I142"/>
  <c r="B77"/>
  <c r="B36"/>
  <c r="E35"/>
  <c r="B39"/>
  <c r="K40"/>
  <c r="K106"/>
  <c r="I39"/>
  <c r="I40" s="1"/>
  <c r="P106"/>
  <c r="R141" l="1"/>
  <c r="R142" s="1"/>
  <c r="L145"/>
  <c r="L146" s="1"/>
  <c r="L44"/>
  <c r="M43"/>
  <c r="M44" s="1"/>
  <c r="K147"/>
  <c r="I106"/>
  <c r="B44" i="66"/>
  <c r="E43"/>
  <c r="E43" i="71"/>
  <c r="B44"/>
  <c r="E40"/>
  <c r="E106"/>
  <c r="R39"/>
  <c r="R39" i="66"/>
  <c r="E106"/>
  <c r="E40"/>
  <c r="R35" i="65"/>
  <c r="R36" s="1"/>
  <c r="E36"/>
  <c r="H145"/>
  <c r="H146" s="1"/>
  <c r="H44"/>
  <c r="B40"/>
  <c r="B43"/>
  <c r="E39"/>
  <c r="C145"/>
  <c r="C44"/>
  <c r="G145"/>
  <c r="G146" s="1"/>
  <c r="G44"/>
  <c r="F146"/>
  <c r="F147" s="1"/>
  <c r="D145"/>
  <c r="D146" s="1"/>
  <c r="D44"/>
  <c r="I43"/>
  <c r="M106"/>
  <c r="Q106"/>
  <c r="I44" l="1"/>
  <c r="M145"/>
  <c r="M146" s="1"/>
  <c r="M147" s="1"/>
  <c r="L147"/>
  <c r="H147"/>
  <c r="E44" i="66"/>
  <c r="E147" s="1"/>
  <c r="R43"/>
  <c r="R44" s="1"/>
  <c r="R147" s="1"/>
  <c r="R40" i="71"/>
  <c r="R106"/>
  <c r="E44"/>
  <c r="E147" s="1"/>
  <c r="R43"/>
  <c r="R44" s="1"/>
  <c r="R147" s="1"/>
  <c r="R40" i="66"/>
  <c r="R106"/>
  <c r="E40" i="65"/>
  <c r="R39"/>
  <c r="E106"/>
  <c r="E145"/>
  <c r="C146"/>
  <c r="C147" s="1"/>
  <c r="I145"/>
  <c r="I146" s="1"/>
  <c r="B44"/>
  <c r="E43"/>
  <c r="R43" s="1"/>
  <c r="D147"/>
  <c r="G147"/>
  <c r="I147" l="1"/>
  <c r="R40"/>
  <c r="R106"/>
  <c r="E44"/>
  <c r="R44"/>
  <c r="R145"/>
  <c r="R146" s="1"/>
  <c r="E146"/>
  <c r="E147" l="1"/>
  <c r="R147"/>
  <c r="E38" i="69" l="1"/>
  <c r="R38" s="1"/>
  <c r="B39"/>
  <c r="B139" i="55" l="1"/>
  <c r="E139" s="1"/>
  <c r="R139" s="1"/>
  <c r="E38"/>
  <c r="R38" s="1"/>
  <c r="E39" i="69"/>
  <c r="B43"/>
  <c r="B40"/>
  <c r="R39" l="1"/>
  <c r="E106"/>
  <c r="E40"/>
  <c r="B113" i="55"/>
  <c r="E113" s="1"/>
  <c r="R113" s="1"/>
  <c r="E12"/>
  <c r="R12" s="1"/>
  <c r="E43" i="69"/>
  <c r="B44"/>
  <c r="B112" i="55"/>
  <c r="E11"/>
  <c r="R11" s="1"/>
  <c r="B21"/>
  <c r="R106" i="69" l="1"/>
  <c r="R40"/>
  <c r="R43"/>
  <c r="R44" s="1"/>
  <c r="R147" s="1"/>
  <c r="E44"/>
  <c r="E147" s="1"/>
  <c r="E21" i="55"/>
  <c r="R21" s="1"/>
  <c r="B22"/>
  <c r="B122"/>
  <c r="E112"/>
  <c r="R112" s="1"/>
  <c r="E122" l="1"/>
  <c r="R122" s="1"/>
  <c r="B123"/>
  <c r="B29"/>
  <c r="B23"/>
  <c r="E22"/>
  <c r="E23" l="1"/>
  <c r="R22"/>
  <c r="R23" s="1"/>
  <c r="B130"/>
  <c r="E123"/>
  <c r="B124"/>
  <c r="E29"/>
  <c r="B30"/>
  <c r="B35"/>
  <c r="E35" l="1"/>
  <c r="B39"/>
  <c r="B36"/>
  <c r="B131"/>
  <c r="B136"/>
  <c r="E130"/>
  <c r="E30"/>
  <c r="R29"/>
  <c r="R30" s="1"/>
  <c r="R123"/>
  <c r="R124" s="1"/>
  <c r="E124"/>
  <c r="E131" l="1"/>
  <c r="R130"/>
  <c r="R131" s="1"/>
  <c r="B43"/>
  <c r="E39"/>
  <c r="B40"/>
  <c r="E136"/>
  <c r="B140"/>
  <c r="B137"/>
  <c r="E36"/>
  <c r="R35"/>
  <c r="R36" s="1"/>
  <c r="E43" l="1"/>
  <c r="B144"/>
  <c r="B44"/>
  <c r="R136"/>
  <c r="E137"/>
  <c r="R39"/>
  <c r="R40" s="1"/>
  <c r="E40"/>
  <c r="B141"/>
  <c r="B105"/>
  <c r="E140"/>
  <c r="P144" i="54"/>
  <c r="O144"/>
  <c r="N144"/>
  <c r="L144"/>
  <c r="L145" s="1"/>
  <c r="L146" s="1"/>
  <c r="K144"/>
  <c r="J144"/>
  <c r="H144"/>
  <c r="I144" s="1"/>
  <c r="G144"/>
  <c r="F144"/>
  <c r="D144"/>
  <c r="C144"/>
  <c r="E144" s="1"/>
  <c r="B144"/>
  <c r="P143"/>
  <c r="P145" s="1"/>
  <c r="O143"/>
  <c r="N143"/>
  <c r="N145"/>
  <c r="L143"/>
  <c r="K143"/>
  <c r="K145" s="1"/>
  <c r="J143"/>
  <c r="H143"/>
  <c r="H145" s="1"/>
  <c r="H146" s="1"/>
  <c r="G143"/>
  <c r="G145" s="1"/>
  <c r="F143"/>
  <c r="D143"/>
  <c r="C143"/>
  <c r="C145"/>
  <c r="C146" s="1"/>
  <c r="B143"/>
  <c r="B145"/>
  <c r="P139"/>
  <c r="O139"/>
  <c r="Q139" s="1"/>
  <c r="N139"/>
  <c r="L139"/>
  <c r="K139"/>
  <c r="J139"/>
  <c r="M139" s="1"/>
  <c r="H139"/>
  <c r="G139"/>
  <c r="F139"/>
  <c r="D139"/>
  <c r="C139"/>
  <c r="B139"/>
  <c r="P134"/>
  <c r="O134"/>
  <c r="O135" s="1"/>
  <c r="N134"/>
  <c r="L134"/>
  <c r="K134"/>
  <c r="J134"/>
  <c r="H134"/>
  <c r="G134"/>
  <c r="F134"/>
  <c r="D134"/>
  <c r="E134" s="1"/>
  <c r="C134"/>
  <c r="B134"/>
  <c r="P133"/>
  <c r="O133"/>
  <c r="N133"/>
  <c r="L133"/>
  <c r="K133"/>
  <c r="J133"/>
  <c r="H133"/>
  <c r="G133"/>
  <c r="F133"/>
  <c r="D133"/>
  <c r="C133"/>
  <c r="B133"/>
  <c r="E133" s="1"/>
  <c r="P132"/>
  <c r="Q132" s="1"/>
  <c r="O132"/>
  <c r="N132"/>
  <c r="N135"/>
  <c r="L132"/>
  <c r="L135"/>
  <c r="K132"/>
  <c r="J132"/>
  <c r="H132"/>
  <c r="H135" s="1"/>
  <c r="G132"/>
  <c r="G135" s="1"/>
  <c r="F132"/>
  <c r="D132"/>
  <c r="D135"/>
  <c r="C132"/>
  <c r="C135"/>
  <c r="B132"/>
  <c r="B135"/>
  <c r="E135" s="1"/>
  <c r="P127"/>
  <c r="N127"/>
  <c r="Q127" s="1"/>
  <c r="L127"/>
  <c r="K127"/>
  <c r="J127"/>
  <c r="M127" s="1"/>
  <c r="H127"/>
  <c r="G127"/>
  <c r="F127"/>
  <c r="I127" s="1"/>
  <c r="D127"/>
  <c r="C127"/>
  <c r="B127"/>
  <c r="E127" s="1"/>
  <c r="P126"/>
  <c r="O126"/>
  <c r="N126"/>
  <c r="Q126" s="1"/>
  <c r="L126"/>
  <c r="K126"/>
  <c r="J126"/>
  <c r="M126" s="1"/>
  <c r="H126"/>
  <c r="G126"/>
  <c r="F126"/>
  <c r="I126" s="1"/>
  <c r="D126"/>
  <c r="C126"/>
  <c r="B126"/>
  <c r="E126" s="1"/>
  <c r="R126" s="1"/>
  <c r="P125"/>
  <c r="P128" s="1"/>
  <c r="O125"/>
  <c r="O128" s="1"/>
  <c r="N125"/>
  <c r="N128" s="1"/>
  <c r="L125"/>
  <c r="L128" s="1"/>
  <c r="K125"/>
  <c r="K128"/>
  <c r="J125"/>
  <c r="J128"/>
  <c r="M128" s="1"/>
  <c r="H125"/>
  <c r="H128" s="1"/>
  <c r="G125"/>
  <c r="G128" s="1"/>
  <c r="F125"/>
  <c r="D125"/>
  <c r="D128" s="1"/>
  <c r="C125"/>
  <c r="C128"/>
  <c r="B125"/>
  <c r="B128"/>
  <c r="E128" s="1"/>
  <c r="P121"/>
  <c r="O121"/>
  <c r="N121"/>
  <c r="Q121"/>
  <c r="L121"/>
  <c r="K121"/>
  <c r="J121"/>
  <c r="M121"/>
  <c r="H121"/>
  <c r="G121"/>
  <c r="F121"/>
  <c r="I121"/>
  <c r="D121"/>
  <c r="C121"/>
  <c r="B121"/>
  <c r="E121"/>
  <c r="R121" s="1"/>
  <c r="P120"/>
  <c r="O120"/>
  <c r="N120"/>
  <c r="Q120"/>
  <c r="L120"/>
  <c r="K120"/>
  <c r="J120"/>
  <c r="M120"/>
  <c r="H120"/>
  <c r="G120"/>
  <c r="F120"/>
  <c r="I120"/>
  <c r="D120"/>
  <c r="C120"/>
  <c r="B120"/>
  <c r="E120"/>
  <c r="R120" s="1"/>
  <c r="P119"/>
  <c r="O119"/>
  <c r="N119"/>
  <c r="Q119" s="1"/>
  <c r="L119"/>
  <c r="K119"/>
  <c r="J119"/>
  <c r="M119" s="1"/>
  <c r="H119"/>
  <c r="G119"/>
  <c r="F119"/>
  <c r="I119" s="1"/>
  <c r="D119"/>
  <c r="C119"/>
  <c r="B119"/>
  <c r="E119" s="1"/>
  <c r="R119" s="1"/>
  <c r="P118"/>
  <c r="O118"/>
  <c r="N118"/>
  <c r="Q118"/>
  <c r="L118"/>
  <c r="K118"/>
  <c r="J118"/>
  <c r="M118"/>
  <c r="H118"/>
  <c r="G118"/>
  <c r="F118"/>
  <c r="I118"/>
  <c r="D118"/>
  <c r="C118"/>
  <c r="B118"/>
  <c r="E118"/>
  <c r="R118" s="1"/>
  <c r="P117"/>
  <c r="O117"/>
  <c r="N117"/>
  <c r="Q117"/>
  <c r="L117"/>
  <c r="K117"/>
  <c r="J117"/>
  <c r="M117"/>
  <c r="H117"/>
  <c r="G117"/>
  <c r="F117"/>
  <c r="I117"/>
  <c r="D117"/>
  <c r="C117"/>
  <c r="B117"/>
  <c r="E117"/>
  <c r="R117" s="1"/>
  <c r="P116"/>
  <c r="O116"/>
  <c r="N116"/>
  <c r="Q116"/>
  <c r="L116"/>
  <c r="K116"/>
  <c r="J116"/>
  <c r="M116"/>
  <c r="H116"/>
  <c r="G116"/>
  <c r="F116"/>
  <c r="I116"/>
  <c r="D116"/>
  <c r="C116"/>
  <c r="B116"/>
  <c r="E116"/>
  <c r="R116" s="1"/>
  <c r="P115"/>
  <c r="O115"/>
  <c r="N115"/>
  <c r="Q115" s="1"/>
  <c r="L115"/>
  <c r="K115"/>
  <c r="J115"/>
  <c r="M115" s="1"/>
  <c r="H115"/>
  <c r="G115"/>
  <c r="F115"/>
  <c r="I115" s="1"/>
  <c r="R115"/>
  <c r="D115"/>
  <c r="C115"/>
  <c r="B115"/>
  <c r="E115" s="1"/>
  <c r="P113"/>
  <c r="O113"/>
  <c r="N113"/>
  <c r="Q113" s="1"/>
  <c r="L113"/>
  <c r="K113"/>
  <c r="J113"/>
  <c r="M113" s="1"/>
  <c r="H113"/>
  <c r="G113"/>
  <c r="F113"/>
  <c r="I113" s="1"/>
  <c r="D113"/>
  <c r="C113"/>
  <c r="B113"/>
  <c r="E113" s="1"/>
  <c r="P112"/>
  <c r="P122" s="1"/>
  <c r="O112"/>
  <c r="O122" s="1"/>
  <c r="N112"/>
  <c r="L112"/>
  <c r="L122" s="1"/>
  <c r="K112"/>
  <c r="K122" s="1"/>
  <c r="J112"/>
  <c r="H112"/>
  <c r="H122" s="1"/>
  <c r="G112"/>
  <c r="G122" s="1"/>
  <c r="F112"/>
  <c r="D112"/>
  <c r="D122" s="1"/>
  <c r="C112"/>
  <c r="C122" s="1"/>
  <c r="B112"/>
  <c r="E112" s="1"/>
  <c r="P110"/>
  <c r="O110"/>
  <c r="N110"/>
  <c r="Q110" s="1"/>
  <c r="R110" s="1"/>
  <c r="L110"/>
  <c r="K110"/>
  <c r="J110"/>
  <c r="M110" s="1"/>
  <c r="H110"/>
  <c r="G110"/>
  <c r="F110"/>
  <c r="I110" s="1"/>
  <c r="D110"/>
  <c r="C110"/>
  <c r="B110"/>
  <c r="E110" s="1"/>
  <c r="P108"/>
  <c r="O108"/>
  <c r="N108"/>
  <c r="Q108" s="1"/>
  <c r="L108"/>
  <c r="K108"/>
  <c r="J108"/>
  <c r="M108" s="1"/>
  <c r="H108"/>
  <c r="G108"/>
  <c r="F108"/>
  <c r="I108" s="1"/>
  <c r="D108"/>
  <c r="C108"/>
  <c r="B108"/>
  <c r="E108" s="1"/>
  <c r="Q107"/>
  <c r="P107"/>
  <c r="O107"/>
  <c r="N107"/>
  <c r="M107"/>
  <c r="L107"/>
  <c r="K107"/>
  <c r="J107"/>
  <c r="I107"/>
  <c r="H107"/>
  <c r="G107"/>
  <c r="F107"/>
  <c r="D107"/>
  <c r="C107"/>
  <c r="B107"/>
  <c r="E107" s="1"/>
  <c r="R107" s="1"/>
  <c r="P43"/>
  <c r="O43"/>
  <c r="N43"/>
  <c r="L43"/>
  <c r="K43"/>
  <c r="J43"/>
  <c r="H43"/>
  <c r="G43"/>
  <c r="F43"/>
  <c r="D43"/>
  <c r="C43"/>
  <c r="B43"/>
  <c r="B146" s="1"/>
  <c r="Q42"/>
  <c r="M42"/>
  <c r="M43" s="1"/>
  <c r="I42"/>
  <c r="E42"/>
  <c r="Q41"/>
  <c r="M41"/>
  <c r="I41"/>
  <c r="I43" s="1"/>
  <c r="E41"/>
  <c r="E43" s="1"/>
  <c r="Q37"/>
  <c r="M37"/>
  <c r="I37"/>
  <c r="R37" s="1"/>
  <c r="E37"/>
  <c r="P33"/>
  <c r="O33"/>
  <c r="N33"/>
  <c r="Q33" s="1"/>
  <c r="L33"/>
  <c r="K33"/>
  <c r="J33"/>
  <c r="H33"/>
  <c r="G33"/>
  <c r="F33"/>
  <c r="D33"/>
  <c r="C33"/>
  <c r="E33" s="1"/>
  <c r="B33"/>
  <c r="Q32"/>
  <c r="M32"/>
  <c r="I32"/>
  <c r="E32"/>
  <c r="Q31"/>
  <c r="M31"/>
  <c r="I31"/>
  <c r="E31"/>
  <c r="Q30"/>
  <c r="M30"/>
  <c r="I30"/>
  <c r="R30" s="1"/>
  <c r="E30"/>
  <c r="P26"/>
  <c r="N26"/>
  <c r="L26"/>
  <c r="K26"/>
  <c r="J26"/>
  <c r="H26"/>
  <c r="G26"/>
  <c r="F26"/>
  <c r="D26"/>
  <c r="C26"/>
  <c r="B26"/>
  <c r="Q25"/>
  <c r="O25"/>
  <c r="O26"/>
  <c r="O27" s="1"/>
  <c r="M25"/>
  <c r="I25"/>
  <c r="E25"/>
  <c r="Q24"/>
  <c r="M24"/>
  <c r="I24"/>
  <c r="E24"/>
  <c r="Q23"/>
  <c r="M23"/>
  <c r="I23"/>
  <c r="E23"/>
  <c r="Q19"/>
  <c r="M19"/>
  <c r="I19"/>
  <c r="E19"/>
  <c r="Q18"/>
  <c r="M18"/>
  <c r="I18"/>
  <c r="E18"/>
  <c r="Q17"/>
  <c r="M17"/>
  <c r="I17"/>
  <c r="E17"/>
  <c r="Q16"/>
  <c r="M16"/>
  <c r="I16"/>
  <c r="E16"/>
  <c r="Q15"/>
  <c r="M15"/>
  <c r="I15"/>
  <c r="E15"/>
  <c r="Q14"/>
  <c r="M14"/>
  <c r="I14"/>
  <c r="E14"/>
  <c r="Q13"/>
  <c r="M13"/>
  <c r="I13"/>
  <c r="E13"/>
  <c r="P12"/>
  <c r="P114" s="1"/>
  <c r="O12"/>
  <c r="N12"/>
  <c r="L12"/>
  <c r="K12"/>
  <c r="J12"/>
  <c r="H12"/>
  <c r="G12"/>
  <c r="F12"/>
  <c r="D12"/>
  <c r="C12"/>
  <c r="C114"/>
  <c r="B12"/>
  <c r="B114" s="1"/>
  <c r="B47"/>
  <c r="Q11"/>
  <c r="M11"/>
  <c r="I11"/>
  <c r="E11"/>
  <c r="Q10"/>
  <c r="M10"/>
  <c r="I10"/>
  <c r="E10"/>
  <c r="Q8"/>
  <c r="M8"/>
  <c r="I8"/>
  <c r="E8"/>
  <c r="P7"/>
  <c r="O7"/>
  <c r="O9" s="1"/>
  <c r="N7"/>
  <c r="L7"/>
  <c r="K7"/>
  <c r="K109" s="1"/>
  <c r="K111" s="1"/>
  <c r="J7"/>
  <c r="H7"/>
  <c r="G7"/>
  <c r="G9" s="1"/>
  <c r="F7"/>
  <c r="F109" s="1"/>
  <c r="D7"/>
  <c r="C7"/>
  <c r="C109" s="1"/>
  <c r="B7"/>
  <c r="Q6"/>
  <c r="M6"/>
  <c r="I6"/>
  <c r="E6"/>
  <c r="Q5"/>
  <c r="M5"/>
  <c r="I5"/>
  <c r="E5"/>
  <c r="Q4"/>
  <c r="M4"/>
  <c r="I4"/>
  <c r="E4"/>
  <c r="Q3"/>
  <c r="M3"/>
  <c r="I3"/>
  <c r="E3"/>
  <c r="M26"/>
  <c r="G109"/>
  <c r="G111" s="1"/>
  <c r="G123" s="1"/>
  <c r="G124" s="1"/>
  <c r="F114"/>
  <c r="I114"/>
  <c r="R15"/>
  <c r="E114"/>
  <c r="B122"/>
  <c r="G146"/>
  <c r="H114"/>
  <c r="H47"/>
  <c r="L47"/>
  <c r="L114"/>
  <c r="P47"/>
  <c r="J109"/>
  <c r="J111" s="1"/>
  <c r="Q128"/>
  <c r="O46"/>
  <c r="H20"/>
  <c r="P20"/>
  <c r="G129"/>
  <c r="L20"/>
  <c r="N146"/>
  <c r="C20"/>
  <c r="C47"/>
  <c r="O47"/>
  <c r="E125"/>
  <c r="M125"/>
  <c r="Q125"/>
  <c r="O127"/>
  <c r="B20"/>
  <c r="F20"/>
  <c r="N20"/>
  <c r="E132"/>
  <c r="I132"/>
  <c r="P144" i="47"/>
  <c r="N144"/>
  <c r="K144"/>
  <c r="J144"/>
  <c r="I144"/>
  <c r="I145" s="1"/>
  <c r="C144"/>
  <c r="B144"/>
  <c r="P143"/>
  <c r="N143"/>
  <c r="N145" s="1"/>
  <c r="K143"/>
  <c r="K145"/>
  <c r="K146" s="1"/>
  <c r="J143"/>
  <c r="J145" s="1"/>
  <c r="I143"/>
  <c r="C143"/>
  <c r="C145" s="1"/>
  <c r="C146" s="1"/>
  <c r="B143"/>
  <c r="P139"/>
  <c r="N139"/>
  <c r="K139"/>
  <c r="J139"/>
  <c r="I139"/>
  <c r="C139"/>
  <c r="B139"/>
  <c r="P136"/>
  <c r="P134"/>
  <c r="N134"/>
  <c r="K134"/>
  <c r="J134"/>
  <c r="I134"/>
  <c r="C134"/>
  <c r="B134"/>
  <c r="B135" s="1"/>
  <c r="P133"/>
  <c r="N133"/>
  <c r="K133"/>
  <c r="J133"/>
  <c r="J135" s="1"/>
  <c r="I133"/>
  <c r="C133"/>
  <c r="B133"/>
  <c r="P132"/>
  <c r="P135" s="1"/>
  <c r="P140" s="1"/>
  <c r="P141" s="1"/>
  <c r="N132"/>
  <c r="K132"/>
  <c r="J132"/>
  <c r="I132"/>
  <c r="C132"/>
  <c r="B132"/>
  <c r="P130"/>
  <c r="P128"/>
  <c r="P129" s="1"/>
  <c r="P127"/>
  <c r="N127"/>
  <c r="K127"/>
  <c r="J127"/>
  <c r="I127"/>
  <c r="C127"/>
  <c r="B127"/>
  <c r="P126"/>
  <c r="N126"/>
  <c r="K126"/>
  <c r="J126"/>
  <c r="I126"/>
  <c r="C126"/>
  <c r="B126"/>
  <c r="P125"/>
  <c r="N125"/>
  <c r="N128" s="1"/>
  <c r="N129" s="1"/>
  <c r="C125"/>
  <c r="C128"/>
  <c r="B125"/>
  <c r="B128" s="1"/>
  <c r="P123"/>
  <c r="P122"/>
  <c r="P121"/>
  <c r="N121"/>
  <c r="K121"/>
  <c r="J121"/>
  <c r="I121"/>
  <c r="C121"/>
  <c r="B121"/>
  <c r="P120"/>
  <c r="N120"/>
  <c r="K120"/>
  <c r="J120"/>
  <c r="I120"/>
  <c r="C120"/>
  <c r="B120"/>
  <c r="P119"/>
  <c r="N119"/>
  <c r="K119"/>
  <c r="J119"/>
  <c r="I119"/>
  <c r="C119"/>
  <c r="B119"/>
  <c r="P118"/>
  <c r="N118"/>
  <c r="K118"/>
  <c r="J118"/>
  <c r="I118"/>
  <c r="B118"/>
  <c r="P117"/>
  <c r="N117"/>
  <c r="K117"/>
  <c r="J117"/>
  <c r="I117"/>
  <c r="P116"/>
  <c r="N116"/>
  <c r="K116"/>
  <c r="J116"/>
  <c r="I116"/>
  <c r="P115"/>
  <c r="N115"/>
  <c r="K115"/>
  <c r="J115"/>
  <c r="I115"/>
  <c r="C115"/>
  <c r="P114"/>
  <c r="P113"/>
  <c r="N113"/>
  <c r="K113"/>
  <c r="J113"/>
  <c r="I113"/>
  <c r="C113"/>
  <c r="B113"/>
  <c r="P112"/>
  <c r="N112"/>
  <c r="N122" s="1"/>
  <c r="K112"/>
  <c r="K122"/>
  <c r="J112"/>
  <c r="J122" s="1"/>
  <c r="I112"/>
  <c r="I122" s="1"/>
  <c r="C112"/>
  <c r="C122" s="1"/>
  <c r="B112"/>
  <c r="B122"/>
  <c r="P111"/>
  <c r="P110"/>
  <c r="N110"/>
  <c r="K110"/>
  <c r="J110"/>
  <c r="I110"/>
  <c r="I111" s="1"/>
  <c r="I123" s="1"/>
  <c r="C110"/>
  <c r="B110"/>
  <c r="P109"/>
  <c r="P108"/>
  <c r="N108"/>
  <c r="K108"/>
  <c r="J108"/>
  <c r="I108"/>
  <c r="C108"/>
  <c r="B108"/>
  <c r="P107"/>
  <c r="N107"/>
  <c r="K107"/>
  <c r="J107"/>
  <c r="I107"/>
  <c r="C107"/>
  <c r="B107"/>
  <c r="O43"/>
  <c r="N43"/>
  <c r="N146" s="1"/>
  <c r="M43"/>
  <c r="L43"/>
  <c r="K43"/>
  <c r="J43"/>
  <c r="I43"/>
  <c r="H43"/>
  <c r="G43"/>
  <c r="F43"/>
  <c r="E43"/>
  <c r="D43"/>
  <c r="C43"/>
  <c r="B43"/>
  <c r="P42"/>
  <c r="P41"/>
  <c r="P37"/>
  <c r="O33"/>
  <c r="N33"/>
  <c r="M33"/>
  <c r="L33"/>
  <c r="K33"/>
  <c r="J33"/>
  <c r="I33"/>
  <c r="H33"/>
  <c r="G33"/>
  <c r="F33"/>
  <c r="E33"/>
  <c r="D33"/>
  <c r="C33"/>
  <c r="B33"/>
  <c r="P32"/>
  <c r="P31"/>
  <c r="P30"/>
  <c r="P33" s="1"/>
  <c r="O26"/>
  <c r="N26"/>
  <c r="M26"/>
  <c r="L26"/>
  <c r="L27" s="1"/>
  <c r="H26"/>
  <c r="G26"/>
  <c r="F26"/>
  <c r="E26"/>
  <c r="D26"/>
  <c r="C26"/>
  <c r="B26"/>
  <c r="P25"/>
  <c r="P26" s="1"/>
  <c r="P27" s="1"/>
  <c r="P24"/>
  <c r="K125"/>
  <c r="K128" s="1"/>
  <c r="J26"/>
  <c r="I26"/>
  <c r="P19"/>
  <c r="P18"/>
  <c r="P17"/>
  <c r="P16"/>
  <c r="C118"/>
  <c r="C117"/>
  <c r="B117"/>
  <c r="G12"/>
  <c r="G20" s="1"/>
  <c r="C12"/>
  <c r="E12"/>
  <c r="E47" s="1"/>
  <c r="B115"/>
  <c r="O12"/>
  <c r="N12"/>
  <c r="N114" s="1"/>
  <c r="M12"/>
  <c r="M47" s="1"/>
  <c r="L12"/>
  <c r="L47" s="1"/>
  <c r="K12"/>
  <c r="K114" s="1"/>
  <c r="J12"/>
  <c r="J114" s="1"/>
  <c r="I12"/>
  <c r="H12"/>
  <c r="H47" s="1"/>
  <c r="F12"/>
  <c r="D12"/>
  <c r="D47" s="1"/>
  <c r="B12"/>
  <c r="B20" s="1"/>
  <c r="P11"/>
  <c r="P10"/>
  <c r="O46"/>
  <c r="P8"/>
  <c r="O7"/>
  <c r="O9" s="1"/>
  <c r="N7"/>
  <c r="N9" s="1"/>
  <c r="N49" s="1"/>
  <c r="N109"/>
  <c r="N111" s="1"/>
  <c r="N123" s="1"/>
  <c r="M7"/>
  <c r="M9" s="1"/>
  <c r="L7"/>
  <c r="L9" s="1"/>
  <c r="L46" s="1"/>
  <c r="K7"/>
  <c r="J7"/>
  <c r="I7"/>
  <c r="I109" s="1"/>
  <c r="H7"/>
  <c r="H9" s="1"/>
  <c r="G7"/>
  <c r="G9" s="1"/>
  <c r="F7"/>
  <c r="F9" s="1"/>
  <c r="E7"/>
  <c r="E9" s="1"/>
  <c r="D7"/>
  <c r="D9" s="1"/>
  <c r="C7"/>
  <c r="C109"/>
  <c r="C111" s="1"/>
  <c r="B7"/>
  <c r="B109" s="1"/>
  <c r="P6"/>
  <c r="P5"/>
  <c r="P7" s="1"/>
  <c r="P9" s="1"/>
  <c r="P4"/>
  <c r="P3"/>
  <c r="P145"/>
  <c r="M27"/>
  <c r="C9"/>
  <c r="H27"/>
  <c r="H46"/>
  <c r="E20"/>
  <c r="E21" s="1"/>
  <c r="E22" s="1"/>
  <c r="C20"/>
  <c r="G47"/>
  <c r="N20"/>
  <c r="P13"/>
  <c r="P15"/>
  <c r="P23"/>
  <c r="K26"/>
  <c r="J47"/>
  <c r="C116"/>
  <c r="I125"/>
  <c r="I128" s="1"/>
  <c r="P137"/>
  <c r="J125"/>
  <c r="J128"/>
  <c r="P14"/>
  <c r="D20"/>
  <c r="L20"/>
  <c r="B116"/>
  <c r="N21"/>
  <c r="N48"/>
  <c r="N46"/>
  <c r="N27"/>
  <c r="H13" i="1"/>
  <c r="P42"/>
  <c r="O42"/>
  <c r="N42"/>
  <c r="L42"/>
  <c r="K42"/>
  <c r="J42"/>
  <c r="H42"/>
  <c r="G42"/>
  <c r="F42"/>
  <c r="D42"/>
  <c r="C42"/>
  <c r="B42"/>
  <c r="Q41"/>
  <c r="M41"/>
  <c r="I41"/>
  <c r="E41"/>
  <c r="Q40"/>
  <c r="Q42" s="1"/>
  <c r="M40"/>
  <c r="M42" s="1"/>
  <c r="I40"/>
  <c r="I42" s="1"/>
  <c r="E40"/>
  <c r="AZ42"/>
  <c r="AY42"/>
  <c r="AX42"/>
  <c r="AV42"/>
  <c r="AU42"/>
  <c r="AT42"/>
  <c r="AR42"/>
  <c r="AQ42"/>
  <c r="AP42"/>
  <c r="AN42"/>
  <c r="AM42"/>
  <c r="AL42"/>
  <c r="BA41"/>
  <c r="AW41"/>
  <c r="AS41"/>
  <c r="AO41"/>
  <c r="BA40"/>
  <c r="BA42" s="1"/>
  <c r="AW40"/>
  <c r="AS40"/>
  <c r="AS42" s="1"/>
  <c r="AO40"/>
  <c r="AO42" s="1"/>
  <c r="AH42"/>
  <c r="AG42"/>
  <c r="AF42"/>
  <c r="AD42"/>
  <c r="AC42"/>
  <c r="AB42"/>
  <c r="Z42"/>
  <c r="Y42"/>
  <c r="X42"/>
  <c r="AI41"/>
  <c r="AE41"/>
  <c r="AA41"/>
  <c r="AI40"/>
  <c r="AE40"/>
  <c r="AA40"/>
  <c r="AA42" s="1"/>
  <c r="W41"/>
  <c r="W40"/>
  <c r="V42"/>
  <c r="U42"/>
  <c r="T42"/>
  <c r="AE14"/>
  <c r="AD13"/>
  <c r="AE16"/>
  <c r="AE19"/>
  <c r="AI14"/>
  <c r="AF13"/>
  <c r="AI16"/>
  <c r="P35"/>
  <c r="O35"/>
  <c r="N35"/>
  <c r="L35"/>
  <c r="M35" s="1"/>
  <c r="K35"/>
  <c r="J35"/>
  <c r="H35"/>
  <c r="G35"/>
  <c r="F35"/>
  <c r="D35"/>
  <c r="C35"/>
  <c r="B35"/>
  <c r="Q34"/>
  <c r="M34"/>
  <c r="I34"/>
  <c r="E34"/>
  <c r="BA33"/>
  <c r="AW33"/>
  <c r="AS33"/>
  <c r="AO33"/>
  <c r="AH33"/>
  <c r="AG33"/>
  <c r="AF33"/>
  <c r="AD33"/>
  <c r="AC33"/>
  <c r="AB33"/>
  <c r="Z33"/>
  <c r="Y33"/>
  <c r="X33"/>
  <c r="W33"/>
  <c r="Q33"/>
  <c r="M33"/>
  <c r="I33"/>
  <c r="E33"/>
  <c r="BA32"/>
  <c r="AW32"/>
  <c r="AS32"/>
  <c r="AO32"/>
  <c r="AH32"/>
  <c r="AG32"/>
  <c r="AF32"/>
  <c r="AD32"/>
  <c r="AC32"/>
  <c r="AB32"/>
  <c r="Z32"/>
  <c r="Y32"/>
  <c r="X32"/>
  <c r="W32"/>
  <c r="Q32"/>
  <c r="M32"/>
  <c r="I32"/>
  <c r="E32"/>
  <c r="BA31"/>
  <c r="AW31"/>
  <c r="AS31"/>
  <c r="AO31"/>
  <c r="AH31"/>
  <c r="AG31"/>
  <c r="AF31"/>
  <c r="AD31"/>
  <c r="AC31"/>
  <c r="AB31"/>
  <c r="Z31"/>
  <c r="Y31"/>
  <c r="X31"/>
  <c r="W31"/>
  <c r="Q31"/>
  <c r="M31"/>
  <c r="I31"/>
  <c r="E31"/>
  <c r="AV27"/>
  <c r="AU27"/>
  <c r="AT27"/>
  <c r="AR27"/>
  <c r="AQ27"/>
  <c r="AP27"/>
  <c r="AN27"/>
  <c r="AM27"/>
  <c r="AL27"/>
  <c r="V27"/>
  <c r="U27"/>
  <c r="T27"/>
  <c r="P27"/>
  <c r="O27"/>
  <c r="N27"/>
  <c r="L27"/>
  <c r="K27"/>
  <c r="J27"/>
  <c r="H27"/>
  <c r="G27"/>
  <c r="F27"/>
  <c r="D27"/>
  <c r="C27"/>
  <c r="B27"/>
  <c r="BA26"/>
  <c r="AW26"/>
  <c r="AS26"/>
  <c r="AO26"/>
  <c r="AH26"/>
  <c r="AG26"/>
  <c r="AF26"/>
  <c r="AD26"/>
  <c r="AC26"/>
  <c r="AB26"/>
  <c r="Z26"/>
  <c r="Y26"/>
  <c r="X26"/>
  <c r="W26"/>
  <c r="Q26"/>
  <c r="M26"/>
  <c r="I26"/>
  <c r="E26"/>
  <c r="BA25"/>
  <c r="AW25"/>
  <c r="AS25"/>
  <c r="AO25"/>
  <c r="AH25"/>
  <c r="AG25"/>
  <c r="AF25"/>
  <c r="AD25"/>
  <c r="AC25"/>
  <c r="AB25"/>
  <c r="Z25"/>
  <c r="Y25"/>
  <c r="Y27" s="1"/>
  <c r="X25"/>
  <c r="W25"/>
  <c r="Q25"/>
  <c r="M25"/>
  <c r="I25"/>
  <c r="E25"/>
  <c r="BA24"/>
  <c r="AW24"/>
  <c r="AS24"/>
  <c r="AO24"/>
  <c r="AH24"/>
  <c r="AH27" s="1"/>
  <c r="AG24"/>
  <c r="AG27" s="1"/>
  <c r="AF24"/>
  <c r="AD24"/>
  <c r="AC24"/>
  <c r="AB24"/>
  <c r="AB27" s="1"/>
  <c r="Z24"/>
  <c r="Y24"/>
  <c r="X24"/>
  <c r="W24"/>
  <c r="Q24"/>
  <c r="M24"/>
  <c r="I24"/>
  <c r="E24"/>
  <c r="AW20"/>
  <c r="AZ20" s="1"/>
  <c r="BA20" s="1"/>
  <c r="AO20"/>
  <c r="AQ20" s="1"/>
  <c r="AS20" s="1"/>
  <c r="AI20"/>
  <c r="AE20"/>
  <c r="AA20"/>
  <c r="W20"/>
  <c r="Q20"/>
  <c r="M20"/>
  <c r="I20"/>
  <c r="E20"/>
  <c r="BA19"/>
  <c r="AW19"/>
  <c r="AS19"/>
  <c r="AO19"/>
  <c r="AI19"/>
  <c r="AA19"/>
  <c r="W18"/>
  <c r="Q19"/>
  <c r="M19"/>
  <c r="I19"/>
  <c r="E19"/>
  <c r="BA18"/>
  <c r="AW18"/>
  <c r="AS18"/>
  <c r="AO18"/>
  <c r="AA18"/>
  <c r="Q18"/>
  <c r="M18"/>
  <c r="I18"/>
  <c r="E18"/>
  <c r="BA17"/>
  <c r="AW17"/>
  <c r="AS17"/>
  <c r="AO17"/>
  <c r="Q17"/>
  <c r="M17"/>
  <c r="I17"/>
  <c r="E17"/>
  <c r="BA16"/>
  <c r="AW16"/>
  <c r="AS16"/>
  <c r="AO16"/>
  <c r="W16"/>
  <c r="Q16"/>
  <c r="M16"/>
  <c r="I16"/>
  <c r="E16"/>
  <c r="BA15"/>
  <c r="AW15"/>
  <c r="AS15"/>
  <c r="AO15"/>
  <c r="BB15" s="1"/>
  <c r="V13"/>
  <c r="Q15"/>
  <c r="M15"/>
  <c r="I15"/>
  <c r="E15"/>
  <c r="BA14"/>
  <c r="AW14"/>
  <c r="AS14"/>
  <c r="AO14"/>
  <c r="AA14"/>
  <c r="Y13"/>
  <c r="X13"/>
  <c r="Q14"/>
  <c r="M14"/>
  <c r="R14" s="1"/>
  <c r="I14"/>
  <c r="E14"/>
  <c r="AZ13"/>
  <c r="AZ21"/>
  <c r="AZ22" s="1"/>
  <c r="AZ29" s="1"/>
  <c r="AY13"/>
  <c r="AY21"/>
  <c r="AX13"/>
  <c r="AX21"/>
  <c r="BA21" s="1"/>
  <c r="AV13"/>
  <c r="AV21"/>
  <c r="AU13"/>
  <c r="AU21"/>
  <c r="AW21" s="1"/>
  <c r="AT13"/>
  <c r="AT21"/>
  <c r="AR13"/>
  <c r="AR21"/>
  <c r="AR22" s="1"/>
  <c r="AR23" s="1"/>
  <c r="AQ13"/>
  <c r="AQ21"/>
  <c r="AP13"/>
  <c r="AP21"/>
  <c r="AN13"/>
  <c r="AN21"/>
  <c r="AM13"/>
  <c r="AM21"/>
  <c r="AM22" s="1"/>
  <c r="AL13"/>
  <c r="AL21"/>
  <c r="AG13"/>
  <c r="Z13"/>
  <c r="Z21" s="1"/>
  <c r="T13"/>
  <c r="T21"/>
  <c r="P13"/>
  <c r="P21"/>
  <c r="O13"/>
  <c r="O21"/>
  <c r="N13"/>
  <c r="L13"/>
  <c r="L21" s="1"/>
  <c r="L22" s="1"/>
  <c r="K13"/>
  <c r="K21" s="1"/>
  <c r="J13"/>
  <c r="J21" s="1"/>
  <c r="H21"/>
  <c r="G13"/>
  <c r="F13"/>
  <c r="F21" s="1"/>
  <c r="D13"/>
  <c r="D21" s="1"/>
  <c r="C13"/>
  <c r="C21" s="1"/>
  <c r="B13"/>
  <c r="B21" s="1"/>
  <c r="BA12"/>
  <c r="AW12"/>
  <c r="AS12"/>
  <c r="AO12"/>
  <c r="AI12"/>
  <c r="Q12"/>
  <c r="M12"/>
  <c r="R12" s="1"/>
  <c r="I12"/>
  <c r="E12"/>
  <c r="BA11"/>
  <c r="AW11"/>
  <c r="AS11"/>
  <c r="AO11"/>
  <c r="AH11"/>
  <c r="AG11"/>
  <c r="AG21" s="1"/>
  <c r="AF11"/>
  <c r="AD11"/>
  <c r="AC11"/>
  <c r="AB11"/>
  <c r="Z11"/>
  <c r="Y11"/>
  <c r="X11"/>
  <c r="U11"/>
  <c r="W11" s="1"/>
  <c r="Q11"/>
  <c r="M11"/>
  <c r="I11"/>
  <c r="E11"/>
  <c r="BA9"/>
  <c r="BB9" s="1"/>
  <c r="AW9"/>
  <c r="AS9"/>
  <c r="AO9"/>
  <c r="AE9"/>
  <c r="AA9"/>
  <c r="W9"/>
  <c r="Q9"/>
  <c r="M9"/>
  <c r="I9"/>
  <c r="E9"/>
  <c r="AZ8"/>
  <c r="AZ10" s="1"/>
  <c r="AY8"/>
  <c r="AY10" s="1"/>
  <c r="AX8"/>
  <c r="AV8"/>
  <c r="AV10" s="1"/>
  <c r="AU8"/>
  <c r="AT8"/>
  <c r="AT10" s="1"/>
  <c r="AR8"/>
  <c r="AR10" s="1"/>
  <c r="AR28" s="1"/>
  <c r="AQ8"/>
  <c r="AP8"/>
  <c r="AN8"/>
  <c r="AN10" s="1"/>
  <c r="AN34" s="1"/>
  <c r="AM8"/>
  <c r="AM10"/>
  <c r="AM34" s="1"/>
  <c r="AM35" s="1"/>
  <c r="AL8"/>
  <c r="AL10" s="1"/>
  <c r="V8"/>
  <c r="V10"/>
  <c r="V22" s="1"/>
  <c r="T8"/>
  <c r="T10" s="1"/>
  <c r="P8"/>
  <c r="P10" s="1"/>
  <c r="P22" s="1"/>
  <c r="P23" s="1"/>
  <c r="O8"/>
  <c r="O10" s="1"/>
  <c r="O28" s="1"/>
  <c r="N8"/>
  <c r="L8"/>
  <c r="L10" s="1"/>
  <c r="K8"/>
  <c r="K10"/>
  <c r="K22" s="1"/>
  <c r="K23" s="1"/>
  <c r="J8"/>
  <c r="J10" s="1"/>
  <c r="H8"/>
  <c r="G8"/>
  <c r="G10" s="1"/>
  <c r="F8"/>
  <c r="D8"/>
  <c r="D10" s="1"/>
  <c r="C8"/>
  <c r="B8"/>
  <c r="B10"/>
  <c r="B22" s="1"/>
  <c r="BA7"/>
  <c r="AW7"/>
  <c r="AS7"/>
  <c r="AO7"/>
  <c r="BB7" s="1"/>
  <c r="AH7"/>
  <c r="AG7"/>
  <c r="AF7"/>
  <c r="AI7" s="1"/>
  <c r="AD7"/>
  <c r="AD8" s="1"/>
  <c r="AD10" s="1"/>
  <c r="AC7"/>
  <c r="AB7"/>
  <c r="Z7"/>
  <c r="Y7"/>
  <c r="AA7" s="1"/>
  <c r="X7"/>
  <c r="U7"/>
  <c r="W7" s="1"/>
  <c r="Q7"/>
  <c r="M7"/>
  <c r="I7"/>
  <c r="E7"/>
  <c r="BA6"/>
  <c r="AW6"/>
  <c r="AS6"/>
  <c r="AO6"/>
  <c r="AH6"/>
  <c r="AH8" s="1"/>
  <c r="AG6"/>
  <c r="AG8" s="1"/>
  <c r="AG10" s="1"/>
  <c r="AG22" s="1"/>
  <c r="AF6"/>
  <c r="AD6"/>
  <c r="AC6"/>
  <c r="AC8" s="1"/>
  <c r="AC10" s="1"/>
  <c r="AC22" s="1"/>
  <c r="AB6"/>
  <c r="AB8" s="1"/>
  <c r="AB10" s="1"/>
  <c r="Z6"/>
  <c r="Y6"/>
  <c r="X6"/>
  <c r="W6"/>
  <c r="Q6"/>
  <c r="M6"/>
  <c r="I6"/>
  <c r="E6"/>
  <c r="AD27"/>
  <c r="R41"/>
  <c r="O22"/>
  <c r="O29" s="1"/>
  <c r="O37" s="1"/>
  <c r="O38" s="1"/>
  <c r="U8"/>
  <c r="U10" s="1"/>
  <c r="AE12"/>
  <c r="AP10"/>
  <c r="Y21"/>
  <c r="AA12"/>
  <c r="AE15"/>
  <c r="W19"/>
  <c r="AJ19" s="1"/>
  <c r="AH10"/>
  <c r="M8"/>
  <c r="AI9"/>
  <c r="H10"/>
  <c r="H22" s="1"/>
  <c r="H29"/>
  <c r="H30" s="1"/>
  <c r="AA15"/>
  <c r="AC13"/>
  <c r="AC21"/>
  <c r="AH13"/>
  <c r="R17"/>
  <c r="W17"/>
  <c r="AI17"/>
  <c r="AI25"/>
  <c r="U13"/>
  <c r="W14"/>
  <c r="Q13"/>
  <c r="N21"/>
  <c r="AZ34"/>
  <c r="AZ35" s="1"/>
  <c r="AZ28"/>
  <c r="AE11"/>
  <c r="V21"/>
  <c r="W12"/>
  <c r="M13"/>
  <c r="AX10"/>
  <c r="AA11"/>
  <c r="AM28"/>
  <c r="BB12"/>
  <c r="E21"/>
  <c r="V28"/>
  <c r="BA27"/>
  <c r="AB13"/>
  <c r="AO13"/>
  <c r="AS13"/>
  <c r="AW13"/>
  <c r="BA13"/>
  <c r="BB17"/>
  <c r="AA16"/>
  <c r="AE17"/>
  <c r="AI18"/>
  <c r="W15"/>
  <c r="AI15"/>
  <c r="AA17"/>
  <c r="AE18"/>
  <c r="G28"/>
  <c r="W27"/>
  <c r="H23"/>
  <c r="D28"/>
  <c r="AP34"/>
  <c r="AP35" s="1"/>
  <c r="AP28"/>
  <c r="L28"/>
  <c r="AB21"/>
  <c r="U34"/>
  <c r="U35" s="1"/>
  <c r="X34"/>
  <c r="AG29" l="1"/>
  <c r="AG23"/>
  <c r="B29"/>
  <c r="B23"/>
  <c r="AT34"/>
  <c r="AT28"/>
  <c r="J28"/>
  <c r="M10"/>
  <c r="V23"/>
  <c r="V29"/>
  <c r="V30" s="1"/>
  <c r="AO10"/>
  <c r="AL34"/>
  <c r="AL22"/>
  <c r="AL23" s="1"/>
  <c r="AB28"/>
  <c r="AG28"/>
  <c r="AN35"/>
  <c r="V34"/>
  <c r="V35" s="1"/>
  <c r="V37" s="1"/>
  <c r="V38" s="1"/>
  <c r="T28"/>
  <c r="W10"/>
  <c r="T22"/>
  <c r="T23" s="1"/>
  <c r="W28"/>
  <c r="AJ14"/>
  <c r="E48" i="47"/>
  <c r="E49"/>
  <c r="I20"/>
  <c r="I114"/>
  <c r="I47"/>
  <c r="AI6" i="1"/>
  <c r="AJ12"/>
  <c r="BA8"/>
  <c r="AZ23"/>
  <c r="O23"/>
  <c r="AJ17"/>
  <c r="E13"/>
  <c r="AO8"/>
  <c r="R6"/>
  <c r="Z8"/>
  <c r="Z10" s="1"/>
  <c r="Z22" s="1"/>
  <c r="AF8"/>
  <c r="BB6"/>
  <c r="R7"/>
  <c r="D22"/>
  <c r="F9" i="54"/>
  <c r="C111"/>
  <c r="H109"/>
  <c r="H111" s="1"/>
  <c r="H123" s="1"/>
  <c r="H9"/>
  <c r="K47"/>
  <c r="K20"/>
  <c r="K114"/>
  <c r="B114" i="47"/>
  <c r="B47"/>
  <c r="AE10" i="1"/>
  <c r="AW8"/>
  <c r="AU10"/>
  <c r="AU34" s="1"/>
  <c r="N28" i="47"/>
  <c r="N22"/>
  <c r="M20"/>
  <c r="J9"/>
  <c r="J109"/>
  <c r="J111" s="1"/>
  <c r="J123" s="1"/>
  <c r="J124" s="1"/>
  <c r="N124"/>
  <c r="N130"/>
  <c r="N131" s="1"/>
  <c r="I124"/>
  <c r="I130"/>
  <c r="I109" i="54"/>
  <c r="F111"/>
  <c r="I111" s="1"/>
  <c r="P9"/>
  <c r="P109"/>
  <c r="P111" s="1"/>
  <c r="P123" s="1"/>
  <c r="P130" s="1"/>
  <c r="J135"/>
  <c r="M132"/>
  <c r="AH34" i="1"/>
  <c r="AR29"/>
  <c r="AR30" s="1"/>
  <c r="AD28"/>
  <c r="BB13"/>
  <c r="Q21"/>
  <c r="Y8"/>
  <c r="Y10" s="1"/>
  <c r="Y22" s="1"/>
  <c r="Y29" s="1"/>
  <c r="R9"/>
  <c r="AT22"/>
  <c r="BB14"/>
  <c r="E46" i="47"/>
  <c r="F47"/>
  <c r="F20"/>
  <c r="F48"/>
  <c r="K47"/>
  <c r="K20"/>
  <c r="O47"/>
  <c r="O20"/>
  <c r="I27"/>
  <c r="E27"/>
  <c r="P21" i="54"/>
  <c r="B109"/>
  <c r="B9"/>
  <c r="B27" s="1"/>
  <c r="L9"/>
  <c r="L109"/>
  <c r="L111" s="1"/>
  <c r="L123" s="1"/>
  <c r="R11"/>
  <c r="R127"/>
  <c r="M144"/>
  <c r="R144" s="1"/>
  <c r="R11" i="1"/>
  <c r="AI11"/>
  <c r="BB11"/>
  <c r="AE25"/>
  <c r="E27"/>
  <c r="H28"/>
  <c r="U28"/>
  <c r="AN28"/>
  <c r="AE31"/>
  <c r="AE33"/>
  <c r="I129" i="47"/>
  <c r="J20"/>
  <c r="B145"/>
  <c r="B146" s="1"/>
  <c r="Q133" i="54"/>
  <c r="E139"/>
  <c r="AH21" i="1"/>
  <c r="AH22" s="1"/>
  <c r="R24"/>
  <c r="AH28"/>
  <c r="R25"/>
  <c r="BB25"/>
  <c r="R26"/>
  <c r="AA26"/>
  <c r="AE26"/>
  <c r="AI26"/>
  <c r="P28"/>
  <c r="AW27"/>
  <c r="R31"/>
  <c r="BB31"/>
  <c r="R32"/>
  <c r="AE32"/>
  <c r="AI33"/>
  <c r="BB33"/>
  <c r="R34"/>
  <c r="E35"/>
  <c r="H37"/>
  <c r="H38" s="1"/>
  <c r="Q35"/>
  <c r="AD21"/>
  <c r="AI42"/>
  <c r="H20" i="47"/>
  <c r="N47"/>
  <c r="I9"/>
  <c r="J27"/>
  <c r="C9" i="54"/>
  <c r="C21" s="1"/>
  <c r="C28" s="1"/>
  <c r="R5"/>
  <c r="K9"/>
  <c r="R13"/>
  <c r="R16"/>
  <c r="R17"/>
  <c r="R18"/>
  <c r="R19"/>
  <c r="R23"/>
  <c r="R24"/>
  <c r="R25"/>
  <c r="O49"/>
  <c r="R31"/>
  <c r="I133"/>
  <c r="F135"/>
  <c r="I135" s="1"/>
  <c r="M134"/>
  <c r="P135"/>
  <c r="Q135" s="1"/>
  <c r="I139"/>
  <c r="Q144"/>
  <c r="R16" i="1"/>
  <c r="BB16"/>
  <c r="R18"/>
  <c r="BB18"/>
  <c r="R19"/>
  <c r="AJ18"/>
  <c r="BB19"/>
  <c r="R20"/>
  <c r="AJ20"/>
  <c r="BB41"/>
  <c r="O21" i="47"/>
  <c r="B111"/>
  <c r="B123" s="1"/>
  <c r="C129"/>
  <c r="I135"/>
  <c r="I136" s="1"/>
  <c r="J146"/>
  <c r="I146"/>
  <c r="R10" i="54"/>
  <c r="Z23" i="1"/>
  <c r="AC23"/>
  <c r="AX28"/>
  <c r="BA10"/>
  <c r="BA28" s="1"/>
  <c r="AX34"/>
  <c r="AA24"/>
  <c r="X27"/>
  <c r="AC27"/>
  <c r="AC28" s="1"/>
  <c r="AE24"/>
  <c r="I27"/>
  <c r="M27"/>
  <c r="M28" s="1"/>
  <c r="K28"/>
  <c r="K29"/>
  <c r="AL28"/>
  <c r="AO27"/>
  <c r="AI31"/>
  <c r="AA32"/>
  <c r="X35"/>
  <c r="AI13"/>
  <c r="AF21"/>
  <c r="AI21" s="1"/>
  <c r="AJ40"/>
  <c r="AE42"/>
  <c r="AE21"/>
  <c r="I35"/>
  <c r="R35" s="1"/>
  <c r="P29"/>
  <c r="U21"/>
  <c r="U22" s="1"/>
  <c r="W13"/>
  <c r="E8"/>
  <c r="C10"/>
  <c r="C22" s="1"/>
  <c r="AQ10"/>
  <c r="AS8"/>
  <c r="BB8" s="1"/>
  <c r="AY22"/>
  <c r="AY28"/>
  <c r="AY34"/>
  <c r="G21"/>
  <c r="I13"/>
  <c r="R13" s="1"/>
  <c r="L23"/>
  <c r="L29"/>
  <c r="AM29"/>
  <c r="AM23"/>
  <c r="AS21"/>
  <c r="AP22"/>
  <c r="AZ30"/>
  <c r="AZ37"/>
  <c r="AZ38" s="1"/>
  <c r="Y30"/>
  <c r="E42"/>
  <c r="R40"/>
  <c r="R42" s="1"/>
  <c r="I131" i="47"/>
  <c r="C46"/>
  <c r="C49"/>
  <c r="C21"/>
  <c r="C27"/>
  <c r="C48"/>
  <c r="D48"/>
  <c r="D46"/>
  <c r="D49"/>
  <c r="D21"/>
  <c r="AX22" i="1"/>
  <c r="AS27"/>
  <c r="AV28"/>
  <c r="AE13"/>
  <c r="AF10"/>
  <c r="AI8"/>
  <c r="Z27"/>
  <c r="Z28" s="1"/>
  <c r="Q27"/>
  <c r="AH35"/>
  <c r="R33"/>
  <c r="B130" i="47"/>
  <c r="B124"/>
  <c r="AE27" i="1"/>
  <c r="AE28" s="1"/>
  <c r="AG30"/>
  <c r="AD22"/>
  <c r="M21"/>
  <c r="J22"/>
  <c r="W21"/>
  <c r="AO21"/>
  <c r="AT29"/>
  <c r="AT23"/>
  <c r="J129" i="47"/>
  <c r="J130"/>
  <c r="G48"/>
  <c r="G21"/>
  <c r="G46"/>
  <c r="C22" i="54"/>
  <c r="M111"/>
  <c r="M129" s="1"/>
  <c r="E122"/>
  <c r="D109"/>
  <c r="D111" s="1"/>
  <c r="D123" s="1"/>
  <c r="E7"/>
  <c r="H129"/>
  <c r="P131"/>
  <c r="P136"/>
  <c r="D47"/>
  <c r="D20"/>
  <c r="E20" s="1"/>
  <c r="E12"/>
  <c r="D114"/>
  <c r="J20"/>
  <c r="M20" s="1"/>
  <c r="J47"/>
  <c r="M12"/>
  <c r="M47" s="1"/>
  <c r="J114"/>
  <c r="M114" s="1"/>
  <c r="L129"/>
  <c r="O145"/>
  <c r="O146" s="1"/>
  <c r="Q143"/>
  <c r="Q145" s="1"/>
  <c r="AB22" i="1"/>
  <c r="C28"/>
  <c r="AE6"/>
  <c r="AJ15"/>
  <c r="AE8"/>
  <c r="B28"/>
  <c r="AV22"/>
  <c r="AJ11"/>
  <c r="E28" i="47"/>
  <c r="O49"/>
  <c r="L21"/>
  <c r="O48"/>
  <c r="O27"/>
  <c r="G27"/>
  <c r="P46"/>
  <c r="C123"/>
  <c r="H48"/>
  <c r="H49"/>
  <c r="K109"/>
  <c r="K111" s="1"/>
  <c r="K9"/>
  <c r="P131"/>
  <c r="P124"/>
  <c r="B129"/>
  <c r="R132" i="54"/>
  <c r="G130"/>
  <c r="I134"/>
  <c r="R134" s="1"/>
  <c r="O20"/>
  <c r="O21" s="1"/>
  <c r="O114"/>
  <c r="R32"/>
  <c r="I33"/>
  <c r="R33" s="1"/>
  <c r="M33"/>
  <c r="AA6" i="1"/>
  <c r="X8"/>
  <c r="F10"/>
  <c r="I8"/>
  <c r="N10"/>
  <c r="Q8"/>
  <c r="W8"/>
  <c r="AJ9"/>
  <c r="AA13"/>
  <c r="R15"/>
  <c r="AJ16"/>
  <c r="AI24"/>
  <c r="BB24"/>
  <c r="AA25"/>
  <c r="AJ25" s="1"/>
  <c r="BB26"/>
  <c r="AA31"/>
  <c r="AJ31" s="1"/>
  <c r="AI32"/>
  <c r="BB32"/>
  <c r="AA33"/>
  <c r="AJ41"/>
  <c r="BB40"/>
  <c r="AW42"/>
  <c r="G49" i="47"/>
  <c r="L49"/>
  <c r="L48"/>
  <c r="K135"/>
  <c r="M109" i="54"/>
  <c r="P129"/>
  <c r="H21"/>
  <c r="H46"/>
  <c r="H49"/>
  <c r="C129"/>
  <c r="C123"/>
  <c r="G46"/>
  <c r="G49"/>
  <c r="G27"/>
  <c r="G48"/>
  <c r="J9"/>
  <c r="M7"/>
  <c r="N9"/>
  <c r="Q7"/>
  <c r="N109"/>
  <c r="D9"/>
  <c r="G114"/>
  <c r="G20"/>
  <c r="G21" s="1"/>
  <c r="G47"/>
  <c r="D129"/>
  <c r="K135"/>
  <c r="M135" s="1"/>
  <c r="M133"/>
  <c r="R133" s="1"/>
  <c r="Q134"/>
  <c r="R139"/>
  <c r="F145"/>
  <c r="F146" s="1"/>
  <c r="I143"/>
  <c r="I145" s="1"/>
  <c r="I146" s="1"/>
  <c r="O30" i="1"/>
  <c r="AF27"/>
  <c r="AR34"/>
  <c r="X21"/>
  <c r="AA21" s="1"/>
  <c r="AV34"/>
  <c r="AN22"/>
  <c r="AS10"/>
  <c r="W42"/>
  <c r="AE7"/>
  <c r="AJ7" s="1"/>
  <c r="AU22"/>
  <c r="AU28"/>
  <c r="BB20"/>
  <c r="H21" i="47"/>
  <c r="P12"/>
  <c r="P49"/>
  <c r="F21"/>
  <c r="F27"/>
  <c r="F46"/>
  <c r="F49"/>
  <c r="M48"/>
  <c r="M49"/>
  <c r="M21"/>
  <c r="M46"/>
  <c r="C47"/>
  <c r="C114"/>
  <c r="D27"/>
  <c r="C135"/>
  <c r="Q20" i="54"/>
  <c r="H48"/>
  <c r="P124"/>
  <c r="R14"/>
  <c r="B9" i="47"/>
  <c r="P43"/>
  <c r="P146" s="1"/>
  <c r="C49" i="54"/>
  <c r="N47"/>
  <c r="N114"/>
  <c r="Q114" s="1"/>
  <c r="Q12"/>
  <c r="Q47" s="1"/>
  <c r="R113"/>
  <c r="F128"/>
  <c r="I125"/>
  <c r="R125" s="1"/>
  <c r="N135" i="47"/>
  <c r="N136" s="1"/>
  <c r="B21" i="54"/>
  <c r="K129"/>
  <c r="K123"/>
  <c r="H27"/>
  <c r="I26"/>
  <c r="N27"/>
  <c r="Q26"/>
  <c r="M112"/>
  <c r="J122"/>
  <c r="M122" s="1"/>
  <c r="O48"/>
  <c r="K27"/>
  <c r="K49"/>
  <c r="L27"/>
  <c r="R42"/>
  <c r="R108"/>
  <c r="D145"/>
  <c r="D146" s="1"/>
  <c r="E143"/>
  <c r="P146"/>
  <c r="F49"/>
  <c r="F27"/>
  <c r="R3"/>
  <c r="R4"/>
  <c r="R6"/>
  <c r="L46"/>
  <c r="L21"/>
  <c r="L49"/>
  <c r="L48"/>
  <c r="I12"/>
  <c r="I47" s="1"/>
  <c r="F47"/>
  <c r="J27"/>
  <c r="R41"/>
  <c r="R43" s="1"/>
  <c r="Q43"/>
  <c r="O109"/>
  <c r="O111" s="1"/>
  <c r="O123" s="1"/>
  <c r="F122"/>
  <c r="I122" s="1"/>
  <c r="I112"/>
  <c r="J129"/>
  <c r="J145"/>
  <c r="J146" s="1"/>
  <c r="M143"/>
  <c r="M145" s="1"/>
  <c r="M146" s="1"/>
  <c r="I7"/>
  <c r="R8"/>
  <c r="E26"/>
  <c r="N122"/>
  <c r="Q122" s="1"/>
  <c r="Q112"/>
  <c r="K146"/>
  <c r="R43" i="55"/>
  <c r="R44" s="1"/>
  <c r="E44"/>
  <c r="E105"/>
  <c r="E141"/>
  <c r="R140"/>
  <c r="R137"/>
  <c r="E144"/>
  <c r="B145"/>
  <c r="B146" s="1"/>
  <c r="AH29" i="1" l="1"/>
  <c r="AH30" s="1"/>
  <c r="AH23"/>
  <c r="B49" i="54"/>
  <c r="BB42" i="1"/>
  <c r="AJ6"/>
  <c r="Y23"/>
  <c r="T29"/>
  <c r="T30" s="1"/>
  <c r="AL29"/>
  <c r="AL37" s="1"/>
  <c r="O28" i="47"/>
  <c r="O22"/>
  <c r="C27" i="54"/>
  <c r="D29" i="1"/>
  <c r="D23"/>
  <c r="I21" i="47"/>
  <c r="R114" i="54"/>
  <c r="B30" i="1"/>
  <c r="B37"/>
  <c r="B38" s="1"/>
  <c r="I20" i="54"/>
  <c r="C46"/>
  <c r="AJ33" i="1"/>
  <c r="AJ26"/>
  <c r="B111" i="54"/>
  <c r="E109"/>
  <c r="R109" s="1"/>
  <c r="N29" i="47"/>
  <c r="N34"/>
  <c r="Y28" i="1"/>
  <c r="AO34"/>
  <c r="T34"/>
  <c r="AL35"/>
  <c r="AO35" s="1"/>
  <c r="AW10"/>
  <c r="AW28" s="1"/>
  <c r="B46" i="54"/>
  <c r="B48"/>
  <c r="C48"/>
  <c r="O129"/>
  <c r="J123"/>
  <c r="J130" s="1"/>
  <c r="AJ24" i="1"/>
  <c r="AC29"/>
  <c r="AC30" s="1"/>
  <c r="K48" i="54"/>
  <c r="K46"/>
  <c r="K21"/>
  <c r="I46" i="47"/>
  <c r="I48"/>
  <c r="I49"/>
  <c r="L130" i="54"/>
  <c r="L124"/>
  <c r="P28"/>
  <c r="P22"/>
  <c r="P49"/>
  <c r="P46"/>
  <c r="P48"/>
  <c r="P27"/>
  <c r="J49" i="47"/>
  <c r="J46"/>
  <c r="J48"/>
  <c r="J21"/>
  <c r="AU35" i="1"/>
  <c r="AC34"/>
  <c r="AC35" s="1"/>
  <c r="F48" i="54"/>
  <c r="I9"/>
  <c r="F46"/>
  <c r="F21"/>
  <c r="AB34" i="1"/>
  <c r="AB35" s="1"/>
  <c r="AT35"/>
  <c r="AT37" s="1"/>
  <c r="G22" i="54"/>
  <c r="G28"/>
  <c r="I21"/>
  <c r="L28"/>
  <c r="L22"/>
  <c r="H28" i="47"/>
  <c r="H22"/>
  <c r="AU29" i="1"/>
  <c r="AU23"/>
  <c r="AN29"/>
  <c r="AN23"/>
  <c r="AF28"/>
  <c r="AI27"/>
  <c r="F22"/>
  <c r="I10"/>
  <c r="R135" i="54"/>
  <c r="K48" i="47"/>
  <c r="K46"/>
  <c r="K49"/>
  <c r="K21"/>
  <c r="C124"/>
  <c r="C130"/>
  <c r="E34"/>
  <c r="E29"/>
  <c r="AV29" i="1"/>
  <c r="AV23"/>
  <c r="P140" i="54"/>
  <c r="P137"/>
  <c r="J136" i="47"/>
  <c r="J131"/>
  <c r="AT30" i="1"/>
  <c r="AF22"/>
  <c r="AI10"/>
  <c r="AX23"/>
  <c r="AX29"/>
  <c r="BA22"/>
  <c r="BA23" s="1"/>
  <c r="D28" i="47"/>
  <c r="D22"/>
  <c r="AM37" i="1"/>
  <c r="AM38" s="1"/>
  <c r="AM30"/>
  <c r="G22"/>
  <c r="I21"/>
  <c r="R21" s="1"/>
  <c r="AJ13"/>
  <c r="AJ21" s="1"/>
  <c r="AJ42"/>
  <c r="K30"/>
  <c r="K37"/>
  <c r="K38" s="1"/>
  <c r="I28"/>
  <c r="AC37"/>
  <c r="AC38" s="1"/>
  <c r="R112" i="54"/>
  <c r="K130"/>
  <c r="K124"/>
  <c r="B22"/>
  <c r="B28"/>
  <c r="F129"/>
  <c r="I128"/>
  <c r="F22" i="47"/>
  <c r="F28"/>
  <c r="AD34" i="1"/>
  <c r="AV35"/>
  <c r="AW35" s="1"/>
  <c r="AW34"/>
  <c r="N49" i="54"/>
  <c r="N46"/>
  <c r="N48"/>
  <c r="Q9"/>
  <c r="N21"/>
  <c r="C130"/>
  <c r="C124"/>
  <c r="H28"/>
  <c r="H22"/>
  <c r="AA8" i="1"/>
  <c r="AJ8" s="1"/>
  <c r="AJ10" s="1"/>
  <c r="X10"/>
  <c r="X28" s="1"/>
  <c r="O22" i="54"/>
  <c r="O28"/>
  <c r="K123" i="47"/>
  <c r="K129"/>
  <c r="E10" i="1"/>
  <c r="AB23"/>
  <c r="AB29"/>
  <c r="AE22"/>
  <c r="AE23" s="1"/>
  <c r="E47" i="54"/>
  <c r="R12"/>
  <c r="R47" s="1"/>
  <c r="H124"/>
  <c r="H130"/>
  <c r="R122"/>
  <c r="C34"/>
  <c r="C29"/>
  <c r="G22" i="47"/>
  <c r="G28"/>
  <c r="BB21" i="1"/>
  <c r="AD29"/>
  <c r="AD23"/>
  <c r="B136" i="47"/>
  <c r="B131"/>
  <c r="AS28" i="1"/>
  <c r="AP29"/>
  <c r="AP23"/>
  <c r="L37"/>
  <c r="L38" s="1"/>
  <c r="L30"/>
  <c r="AG34"/>
  <c r="AG35" s="1"/>
  <c r="AG37" s="1"/>
  <c r="AG38" s="1"/>
  <c r="AY35"/>
  <c r="AQ22"/>
  <c r="AQ34"/>
  <c r="U23"/>
  <c r="U29"/>
  <c r="W22"/>
  <c r="W23" s="1"/>
  <c r="AJ32"/>
  <c r="AQ28"/>
  <c r="BA34"/>
  <c r="AF34"/>
  <c r="AX35"/>
  <c r="E145" i="54"/>
  <c r="E146" s="1"/>
  <c r="R143"/>
  <c r="R145" s="1"/>
  <c r="R146" s="1"/>
  <c r="F123"/>
  <c r="B48" i="47"/>
  <c r="B49"/>
  <c r="B21"/>
  <c r="B46"/>
  <c r="B27"/>
  <c r="D48" i="54"/>
  <c r="D46"/>
  <c r="D21"/>
  <c r="D49"/>
  <c r="N22" i="1"/>
  <c r="Q10"/>
  <c r="Q28" s="1"/>
  <c r="N28"/>
  <c r="L28" i="47"/>
  <c r="L22"/>
  <c r="Q146" i="54"/>
  <c r="R20"/>
  <c r="R7"/>
  <c r="M123"/>
  <c r="M124" s="1"/>
  <c r="AW22" i="1"/>
  <c r="AW23" s="1"/>
  <c r="AO22"/>
  <c r="N137" i="47"/>
  <c r="N140"/>
  <c r="AH37" i="1"/>
  <c r="AH38" s="1"/>
  <c r="C22" i="47"/>
  <c r="C28"/>
  <c r="I137"/>
  <c r="I140"/>
  <c r="C29" i="1"/>
  <c r="C23"/>
  <c r="E22"/>
  <c r="P30"/>
  <c r="P37"/>
  <c r="P38" s="1"/>
  <c r="AL30"/>
  <c r="AO28"/>
  <c r="BB27"/>
  <c r="R26" i="54"/>
  <c r="O124"/>
  <c r="O130"/>
  <c r="D27"/>
  <c r="E9"/>
  <c r="K27" i="47"/>
  <c r="M22"/>
  <c r="M28"/>
  <c r="P47"/>
  <c r="P20"/>
  <c r="P21" s="1"/>
  <c r="P48"/>
  <c r="BB10" i="1"/>
  <c r="Z34"/>
  <c r="Z35" s="1"/>
  <c r="AR35"/>
  <c r="AR37" s="1"/>
  <c r="AR38" s="1"/>
  <c r="N111" i="54"/>
  <c r="Q109"/>
  <c r="J48"/>
  <c r="M9"/>
  <c r="J21"/>
  <c r="J49"/>
  <c r="J46"/>
  <c r="R27" i="1"/>
  <c r="G136" i="54"/>
  <c r="G131"/>
  <c r="D130"/>
  <c r="D124"/>
  <c r="M22" i="1"/>
  <c r="M23" s="1"/>
  <c r="J23"/>
  <c r="J29"/>
  <c r="W29"/>
  <c r="W30" s="1"/>
  <c r="AY23"/>
  <c r="AY29"/>
  <c r="R8"/>
  <c r="F28"/>
  <c r="AA27"/>
  <c r="Z29"/>
  <c r="R144" i="55"/>
  <c r="R145" s="1"/>
  <c r="R146" s="1"/>
  <c r="E145"/>
  <c r="E146" s="1"/>
  <c r="R141"/>
  <c r="R105"/>
  <c r="I46" i="54" l="1"/>
  <c r="I49"/>
  <c r="J28" i="47"/>
  <c r="J22"/>
  <c r="D30" i="1"/>
  <c r="D37"/>
  <c r="D38" s="1"/>
  <c r="I22" i="54"/>
  <c r="P34"/>
  <c r="P29"/>
  <c r="B129"/>
  <c r="B123"/>
  <c r="E111"/>
  <c r="E129" s="1"/>
  <c r="I48"/>
  <c r="J124"/>
  <c r="F22"/>
  <c r="F28"/>
  <c r="N38" i="47"/>
  <c r="N39" s="1"/>
  <c r="N35"/>
  <c r="I22"/>
  <c r="I28"/>
  <c r="I27" i="54"/>
  <c r="BA35" i="1"/>
  <c r="AI28"/>
  <c r="L136" i="54"/>
  <c r="L131"/>
  <c r="K22"/>
  <c r="K28"/>
  <c r="AJ27" i="1"/>
  <c r="AJ28" s="1"/>
  <c r="T35"/>
  <c r="W34"/>
  <c r="O29" i="47"/>
  <c r="O34"/>
  <c r="AJ22" i="1"/>
  <c r="Y34"/>
  <c r="AS34"/>
  <c r="BB34" s="1"/>
  <c r="AQ35"/>
  <c r="AS35" s="1"/>
  <c r="BB35" s="1"/>
  <c r="AP37"/>
  <c r="AP30"/>
  <c r="B140" i="47"/>
  <c r="B137"/>
  <c r="G34"/>
  <c r="G29"/>
  <c r="R10" i="1"/>
  <c r="E28"/>
  <c r="K124" i="47"/>
  <c r="K130"/>
  <c r="C136" i="54"/>
  <c r="C131"/>
  <c r="AD35" i="1"/>
  <c r="AE35" s="1"/>
  <c r="AE34"/>
  <c r="R128" i="54"/>
  <c r="I129"/>
  <c r="AI22" i="1"/>
  <c r="AI23" s="1"/>
  <c r="AF29"/>
  <c r="AF23"/>
  <c r="AV37"/>
  <c r="AV38" s="1"/>
  <c r="AV30"/>
  <c r="AN37"/>
  <c r="AN38" s="1"/>
  <c r="AN30"/>
  <c r="H29" i="47"/>
  <c r="H34"/>
  <c r="AA28" i="1"/>
  <c r="AY37"/>
  <c r="AY38" s="1"/>
  <c r="AY30"/>
  <c r="R9" i="54"/>
  <c r="R27" s="1"/>
  <c r="E48"/>
  <c r="E46"/>
  <c r="E49"/>
  <c r="E27"/>
  <c r="AO37" i="1"/>
  <c r="AL38"/>
  <c r="I141" i="47"/>
  <c r="N105"/>
  <c r="N141"/>
  <c r="D22" i="54"/>
  <c r="D28"/>
  <c r="I123"/>
  <c r="I124" s="1"/>
  <c r="F124"/>
  <c r="F130"/>
  <c r="AI34" i="1"/>
  <c r="AF35"/>
  <c r="AI35" s="1"/>
  <c r="AQ29"/>
  <c r="AS29" s="1"/>
  <c r="AS30" s="1"/>
  <c r="AQ23"/>
  <c r="H136" i="54"/>
  <c r="H131"/>
  <c r="O34"/>
  <c r="O29"/>
  <c r="N28"/>
  <c r="Q21"/>
  <c r="Q22" s="1"/>
  <c r="N22"/>
  <c r="F29" i="47"/>
  <c r="F34"/>
  <c r="BA29" i="1"/>
  <c r="BA30" s="1"/>
  <c r="AX37"/>
  <c r="AX30"/>
  <c r="AW29"/>
  <c r="AW30" s="1"/>
  <c r="J140" i="47"/>
  <c r="J137"/>
  <c r="K22"/>
  <c r="K28"/>
  <c r="M29"/>
  <c r="M34"/>
  <c r="E23" i="1"/>
  <c r="M130" i="54"/>
  <c r="M131" s="1"/>
  <c r="J131"/>
  <c r="J136"/>
  <c r="B22" i="47"/>
  <c r="B28"/>
  <c r="U30" i="1"/>
  <c r="U37"/>
  <c r="U38" s="1"/>
  <c r="AD30"/>
  <c r="AE29"/>
  <c r="AE30" s="1"/>
  <c r="AB37"/>
  <c r="AB30"/>
  <c r="H29" i="54"/>
  <c r="H34"/>
  <c r="Q48"/>
  <c r="Q49"/>
  <c r="Q46"/>
  <c r="E28"/>
  <c r="B29"/>
  <c r="B34"/>
  <c r="K131"/>
  <c r="K136"/>
  <c r="AT38" i="1"/>
  <c r="P141" i="54"/>
  <c r="E38" i="47"/>
  <c r="E39" s="1"/>
  <c r="E35"/>
  <c r="AU30" i="1"/>
  <c r="AU37"/>
  <c r="AU38" s="1"/>
  <c r="G29" i="54"/>
  <c r="G34"/>
  <c r="Z37" i="1"/>
  <c r="Z38" s="1"/>
  <c r="Z30"/>
  <c r="G140" i="54"/>
  <c r="G137"/>
  <c r="M46"/>
  <c r="M48"/>
  <c r="M27"/>
  <c r="M49"/>
  <c r="P28" i="47"/>
  <c r="P22"/>
  <c r="C30" i="1"/>
  <c r="C37"/>
  <c r="E29"/>
  <c r="L29" i="47"/>
  <c r="L34"/>
  <c r="J37" i="1"/>
  <c r="J30"/>
  <c r="M29"/>
  <c r="M30" s="1"/>
  <c r="D131" i="54"/>
  <c r="D136"/>
  <c r="R28" i="1"/>
  <c r="M21" i="54"/>
  <c r="M22" s="1"/>
  <c r="J22"/>
  <c r="J28"/>
  <c r="N123"/>
  <c r="Q111"/>
  <c r="N129"/>
  <c r="O136"/>
  <c r="O131"/>
  <c r="BB28" i="1"/>
  <c r="AO29"/>
  <c r="C34" i="47"/>
  <c r="C29"/>
  <c r="AO23" i="1"/>
  <c r="Q22"/>
  <c r="Q23" s="1"/>
  <c r="N29"/>
  <c r="N23"/>
  <c r="AS22"/>
  <c r="AS23" s="1"/>
  <c r="C35" i="54"/>
  <c r="C38"/>
  <c r="C39" s="1"/>
  <c r="X22" i="1"/>
  <c r="AA10"/>
  <c r="E21" i="54"/>
  <c r="Q27"/>
  <c r="G23" i="1"/>
  <c r="G29"/>
  <c r="D34" i="47"/>
  <c r="D29"/>
  <c r="C136"/>
  <c r="C131"/>
  <c r="F23" i="1"/>
  <c r="I22"/>
  <c r="I23" s="1"/>
  <c r="F29"/>
  <c r="L29" i="54"/>
  <c r="L34"/>
  <c r="O35" i="47" l="1"/>
  <c r="O38"/>
  <c r="O39" s="1"/>
  <c r="I29"/>
  <c r="I34"/>
  <c r="F34" i="54"/>
  <c r="F29"/>
  <c r="P35"/>
  <c r="P38"/>
  <c r="K29"/>
  <c r="K34"/>
  <c r="B124"/>
  <c r="E123"/>
  <c r="E124" s="1"/>
  <c r="B130"/>
  <c r="J34" i="47"/>
  <c r="J29"/>
  <c r="I28" i="54"/>
  <c r="I29" s="1"/>
  <c r="AD37" i="1"/>
  <c r="AD38" s="1"/>
  <c r="L137" i="54"/>
  <c r="L140"/>
  <c r="L141" s="1"/>
  <c r="AW37" i="1"/>
  <c r="AW38" s="1"/>
  <c r="W35"/>
  <c r="T37"/>
  <c r="F37"/>
  <c r="F30"/>
  <c r="I29"/>
  <c r="I30" s="1"/>
  <c r="C137" i="47"/>
  <c r="C140"/>
  <c r="D38"/>
  <c r="D39" s="1"/>
  <c r="D35"/>
  <c r="R21" i="54"/>
  <c r="R22" s="1"/>
  <c r="E22"/>
  <c r="C35" i="47"/>
  <c r="C38"/>
  <c r="C39" s="1"/>
  <c r="O137" i="54"/>
  <c r="O140"/>
  <c r="J29"/>
  <c r="M28"/>
  <c r="M29" s="1"/>
  <c r="J34"/>
  <c r="D137"/>
  <c r="D140"/>
  <c r="M37" i="1"/>
  <c r="M38" s="1"/>
  <c r="J38"/>
  <c r="C38"/>
  <c r="E37"/>
  <c r="K137" i="54"/>
  <c r="K140"/>
  <c r="E29"/>
  <c r="H38"/>
  <c r="H39" s="1"/>
  <c r="H35"/>
  <c r="F136"/>
  <c r="F131"/>
  <c r="I130"/>
  <c r="I131" s="1"/>
  <c r="L38"/>
  <c r="L35"/>
  <c r="X29" i="1"/>
  <c r="X23"/>
  <c r="AA22"/>
  <c r="AA23" s="1"/>
  <c r="Q129" i="54"/>
  <c r="R111"/>
  <c r="R129" s="1"/>
  <c r="B38"/>
  <c r="B35"/>
  <c r="R22" i="1"/>
  <c r="R23" s="1"/>
  <c r="J141" i="47"/>
  <c r="AO38" i="1"/>
  <c r="AF30"/>
  <c r="AF37"/>
  <c r="AI29"/>
  <c r="AI30" s="1"/>
  <c r="K136" i="47"/>
  <c r="K131"/>
  <c r="N37" i="1"/>
  <c r="N30"/>
  <c r="Q29"/>
  <c r="Q30" s="1"/>
  <c r="N130" i="54"/>
  <c r="N124"/>
  <c r="Q123"/>
  <c r="R29" i="1"/>
  <c r="R30" s="1"/>
  <c r="E30"/>
  <c r="P34" i="47"/>
  <c r="P29"/>
  <c r="G38" i="54"/>
  <c r="G35"/>
  <c r="I34"/>
  <c r="I35" s="1"/>
  <c r="AB38" i="1"/>
  <c r="AE37"/>
  <c r="AE38" s="1"/>
  <c r="J140" i="54"/>
  <c r="M136"/>
  <c r="M137" s="1"/>
  <c r="J137"/>
  <c r="K34" i="47"/>
  <c r="K29"/>
  <c r="F35"/>
  <c r="F38"/>
  <c r="F39" s="1"/>
  <c r="N29" i="54"/>
  <c r="Q28"/>
  <c r="Q29" s="1"/>
  <c r="N34"/>
  <c r="H140"/>
  <c r="H137"/>
  <c r="D29"/>
  <c r="D34"/>
  <c r="R46"/>
  <c r="R48"/>
  <c r="R49"/>
  <c r="H38" i="47"/>
  <c r="H39" s="1"/>
  <c r="H35"/>
  <c r="G38"/>
  <c r="G39" s="1"/>
  <c r="G35"/>
  <c r="AA34" i="1"/>
  <c r="AJ34" s="1"/>
  <c r="AJ35" s="1"/>
  <c r="Y35"/>
  <c r="AP38"/>
  <c r="AS37"/>
  <c r="AS38" s="1"/>
  <c r="G30"/>
  <c r="G37"/>
  <c r="G38" s="1"/>
  <c r="BB22"/>
  <c r="BB23" s="1"/>
  <c r="AO30"/>
  <c r="BB29"/>
  <c r="BB30" s="1"/>
  <c r="L35" i="47"/>
  <c r="L38"/>
  <c r="L39" s="1"/>
  <c r="G141" i="54"/>
  <c r="G105"/>
  <c r="B34" i="47"/>
  <c r="B29"/>
  <c r="M35"/>
  <c r="M38"/>
  <c r="M39" s="1"/>
  <c r="AX38" i="1"/>
  <c r="BA37"/>
  <c r="BA38" s="1"/>
  <c r="O38" i="54"/>
  <c r="O39" s="1"/>
  <c r="O35"/>
  <c r="AQ30" i="1"/>
  <c r="AQ37"/>
  <c r="AQ38" s="1"/>
  <c r="C140" i="54"/>
  <c r="C137"/>
  <c r="B141" i="47"/>
  <c r="AJ23" i="1"/>
  <c r="AJ29"/>
  <c r="I35" i="47" l="1"/>
  <c r="I38"/>
  <c r="T38" i="1"/>
  <c r="W37"/>
  <c r="W38" s="1"/>
  <c r="J35" i="47"/>
  <c r="J38"/>
  <c r="K35" i="54"/>
  <c r="K38"/>
  <c r="K39" s="1"/>
  <c r="P39"/>
  <c r="P105"/>
  <c r="B131"/>
  <c r="B136"/>
  <c r="E130"/>
  <c r="E131" s="1"/>
  <c r="F35"/>
  <c r="F38"/>
  <c r="F39" s="1"/>
  <c r="D35"/>
  <c r="D38"/>
  <c r="D39" s="1"/>
  <c r="Q34"/>
  <c r="Q35" s="1"/>
  <c r="N35"/>
  <c r="N38"/>
  <c r="P38" i="47"/>
  <c r="P35"/>
  <c r="N38" i="1"/>
  <c r="Q37"/>
  <c r="Q38" s="1"/>
  <c r="AF38"/>
  <c r="AI37"/>
  <c r="AI38" s="1"/>
  <c r="E34" i="54"/>
  <c r="L39"/>
  <c r="L105"/>
  <c r="K141"/>
  <c r="E38" i="1"/>
  <c r="D141" i="54"/>
  <c r="C105"/>
  <c r="C141"/>
  <c r="J141"/>
  <c r="M140"/>
  <c r="Q130"/>
  <c r="Q131" s="1"/>
  <c r="N131"/>
  <c r="N136"/>
  <c r="B39"/>
  <c r="O105"/>
  <c r="O141"/>
  <c r="C141" i="47"/>
  <c r="C105"/>
  <c r="I37" i="1"/>
  <c r="I38" s="1"/>
  <c r="F38"/>
  <c r="K35" i="47"/>
  <c r="K38"/>
  <c r="K39" s="1"/>
  <c r="G39" i="54"/>
  <c r="I38"/>
  <c r="I39" s="1"/>
  <c r="K137" i="47"/>
  <c r="K140"/>
  <c r="BB37" i="1"/>
  <c r="BB38" s="1"/>
  <c r="AA29"/>
  <c r="AA30" s="1"/>
  <c r="X37"/>
  <c r="X30"/>
  <c r="M34" i="54"/>
  <c r="M35" s="1"/>
  <c r="J38"/>
  <c r="J35"/>
  <c r="Y37" i="1"/>
  <c r="Y38" s="1"/>
  <c r="AA35"/>
  <c r="H105" i="54"/>
  <c r="H141"/>
  <c r="Q124"/>
  <c r="R123"/>
  <c r="R124" s="1"/>
  <c r="F140"/>
  <c r="F137"/>
  <c r="I136"/>
  <c r="I137" s="1"/>
  <c r="R28"/>
  <c r="R29" s="1"/>
  <c r="R130"/>
  <c r="R131" s="1"/>
  <c r="AJ37" i="1"/>
  <c r="AJ38" s="1"/>
  <c r="AJ30"/>
  <c r="B38" i="47"/>
  <c r="B35"/>
  <c r="B140" i="54" l="1"/>
  <c r="B137"/>
  <c r="E136"/>
  <c r="E137" s="1"/>
  <c r="K105"/>
  <c r="J39" i="47"/>
  <c r="J105"/>
  <c r="I39"/>
  <c r="I105"/>
  <c r="J39" i="54"/>
  <c r="M38"/>
  <c r="M39" s="1"/>
  <c r="B39" i="47"/>
  <c r="B105"/>
  <c r="K105"/>
  <c r="K141"/>
  <c r="E38" i="54"/>
  <c r="E35"/>
  <c r="R34"/>
  <c r="R35" s="1"/>
  <c r="AA37" i="1"/>
  <c r="AA38" s="1"/>
  <c r="X38"/>
  <c r="M141" i="54"/>
  <c r="D105"/>
  <c r="N140"/>
  <c r="Q136"/>
  <c r="Q137" s="1"/>
  <c r="N137"/>
  <c r="P39" i="47"/>
  <c r="P105"/>
  <c r="F141" i="54"/>
  <c r="F105"/>
  <c r="I140"/>
  <c r="J105"/>
  <c r="R37" i="1"/>
  <c r="R38" s="1"/>
  <c r="Q38" i="54"/>
  <c r="Q39" s="1"/>
  <c r="N39"/>
  <c r="R136" l="1"/>
  <c r="E140"/>
  <c r="B141"/>
  <c r="B105"/>
  <c r="N141"/>
  <c r="N105"/>
  <c r="Q140"/>
  <c r="I105"/>
  <c r="I141"/>
  <c r="E39"/>
  <c r="R38"/>
  <c r="R39" s="1"/>
  <c r="R137"/>
  <c r="R140"/>
  <c r="M105"/>
  <c r="E105" l="1"/>
  <c r="E141"/>
  <c r="Q105"/>
  <c r="Q141"/>
  <c r="R141"/>
  <c r="R105"/>
</calcChain>
</file>

<file path=xl/comments1.xml><?xml version="1.0" encoding="utf-8"?>
<comments xmlns="http://schemas.openxmlformats.org/spreadsheetml/2006/main">
  <authors>
    <author>Li,Yani</author>
    <author>Windows 用户</author>
  </authors>
  <commentList>
    <comment ref="A19" authorId="0">
      <text>
        <r>
          <rPr>
            <b/>
            <sz val="9"/>
            <color indexed="81"/>
            <rFont val="Tahoma"/>
            <family val="2"/>
          </rPr>
          <t>Li,Yani: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 xml:space="preserve">除工位费和房屋租金外的其它基础设施费用
</t>
        </r>
      </text>
    </comment>
    <comment ref="P42" authorId="1">
      <text>
        <r>
          <rPr>
            <sz val="9"/>
            <color indexed="81"/>
            <rFont val="宋体"/>
            <family val="3"/>
            <charset val="134"/>
          </rPr>
          <t xml:space="preserve">现金流出无法拆分，明细见monthly cash flow report </t>
        </r>
      </text>
    </comment>
  </commentList>
</comments>
</file>

<file path=xl/comments10.xml><?xml version="1.0" encoding="utf-8"?>
<comments xmlns="http://schemas.openxmlformats.org/spreadsheetml/2006/main">
  <authors>
    <author>作者</author>
    <author>yangyang3</author>
  </authors>
  <commentList>
    <comment ref="A2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除工位费和房屋租金外的其它基础设施费用
</t>
        </r>
      </text>
    </comment>
    <comment ref="A71" authorId="1">
      <text>
        <r>
          <rPr>
            <b/>
            <sz val="9"/>
            <color indexed="81"/>
            <rFont val="Tahoma"/>
            <family val="2"/>
          </rPr>
          <t>yangyang3:</t>
        </r>
        <r>
          <rPr>
            <sz val="9"/>
            <color indexed="81"/>
            <rFont val="Tahoma"/>
            <family val="2"/>
          </rPr>
          <t xml:space="preserve">
Rev/(PD+Idle+Other labor)</t>
        </r>
      </text>
    </comment>
  </commentList>
</comments>
</file>

<file path=xl/comments11.xml><?xml version="1.0" encoding="utf-8"?>
<comments xmlns="http://schemas.openxmlformats.org/spreadsheetml/2006/main">
  <authors>
    <author>作者</author>
    <author>yangyang3</author>
  </authors>
  <commentList>
    <comment ref="A2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除工位费和房屋租金外的其它基础设施费用
</t>
        </r>
      </text>
    </comment>
    <comment ref="A71" authorId="1">
      <text>
        <r>
          <rPr>
            <b/>
            <sz val="9"/>
            <color indexed="81"/>
            <rFont val="Tahoma"/>
            <family val="2"/>
          </rPr>
          <t>yangyang3:</t>
        </r>
        <r>
          <rPr>
            <sz val="9"/>
            <color indexed="81"/>
            <rFont val="Tahoma"/>
            <family val="2"/>
          </rPr>
          <t xml:space="preserve">
Rev/(PD+Idle+Other labor)</t>
        </r>
      </text>
    </comment>
  </commentList>
</comments>
</file>

<file path=xl/comments12.xml><?xml version="1.0" encoding="utf-8"?>
<comments xmlns="http://schemas.openxmlformats.org/spreadsheetml/2006/main">
  <authors>
    <author>作者</author>
    <author>yangyang3</author>
  </authors>
  <commentList>
    <comment ref="A2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除工位费和房屋租金外的其它基础设施费用
</t>
        </r>
      </text>
    </comment>
    <comment ref="A71" authorId="1">
      <text>
        <r>
          <rPr>
            <b/>
            <sz val="9"/>
            <color indexed="81"/>
            <rFont val="Tahoma"/>
            <family val="2"/>
          </rPr>
          <t>yangyang3:</t>
        </r>
        <r>
          <rPr>
            <sz val="9"/>
            <color indexed="81"/>
            <rFont val="Tahoma"/>
            <family val="2"/>
          </rPr>
          <t xml:space="preserve">
Rev/(PD+Idle+Other labor)</t>
        </r>
      </text>
    </comment>
  </commentList>
</comments>
</file>

<file path=xl/comments13.xml><?xml version="1.0" encoding="utf-8"?>
<comments xmlns="http://schemas.openxmlformats.org/spreadsheetml/2006/main">
  <authors>
    <author>作者</author>
    <author>yangyang3</author>
  </authors>
  <commentList>
    <comment ref="A2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除工位费和房屋租金外的其它基础设施费用
</t>
        </r>
      </text>
    </comment>
    <comment ref="A71" authorId="1">
      <text>
        <r>
          <rPr>
            <b/>
            <sz val="9"/>
            <color indexed="81"/>
            <rFont val="Tahoma"/>
            <family val="2"/>
          </rPr>
          <t>yangyang3:</t>
        </r>
        <r>
          <rPr>
            <sz val="9"/>
            <color indexed="81"/>
            <rFont val="Tahoma"/>
            <family val="2"/>
          </rPr>
          <t xml:space="preserve">
Rev/(PD+Idle+Other labor)</t>
        </r>
      </text>
    </comment>
  </commentList>
</comments>
</file>

<file path=xl/comments14.xml><?xml version="1.0" encoding="utf-8"?>
<comments xmlns="http://schemas.openxmlformats.org/spreadsheetml/2006/main">
  <authors>
    <author>作者</author>
    <author>yangyang3</author>
  </authors>
  <commentList>
    <comment ref="A2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除工位费和房屋租金外的其它基础设施费用
</t>
        </r>
      </text>
    </comment>
    <comment ref="A71" authorId="1">
      <text>
        <r>
          <rPr>
            <b/>
            <sz val="9"/>
            <color indexed="81"/>
            <rFont val="Tahoma"/>
            <family val="2"/>
          </rPr>
          <t>yangyang3:</t>
        </r>
        <r>
          <rPr>
            <sz val="9"/>
            <color indexed="81"/>
            <rFont val="Tahoma"/>
            <family val="2"/>
          </rPr>
          <t xml:space="preserve">
Rev/(PD+Idle+Other labor)</t>
        </r>
      </text>
    </comment>
  </commentList>
</comments>
</file>

<file path=xl/comments15.xml><?xml version="1.0" encoding="utf-8"?>
<comments xmlns="http://schemas.openxmlformats.org/spreadsheetml/2006/main">
  <authors>
    <author>作者</author>
    <author>yangyang3</author>
  </authors>
  <commentList>
    <comment ref="A2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除工位费和房屋租金外的其它基础设施费用
</t>
        </r>
      </text>
    </comment>
    <comment ref="A71" authorId="1">
      <text>
        <r>
          <rPr>
            <b/>
            <sz val="9"/>
            <color indexed="81"/>
            <rFont val="Tahoma"/>
            <family val="2"/>
          </rPr>
          <t>yangyang3:</t>
        </r>
        <r>
          <rPr>
            <sz val="9"/>
            <color indexed="81"/>
            <rFont val="Tahoma"/>
            <family val="2"/>
          </rPr>
          <t xml:space="preserve">
Rev/(PD+Idle+Other labor)</t>
        </r>
      </text>
    </comment>
  </commentList>
</comments>
</file>

<file path=xl/comments16.xml><?xml version="1.0" encoding="utf-8"?>
<comments xmlns="http://schemas.openxmlformats.org/spreadsheetml/2006/main">
  <authors>
    <author>作者</author>
    <author>yangyang3</author>
  </authors>
  <commentList>
    <comment ref="A2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除工位费和房屋租金外的其它基础设施费用
</t>
        </r>
      </text>
    </comment>
    <comment ref="A71" authorId="1">
      <text>
        <r>
          <rPr>
            <b/>
            <sz val="9"/>
            <color indexed="81"/>
            <rFont val="Tahoma"/>
            <family val="2"/>
          </rPr>
          <t>yangyang3:</t>
        </r>
        <r>
          <rPr>
            <sz val="9"/>
            <color indexed="81"/>
            <rFont val="Tahoma"/>
            <family val="2"/>
          </rPr>
          <t xml:space="preserve">
Rev/(PD+Idle+Other labor)</t>
        </r>
      </text>
    </comment>
  </commentList>
</comments>
</file>

<file path=xl/comments2.xml><?xml version="1.0" encoding="utf-8"?>
<comments xmlns="http://schemas.openxmlformats.org/spreadsheetml/2006/main">
  <authors>
    <author>作者</author>
    <author>yangyang3</author>
  </authors>
  <commentList>
    <comment ref="A2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除工位费和房屋租金外的其它基础设施费用
</t>
        </r>
      </text>
    </comment>
    <comment ref="A71" authorId="1">
      <text>
        <r>
          <rPr>
            <b/>
            <sz val="9"/>
            <color indexed="81"/>
            <rFont val="Tahoma"/>
            <family val="2"/>
          </rPr>
          <t>yangyang3:</t>
        </r>
        <r>
          <rPr>
            <sz val="9"/>
            <color indexed="81"/>
            <rFont val="Tahoma"/>
            <family val="2"/>
          </rPr>
          <t xml:space="preserve">
Rev/(PD+Idle+Other labor)</t>
        </r>
      </text>
    </comment>
  </commentList>
</comments>
</file>

<file path=xl/comments3.xml><?xml version="1.0" encoding="utf-8"?>
<comments xmlns="http://schemas.openxmlformats.org/spreadsheetml/2006/main">
  <authors>
    <author>作者</author>
    <author>yuanzhangl</author>
  </authors>
  <commentList>
    <comment ref="A2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除工位费和房屋租金外的其它基础设施费用
</t>
        </r>
      </text>
    </comment>
    <comment ref="B46" authorId="1">
      <text>
        <r>
          <rPr>
            <b/>
            <sz val="9"/>
            <color indexed="81"/>
            <rFont val="Tahoma"/>
            <family val="2"/>
          </rPr>
          <t>yuanzhangl: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员工借款归还</t>
        </r>
        <r>
          <rPr>
            <sz val="9"/>
            <color indexed="81"/>
            <rFont val="Tahoma"/>
            <family val="2"/>
          </rPr>
          <t>1375</t>
        </r>
        <r>
          <rPr>
            <sz val="9"/>
            <color indexed="81"/>
            <rFont val="宋体"/>
            <family val="3"/>
            <charset val="134"/>
          </rPr>
          <t>，退回押金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宋体"/>
            <family val="3"/>
            <charset val="134"/>
          </rPr>
          <t>保证金</t>
        </r>
        <r>
          <rPr>
            <sz val="9"/>
            <color indexed="81"/>
            <rFont val="Tahoma"/>
            <family val="2"/>
          </rPr>
          <t>18451.74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2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除工位费和房屋租金外的其它基础设施费用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2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除工位费和房屋租金外的其它基础设施费用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A2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除工位费和房屋租金外的其它基础设施费用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A2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除工位费和房屋租金外的其它基础设施费用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A2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除工位费和房屋租金外的其它基础设施费用
</t>
        </r>
      </text>
    </comment>
  </commentList>
</comments>
</file>

<file path=xl/comments9.xml><?xml version="1.0" encoding="utf-8"?>
<comments xmlns="http://schemas.openxmlformats.org/spreadsheetml/2006/main">
  <authors>
    <author>作者</author>
    <author>yangyang3</author>
  </authors>
  <commentList>
    <comment ref="A20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除工位费和房屋租金外的其它基础设施费用
</t>
        </r>
      </text>
    </comment>
    <comment ref="A71" authorId="1">
      <text>
        <r>
          <rPr>
            <b/>
            <sz val="9"/>
            <color indexed="81"/>
            <rFont val="Tahoma"/>
            <family val="2"/>
          </rPr>
          <t>yangyang3:</t>
        </r>
        <r>
          <rPr>
            <sz val="9"/>
            <color indexed="81"/>
            <rFont val="Tahoma"/>
            <family val="2"/>
          </rPr>
          <t xml:space="preserve">
Rev/(PD+Idle+Other labor)</t>
        </r>
      </text>
    </comment>
  </commentList>
</comments>
</file>

<file path=xl/sharedStrings.xml><?xml version="1.0" encoding="utf-8"?>
<sst xmlns="http://schemas.openxmlformats.org/spreadsheetml/2006/main" count="1931" uniqueCount="263">
  <si>
    <t>FY2014</t>
    <phoneticPr fontId="12" type="noConversion"/>
  </si>
  <si>
    <t>FY2015</t>
    <phoneticPr fontId="12" type="noConversion"/>
  </si>
  <si>
    <t>FY2015 Budget</t>
    <phoneticPr fontId="12" type="noConversion"/>
  </si>
  <si>
    <t>P&amp;L Summary RMB</t>
    <phoneticPr fontId="12" type="noConversion"/>
  </si>
  <si>
    <t>2月</t>
  </si>
  <si>
    <t>3月</t>
  </si>
  <si>
    <t>Q1</t>
    <phoneticPr fontId="12" type="noConversion"/>
  </si>
  <si>
    <t>Q2</t>
    <phoneticPr fontId="12" type="noConversion"/>
  </si>
  <si>
    <t>8月</t>
  </si>
  <si>
    <t>9月</t>
  </si>
  <si>
    <t>Q3</t>
    <phoneticPr fontId="12" type="noConversion"/>
  </si>
  <si>
    <t>Q4</t>
    <phoneticPr fontId="12" type="noConversion"/>
  </si>
  <si>
    <t>YTD</t>
    <phoneticPr fontId="12" type="noConversion"/>
  </si>
  <si>
    <t>1月</t>
  </si>
  <si>
    <t>Q1</t>
  </si>
  <si>
    <t>Q2</t>
  </si>
  <si>
    <t xml:space="preserve">7月 </t>
  </si>
  <si>
    <t>Q3</t>
  </si>
  <si>
    <t>Q4</t>
  </si>
  <si>
    <t>YTD</t>
  </si>
  <si>
    <t>总收入</t>
  </si>
  <si>
    <t>服务收入</t>
  </si>
  <si>
    <t>税金</t>
  </si>
  <si>
    <t>净收入</t>
  </si>
  <si>
    <t>实施人工成本</t>
  </si>
  <si>
    <t>项目实施人工成本</t>
  </si>
  <si>
    <t>实施报销成本</t>
  </si>
  <si>
    <t>毛利润</t>
  </si>
  <si>
    <t>毛利率 GM（%）</t>
  </si>
  <si>
    <t>研发费用</t>
  </si>
  <si>
    <t>费用</t>
  </si>
  <si>
    <t>Net Revenue</t>
    <phoneticPr fontId="12" type="noConversion"/>
  </si>
  <si>
    <t xml:space="preserve">Hardware cost from 3rd Party </t>
    <phoneticPr fontId="12" type="noConversion"/>
  </si>
  <si>
    <t xml:space="preserve">Service cost from 3rd Party </t>
    <phoneticPr fontId="12" type="noConversion"/>
  </si>
  <si>
    <t>Labor Cost</t>
    <phoneticPr fontId="12" type="noConversion"/>
  </si>
  <si>
    <t>On- Project Labor Cost</t>
    <phoneticPr fontId="12" type="noConversion"/>
  </si>
  <si>
    <t>IDLE / Bench Cost</t>
    <phoneticPr fontId="12" type="noConversion"/>
  </si>
  <si>
    <t>Reimbursement</t>
    <phoneticPr fontId="12" type="noConversion"/>
  </si>
  <si>
    <t>Mic. Allocation</t>
    <phoneticPr fontId="12" type="noConversion"/>
  </si>
  <si>
    <t>Others</t>
    <phoneticPr fontId="12" type="noConversion"/>
  </si>
  <si>
    <t>Accrued WIP in current month (3rd Party not included)</t>
    <phoneticPr fontId="12" type="noConversion"/>
  </si>
  <si>
    <t>Released WIP in current month (3rd Party not included)</t>
    <phoneticPr fontId="12" type="noConversion"/>
  </si>
  <si>
    <t xml:space="preserve"> GM（%）</t>
    <phoneticPr fontId="12" type="noConversion"/>
  </si>
  <si>
    <t>G&amp;A Expense</t>
    <phoneticPr fontId="12" type="noConversion"/>
  </si>
  <si>
    <t>S&amp;M Expense</t>
    <phoneticPr fontId="12" type="noConversion"/>
  </si>
  <si>
    <t>R&amp;D Expense</t>
    <phoneticPr fontId="12" type="noConversion"/>
  </si>
  <si>
    <t>Total Expenses</t>
    <phoneticPr fontId="12" type="noConversion"/>
  </si>
  <si>
    <t>Expense Rate  e/r (%)</t>
    <phoneticPr fontId="12" type="noConversion"/>
  </si>
  <si>
    <t>Operation Cash Flow</t>
    <phoneticPr fontId="12" type="noConversion"/>
  </si>
  <si>
    <t>January</t>
  </si>
  <si>
    <t>January</t>
    <phoneticPr fontId="12" type="noConversion"/>
  </si>
  <si>
    <t>February</t>
  </si>
  <si>
    <t>February</t>
    <phoneticPr fontId="12" type="noConversion"/>
  </si>
  <si>
    <t>March</t>
  </si>
  <si>
    <t>March</t>
    <phoneticPr fontId="12" type="noConversion"/>
  </si>
  <si>
    <t>April</t>
  </si>
  <si>
    <t>April</t>
    <phoneticPr fontId="12" type="noConversion"/>
  </si>
  <si>
    <t>May</t>
  </si>
  <si>
    <t>May</t>
    <phoneticPr fontId="12" type="noConversion"/>
  </si>
  <si>
    <t>June</t>
  </si>
  <si>
    <t>June</t>
    <phoneticPr fontId="12" type="noConversion"/>
  </si>
  <si>
    <t>July</t>
  </si>
  <si>
    <t>July</t>
    <phoneticPr fontId="12" type="noConversion"/>
  </si>
  <si>
    <t>August</t>
  </si>
  <si>
    <t>August</t>
    <phoneticPr fontId="12" type="noConversion"/>
  </si>
  <si>
    <t>September</t>
  </si>
  <si>
    <t>September</t>
    <phoneticPr fontId="12" type="noConversion"/>
  </si>
  <si>
    <t>October</t>
  </si>
  <si>
    <t>October</t>
    <phoneticPr fontId="12" type="noConversion"/>
  </si>
  <si>
    <t>November</t>
  </si>
  <si>
    <t>November</t>
    <phoneticPr fontId="12" type="noConversion"/>
  </si>
  <si>
    <t>December</t>
  </si>
  <si>
    <t>December</t>
    <phoneticPr fontId="12" type="noConversion"/>
  </si>
  <si>
    <t xml:space="preserve"> </t>
    <phoneticPr fontId="12" type="noConversion"/>
  </si>
  <si>
    <t>Revenue from Service</t>
    <phoneticPr fontId="12" type="noConversion"/>
  </si>
  <si>
    <t>Revenue</t>
    <phoneticPr fontId="12" type="noConversion"/>
  </si>
  <si>
    <t>Sales Tax</t>
    <phoneticPr fontId="12" type="noConversion"/>
  </si>
  <si>
    <t>COGS</t>
    <phoneticPr fontId="12" type="noConversion"/>
  </si>
  <si>
    <t>Gross Margin</t>
    <phoneticPr fontId="12" type="noConversion"/>
  </si>
  <si>
    <t>Net Profit</t>
    <phoneticPr fontId="12" type="noConversion"/>
  </si>
  <si>
    <t>CM%</t>
    <phoneticPr fontId="12" type="noConversion"/>
  </si>
  <si>
    <t>Contribution Margin to  Corporate</t>
    <phoneticPr fontId="12" type="noConversion"/>
  </si>
  <si>
    <t>Pass-through 3rd Party Cost</t>
    <phoneticPr fontId="12" type="noConversion"/>
  </si>
  <si>
    <t>Total Other Income (Expense)</t>
    <phoneticPr fontId="12" type="noConversion"/>
  </si>
  <si>
    <t xml:space="preserve"> Internal Service Revenue Adjustment 1</t>
    <phoneticPr fontId="12" type="noConversion"/>
  </si>
  <si>
    <t xml:space="preserve"> Internal Service Revenue Adjustment 2</t>
    <phoneticPr fontId="12" type="noConversion"/>
  </si>
  <si>
    <t xml:space="preserve"> Dummy Cash Flow Interest Expense</t>
    <phoneticPr fontId="12" type="noConversion"/>
  </si>
  <si>
    <t>Cash Inflow</t>
    <phoneticPr fontId="12" type="noConversion"/>
  </si>
  <si>
    <t>Cash Outflow</t>
    <phoneticPr fontId="12" type="noConversion"/>
  </si>
  <si>
    <r>
      <t xml:space="preserve">CM(To Corporate) % </t>
    </r>
    <r>
      <rPr>
        <b/>
        <sz val="9"/>
        <rFont val="微软雅黑"/>
        <family val="2"/>
        <charset val="134"/>
      </rPr>
      <t/>
    </r>
    <phoneticPr fontId="12" type="noConversion"/>
  </si>
  <si>
    <t>Allocation of Corporate and Regional Platform Dept.</t>
  </si>
  <si>
    <t>集团级边际贡献利润</t>
    <phoneticPr fontId="12" type="noConversion"/>
  </si>
  <si>
    <t>pass-through第三方成本</t>
  </si>
  <si>
    <t>服务成本</t>
  </si>
  <si>
    <t>净利润</t>
  </si>
  <si>
    <t>净利率 CM（%）</t>
  </si>
  <si>
    <t>Headcount</t>
  </si>
  <si>
    <t>实施人员人数</t>
    <phoneticPr fontId="12" type="noConversion"/>
  </si>
  <si>
    <t>第三方软硬件采购</t>
    <phoneticPr fontId="12" type="noConversion"/>
  </si>
  <si>
    <t>第三方服务采购</t>
    <phoneticPr fontId="12" type="noConversion"/>
  </si>
  <si>
    <t>管理与行政费用</t>
    <phoneticPr fontId="12" type="noConversion"/>
  </si>
  <si>
    <t>销售与市场费用</t>
    <phoneticPr fontId="12" type="noConversion"/>
  </si>
  <si>
    <t>费用率 e/r (%)</t>
    <phoneticPr fontId="12" type="noConversion"/>
  </si>
  <si>
    <t>内部服务利润调整</t>
    <phoneticPr fontId="12" type="noConversion"/>
  </si>
  <si>
    <t>税金返还</t>
    <phoneticPr fontId="12" type="noConversion"/>
  </si>
  <si>
    <t>其他业务收支</t>
    <phoneticPr fontId="12" type="noConversion"/>
  </si>
  <si>
    <t>TOTAL OTHER INCOME (EXPENSES)</t>
    <phoneticPr fontId="12" type="noConversion"/>
  </si>
  <si>
    <t>NET INCOME (LOSS)</t>
    <phoneticPr fontId="12" type="noConversion"/>
  </si>
  <si>
    <t>NET INCOME CM（%）</t>
    <phoneticPr fontId="12" type="noConversion"/>
  </si>
  <si>
    <t>集团职能和区域平台分摊</t>
    <phoneticPr fontId="12" type="noConversion"/>
  </si>
  <si>
    <t>非收费人工成本（IDLE)</t>
    <phoneticPr fontId="12" type="noConversion"/>
  </si>
  <si>
    <t>工位成本</t>
    <phoneticPr fontId="12" type="noConversion"/>
  </si>
  <si>
    <t>本期释放提前实施成本（不含第三方）</t>
    <phoneticPr fontId="12" type="noConversion"/>
  </si>
  <si>
    <t>本期新增提前实施成本（不含第三方）</t>
    <phoneticPr fontId="12" type="noConversion"/>
  </si>
  <si>
    <t>其他</t>
    <phoneticPr fontId="12" type="noConversion"/>
  </si>
  <si>
    <t>内部服务利润调整1</t>
    <phoneticPr fontId="12" type="noConversion"/>
  </si>
  <si>
    <t>内部服务利润调整2</t>
    <phoneticPr fontId="12" type="noConversion"/>
  </si>
  <si>
    <t>虚拟现金流利息费用</t>
    <phoneticPr fontId="12" type="noConversion"/>
  </si>
  <si>
    <t>KPI 净利润</t>
    <phoneticPr fontId="12" type="noConversion"/>
  </si>
  <si>
    <t>KPI 净利率 CM（%）</t>
    <phoneticPr fontId="12" type="noConversion"/>
  </si>
  <si>
    <r>
      <t xml:space="preserve">Contribution Margin % </t>
    </r>
    <r>
      <rPr>
        <b/>
        <sz val="9"/>
        <rFont val="微软雅黑"/>
        <family val="2"/>
        <charset val="134"/>
      </rPr>
      <t/>
    </r>
    <phoneticPr fontId="12" type="noConversion"/>
  </si>
  <si>
    <t>现金流入</t>
    <phoneticPr fontId="12" type="noConversion"/>
  </si>
  <si>
    <t>现金流出</t>
    <phoneticPr fontId="12" type="noConversion"/>
  </si>
  <si>
    <t>经营现金流</t>
    <phoneticPr fontId="12" type="noConversion"/>
  </si>
  <si>
    <t>PL INFORMATION</t>
    <phoneticPr fontId="40" type="noConversion"/>
  </si>
  <si>
    <t>人均收入</t>
    <phoneticPr fontId="40" type="noConversion"/>
  </si>
  <si>
    <t>人均成本</t>
    <phoneticPr fontId="40" type="noConversion"/>
  </si>
  <si>
    <t>收入成本比</t>
    <phoneticPr fontId="40" type="noConversion"/>
  </si>
  <si>
    <t>空闲率</t>
    <phoneticPr fontId="40" type="noConversion"/>
  </si>
  <si>
    <t>P&amp;L Summary USD</t>
    <phoneticPr fontId="12" type="noConversion"/>
  </si>
  <si>
    <t>成都企业一部</t>
    <phoneticPr fontId="12" type="noConversion"/>
  </si>
  <si>
    <t>成都企业二部</t>
    <phoneticPr fontId="12" type="noConversion"/>
  </si>
  <si>
    <t>FY2017</t>
    <phoneticPr fontId="12" type="noConversion"/>
  </si>
  <si>
    <t xml:space="preserve">4月 </t>
  </si>
  <si>
    <t>5月</t>
  </si>
  <si>
    <t>6月</t>
  </si>
  <si>
    <t xml:space="preserve">10月 </t>
  </si>
  <si>
    <t>11月</t>
  </si>
  <si>
    <t>12月</t>
  </si>
  <si>
    <t>利润中心:</t>
    <phoneticPr fontId="12" type="noConversion"/>
  </si>
  <si>
    <t>北京企业IT</t>
  </si>
  <si>
    <t>成都企业IT</t>
  </si>
  <si>
    <t>杭州企业IT</t>
  </si>
  <si>
    <t>深圳企业IT</t>
  </si>
  <si>
    <t>南京企业IT</t>
  </si>
  <si>
    <t>苏州企业IT</t>
  </si>
  <si>
    <t>西安企业IT</t>
  </si>
  <si>
    <t>北京企业IT管理部</t>
  </si>
  <si>
    <t>成都企业IT管理部</t>
  </si>
  <si>
    <t>杭州企业IT管理部</t>
  </si>
  <si>
    <t>深圳企业IT管理部</t>
  </si>
  <si>
    <t>南京企业IT管理部</t>
  </si>
  <si>
    <t>P&amp;L Summary RMB</t>
    <phoneticPr fontId="12" type="noConversion"/>
  </si>
  <si>
    <t>其他</t>
    <phoneticPr fontId="40" type="noConversion"/>
  </si>
  <si>
    <t>total</t>
    <phoneticPr fontId="40" type="noConversion"/>
  </si>
  <si>
    <t xml:space="preserve">               实施人员人数</t>
    <phoneticPr fontId="12" type="noConversion"/>
  </si>
  <si>
    <t>第三方软硬件采购</t>
    <phoneticPr fontId="12" type="noConversion"/>
  </si>
  <si>
    <t>本期新增提前实施成本（不含第三方）</t>
    <phoneticPr fontId="12" type="noConversion"/>
  </si>
  <si>
    <t>其他</t>
    <phoneticPr fontId="12" type="noConversion"/>
  </si>
  <si>
    <t>管理与行政费用</t>
    <phoneticPr fontId="12" type="noConversion"/>
  </si>
  <si>
    <t>销售与市场费用</t>
    <phoneticPr fontId="12" type="noConversion"/>
  </si>
  <si>
    <t>费用率 e/r (%)</t>
    <phoneticPr fontId="12" type="noConversion"/>
  </si>
  <si>
    <t>净利率 CM（%）</t>
    <phoneticPr fontId="12" type="noConversion"/>
  </si>
  <si>
    <t>内部服务利润调整</t>
    <phoneticPr fontId="12" type="noConversion"/>
  </si>
  <si>
    <t>运营管理部确认的业绩调整</t>
    <phoneticPr fontId="12" type="noConversion"/>
  </si>
  <si>
    <t>虚拟现金流利息费用</t>
    <phoneticPr fontId="12" type="noConversion"/>
  </si>
  <si>
    <t>TOTAL OTHER INCOME (EXPENSES)</t>
    <phoneticPr fontId="12" type="noConversion"/>
  </si>
  <si>
    <t>KPI 净利润</t>
    <phoneticPr fontId="12" type="noConversion"/>
  </si>
  <si>
    <t>KPI 净利率 CM（%）</t>
    <phoneticPr fontId="12" type="noConversion"/>
  </si>
  <si>
    <t>集团职能和区域平台分摊</t>
    <phoneticPr fontId="12" type="noConversion"/>
  </si>
  <si>
    <t>集团级边际贡献利润</t>
    <phoneticPr fontId="12" type="noConversion"/>
  </si>
  <si>
    <r>
      <t xml:space="preserve">Contribution Margin % </t>
    </r>
    <r>
      <rPr>
        <b/>
        <sz val="9"/>
        <rFont val="微软雅黑"/>
        <family val="2"/>
        <charset val="134"/>
      </rPr>
      <t/>
    </r>
    <phoneticPr fontId="12" type="noConversion"/>
  </si>
  <si>
    <t>其他业务收支</t>
    <phoneticPr fontId="12" type="noConversion"/>
  </si>
  <si>
    <t>NET INCOME (LOSS)</t>
    <phoneticPr fontId="12" type="noConversion"/>
  </si>
  <si>
    <t>NET INCOME CM（%）</t>
    <phoneticPr fontId="12" type="noConversion"/>
  </si>
  <si>
    <t>现金流入</t>
    <phoneticPr fontId="12" type="noConversion"/>
  </si>
  <si>
    <t>现金流出</t>
    <phoneticPr fontId="12" type="noConversion"/>
  </si>
  <si>
    <t>经营现金流</t>
    <phoneticPr fontId="12" type="noConversion"/>
  </si>
  <si>
    <t>PL INFORMATION</t>
    <phoneticPr fontId="40" type="noConversion"/>
  </si>
  <si>
    <t>人均收入</t>
    <phoneticPr fontId="40" type="noConversion"/>
  </si>
  <si>
    <t>人均成本</t>
    <phoneticPr fontId="40" type="noConversion"/>
  </si>
  <si>
    <t>收入成本比</t>
    <phoneticPr fontId="40" type="noConversion"/>
  </si>
  <si>
    <t>空闲率</t>
    <phoneticPr fontId="40" type="noConversion"/>
  </si>
  <si>
    <t>Exchange Rate: USD/JPY</t>
    <phoneticPr fontId="40" type="noConversion"/>
  </si>
  <si>
    <t>Revenue Per HC</t>
    <phoneticPr fontId="40" type="noConversion"/>
  </si>
  <si>
    <t>Labor Cost Per HC</t>
    <phoneticPr fontId="40" type="noConversion"/>
  </si>
  <si>
    <t>Labor Output Ratio</t>
    <phoneticPr fontId="40" type="noConversion"/>
  </si>
  <si>
    <t>IDLE Rate</t>
    <phoneticPr fontId="40" type="noConversion"/>
  </si>
  <si>
    <t>E/R Ratio</t>
    <phoneticPr fontId="40" type="noConversion"/>
  </si>
  <si>
    <t>GA Supporting Rate</t>
    <phoneticPr fontId="40" type="noConversion"/>
  </si>
  <si>
    <t>PL MoM (QoQ / YoY) INFORMATION</t>
    <phoneticPr fontId="40" type="noConversion"/>
  </si>
  <si>
    <t>Revenue</t>
    <phoneticPr fontId="40" type="noConversion"/>
  </si>
  <si>
    <t>Labor Cost</t>
    <phoneticPr fontId="40" type="noConversion"/>
  </si>
  <si>
    <t>Total Cost</t>
    <phoneticPr fontId="40" type="noConversion"/>
  </si>
  <si>
    <t>SGA</t>
    <phoneticPr fontId="40" type="noConversion"/>
  </si>
  <si>
    <t>Total Expense</t>
    <phoneticPr fontId="40" type="noConversion"/>
  </si>
  <si>
    <t>WIP INFORMATION</t>
    <phoneticPr fontId="40" type="noConversion"/>
  </si>
  <si>
    <t>IN (OUT) WIP Mis</t>
    <phoneticPr fontId="40" type="noConversion"/>
  </si>
  <si>
    <t>IN (OUT) WIP Labor</t>
    <phoneticPr fontId="40" type="noConversion"/>
  </si>
  <si>
    <t>Total WIP Adjustment</t>
    <phoneticPr fontId="40" type="noConversion"/>
  </si>
  <si>
    <t>CASH FLOW INFORMATION</t>
    <phoneticPr fontId="40" type="noConversion"/>
  </si>
  <si>
    <t>CASH FLOW INFORMATION</t>
    <phoneticPr fontId="40" type="noConversion"/>
  </si>
  <si>
    <t>Operation Cash Inflow</t>
    <phoneticPr fontId="40" type="noConversion"/>
  </si>
  <si>
    <t>Operation Cash (Outflow)</t>
    <phoneticPr fontId="40" type="noConversion"/>
  </si>
  <si>
    <t>Net Operation Cash Flow</t>
  </si>
  <si>
    <t>OTHER OPERATING INFORMATION</t>
    <phoneticPr fontId="40" type="noConversion"/>
  </si>
  <si>
    <t>Other Operating Income</t>
    <phoneticPr fontId="40" type="noConversion"/>
  </si>
  <si>
    <t>Other Operating Expense</t>
    <phoneticPr fontId="40" type="noConversion"/>
  </si>
  <si>
    <t>Net Operating Expense</t>
    <phoneticPr fontId="40" type="noConversion"/>
  </si>
  <si>
    <t>USDK PL Actual Performance</t>
    <phoneticPr fontId="40" type="noConversion"/>
  </si>
  <si>
    <t>Net Revenue</t>
  </si>
  <si>
    <t xml:space="preserve">    Cost</t>
  </si>
  <si>
    <t>Gross Margin</t>
  </si>
  <si>
    <t xml:space="preserve">    G&amp;A Expense</t>
  </si>
  <si>
    <t xml:space="preserve">    S&amp;M Expense</t>
  </si>
  <si>
    <t xml:space="preserve">    R&amp;D Expense</t>
  </si>
  <si>
    <t>Total Operating Expense</t>
  </si>
  <si>
    <t>Income from operation</t>
  </si>
  <si>
    <t>USDK PL Budget</t>
    <phoneticPr fontId="40" type="noConversion"/>
  </si>
  <si>
    <t>USDK PL Performance Gap</t>
    <phoneticPr fontId="40" type="noConversion"/>
  </si>
  <si>
    <t>北京企业IT部</t>
    <phoneticPr fontId="256" type="noConversion"/>
  </si>
  <si>
    <r>
      <t>成都企业</t>
    </r>
    <r>
      <rPr>
        <b/>
        <sz val="9"/>
        <rFont val="Arial"/>
        <family val="2"/>
      </rPr>
      <t>IT</t>
    </r>
    <r>
      <rPr>
        <b/>
        <sz val="9"/>
        <rFont val="宋体"/>
        <family val="3"/>
        <charset val="134"/>
      </rPr>
      <t>部</t>
    </r>
    <phoneticPr fontId="256" type="noConversion"/>
  </si>
  <si>
    <t>杭州企业IT部</t>
    <phoneticPr fontId="256" type="noConversion"/>
  </si>
  <si>
    <t>深圳企业IT部</t>
    <phoneticPr fontId="256" type="noConversion"/>
  </si>
  <si>
    <t>南京企业IT部</t>
    <phoneticPr fontId="256" type="noConversion"/>
  </si>
  <si>
    <t>苏州企业IT部</t>
    <phoneticPr fontId="256" type="noConversion"/>
  </si>
  <si>
    <t>西安企业IT部</t>
    <phoneticPr fontId="256" type="noConversion"/>
  </si>
  <si>
    <r>
      <rPr>
        <b/>
        <sz val="9"/>
        <rFont val="宋体"/>
        <family val="3"/>
        <charset val="134"/>
      </rPr>
      <t>北京企业</t>
    </r>
    <r>
      <rPr>
        <b/>
        <sz val="9"/>
        <rFont val="Arial"/>
        <family val="2"/>
      </rPr>
      <t>IT</t>
    </r>
    <r>
      <rPr>
        <b/>
        <sz val="9"/>
        <rFont val="宋体"/>
        <family val="3"/>
        <charset val="134"/>
      </rPr>
      <t>管理部</t>
    </r>
    <phoneticPr fontId="256" type="noConversion"/>
  </si>
  <si>
    <r>
      <rPr>
        <b/>
        <sz val="9"/>
        <rFont val="宋体"/>
        <family val="3"/>
        <charset val="134"/>
      </rPr>
      <t>成都企业</t>
    </r>
    <r>
      <rPr>
        <b/>
        <sz val="9"/>
        <rFont val="Arial"/>
        <family val="2"/>
      </rPr>
      <t>IT</t>
    </r>
    <r>
      <rPr>
        <b/>
        <sz val="9"/>
        <rFont val="宋体"/>
        <family val="3"/>
        <charset val="134"/>
      </rPr>
      <t>管理部</t>
    </r>
    <phoneticPr fontId="256" type="noConversion"/>
  </si>
  <si>
    <r>
      <rPr>
        <b/>
        <sz val="9"/>
        <rFont val="宋体"/>
        <family val="3"/>
        <charset val="134"/>
      </rPr>
      <t>杭州企业</t>
    </r>
    <r>
      <rPr>
        <b/>
        <sz val="9"/>
        <rFont val="Arial"/>
        <family val="2"/>
      </rPr>
      <t>IT</t>
    </r>
    <r>
      <rPr>
        <b/>
        <sz val="9"/>
        <rFont val="宋体"/>
        <family val="3"/>
        <charset val="134"/>
      </rPr>
      <t>管理部</t>
    </r>
    <phoneticPr fontId="256" type="noConversion"/>
  </si>
  <si>
    <r>
      <rPr>
        <b/>
        <sz val="9"/>
        <rFont val="宋体"/>
        <family val="3"/>
        <charset val="134"/>
      </rPr>
      <t>深圳企业</t>
    </r>
    <r>
      <rPr>
        <b/>
        <sz val="9"/>
        <rFont val="Arial"/>
        <family val="2"/>
      </rPr>
      <t>IT</t>
    </r>
    <r>
      <rPr>
        <b/>
        <sz val="9"/>
        <rFont val="宋体"/>
        <family val="3"/>
        <charset val="134"/>
      </rPr>
      <t>管理部</t>
    </r>
    <phoneticPr fontId="256" type="noConversion"/>
  </si>
  <si>
    <r>
      <rPr>
        <b/>
        <sz val="9"/>
        <rFont val="宋体"/>
        <family val="3"/>
        <charset val="134"/>
      </rPr>
      <t>南京企业</t>
    </r>
    <r>
      <rPr>
        <b/>
        <sz val="9"/>
        <rFont val="Arial"/>
        <family val="2"/>
      </rPr>
      <t>IT</t>
    </r>
    <r>
      <rPr>
        <b/>
        <sz val="9"/>
        <rFont val="宋体"/>
        <family val="3"/>
        <charset val="134"/>
      </rPr>
      <t>管理部</t>
    </r>
    <phoneticPr fontId="256" type="noConversion"/>
  </si>
  <si>
    <t>西安企业IT管理部</t>
    <phoneticPr fontId="256" type="noConversion"/>
  </si>
  <si>
    <t>2018 Income Statement of EP&amp;IT</t>
    <phoneticPr fontId="40" type="noConversion"/>
  </si>
  <si>
    <t>1月</t>
    <phoneticPr fontId="12" type="noConversion"/>
  </si>
  <si>
    <t xml:space="preserve">               实施人员人数</t>
    <phoneticPr fontId="12" type="noConversion"/>
  </si>
  <si>
    <t>第三方服务采购</t>
    <phoneticPr fontId="12" type="noConversion"/>
  </si>
  <si>
    <t>非收费人工成本（IDLE)</t>
    <phoneticPr fontId="12" type="noConversion"/>
  </si>
  <si>
    <t>工位成本</t>
    <phoneticPr fontId="12" type="noConversion"/>
  </si>
  <si>
    <t>本期释放提前实施成本（不含第三方）</t>
    <phoneticPr fontId="12" type="noConversion"/>
  </si>
  <si>
    <t>本期新增提前实施成本（不含第三方）</t>
    <phoneticPr fontId="12" type="noConversion"/>
  </si>
  <si>
    <t>2019 Income Statement of EP&amp;IT</t>
    <phoneticPr fontId="40" type="noConversion"/>
  </si>
  <si>
    <t>FY2019</t>
    <phoneticPr fontId="12" type="noConversion"/>
  </si>
  <si>
    <t>2019 Income Statement of EP&amp;IT</t>
    <phoneticPr fontId="40" type="noConversion"/>
  </si>
  <si>
    <t>FY2019</t>
    <phoneticPr fontId="12" type="noConversion"/>
  </si>
  <si>
    <t>管理部</t>
    <phoneticPr fontId="12" type="noConversion"/>
  </si>
  <si>
    <t>成都企业IT部</t>
    <phoneticPr fontId="12" type="noConversion"/>
  </si>
  <si>
    <t>杭州企业IT部</t>
    <phoneticPr fontId="12" type="noConversion"/>
  </si>
  <si>
    <t>深圳企业IT部</t>
    <phoneticPr fontId="12" type="noConversion"/>
  </si>
  <si>
    <t>西安企业IT部</t>
    <phoneticPr fontId="12" type="noConversion"/>
  </si>
  <si>
    <t>北京企业IT部</t>
    <phoneticPr fontId="12" type="noConversion"/>
  </si>
  <si>
    <t>南京企业IT部</t>
    <phoneticPr fontId="12" type="noConversion"/>
  </si>
  <si>
    <t>苏州企业IT部</t>
    <phoneticPr fontId="12" type="noConversion"/>
  </si>
  <si>
    <t>total</t>
    <phoneticPr fontId="12" type="noConversion"/>
  </si>
  <si>
    <t>2019 Income Statement of EP&amp;IT</t>
    <phoneticPr fontId="40" type="noConversion"/>
  </si>
  <si>
    <r>
      <t>7月</t>
    </r>
    <r>
      <rPr>
        <b/>
        <sz val="9"/>
        <color indexed="9"/>
        <rFont val="宋体"/>
        <family val="3"/>
        <charset val="134"/>
      </rPr>
      <t/>
    </r>
  </si>
  <si>
    <t>P&amp;L Summary RMB</t>
    <phoneticPr fontId="12" type="noConversion"/>
  </si>
  <si>
    <t>9月</t>
    <phoneticPr fontId="12" type="noConversion"/>
  </si>
  <si>
    <t xml:space="preserve">10月 </t>
    <phoneticPr fontId="12" type="noConversion"/>
  </si>
  <si>
    <t>总收入</t>
    <phoneticPr fontId="12" type="noConversion"/>
  </si>
  <si>
    <t>P&amp;L Summary RMB</t>
    <phoneticPr fontId="12" type="noConversion"/>
  </si>
  <si>
    <t>项目实施人工成本</t>
    <phoneticPr fontId="12" type="noConversion"/>
  </si>
  <si>
    <t>税金</t>
    <phoneticPr fontId="12" type="noConversion"/>
  </si>
</sst>
</file>

<file path=xl/styles.xml><?xml version="1.0" encoding="utf-8"?>
<styleSheet xmlns="http://schemas.openxmlformats.org/spreadsheetml/2006/main">
  <numFmts count="174">
    <numFmt numFmtId="41" formatCode="_ * #,##0_ ;_ * \-#,##0_ ;_ * &quot;-&quot;_ ;_ @_ "/>
    <numFmt numFmtId="43" formatCode="_ * #,##0.00_ ;_ * \-#,##0.00_ ;_ * &quot;-&quot;??_ ;_ @_ "/>
    <numFmt numFmtId="176" formatCode="_ &quot;￥&quot;* #,##0_ ;_ &quot;￥&quot;* \-#,##0_ ;_ &quot;￥&quot;* &quot;-&quot;_ ;_ @_ "/>
    <numFmt numFmtId="177" formatCode="_ &quot;￥&quot;* #,##0.00_ ;_ &quot;￥&quot;* \-#,##0.00_ ;_ &quot;￥&quot;* &quot;-&quot;??_ ;_ @_ "/>
    <numFmt numFmtId="178" formatCode="_ * #,##0_ ;_ * \-#,##0_ ;_ * &quot;-&quot;??_ ;_ @_ "/>
    <numFmt numFmtId="179" formatCode="_-* #,##0.00_-;\-* #,##0.00_-;_-* &quot;-&quot;??_-;_-@_-"/>
    <numFmt numFmtId="180" formatCode="_(* #,##0.00_);_(* \(#,##0.00\);_(* &quot;-&quot;??_);_(@_)"/>
    <numFmt numFmtId="181" formatCode="_([$€-2]* #,##0.00_);_([$€-2]* \(#,##0.00\);_([$€-2]* \-??_)"/>
    <numFmt numFmtId="182" formatCode="&quot;$&quot;#,##0.00_)\ \ \ ;\(&quot;$&quot;#,##0.00\)\ \ \ "/>
    <numFmt numFmtId="183" formatCode="\$#,##0.00_)&quot;   &quot;;&quot;($&quot;#,##0.00&quot;)   &quot;"/>
    <numFmt numFmtId="184" formatCode="&quot;$&quot;#,##0.00&quot;*&quot;\ \ ;\(&quot;$&quot;#,##0.00\)&quot;*&quot;\ \ "/>
    <numFmt numFmtId="185" formatCode="\$#,##0.00&quot;*  &quot;;&quot;($&quot;#,##0.00&quot;)*  &quot;"/>
    <numFmt numFmtId="186" formatCode="&quot;$&quot;#,##0.00\A_)\ ;\(&quot;$&quot;#,##0.00\A\)\ \ "/>
    <numFmt numFmtId="187" formatCode="\$#,##0.00\A_)\ ;&quot;($&quot;#,##0.00&quot;A)  &quot;"/>
    <numFmt numFmtId="188" formatCode="&quot;$&quot;@\ "/>
    <numFmt numFmtId="189" formatCode="\$@\ "/>
    <numFmt numFmtId="190" formatCode=";;;"/>
    <numFmt numFmtId="191" formatCode="[$-411]ge\.m\.d;@"/>
    <numFmt numFmtId="192" formatCode="0.0%;\(0.0%\)"/>
    <numFmt numFmtId="193" formatCode="&quot;fl&quot;\ #,##0_-;[Red]&quot;fl&quot;\ #,##0\-"/>
    <numFmt numFmtId="194" formatCode="0%;\(0%\)"/>
    <numFmt numFmtId="195" formatCode="0.0%"/>
    <numFmt numFmtId="196" formatCode="#,##0.0_);\(#,##0.0\)"/>
    <numFmt numFmtId="197" formatCode="_(* #,##0.0_);_(* \(#,##0.0\);_(* &quot;0.0&quot;_);_(@_)"/>
    <numFmt numFmtId="198" formatCode="_(&quot;$&quot;* #,##0.0_);_(&quot;$&quot;* \(#,##0.0\);_(&quot;$&quot;* &quot;0.0&quot;_);_(@_)"/>
    <numFmt numFmtId="199" formatCode="_(* #,##0_);_(* \(#,##0\);_(* &quot;0&quot;_);_(@_)"/>
    <numFmt numFmtId="200" formatCode="General_)"/>
    <numFmt numFmtId="201" formatCode="&quot;$&quot;#,##0.000_%_);\(&quot;$&quot;#,##0.000\)_%;&quot;$&quot;#,##0.000_%_);@_%_)"/>
    <numFmt numFmtId="202" formatCode="\$#,##0.000_%_);&quot;($&quot;#,##0.000\)_%;\$#,##0.000_%_);@_%_)"/>
    <numFmt numFmtId="203" formatCode="&quot;£&quot;#,##0_);\(&quot;£&quot;#,##0\)"/>
    <numFmt numFmtId="204" formatCode="&quot;£&quot;#,##0_);&quot;(£&quot;#,##0\)"/>
    <numFmt numFmtId="205" formatCode="&quot;•&quot;\ \ @"/>
    <numFmt numFmtId="206" formatCode="&quot;•  &quot;@"/>
    <numFmt numFmtId="207" formatCode="0.000000%"/>
    <numFmt numFmtId="208" formatCode="_-* #,##0_-;\-* #,##0_-;_-* &quot;-&quot;??_-;_-@_-"/>
    <numFmt numFmtId="209" formatCode="0.0000"/>
    <numFmt numFmtId="210" formatCode="0.0000000"/>
    <numFmt numFmtId="211" formatCode="_-* #,##0\ _k_r_-;\-* #,##0\ _k_r_-;_-* &quot;-&quot;\ _k_r_-;_-@_-"/>
    <numFmt numFmtId="212" formatCode="#,##0.0,;\-#,##0.0,"/>
    <numFmt numFmtId="213" formatCode="#,##0&quot; F&quot;;\-#,##0&quot; F&quot;"/>
    <numFmt numFmtId="214" formatCode="&quot;$&quot;#,##0.0_);\(&quot;$&quot;#,##0.0\)"/>
    <numFmt numFmtId="215" formatCode="0.00000000000"/>
    <numFmt numFmtId="216" formatCode="0.000000000000"/>
    <numFmt numFmtId="217" formatCode="[$$]#,##0.00_);\([$$]#,##0.00\);[$$]#,##0.00_);@_)"/>
    <numFmt numFmtId="218" formatCode="#,##0_%_);\(#,##0\)_%;#,##0_%_);@_%_)"/>
    <numFmt numFmtId="219" formatCode="&quot;$&quot;#,##0.00_%_);\(&quot;$&quot;#,##0.00\)_%;&quot;$&quot;#,##0.00_%_);@_%_)"/>
    <numFmt numFmtId="220" formatCode="\$#,##0.00_%_);&quot;($&quot;#,##0.00\)_%;\$#,##0.00_%_);@_%_)"/>
    <numFmt numFmtId="221" formatCode="#,##0.00_%_);\(#,##0.00\)_%;#,##0.00_%_);@_%_)"/>
    <numFmt numFmtId="222" formatCode="&quot;$&quot;#,##0.000_);[Red]\(&quot;$&quot;#,##0.000\)"/>
    <numFmt numFmtId="223" formatCode="\$#,##0.000_);[Red]&quot;($&quot;#,##0.000\)"/>
    <numFmt numFmtId="224" formatCode="#,##0.0_%_);\(#,##0.0\)_%;#,##0.0_%_);@_%_)"/>
    <numFmt numFmtId="225" formatCode="&quot;$&quot;#,##0_);[Red]\(&quot;$&quot;#,##0\)"/>
    <numFmt numFmtId="226" formatCode="\$#,##0_);[Red]&quot;($&quot;#,##0\)"/>
    <numFmt numFmtId="227" formatCode="0.00_);\(0.00\);0.00"/>
    <numFmt numFmtId="228" formatCode="[$$]#,##0.0_);\([$$]#,##0.0\);[$$]#,##0.0_);@_)"/>
    <numFmt numFmtId="229" formatCode="#,##0.0000_%_);\(#,##0.0000\)_%;#,##0.0000_%_);@_%_)"/>
    <numFmt numFmtId="230" formatCode="#,##0.000000_%_);\(#,##0.000000\)_%;#,##0.000000_%_);@_%_)"/>
    <numFmt numFmtId="231" formatCode="_(&quot;$&quot;* #,##0.0_);_(&quot;$&quot;* \(#,##0.0\);_(&quot;$&quot;* &quot;-&quot;_);_(@_)"/>
    <numFmt numFmtId="232" formatCode="_(\$* #,##0.0_);_(\$* \(#,##0.0\);_(\$* \-_);_(@_)"/>
    <numFmt numFmtId="233" formatCode="&quot;$&quot;#,##0.00_);[Red]\(&quot;$&quot;#,##0.00\)"/>
    <numFmt numFmtId="234" formatCode="\$#,##0.00_);[Red]&quot;($&quot;#,##0.00\)"/>
    <numFmt numFmtId="235" formatCode="&quot;$&quot;#,##0_%_);\(&quot;$&quot;#,##0\)_%;&quot;$&quot;#,##0_%_);@_%_)"/>
    <numFmt numFmtId="236" formatCode="\$#,##0_%_);&quot;($&quot;#,##0\)_%;\$#,##0_%_);@_%_)"/>
    <numFmt numFmtId="237" formatCode="&quot;$&quot;#,##0.00_%_);\(&quot;$&quot;#,##0.00\)_%;&quot;$&quot;###0.00_%_);@_%_)"/>
    <numFmt numFmtId="238" formatCode="\$#,##0.00_%_);&quot;($&quot;#,##0.00\)_%;\$###0.00_%_);@_%_)"/>
    <numFmt numFmtId="239" formatCode="&quot;$&quot;#,##0_);\(&quot;$&quot;#,##0\)"/>
    <numFmt numFmtId="240" formatCode="&quot;$&quot;#,##0.00_);\(&quot;$&quot;#,##0.00\)"/>
    <numFmt numFmtId="241" formatCode="_(&quot;$&quot;\ #,##0_);_(&quot;$&quot;\ \(#,##0\);_(* &quot;-&quot;??_);_(@_)"/>
    <numFmt numFmtId="242" formatCode="_(&quot;$ &quot;#,##0_);_(&quot;$ (&quot;#,##0\);_(* \-??_);_(@_)"/>
    <numFmt numFmtId="243" formatCode="#,##0.0\);\(#,##0.0\)"/>
    <numFmt numFmtId="244" formatCode="&quot;$&quot;#,##0.0_%_);\(&quot;$&quot;#,##0.0\)_%;&quot;$&quot;#,##0.0_%_);@_%_)"/>
    <numFmt numFmtId="245" formatCode="\$#,##0.0_%_);&quot;($&quot;#,##0.0\)_%;\$#,##0.0_%_);@_%_)"/>
    <numFmt numFmtId="246" formatCode="\$#,##0.00_);&quot;($&quot;#,##0.00\)"/>
    <numFmt numFmtId="247" formatCode="@\ \ \ \ \ "/>
    <numFmt numFmtId="248" formatCode="@&quot;     &quot;"/>
    <numFmt numFmtId="249" formatCode="m/d/yy_%_)"/>
    <numFmt numFmtId="250" formatCode="yyyy\-m\-d"/>
    <numFmt numFmtId="251" formatCode="_-* #,##0\ _D_M_-;\-* #,##0\ _D_M_-;_-* &quot;-&quot;\ _D_M_-;_-@_-"/>
    <numFmt numFmtId="252" formatCode="_-* #,##0.00\ _D_M_-;\-* #,##0.00\ _D_M_-;_-* &quot;-&quot;??\ _D_M_-;_-@_-"/>
    <numFmt numFmtId="253" formatCode="\$#,##0.0_);&quot;($&quot;#,##0.0\)"/>
    <numFmt numFmtId="254" formatCode="&quot;$&quot;#,##0.00"/>
    <numFmt numFmtId="255" formatCode="\$#,##0.00"/>
    <numFmt numFmtId="256" formatCode="0_%_);\(0\)_%;0_%_);@_%_)"/>
    <numFmt numFmtId="257" formatCode="_(&quot;$&quot;* #,##0_);_(&quot;$&quot;* \(#,##0\);_(&quot;$&quot;* &quot;-&quot;_);_(@_)"/>
    <numFmt numFmtId="258" formatCode="_(\$* #,##0_);_(\$* \(#,##0\);_(\$* \-_);_(@_)"/>
    <numFmt numFmtId="259" formatCode="#,##0.0"/>
    <numFmt numFmtId="260" formatCode="#,##0.00_)\ \ \ \ \ ;\(#,##0.00\)\ \ \ \ \ "/>
    <numFmt numFmtId="261" formatCode="#,##0.00_)&quot;     &quot;;\(#,##0.00&quot;)     &quot;"/>
    <numFmt numFmtId="262" formatCode="&quot;$&quot;#,##0.00_)\ \ \ \ \ ;\(&quot;$&quot;#,##0.00\)\ \ \ \ \ "/>
    <numFmt numFmtId="263" formatCode="\$#,##0.00_)&quot;     &quot;;&quot;($&quot;#,##0.00&quot;)     &quot;"/>
    <numFmt numFmtId="264" formatCode="&quot;$&quot;#,##0.00\A\ \ \ \ ;\(&quot;$&quot;#,##0.00\A\)\ \ \ \ "/>
    <numFmt numFmtId="265" formatCode="\$#,##0.00&quot;A    &quot;;&quot;($&quot;#,##0.00&quot;A)    &quot;"/>
    <numFmt numFmtId="266" formatCode="&quot;$&quot;#,##0.00&quot;E&quot;\ \ \ \ ;\(&quot;$&quot;#,##0.00&quot;E&quot;\)\ \ \ \ "/>
    <numFmt numFmtId="267" formatCode="\$#,##0.00&quot;E    &quot;;&quot;($&quot;#,##0.00&quot;E)    &quot;"/>
    <numFmt numFmtId="268" formatCode="#,##0.00\A\ \ \ \ ;\(#,##0.00\A\)\ \ \ \ "/>
    <numFmt numFmtId="269" formatCode="#,##0.00&quot;A    &quot;;\(#,##0.00&quot;A)    &quot;"/>
    <numFmt numFmtId="270" formatCode="#,##0.00&quot;E&quot;\ \ \ \ ;\(#,##0.00&quot;E&quot;\)\ \ \ \ "/>
    <numFmt numFmtId="271" formatCode="#,##0.00&quot;E    &quot;;\(#,##0.00&quot;E)    &quot;"/>
    <numFmt numFmtId="272" formatCode="_([$€-2]* #,##0.00_);_([$€-2]* \(#,##0.00\);_([$€-2]* &quot;-&quot;??_)"/>
    <numFmt numFmtId="273" formatCode="_ * #,##0.00_ ;_ * \-#,##0.00_ ;_ * \-??_ ;_ @_ "/>
    <numFmt numFmtId="274" formatCode="_(* #,##0.00_);_(* \(#,##0.00\);_(* \-??_);_(@_)"/>
    <numFmt numFmtId="275" formatCode="_(* #,##0.00000_);_(* \(#,##0.00000\);_(* &quot;-&quot;??_);_(@_)"/>
    <numFmt numFmtId="276" formatCode="#,##0.000_);\(#,##0.000\)"/>
    <numFmt numFmtId="277" formatCode="#,##0.0_);[Red]\(#,##0.0\)"/>
    <numFmt numFmtId="278" formatCode="0%\ \ \ \ \ \ \ "/>
    <numFmt numFmtId="279" formatCode="0%&quot;       &quot;"/>
    <numFmt numFmtId="280" formatCode="&quot;$&quot;#,##0"/>
    <numFmt numFmtId="281" formatCode="0.0\%_);\(0.0\%\);0.0\%_);@_%_)"/>
    <numFmt numFmtId="282" formatCode="0.0\%_);\(0.0&quot;%)&quot;;0.0\%_);@_%_)"/>
    <numFmt numFmtId="283" formatCode="_(* #,##0.00000_);_(* \(#,##0.00000\);_(* \-??_);_(@_)"/>
    <numFmt numFmtId="284" formatCode="&quot;Income Taxes at&quot;\ 0%"/>
    <numFmt numFmtId="285" formatCode="0.00_);\(0.00\);0.00_)"/>
    <numFmt numFmtId="286" formatCode="_-* #,##0.00_-;_-* #,##0.00\-;_-* &quot;-&quot;??_-;_-@_-"/>
    <numFmt numFmtId="287" formatCode="0.00_)"/>
    <numFmt numFmtId="288" formatCode=";;;@*."/>
    <numFmt numFmtId="289" formatCode="_(&quot;$&quot;* #,##0_)\ &quot;millions&quot;;_(&quot;$&quot;* \(#,##0\)&quot; millions&quot;"/>
    <numFmt numFmtId="290" formatCode="_(\$* #,##0_)&quot; millions&quot;;_(\$* \(#,##0&quot;) millions&quot;"/>
    <numFmt numFmtId="291" formatCode="&quot;$&quot;#,##0\ &quot;MM&quot;;\(&quot;$&quot;#,##0.00\ &quot;MM&quot;\)"/>
    <numFmt numFmtId="292" formatCode="\$#,##0&quot; MM&quot;;&quot;($&quot;#,##0.00&quot; MM)&quot;"/>
    <numFmt numFmtId="293" formatCode="_-* #,##0\ &quot;F&quot;_-;\-* #,##0\ &quot;F&quot;_-;_-* &quot;-&quot;\ &quot;F&quot;_-;_-@_-"/>
    <numFmt numFmtId="294" formatCode="#,##0.000000000;[Red]\-#,##0.000000000"/>
    <numFmt numFmtId="295" formatCode="@&quot; MM&quot;"/>
    <numFmt numFmtId="296" formatCode="#,##0.000000000000"/>
    <numFmt numFmtId="297" formatCode="m/yy_%_)"/>
    <numFmt numFmtId="298" formatCode="#,##0.00000000;[Red]\-#,##0.00000000"/>
    <numFmt numFmtId="299" formatCode="#,##0.0\x_);\(#,##0.0\x\);#,##0.0\x_);@_)"/>
    <numFmt numFmtId="300" formatCode="0.0"/>
    <numFmt numFmtId="301" formatCode="#,##0.0\x_);\(#,##0.0&quot;x)&quot;;#,##0.0\x_);@_)"/>
    <numFmt numFmtId="302" formatCode="0.0\x"/>
    <numFmt numFmtId="303" formatCode="_-* #,##0_-;\-* #,##0_-;_-* &quot;-&quot;_-;_-@_-"/>
    <numFmt numFmtId="304" formatCode="#,##0.000000_);\(#,##0.000000\)"/>
    <numFmt numFmtId="305" formatCode="&quot;$&quot;General"/>
    <numFmt numFmtId="306" formatCode="\$General"/>
    <numFmt numFmtId="307" formatCode="0.0%_%;\(0.0%\)_%"/>
    <numFmt numFmtId="308" formatCode="0.0\ \ \ \ \ \ "/>
    <numFmt numFmtId="309" formatCode="0.0&quot;      &quot;"/>
    <numFmt numFmtId="310" formatCode="0.0%\ \ \ \ \ "/>
    <numFmt numFmtId="311" formatCode="0.0%&quot;     &quot;"/>
    <numFmt numFmtId="312" formatCode="#,##0.0\%_);\(#,##0.0\%\);#,##0.0\%_);@_)"/>
    <numFmt numFmtId="313" formatCode="#,##0.0\%_);\(#,##0.0&quot;%)&quot;;#,##0.0\%_);@_)"/>
    <numFmt numFmtId="314" formatCode="0.0%_);\(0.0\)%"/>
    <numFmt numFmtId="315" formatCode="0.00\%;\-0.00\%;0.00\%"/>
    <numFmt numFmtId="316" formatCode="0.000%"/>
    <numFmt numFmtId="317" formatCode="&quot;$&quot;#\-?/?"/>
    <numFmt numFmtId="318" formatCode="\$#\-?/?"/>
    <numFmt numFmtId="319" formatCode="&quot;$&quot;#,##0;\-&quot;$&quot;#,##0"/>
    <numFmt numFmtId="320" formatCode="#,##0.00_);\(#,##0.00\);#,##0.00_);@_)"/>
    <numFmt numFmtId="321" formatCode="0.00\ \ \ \ "/>
    <numFmt numFmtId="322" formatCode="0.00&quot;    &quot;"/>
    <numFmt numFmtId="323" formatCode="@\ "/>
    <numFmt numFmtId="324" formatCode="&quot;$&quot;@"/>
    <numFmt numFmtId="325" formatCode="\$@"/>
    <numFmt numFmtId="326" formatCode="0.000_)"/>
    <numFmt numFmtId="327" formatCode="0.00\x;\-0.00\x;0.00\x"/>
    <numFmt numFmtId="328" formatCode="0."/>
    <numFmt numFmtId="329" formatCode="mm/dd/yy"/>
    <numFmt numFmtId="330" formatCode="##0.00000"/>
    <numFmt numFmtId="331" formatCode="_-* #,##0\ &quot;DM&quot;_-;\-* #,##0\ &quot;DM&quot;_-;_-* &quot;-&quot;\ &quot;DM&quot;_-;_-@_-"/>
    <numFmt numFmtId="332" formatCode="_-* #,##0.00\ &quot;DM&quot;_-;\-* #,##0.00\ &quot;DM&quot;_-;_-* &quot;-&quot;??\ &quot;DM&quot;_-;_-@_-"/>
    <numFmt numFmtId="333" formatCode="&quot;￥&quot;#,##0_);\(&quot;￥&quot;#,##0\)"/>
    <numFmt numFmtId="334" formatCode="&quot;￥&quot;#,##0_);&quot;(￥&quot;#,##0\)"/>
    <numFmt numFmtId="335" formatCode="0.000000000"/>
    <numFmt numFmtId="336" formatCode="[$¥-411]#,##0.00_);[Red]\([$¥-411]#,##0.00\)"/>
    <numFmt numFmtId="337" formatCode="_-&quot;$&quot;* #,##0_-;\-&quot;$&quot;* #,##0_-;_-&quot;$&quot;* &quot;-&quot;_-;_-@_-"/>
    <numFmt numFmtId="338" formatCode="_-&quot;$&quot;* #,##0.00_-;\-&quot;$&quot;* #,##0.00_-;_-&quot;$&quot;* &quot;-&quot;??_-;_-@_-"/>
    <numFmt numFmtId="339" formatCode="_(&quot;$&quot;* #,##0.00_);_(&quot;$&quot;* \(#,##0.00\);_(&quot;$&quot;* &quot;-&quot;??_);_(@_)"/>
    <numFmt numFmtId="340" formatCode="_-* #,##0&quot;ㄓ&quot;_-;\-* #,##0&quot;ㄓ&quot;_-;_-* &quot;-&quot;&quot;ㄓ&quot;_-;_-@_-"/>
    <numFmt numFmtId="341" formatCode="_-* #,##0.00&quot;ㄓ&quot;_-;\-* #,##0.00&quot;ㄓ&quot;_-;_-* &quot;-&quot;??&quot;ㄓ&quot;_-;_-@_-"/>
    <numFmt numFmtId="342" formatCode="#,##0.00_);[Red]\(#,##0.00\)"/>
    <numFmt numFmtId="343" formatCode="#,##0_);[Red]\(#,##0\)"/>
    <numFmt numFmtId="344" formatCode="#,##0.00_ "/>
    <numFmt numFmtId="345" formatCode="0.00_ ;[Red]\-0.00\ "/>
    <numFmt numFmtId="346" formatCode="#,##0_ "/>
    <numFmt numFmtId="347" formatCode="[$-F800]dddd\,\ mmmm\ dd\,\ yyyy"/>
  </numFmts>
  <fonts count="272">
    <font>
      <sz val="9"/>
      <color indexed="8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color indexed="8"/>
      <name val="微软雅黑"/>
      <family val="2"/>
      <charset val="134"/>
    </font>
    <font>
      <sz val="9"/>
      <name val="微软雅黑"/>
      <family val="2"/>
      <charset val="134"/>
    </font>
    <font>
      <b/>
      <sz val="9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b/>
      <sz val="9"/>
      <color indexed="9"/>
      <name val="微软雅黑"/>
      <family val="2"/>
      <charset val="134"/>
    </font>
    <font>
      <b/>
      <sz val="9"/>
      <color theme="3" tint="0.39997558519241921"/>
      <name val="微软雅黑"/>
      <family val="2"/>
      <charset val="134"/>
    </font>
    <font>
      <sz val="9"/>
      <color theme="3" tint="0.3999755851924192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name val="Arial"/>
      <family val="2"/>
    </font>
    <font>
      <sz val="10"/>
      <name val="宋体"/>
      <family val="3"/>
      <charset val="134"/>
    </font>
    <font>
      <sz val="10"/>
      <name val="Frutiger 45 Light"/>
      <family val="2"/>
    </font>
    <font>
      <sz val="9"/>
      <color theme="1"/>
      <name val="Arial"/>
      <family val="2"/>
      <charset val="134"/>
    </font>
    <font>
      <sz val="12"/>
      <name val="宋体"/>
      <family val="3"/>
      <charset val="134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8"/>
      <color theme="1"/>
      <name val="Century Gothic"/>
      <family val="2"/>
      <charset val="134"/>
    </font>
    <font>
      <sz val="9"/>
      <name val="Century Gothic"/>
      <family val="2"/>
      <charset val="134"/>
    </font>
    <font>
      <sz val="10"/>
      <name val="Arial"/>
      <family val="2"/>
    </font>
    <font>
      <sz val="10"/>
      <name val="GillSans"/>
      <family val="2"/>
    </font>
    <font>
      <sz val="10"/>
      <name val="Times New Roman"/>
      <family val="1"/>
    </font>
    <font>
      <sz val="12"/>
      <name val="Times New Roman"/>
      <family val="1"/>
    </font>
    <font>
      <sz val="8"/>
      <name val="Times New Roman"/>
      <family val="1"/>
    </font>
    <font>
      <sz val="10"/>
      <color indexed="8"/>
      <name val="Arial"/>
      <family val="2"/>
    </font>
    <font>
      <sz val="10"/>
      <name val="Helv"/>
      <family val="2"/>
    </font>
    <font>
      <sz val="10"/>
      <name val="Geneva"/>
      <family val="2"/>
    </font>
    <font>
      <sz val="10"/>
      <name val="MS Sans Serif"/>
      <family val="2"/>
    </font>
    <font>
      <sz val="13"/>
      <name val="Tms Rmn"/>
      <family val="1"/>
    </font>
    <font>
      <sz val="8"/>
      <name val="Arial"/>
      <family val="2"/>
    </font>
    <font>
      <sz val="11"/>
      <color indexed="8"/>
      <name val="Calibri"/>
      <family val="2"/>
    </font>
    <font>
      <sz val="11"/>
      <color theme="1"/>
      <name val="宋体"/>
      <family val="3"/>
      <charset val="134"/>
      <scheme val="minor"/>
    </font>
    <font>
      <sz val="11"/>
      <color indexed="8"/>
      <name val="ＭＳ Ｐゴシック"/>
      <family val="2"/>
      <charset val="128"/>
    </font>
    <font>
      <sz val="11"/>
      <color indexed="8"/>
      <name val="宋体"/>
      <family val="3"/>
      <charset val="134"/>
    </font>
    <font>
      <sz val="8"/>
      <color theme="1"/>
      <name val="Arial"/>
      <family val="2"/>
      <charset val="134"/>
    </font>
    <font>
      <sz val="11"/>
      <color indexed="9"/>
      <name val="Calibri"/>
      <family val="2"/>
    </font>
    <font>
      <sz val="11"/>
      <color theme="0"/>
      <name val="宋体"/>
      <family val="3"/>
      <charset val="134"/>
      <scheme val="minor"/>
    </font>
    <font>
      <sz val="11"/>
      <color indexed="9"/>
      <name val="ＭＳ Ｐゴシック"/>
      <family val="2"/>
      <charset val="128"/>
    </font>
    <font>
      <sz val="11"/>
      <color indexed="9"/>
      <name val="宋体"/>
      <family val="3"/>
      <charset val="134"/>
    </font>
    <font>
      <sz val="12"/>
      <name val="Arial"/>
      <family val="2"/>
    </font>
    <font>
      <sz val="8"/>
      <name val="Times"/>
      <family val="1"/>
    </font>
    <font>
      <b/>
      <sz val="10"/>
      <color indexed="9"/>
      <name val="Gill Sans MT"/>
      <family val="2"/>
    </font>
    <font>
      <sz val="11"/>
      <color indexed="20"/>
      <name val="Calibri"/>
      <family val="2"/>
    </font>
    <font>
      <sz val="11"/>
      <color rgb="FF9C0006"/>
      <name val="宋体"/>
      <family val="3"/>
      <charset val="134"/>
      <scheme val="minor"/>
    </font>
    <font>
      <sz val="10"/>
      <color indexed="8"/>
      <name val="Tms Rmn"/>
      <family val="1"/>
    </font>
    <font>
      <sz val="10"/>
      <color indexed="8"/>
      <name val="Times New Roman"/>
      <family val="1"/>
    </font>
    <font>
      <strike/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Tms Rmn"/>
      <family val="1"/>
    </font>
    <font>
      <sz val="8"/>
      <color indexed="12"/>
      <name val="Times New Roman"/>
      <family val="1"/>
    </font>
    <font>
      <sz val="12"/>
      <name val="Tms Rmn"/>
      <family val="1"/>
    </font>
    <font>
      <b/>
      <sz val="12"/>
      <name val="Times New Roman"/>
      <family val="1"/>
    </font>
    <font>
      <b/>
      <sz val="8"/>
      <color indexed="8"/>
      <name val="Arial"/>
      <family val="2"/>
    </font>
    <font>
      <b/>
      <sz val="8"/>
      <name val="Times New Roman"/>
      <family val="1"/>
    </font>
    <font>
      <u val="singleAccounting"/>
      <sz val="10"/>
      <name val="Arial"/>
      <family val="2"/>
    </font>
    <font>
      <b/>
      <sz val="11"/>
      <color indexed="52"/>
      <name val="Calibri"/>
      <family val="2"/>
    </font>
    <font>
      <b/>
      <sz val="11"/>
      <color rgb="FFFA7D00"/>
      <name val="宋体"/>
      <family val="3"/>
      <charset val="134"/>
      <scheme val="minor"/>
    </font>
    <font>
      <sz val="9"/>
      <name val="Tms Rmn"/>
      <family val="1"/>
    </font>
    <font>
      <b/>
      <sz val="10"/>
      <name val="Helv"/>
      <family val="2"/>
    </font>
    <font>
      <b/>
      <sz val="10"/>
      <name val="Arial"/>
      <family val="2"/>
    </font>
    <font>
      <b/>
      <sz val="10"/>
      <name val="Palatino"/>
      <family val="1"/>
    </font>
    <font>
      <b/>
      <sz val="11"/>
      <color indexed="9"/>
      <name val="Calibri"/>
      <family val="2"/>
    </font>
    <font>
      <b/>
      <sz val="11"/>
      <color theme="0"/>
      <name val="宋体"/>
      <family val="3"/>
      <charset val="134"/>
      <scheme val="minor"/>
    </font>
    <font>
      <i/>
      <sz val="8"/>
      <color indexed="10"/>
      <name val="Arial"/>
      <family val="2"/>
    </font>
    <font>
      <b/>
      <sz val="8"/>
      <name val="Book Antiqua"/>
      <family val="1"/>
    </font>
    <font>
      <b/>
      <sz val="13"/>
      <name val="Tms Rmn"/>
      <family val="1"/>
    </font>
    <font>
      <b/>
      <u/>
      <sz val="8"/>
      <name val="Arial"/>
      <family val="2"/>
    </font>
    <font>
      <b/>
      <sz val="10"/>
      <color indexed="9"/>
      <name val="Arial"/>
      <family val="2"/>
    </font>
    <font>
      <b/>
      <sz val="8"/>
      <color indexed="9"/>
      <name val="Arial"/>
      <family val="2"/>
    </font>
    <font>
      <b/>
      <sz val="8"/>
      <color indexed="8"/>
      <name val="Courier New"/>
      <family val="3"/>
    </font>
    <font>
      <sz val="12"/>
      <name val="Helv"/>
      <family val="2"/>
    </font>
    <font>
      <sz val="8"/>
      <name val="Palatino"/>
      <family val="1"/>
    </font>
    <font>
      <sz val="10"/>
      <color theme="1"/>
      <name val="Arial"/>
      <family val="2"/>
    </font>
    <font>
      <sz val="10"/>
      <color theme="1"/>
      <name val="Arial"/>
      <family val="2"/>
      <charset val="134"/>
    </font>
    <font>
      <sz val="24"/>
      <name val="Arial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7"/>
      <name val="Times New Roman"/>
      <family val="1"/>
    </font>
    <font>
      <sz val="8"/>
      <color indexed="8"/>
      <name val="Times New Roman"/>
      <family val="1"/>
    </font>
    <font>
      <sz val="11"/>
      <color indexed="12"/>
      <name val="Book Antiqua"/>
      <family val="1"/>
    </font>
    <font>
      <sz val="8"/>
      <name val="Univers 47 CondensedLight"/>
      <family val="2"/>
    </font>
    <font>
      <sz val="8"/>
      <name val="Helv"/>
      <family val="2"/>
    </font>
    <font>
      <b/>
      <sz val="8"/>
      <name val="Arial"/>
      <family val="2"/>
    </font>
    <font>
      <u/>
      <sz val="8"/>
      <color indexed="12"/>
      <name val="Times New Roman"/>
      <family val="1"/>
    </font>
    <font>
      <sz val="14"/>
      <name val="AngsanaUPC"/>
      <family val="2"/>
    </font>
    <font>
      <sz val="14"/>
      <name val="AngsanaUPC"/>
      <family val="1"/>
    </font>
    <font>
      <sz val="8"/>
      <color indexed="14"/>
      <name val="Times New Roman"/>
      <family val="1"/>
    </font>
    <font>
      <u val="doubleAccounting"/>
      <sz val="10"/>
      <name val="Arial"/>
      <family val="2"/>
    </font>
    <font>
      <u val="double"/>
      <sz val="10"/>
      <name val="Arial"/>
      <family val="2"/>
    </font>
    <font>
      <sz val="9"/>
      <color indexed="8"/>
      <name val="Times New Roman"/>
      <family val="1"/>
    </font>
    <font>
      <sz val="10"/>
      <color indexed="16"/>
      <name val="MS Serif"/>
      <family val="1"/>
    </font>
    <font>
      <sz val="9"/>
      <name val="Times New Roman"/>
      <family val="1"/>
    </font>
    <font>
      <i/>
      <sz val="11"/>
      <color indexed="23"/>
      <name val="Calibri"/>
      <family val="2"/>
    </font>
    <font>
      <i/>
      <sz val="11"/>
      <color rgb="FF7F7F7F"/>
      <name val="宋体"/>
      <family val="3"/>
      <charset val="134"/>
      <scheme val="minor"/>
    </font>
    <font>
      <sz val="7"/>
      <name val="Palatino"/>
      <family val="1"/>
    </font>
    <font>
      <sz val="11"/>
      <color indexed="17"/>
      <name val="Calibri"/>
      <family val="2"/>
    </font>
    <font>
      <sz val="11"/>
      <color rgb="FF006100"/>
      <name val="宋体"/>
      <family val="3"/>
      <charset val="134"/>
      <scheme val="minor"/>
    </font>
    <font>
      <sz val="6"/>
      <color indexed="16"/>
      <name val="Palatino"/>
      <family val="1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5"/>
      <color theme="3"/>
      <name val="宋体"/>
      <family val="3"/>
      <charset val="134"/>
      <scheme val="minor"/>
    </font>
    <font>
      <sz val="18"/>
      <name val="Helvetica-Black"/>
      <family val="2"/>
    </font>
    <font>
      <b/>
      <sz val="13"/>
      <color theme="3"/>
      <name val="宋体"/>
      <family val="3"/>
      <charset val="134"/>
      <scheme val="minor"/>
    </font>
    <font>
      <i/>
      <sz val="14"/>
      <name val="Palatino"/>
      <family val="1"/>
    </font>
    <font>
      <b/>
      <sz val="11"/>
      <color theme="3"/>
      <name val="宋体"/>
      <family val="3"/>
      <charset val="134"/>
      <scheme val="minor"/>
    </font>
    <font>
      <b/>
      <i/>
      <sz val="22"/>
      <name val="Times New Roman"/>
      <family val="1"/>
    </font>
    <font>
      <b/>
      <sz val="8"/>
      <name val="MS Sans Serif"/>
      <family val="2"/>
    </font>
    <font>
      <b/>
      <sz val="11"/>
      <color indexed="18"/>
      <name val="Arial"/>
      <family val="2"/>
    </font>
    <font>
      <sz val="7"/>
      <color indexed="8"/>
      <name val="Tms Rmn"/>
      <family val="1"/>
    </font>
    <font>
      <sz val="7"/>
      <color indexed="8"/>
      <name val="Times New Roman"/>
      <family val="1"/>
    </font>
    <font>
      <sz val="11"/>
      <color rgb="FF3F3F76"/>
      <name val="宋体"/>
      <family val="3"/>
      <charset val="134"/>
      <scheme val="minor"/>
    </font>
    <font>
      <b/>
      <i/>
      <sz val="10"/>
      <color indexed="8"/>
      <name val="Gill Sans MT"/>
      <family val="2"/>
    </font>
    <font>
      <b/>
      <sz val="10"/>
      <color indexed="8"/>
      <name val="Arial"/>
      <family val="2"/>
    </font>
    <font>
      <sz val="11"/>
      <color indexed="52"/>
      <name val="Calibri"/>
      <family val="2"/>
    </font>
    <font>
      <sz val="11"/>
      <color rgb="FFFA7D00"/>
      <name val="宋体"/>
      <family val="3"/>
      <charset val="134"/>
      <scheme val="minor"/>
    </font>
    <font>
      <sz val="12"/>
      <color indexed="9"/>
      <name val="Helv"/>
      <family val="2"/>
    </font>
    <font>
      <sz val="10"/>
      <name val="Palatino"/>
      <family val="1"/>
    </font>
    <font>
      <sz val="11"/>
      <color indexed="60"/>
      <name val="Calibri"/>
      <family val="2"/>
    </font>
    <font>
      <sz val="11"/>
      <color rgb="FF9C6500"/>
      <name val="宋体"/>
      <family val="3"/>
      <charset val="134"/>
      <scheme val="minor"/>
    </font>
    <font>
      <sz val="12"/>
      <color indexed="8"/>
      <name val="Times New Roman"/>
      <family val="1"/>
    </font>
    <font>
      <sz val="7"/>
      <name val="Small Fonts"/>
      <family val="2"/>
    </font>
    <font>
      <b/>
      <sz val="11"/>
      <color indexed="62"/>
      <name val="Arial"/>
      <family val="2"/>
    </font>
    <font>
      <sz val="12"/>
      <color indexed="12"/>
      <name val="Times New Roman"/>
      <family val="1"/>
    </font>
    <font>
      <sz val="8"/>
      <name val="Helvetica"/>
      <family val="2"/>
    </font>
    <font>
      <i/>
      <sz val="10"/>
      <name val="Helv"/>
      <family val="2"/>
    </font>
    <font>
      <i/>
      <sz val="10"/>
      <name val="Arial"/>
      <family val="2"/>
    </font>
    <font>
      <sz val="8"/>
      <color indexed="12"/>
      <name val="Arial"/>
      <family val="2"/>
    </font>
    <font>
      <b/>
      <sz val="11"/>
      <color indexed="63"/>
      <name val="Calibri"/>
      <family val="2"/>
    </font>
    <font>
      <b/>
      <sz val="11"/>
      <color rgb="FF3F3F3F"/>
      <name val="宋体"/>
      <family val="3"/>
      <charset val="134"/>
      <scheme val="minor"/>
    </font>
    <font>
      <b/>
      <i/>
      <sz val="10"/>
      <color indexed="8"/>
      <name val="Arial"/>
      <family val="2"/>
    </font>
    <font>
      <b/>
      <i/>
      <sz val="22"/>
      <color indexed="8"/>
      <name val="Times New Roman"/>
      <family val="1"/>
    </font>
    <font>
      <b/>
      <sz val="26"/>
      <name val="Times New Roman"/>
      <family val="1"/>
    </font>
    <font>
      <b/>
      <sz val="18"/>
      <name val="Times New Roman"/>
      <family val="1"/>
    </font>
    <font>
      <sz val="10"/>
      <color indexed="16"/>
      <name val="Helvetica-Black"/>
      <family val="2"/>
    </font>
    <font>
      <sz val="10"/>
      <name val="Tms Rmn"/>
      <family val="1"/>
    </font>
    <font>
      <sz val="8"/>
      <color indexed="17"/>
      <name val="Times New Roman"/>
      <family val="1"/>
    </font>
    <font>
      <u/>
      <sz val="10"/>
      <name val="GillSans"/>
      <family val="2"/>
    </font>
    <font>
      <sz val="8"/>
      <name val="Wingdings"/>
      <charset val="2"/>
    </font>
    <font>
      <b/>
      <sz val="12"/>
      <color indexed="8"/>
      <name val="Arial"/>
      <family val="2"/>
    </font>
    <font>
      <sz val="8"/>
      <color indexed="16"/>
      <name val="Century Schoolbook"/>
      <family val="1"/>
    </font>
    <font>
      <sz val="10"/>
      <color indexed="23"/>
      <name val="MS Sans Serif"/>
      <family val="2"/>
    </font>
    <font>
      <b/>
      <i/>
      <sz val="10"/>
      <name val="Times New Roman"/>
      <family val="1"/>
    </font>
    <font>
      <b/>
      <sz val="12"/>
      <name val="MS Sans Serif"/>
      <family val="2"/>
    </font>
    <font>
      <u/>
      <sz val="10"/>
      <name val="Arial"/>
      <family val="2"/>
    </font>
    <font>
      <sz val="8"/>
      <name val="MS Sans Serif"/>
      <family val="2"/>
    </font>
    <font>
      <b/>
      <sz val="11"/>
      <name val="Helv"/>
      <family val="2"/>
    </font>
    <font>
      <b/>
      <sz val="11"/>
      <name val="Arial"/>
      <family val="2"/>
    </font>
    <font>
      <b/>
      <sz val="8"/>
      <color indexed="8"/>
      <name val="Helv"/>
      <family val="2"/>
    </font>
    <font>
      <b/>
      <sz val="9"/>
      <name val="Palatino"/>
      <family val="1"/>
    </font>
    <font>
      <sz val="9"/>
      <color indexed="21"/>
      <name val="Helvetica-Black"/>
      <family val="2"/>
    </font>
    <font>
      <b/>
      <sz val="10"/>
      <color indexed="16"/>
      <name val="Arial"/>
      <family val="2"/>
    </font>
    <font>
      <sz val="7"/>
      <name val="Times New Roman"/>
      <family val="1"/>
    </font>
    <font>
      <sz val="8"/>
      <name val="Helvetica-Narrow"/>
      <family val="2"/>
    </font>
    <font>
      <b/>
      <sz val="7"/>
      <name val="Helvetica-Narrow"/>
      <family val="2"/>
    </font>
    <font>
      <b/>
      <u val="singleAccounting"/>
      <sz val="14"/>
      <name val="Times New Roman"/>
      <family val="1"/>
    </font>
    <font>
      <b/>
      <u/>
      <sz val="14"/>
      <name val="Times New Roman"/>
      <family val="1"/>
    </font>
    <font>
      <i/>
      <sz val="14"/>
      <name val="Times New Roman"/>
      <family val="1"/>
    </font>
    <font>
      <sz val="14"/>
      <name val="Times New Roman"/>
      <family val="1"/>
    </font>
    <font>
      <b/>
      <sz val="12"/>
      <name val="GillSans"/>
      <family val="2"/>
    </font>
    <font>
      <b/>
      <sz val="11"/>
      <name val="Times New Roman"/>
      <family val="1"/>
    </font>
    <font>
      <b/>
      <i/>
      <sz val="20"/>
      <name val="Arial"/>
      <family val="2"/>
    </font>
    <font>
      <b/>
      <sz val="18"/>
      <color theme="3"/>
      <name val="宋体"/>
      <family val="3"/>
      <charset val="134"/>
      <scheme val="major"/>
    </font>
    <font>
      <b/>
      <sz val="10"/>
      <name val="Times New Roman"/>
      <family val="1"/>
    </font>
    <font>
      <u/>
      <sz val="8"/>
      <name val="Times New Roman"/>
      <family val="1"/>
    </font>
    <font>
      <u/>
      <sz val="11"/>
      <name val="GillSans"/>
      <family val="2"/>
    </font>
    <font>
      <b/>
      <sz val="11"/>
      <color theme="1"/>
      <name val="宋体"/>
      <family val="3"/>
      <charset val="134"/>
      <scheme val="minor"/>
    </font>
    <font>
      <sz val="8"/>
      <color indexed="8"/>
      <name val="Wingdings"/>
      <charset val="2"/>
    </font>
    <font>
      <sz val="11"/>
      <color indexed="10"/>
      <name val="Calibri"/>
      <family val="2"/>
    </font>
    <font>
      <sz val="11"/>
      <color rgb="FFFF0000"/>
      <name val="宋体"/>
      <family val="3"/>
      <charset val="134"/>
      <scheme val="minor"/>
    </font>
    <font>
      <sz val="8"/>
      <color indexed="9"/>
      <name val="Arial"/>
      <family val="2"/>
    </font>
    <font>
      <b/>
      <sz val="18"/>
      <color indexed="56"/>
      <name val="ＭＳ Ｐゴシック"/>
      <family val="2"/>
      <charset val="128"/>
    </font>
    <font>
      <b/>
      <sz val="11"/>
      <color indexed="9"/>
      <name val="ＭＳ Ｐゴシック"/>
      <family val="2"/>
      <charset val="128"/>
    </font>
    <font>
      <sz val="11"/>
      <color indexed="60"/>
      <name val="ＭＳ Ｐゴシック"/>
      <family val="2"/>
      <charset val="128"/>
    </font>
    <font>
      <sz val="11"/>
      <name val="明朝"/>
      <family val="1"/>
      <charset val="255"/>
    </font>
    <font>
      <sz val="11"/>
      <color indexed="52"/>
      <name val="ＭＳ Ｐゴシック"/>
      <family val="2"/>
      <charset val="128"/>
    </font>
    <font>
      <b/>
      <sz val="15"/>
      <color indexed="6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8"/>
      <color indexed="62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theme="3"/>
      <name val="Arial"/>
      <family val="2"/>
      <charset val="134"/>
    </font>
    <font>
      <sz val="8"/>
      <name val="Century Schoolbook"/>
      <family val="1"/>
    </font>
    <font>
      <sz val="11"/>
      <color indexed="10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36"/>
      <name val="Calibri"/>
      <family val="2"/>
    </font>
    <font>
      <sz val="11"/>
      <color indexed="36"/>
      <name val="宋体"/>
      <family val="3"/>
      <charset val="134"/>
    </font>
    <font>
      <sz val="9"/>
      <color theme="1"/>
      <name val="Arial"/>
      <family val="2"/>
    </font>
    <font>
      <sz val="11"/>
      <color theme="1"/>
      <name val="宋体"/>
      <family val="2"/>
      <scheme val="minor"/>
    </font>
    <font>
      <sz val="11"/>
      <color theme="1"/>
      <name val="Calibri"/>
      <family val="2"/>
    </font>
    <font>
      <sz val="9"/>
      <color theme="1"/>
      <name val="Calibri"/>
      <family val="2"/>
    </font>
    <font>
      <u/>
      <sz val="12"/>
      <color indexed="12"/>
      <name val="新細明體"/>
      <family val="1"/>
      <charset val="136"/>
    </font>
    <font>
      <b/>
      <sz val="11"/>
      <color indexed="63"/>
      <name val="ＭＳ Ｐゴシック"/>
      <family val="2"/>
      <charset val="128"/>
    </font>
    <font>
      <sz val="11"/>
      <color indexed="20"/>
      <name val="ＭＳ Ｐゴシック"/>
      <family val="2"/>
      <charset val="128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8"/>
      <name val="ＭＳ Ｐゴシック"/>
      <family val="2"/>
      <charset val="128"/>
    </font>
    <font>
      <b/>
      <sz val="11"/>
      <color indexed="52"/>
      <name val="ＭＳ Ｐゴシック"/>
      <family val="2"/>
      <charset val="128"/>
    </font>
    <font>
      <b/>
      <sz val="11"/>
      <color indexed="9"/>
      <name val="宋体"/>
      <family val="3"/>
      <charset val="134"/>
    </font>
    <font>
      <b/>
      <sz val="15"/>
      <color indexed="56"/>
      <name val="ＭＳ Ｐゴシック"/>
      <family val="2"/>
      <charset val="128"/>
    </font>
    <font>
      <b/>
      <sz val="13"/>
      <color indexed="56"/>
      <name val="ＭＳ Ｐゴシック"/>
      <family val="2"/>
      <charset val="128"/>
    </font>
    <font>
      <b/>
      <sz val="11"/>
      <color indexed="56"/>
      <name val="ＭＳ Ｐゴシック"/>
      <family val="2"/>
      <charset val="128"/>
    </font>
    <font>
      <i/>
      <sz val="11"/>
      <color indexed="23"/>
      <name val="宋体"/>
      <family val="3"/>
      <charset val="134"/>
    </font>
    <font>
      <sz val="11"/>
      <color indexed="10"/>
      <name val="ＭＳ Ｐゴシック"/>
      <family val="2"/>
      <charset val="128"/>
    </font>
    <font>
      <sz val="11"/>
      <color indexed="52"/>
      <name val="宋体"/>
      <family val="3"/>
      <charset val="134"/>
    </font>
    <font>
      <sz val="11"/>
      <color indexed="17"/>
      <name val="ＭＳ Ｐゴシック"/>
      <family val="2"/>
      <charset val="128"/>
    </font>
    <font>
      <sz val="9"/>
      <color indexed="8"/>
      <name val="Arial"/>
      <family val="2"/>
    </font>
    <font>
      <sz val="11"/>
      <color indexed="62"/>
      <name val="ＭＳ Ｐゴシック"/>
      <family val="2"/>
      <charset val="128"/>
    </font>
    <font>
      <sz val="8"/>
      <color rgb="FF9C6500"/>
      <name val="Arial"/>
      <family val="2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i/>
      <sz val="11"/>
      <color indexed="23"/>
      <name val="ＭＳ Ｐゴシック"/>
      <family val="2"/>
      <charset val="128"/>
    </font>
    <font>
      <u/>
      <sz val="12"/>
      <color indexed="36"/>
      <name val="Courier"/>
      <family val="3"/>
    </font>
    <font>
      <u/>
      <sz val="12"/>
      <color indexed="20"/>
      <name val="Courier New"/>
      <family val="3"/>
    </font>
    <font>
      <sz val="9"/>
      <name val="宋体"/>
      <family val="3"/>
      <charset val="134"/>
    </font>
    <font>
      <sz val="12"/>
      <name val="新細明體"/>
      <family val="1"/>
      <charset val="136"/>
    </font>
    <font>
      <sz val="12"/>
      <name val="바탕체"/>
      <family val="3"/>
      <charset val="129"/>
    </font>
    <font>
      <sz val="11"/>
      <name val="굴림"/>
      <family val="2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sz val="9"/>
      <color rgb="FF9C6500"/>
      <name val="微软雅黑"/>
      <family val="2"/>
      <charset val="134"/>
    </font>
    <font>
      <b/>
      <sz val="9"/>
      <color theme="5"/>
      <name val="微软雅黑"/>
      <family val="2"/>
      <charset val="134"/>
    </font>
    <font>
      <b/>
      <sz val="9"/>
      <color rgb="FF0070C0"/>
      <name val="微软雅黑"/>
      <family val="2"/>
      <charset val="134"/>
    </font>
    <font>
      <sz val="9"/>
      <color rgb="FFFF0000"/>
      <name val="微软雅黑"/>
      <family val="2"/>
      <charset val="134"/>
    </font>
    <font>
      <b/>
      <sz val="9"/>
      <color rgb="FFFF0000"/>
      <name val="微软雅黑"/>
      <family val="2"/>
      <charset val="134"/>
    </font>
    <font>
      <b/>
      <sz val="9"/>
      <color theme="0"/>
      <name val="微软雅黑"/>
      <family val="2"/>
      <charset val="134"/>
    </font>
    <font>
      <sz val="8"/>
      <color rgb="FF9C6500"/>
      <name val="Arial"/>
      <family val="2"/>
    </font>
    <font>
      <b/>
      <sz val="8"/>
      <name val="宋体"/>
      <family val="3"/>
      <charset val="134"/>
    </font>
    <font>
      <b/>
      <sz val="8"/>
      <color theme="5"/>
      <name val="Arial"/>
      <family val="2"/>
    </font>
    <font>
      <b/>
      <sz val="8"/>
      <color rgb="FF0070C0"/>
      <name val="宋体"/>
      <family val="3"/>
      <charset val="134"/>
    </font>
    <font>
      <sz val="9"/>
      <name val="宋体"/>
      <family val="2"/>
      <charset val="134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b/>
      <sz val="8"/>
      <name val="微软雅黑"/>
      <family val="2"/>
      <charset val="134"/>
    </font>
    <font>
      <sz val="8"/>
      <color rgb="FF00B050"/>
      <name val="Arial"/>
      <family val="2"/>
    </font>
    <font>
      <b/>
      <sz val="8"/>
      <color rgb="FF0070C0"/>
      <name val="Arial"/>
      <family val="2"/>
    </font>
    <font>
      <sz val="8"/>
      <color rgb="FF0070C0"/>
      <name val="Arial"/>
      <family val="2"/>
    </font>
    <font>
      <b/>
      <sz val="9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9"/>
      <name val="Arial"/>
      <family val="2"/>
    </font>
    <font>
      <b/>
      <sz val="9"/>
      <color indexed="9"/>
      <name val="Arial"/>
      <family val="2"/>
    </font>
    <font>
      <b/>
      <sz val="9"/>
      <color indexed="9"/>
      <name val="宋体"/>
      <family val="3"/>
      <charset val="134"/>
    </font>
    <font>
      <sz val="9"/>
      <color theme="3" tint="0.39997558519241921"/>
      <name val="Arial"/>
      <family val="2"/>
    </font>
    <font>
      <b/>
      <sz val="9"/>
      <color indexed="8"/>
      <name val="Arial"/>
      <family val="2"/>
    </font>
    <font>
      <b/>
      <sz val="9"/>
      <color theme="3" tint="0.39997558519241921"/>
      <name val="Arial"/>
      <family val="2"/>
    </font>
  </fonts>
  <fills count="12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4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3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8"/>
        <bgColor indexed="64"/>
      </patternFill>
    </fill>
    <fill>
      <patternFill patternType="solid">
        <fgColor indexed="8"/>
        <bgColor indexed="58"/>
      </patternFill>
    </fill>
    <fill>
      <patternFill patternType="solid">
        <fgColor indexed="9"/>
        <bgColor indexed="64"/>
      </patternFill>
    </fill>
    <fill>
      <patternFill patternType="solid">
        <fgColor indexed="22"/>
      </patternFill>
    </fill>
    <fill>
      <patternFill patternType="lightGray">
        <fgColor indexed="15"/>
      </patternFill>
    </fill>
    <fill>
      <patternFill patternType="solid">
        <fgColor indexed="41"/>
        <bgColor indexed="27"/>
      </patternFill>
    </fill>
    <fill>
      <patternFill patternType="solid">
        <fgColor indexed="55"/>
      </patternFill>
    </fill>
    <fill>
      <patternFill patternType="solid">
        <fgColor indexed="12"/>
      </patternFill>
    </fill>
    <fill>
      <patternFill patternType="solid">
        <fgColor indexed="12"/>
        <bgColor indexed="39"/>
      </patternFill>
    </fill>
    <fill>
      <patternFill patternType="solid">
        <fgColor indexed="9"/>
      </patternFill>
    </fill>
    <fill>
      <patternFill patternType="solid">
        <fgColor indexed="9"/>
        <bgColor indexed="26"/>
      </patternFill>
    </fill>
    <fill>
      <patternFill patternType="lightGray">
        <fgColor indexed="12"/>
      </patternFill>
    </fill>
    <fill>
      <patternFill patternType="solid">
        <fgColor indexed="24"/>
        <bgColor indexed="31"/>
      </patternFill>
    </fill>
    <fill>
      <patternFill patternType="solid">
        <fgColor indexed="15"/>
        <bgColor indexed="64"/>
      </patternFill>
    </fill>
    <fill>
      <patternFill patternType="solid">
        <fgColor indexed="15"/>
        <bgColor indexed="35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9"/>
      </patternFill>
    </fill>
    <fill>
      <patternFill patternType="gray125">
        <fgColor indexed="8"/>
      </patternFill>
    </fill>
    <fill>
      <patternFill patternType="solid">
        <fgColor indexed="34"/>
        <bgColor indexed="31"/>
      </patternFill>
    </fill>
    <fill>
      <patternFill patternType="solid">
        <fgColor indexed="43"/>
        <bgColor indexed="64"/>
      </patternFill>
    </fill>
    <fill>
      <patternFill patternType="solid">
        <fgColor indexed="43"/>
        <bgColor indexed="26"/>
      </patternFill>
    </fill>
    <fill>
      <patternFill patternType="solid">
        <fgColor indexed="15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3"/>
        <bgColor indexed="51"/>
      </patternFill>
    </fill>
    <fill>
      <patternFill patternType="solid">
        <fgColor indexed="63"/>
        <bgColor indexed="64"/>
      </patternFill>
    </fill>
    <fill>
      <patternFill patternType="solid">
        <fgColor indexed="63"/>
        <bgColor indexed="5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darkVertical"/>
    </fill>
    <fill>
      <patternFill patternType="solid">
        <fgColor indexed="16"/>
        <bgColor indexed="64"/>
      </patternFill>
    </fill>
    <fill>
      <patternFill patternType="solid">
        <fgColor indexed="16"/>
        <bgColor indexed="37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9.9978637043366805E-2"/>
        <bgColor indexed="64"/>
      </patternFill>
    </fill>
    <fill>
      <patternFill patternType="solid">
        <fgColor rgb="FFFCF3B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59999389629810485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indexed="8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44"/>
      </bottom>
      <diagonal/>
    </border>
    <border>
      <left style="thin">
        <color indexed="44"/>
      </left>
      <right/>
      <top/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/>
      <top/>
      <bottom style="dotted">
        <color indexed="64"/>
      </bottom>
      <diagonal/>
    </border>
    <border>
      <left/>
      <right/>
      <top/>
      <bottom style="hair">
        <color indexed="8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/>
      <right/>
      <top/>
      <bottom style="thick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9921">
    <xf numFmtId="0" fontId="0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9" fontId="18" fillId="0" borderId="0" applyFont="0" applyFill="0" applyBorder="0" applyAlignment="0" applyProtection="0">
      <alignment vertical="center"/>
    </xf>
    <xf numFmtId="0" fontId="20" fillId="0" borderId="0"/>
    <xf numFmtId="0" fontId="21" fillId="0" borderId="0"/>
    <xf numFmtId="179" fontId="22" fillId="0" borderId="0">
      <alignment vertical="center"/>
    </xf>
    <xf numFmtId="0" fontId="23" fillId="0" borderId="0" applyBorder="0"/>
    <xf numFmtId="181" fontId="10" fillId="0" borderId="0">
      <alignment vertical="center"/>
    </xf>
    <xf numFmtId="181" fontId="10" fillId="0" borderId="0">
      <alignment vertical="center"/>
    </xf>
    <xf numFmtId="43" fontId="22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0" fontId="39" fillId="0" borderId="0">
      <alignment vertical="center"/>
    </xf>
    <xf numFmtId="43" fontId="39" fillId="0" borderId="0" applyFont="0" applyFill="0" applyBorder="0" applyAlignment="0" applyProtection="0">
      <alignment vertical="center"/>
    </xf>
    <xf numFmtId="0" fontId="9" fillId="0" borderId="0">
      <alignment vertical="center"/>
    </xf>
    <xf numFmtId="43" fontId="9" fillId="0" borderId="0" applyFont="0" applyFill="0" applyBorder="0" applyAlignment="0" applyProtection="0">
      <alignment vertical="center"/>
    </xf>
    <xf numFmtId="181" fontId="41" fillId="0" borderId="0" applyNumberFormat="0" applyFill="0" applyBorder="0" applyProtection="0">
      <alignment vertical="top"/>
    </xf>
    <xf numFmtId="0" fontId="41" fillId="0" borderId="0" applyNumberFormat="0" applyFill="0" applyBorder="0" applyProtection="0">
      <alignment vertical="top"/>
    </xf>
    <xf numFmtId="181" fontId="42" fillId="0" borderId="0"/>
    <xf numFmtId="181" fontId="42" fillId="0" borderId="0"/>
    <xf numFmtId="0" fontId="42" fillId="0" borderId="0"/>
    <xf numFmtId="181" fontId="42" fillId="0" borderId="0"/>
    <xf numFmtId="0" fontId="42" fillId="0" borderId="0"/>
    <xf numFmtId="0" fontId="42" fillId="0" borderId="0"/>
    <xf numFmtId="181" fontId="42" fillId="0" borderId="0">
      <alignment horizontal="right"/>
    </xf>
    <xf numFmtId="181" fontId="42" fillId="0" borderId="0">
      <alignment horizontal="right"/>
    </xf>
    <xf numFmtId="0" fontId="42" fillId="0" borderId="0">
      <alignment horizontal="right"/>
    </xf>
    <xf numFmtId="181" fontId="42" fillId="0" borderId="0">
      <alignment horizontal="right"/>
    </xf>
    <xf numFmtId="0" fontId="42" fillId="0" borderId="0">
      <alignment horizontal="right"/>
    </xf>
    <xf numFmtId="0" fontId="42" fillId="0" borderId="0">
      <alignment horizontal="right"/>
    </xf>
    <xf numFmtId="182" fontId="42" fillId="41" borderId="0"/>
    <xf numFmtId="183" fontId="42" fillId="42" borderId="0"/>
    <xf numFmtId="183" fontId="42" fillId="42" borderId="0"/>
    <xf numFmtId="184" fontId="42" fillId="41" borderId="0"/>
    <xf numFmtId="185" fontId="42" fillId="42" borderId="0"/>
    <xf numFmtId="185" fontId="42" fillId="42" borderId="0"/>
    <xf numFmtId="186" fontId="42" fillId="41" borderId="0"/>
    <xf numFmtId="187" fontId="42" fillId="42" borderId="0"/>
    <xf numFmtId="187" fontId="42" fillId="42" borderId="0"/>
    <xf numFmtId="188" fontId="42" fillId="41" borderId="0">
      <alignment horizontal="right"/>
    </xf>
    <xf numFmtId="189" fontId="42" fillId="42" borderId="0">
      <alignment horizontal="right"/>
    </xf>
    <xf numFmtId="189" fontId="42" fillId="42" borderId="0">
      <alignment horizontal="right"/>
    </xf>
    <xf numFmtId="181" fontId="41" fillId="0" borderId="0"/>
    <xf numFmtId="0" fontId="41" fillId="0" borderId="0"/>
    <xf numFmtId="190" fontId="43" fillId="0" borderId="0" applyFont="0" applyFill="0" applyBorder="0" applyAlignment="0"/>
    <xf numFmtId="190" fontId="20" fillId="0" borderId="0" applyFill="0" applyBorder="0" applyAlignment="0"/>
    <xf numFmtId="190" fontId="20" fillId="0" borderId="0" applyFill="0" applyBorder="0" applyAlignment="0"/>
    <xf numFmtId="0" fontId="44" fillId="0" borderId="0"/>
    <xf numFmtId="191" fontId="43" fillId="0" borderId="0" applyNumberFormat="0" applyFill="0" applyBorder="0" applyAlignment="0" applyProtection="0"/>
    <xf numFmtId="181" fontId="19" fillId="0" borderId="0" applyFont="0" applyAlignment="0">
      <alignment horizontal="center" vertical="center"/>
    </xf>
    <xf numFmtId="181" fontId="20" fillId="0" borderId="0" applyAlignment="0"/>
    <xf numFmtId="0" fontId="20" fillId="0" borderId="0" applyAlignment="0"/>
    <xf numFmtId="181" fontId="20" fillId="0" borderId="0" applyAlignment="0"/>
    <xf numFmtId="0" fontId="20" fillId="0" borderId="0" applyAlignment="0"/>
    <xf numFmtId="0" fontId="19" fillId="0" borderId="0" applyFont="0" applyAlignment="0">
      <alignment horizontal="center" vertical="center"/>
    </xf>
    <xf numFmtId="181" fontId="45" fillId="0" borderId="0"/>
    <xf numFmtId="0" fontId="45" fillId="0" borderId="0"/>
    <xf numFmtId="181" fontId="43" fillId="0" borderId="0"/>
    <xf numFmtId="0" fontId="43" fillId="0" borderId="0"/>
    <xf numFmtId="181" fontId="43" fillId="0" borderId="0"/>
    <xf numFmtId="0" fontId="43" fillId="0" borderId="0"/>
    <xf numFmtId="181" fontId="43" fillId="0" borderId="0"/>
    <xf numFmtId="0" fontId="43" fillId="0" borderId="0"/>
    <xf numFmtId="181" fontId="43" fillId="0" borderId="0"/>
    <xf numFmtId="0" fontId="43" fillId="0" borderId="0"/>
    <xf numFmtId="181" fontId="19" fillId="0" borderId="0" applyFont="0" applyAlignment="0">
      <alignment horizontal="center" vertical="center"/>
    </xf>
    <xf numFmtId="181" fontId="20" fillId="0" borderId="0" applyAlignment="0"/>
    <xf numFmtId="0" fontId="20" fillId="0" borderId="0" applyAlignment="0"/>
    <xf numFmtId="181" fontId="20" fillId="0" borderId="0" applyAlignment="0"/>
    <xf numFmtId="0" fontId="20" fillId="0" borderId="0" applyAlignment="0"/>
    <xf numFmtId="0" fontId="19" fillId="0" borderId="0" applyFont="0" applyAlignment="0">
      <alignment horizontal="center" vertical="center"/>
    </xf>
    <xf numFmtId="181" fontId="19" fillId="0" borderId="0" applyFont="0" applyAlignment="0">
      <alignment horizontal="center" vertical="center"/>
    </xf>
    <xf numFmtId="181" fontId="20" fillId="0" borderId="0" applyAlignment="0"/>
    <xf numFmtId="0" fontId="20" fillId="0" borderId="0" applyAlignment="0"/>
    <xf numFmtId="181" fontId="20" fillId="0" borderId="0" applyAlignment="0"/>
    <xf numFmtId="0" fontId="20" fillId="0" borderId="0" applyAlignment="0"/>
    <xf numFmtId="0" fontId="19" fillId="0" borderId="0" applyFont="0" applyAlignment="0">
      <alignment horizontal="center" vertical="center"/>
    </xf>
    <xf numFmtId="181" fontId="19" fillId="0" borderId="0" applyFont="0" applyAlignment="0">
      <alignment horizontal="center" vertical="center"/>
    </xf>
    <xf numFmtId="181" fontId="20" fillId="0" borderId="0" applyAlignment="0"/>
    <xf numFmtId="0" fontId="20" fillId="0" borderId="0" applyAlignment="0"/>
    <xf numFmtId="181" fontId="20" fillId="0" borderId="0" applyAlignment="0"/>
    <xf numFmtId="0" fontId="20" fillId="0" borderId="0" applyAlignment="0"/>
    <xf numFmtId="0" fontId="19" fillId="0" borderId="0" applyFont="0" applyAlignment="0">
      <alignment horizontal="center" vertical="center"/>
    </xf>
    <xf numFmtId="181" fontId="19" fillId="0" borderId="0" applyFont="0" applyAlignment="0">
      <alignment horizontal="center" vertical="center"/>
    </xf>
    <xf numFmtId="181" fontId="20" fillId="0" borderId="0" applyAlignment="0"/>
    <xf numFmtId="0" fontId="20" fillId="0" borderId="0" applyAlignment="0"/>
    <xf numFmtId="181" fontId="20" fillId="0" borderId="0" applyAlignment="0"/>
    <xf numFmtId="0" fontId="20" fillId="0" borderId="0" applyAlignment="0"/>
    <xf numFmtId="0" fontId="19" fillId="0" borderId="0" applyFont="0" applyAlignment="0">
      <alignment horizontal="center" vertical="center"/>
    </xf>
    <xf numFmtId="181" fontId="19" fillId="0" borderId="0" applyFont="0" applyAlignment="0">
      <alignment horizontal="center" vertical="center"/>
    </xf>
    <xf numFmtId="181" fontId="20" fillId="0" borderId="0" applyAlignment="0"/>
    <xf numFmtId="0" fontId="20" fillId="0" borderId="0" applyAlignment="0"/>
    <xf numFmtId="181" fontId="20" fillId="0" borderId="0" applyAlignment="0"/>
    <xf numFmtId="0" fontId="20" fillId="0" borderId="0" applyAlignment="0"/>
    <xf numFmtId="0" fontId="19" fillId="0" borderId="0" applyFont="0" applyAlignment="0">
      <alignment horizontal="center" vertical="center"/>
    </xf>
    <xf numFmtId="181" fontId="19" fillId="0" borderId="0" applyFont="0" applyAlignment="0">
      <alignment horizontal="center" vertical="center"/>
    </xf>
    <xf numFmtId="181" fontId="20" fillId="0" borderId="0" applyAlignment="0"/>
    <xf numFmtId="0" fontId="20" fillId="0" borderId="0" applyAlignment="0"/>
    <xf numFmtId="181" fontId="20" fillId="0" borderId="0" applyAlignment="0"/>
    <xf numFmtId="0" fontId="20" fillId="0" borderId="0" applyAlignment="0"/>
    <xf numFmtId="0" fontId="19" fillId="0" borderId="0" applyFont="0" applyAlignment="0">
      <alignment horizontal="center" vertical="center"/>
    </xf>
    <xf numFmtId="181" fontId="45" fillId="0" borderId="0"/>
    <xf numFmtId="0" fontId="45" fillId="0" borderId="0"/>
    <xf numFmtId="181" fontId="43" fillId="0" borderId="0"/>
    <xf numFmtId="0" fontId="43" fillId="0" borderId="0"/>
    <xf numFmtId="181" fontId="43" fillId="0" borderId="0"/>
    <xf numFmtId="0" fontId="43" fillId="0" borderId="0"/>
    <xf numFmtId="181" fontId="43" fillId="0" borderId="0"/>
    <xf numFmtId="0" fontId="43" fillId="0" borderId="0"/>
    <xf numFmtId="181" fontId="43" fillId="0" borderId="0"/>
    <xf numFmtId="0" fontId="43" fillId="0" borderId="0"/>
    <xf numFmtId="181" fontId="43" fillId="0" borderId="0"/>
    <xf numFmtId="0" fontId="43" fillId="0" borderId="0"/>
    <xf numFmtId="181" fontId="43" fillId="0" borderId="0"/>
    <xf numFmtId="0" fontId="43" fillId="0" borderId="0"/>
    <xf numFmtId="181" fontId="43" fillId="0" borderId="0"/>
    <xf numFmtId="0" fontId="43" fillId="0" borderId="0"/>
    <xf numFmtId="181" fontId="43" fillId="0" borderId="0"/>
    <xf numFmtId="0" fontId="43" fillId="0" borderId="0"/>
    <xf numFmtId="181" fontId="19" fillId="0" borderId="0" applyFont="0" applyAlignment="0">
      <alignment horizontal="center" vertical="center"/>
    </xf>
    <xf numFmtId="181" fontId="20" fillId="0" borderId="0" applyAlignment="0"/>
    <xf numFmtId="0" fontId="20" fillId="0" borderId="0" applyAlignment="0"/>
    <xf numFmtId="181" fontId="20" fillId="0" borderId="0" applyAlignment="0"/>
    <xf numFmtId="0" fontId="20" fillId="0" borderId="0" applyAlignment="0"/>
    <xf numFmtId="0" fontId="19" fillId="0" borderId="0" applyFont="0" applyAlignment="0">
      <alignment horizontal="center" vertical="center"/>
    </xf>
    <xf numFmtId="181" fontId="41" fillId="0" borderId="0" applyBorder="0"/>
    <xf numFmtId="0" fontId="41" fillId="0" borderId="0" applyBorder="0"/>
    <xf numFmtId="181" fontId="41" fillId="0" borderId="0"/>
    <xf numFmtId="0" fontId="41" fillId="0" borderId="0"/>
    <xf numFmtId="181" fontId="44" fillId="0" borderId="0" applyBorder="0"/>
    <xf numFmtId="0" fontId="44" fillId="0" borderId="0" applyBorder="0"/>
    <xf numFmtId="181" fontId="44" fillId="0" borderId="0" applyBorder="0"/>
    <xf numFmtId="0" fontId="44" fillId="0" borderId="0" applyBorder="0"/>
    <xf numFmtId="181" fontId="46" fillId="0" borderId="0">
      <alignment vertical="top"/>
    </xf>
    <xf numFmtId="0" fontId="46" fillId="0" borderId="0">
      <alignment vertical="top"/>
    </xf>
    <xf numFmtId="181" fontId="46" fillId="0" borderId="0">
      <alignment vertical="top"/>
    </xf>
    <xf numFmtId="0" fontId="46" fillId="0" borderId="0">
      <alignment vertical="top"/>
    </xf>
    <xf numFmtId="181" fontId="41" fillId="0" borderId="0" applyBorder="0"/>
    <xf numFmtId="0" fontId="41" fillId="0" borderId="0" applyBorder="0"/>
    <xf numFmtId="181" fontId="41" fillId="0" borderId="0" applyBorder="0"/>
    <xf numFmtId="0" fontId="41" fillId="0" borderId="0" applyBorder="0"/>
    <xf numFmtId="181" fontId="41" fillId="0" borderId="0" applyBorder="0"/>
    <xf numFmtId="0" fontId="41" fillId="0" borderId="0" applyBorder="0"/>
    <xf numFmtId="181" fontId="41" fillId="0" borderId="0" applyBorder="0"/>
    <xf numFmtId="0" fontId="41" fillId="0" borderId="0" applyBorder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7" fillId="0" borderId="0"/>
    <xf numFmtId="0" fontId="47" fillId="0" borderId="0"/>
    <xf numFmtId="181" fontId="47" fillId="0" borderId="0"/>
    <xf numFmtId="0" fontId="47" fillId="0" borderId="0"/>
    <xf numFmtId="181" fontId="47" fillId="0" borderId="0"/>
    <xf numFmtId="0" fontId="47" fillId="0" borderId="0"/>
    <xf numFmtId="181" fontId="47" fillId="0" borderId="0"/>
    <xf numFmtId="0" fontId="47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0" fontId="47" fillId="0" borderId="0"/>
    <xf numFmtId="181" fontId="44" fillId="0" borderId="0" applyBorder="0"/>
    <xf numFmtId="0" fontId="44" fillId="0" borderId="0" applyBorder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6" fillId="0" borderId="0">
      <alignment vertical="top"/>
    </xf>
    <xf numFmtId="0" fontId="46" fillId="0" borderId="0">
      <alignment vertical="top"/>
    </xf>
    <xf numFmtId="181" fontId="41" fillId="0" borderId="0"/>
    <xf numFmtId="0" fontId="41" fillId="0" borderId="0"/>
    <xf numFmtId="181" fontId="46" fillId="0" borderId="0">
      <alignment vertical="top"/>
    </xf>
    <xf numFmtId="0" fontId="46" fillId="0" borderId="0">
      <alignment vertical="top"/>
    </xf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7" fillId="0" borderId="0"/>
    <xf numFmtId="0" fontId="47" fillId="0" borderId="0"/>
    <xf numFmtId="181" fontId="48" fillId="0" borderId="0"/>
    <xf numFmtId="0" fontId="48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4" fillId="0" borderId="0" applyBorder="0"/>
    <xf numFmtId="0" fontId="44" fillId="0" borderId="0" applyBorder="0"/>
    <xf numFmtId="181" fontId="44" fillId="0" borderId="0" applyBorder="0"/>
    <xf numFmtId="0" fontId="44" fillId="0" borderId="0" applyBorder="0"/>
    <xf numFmtId="181" fontId="46" fillId="0" borderId="0">
      <alignment vertical="top"/>
    </xf>
    <xf numFmtId="0" fontId="46" fillId="0" borderId="0">
      <alignment vertical="top"/>
    </xf>
    <xf numFmtId="181" fontId="44" fillId="0" borderId="0" applyBorder="0"/>
    <xf numFmtId="0" fontId="44" fillId="0" borderId="0" applyBorder="0"/>
    <xf numFmtId="0" fontId="44" fillId="0" borderId="0"/>
    <xf numFmtId="181" fontId="44" fillId="0" borderId="0" applyBorder="0"/>
    <xf numFmtId="0" fontId="44" fillId="0" borderId="0" applyBorder="0"/>
    <xf numFmtId="181" fontId="48" fillId="0" borderId="0"/>
    <xf numFmtId="0" fontId="48" fillId="0" borderId="0"/>
    <xf numFmtId="181" fontId="41" fillId="0" borderId="0" applyNumberFormat="0" applyFill="0" applyBorder="0" applyProtection="0">
      <alignment vertical="top"/>
    </xf>
    <xf numFmtId="0" fontId="41" fillId="0" borderId="0" applyNumberFormat="0" applyFill="0" applyBorder="0" applyProtection="0">
      <alignment vertical="top"/>
    </xf>
    <xf numFmtId="181" fontId="44" fillId="0" borderId="0" applyBorder="0"/>
    <xf numFmtId="0" fontId="44" fillId="0" borderId="0" applyBorder="0"/>
    <xf numFmtId="181" fontId="44" fillId="0" borderId="0" applyBorder="0"/>
    <xf numFmtId="0" fontId="44" fillId="0" borderId="0" applyBorder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4" fillId="0" borderId="0" applyBorder="0"/>
    <xf numFmtId="0" fontId="44" fillId="0" borderId="0" applyBorder="0"/>
    <xf numFmtId="181" fontId="47" fillId="0" borderId="0"/>
    <xf numFmtId="0" fontId="47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4" fillId="0" borderId="0"/>
    <xf numFmtId="0" fontId="44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4" fillId="0" borderId="0" applyBorder="0"/>
    <xf numFmtId="0" fontId="44" fillId="0" borderId="0" applyBorder="0"/>
    <xf numFmtId="181" fontId="47" fillId="0" borderId="0"/>
    <xf numFmtId="0" fontId="47" fillId="0" borderId="0"/>
    <xf numFmtId="181" fontId="46" fillId="0" borderId="0">
      <alignment vertical="top"/>
    </xf>
    <xf numFmtId="0" fontId="46" fillId="0" borderId="0">
      <alignment vertical="top"/>
    </xf>
    <xf numFmtId="181" fontId="47" fillId="0" borderId="0"/>
    <xf numFmtId="0" fontId="47" fillId="0" borderId="0"/>
    <xf numFmtId="181" fontId="48" fillId="0" borderId="0"/>
    <xf numFmtId="0" fontId="48" fillId="0" borderId="0"/>
    <xf numFmtId="181" fontId="48" fillId="0" borderId="0"/>
    <xf numFmtId="0" fontId="48" fillId="0" borderId="0"/>
    <xf numFmtId="181" fontId="48" fillId="0" borderId="0"/>
    <xf numFmtId="0" fontId="48" fillId="0" borderId="0"/>
    <xf numFmtId="181" fontId="44" fillId="0" borderId="0" applyBorder="0"/>
    <xf numFmtId="0" fontId="44" fillId="0" borderId="0" applyBorder="0"/>
    <xf numFmtId="181" fontId="41" fillId="0" borderId="0" applyFont="0" applyFill="0" applyBorder="0" applyAlignment="0" applyProtection="0"/>
    <xf numFmtId="181" fontId="20" fillId="0" borderId="0" applyFill="0" applyBorder="0" applyAlignment="0" applyProtection="0"/>
    <xf numFmtId="0" fontId="20" fillId="0" borderId="0" applyFill="0" applyBorder="0" applyAlignment="0" applyProtection="0"/>
    <xf numFmtId="181" fontId="20" fillId="0" borderId="0" applyFill="0" applyBorder="0" applyAlignment="0" applyProtection="0"/>
    <xf numFmtId="0" fontId="20" fillId="0" borderId="0" applyFill="0" applyBorder="0" applyAlignment="0" applyProtection="0"/>
    <xf numFmtId="0" fontId="41" fillId="0" borderId="0" applyFont="0" applyFill="0" applyBorder="0" applyAlignment="0" applyProtection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6" fillId="0" borderId="0">
      <alignment vertical="top"/>
    </xf>
    <xf numFmtId="0" fontId="46" fillId="0" borderId="0">
      <alignment vertical="top"/>
    </xf>
    <xf numFmtId="181" fontId="48" fillId="0" borderId="0"/>
    <xf numFmtId="0" fontId="48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0" fontId="44" fillId="0" borderId="0"/>
    <xf numFmtId="181" fontId="44" fillId="0" borderId="0"/>
    <xf numFmtId="0" fontId="44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7" fillId="0" borderId="0"/>
    <xf numFmtId="0" fontId="47" fillId="0" borderId="0"/>
    <xf numFmtId="181" fontId="47" fillId="0" borderId="0"/>
    <xf numFmtId="0" fontId="47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7" fillId="0" borderId="0"/>
    <xf numFmtId="0" fontId="47" fillId="0" borderId="0"/>
    <xf numFmtId="181" fontId="41" fillId="0" borderId="0" applyNumberFormat="0" applyFill="0" applyBorder="0" applyProtection="0">
      <alignment vertical="top"/>
    </xf>
    <xf numFmtId="0" fontId="41" fillId="0" borderId="0" applyNumberFormat="0" applyFill="0" applyBorder="0" applyProtection="0">
      <alignment vertical="top"/>
    </xf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7" fillId="0" borderId="0"/>
    <xf numFmtId="0" fontId="47" fillId="0" borderId="0"/>
    <xf numFmtId="181" fontId="47" fillId="0" borderId="0"/>
    <xf numFmtId="0" fontId="47" fillId="0" borderId="0"/>
    <xf numFmtId="181" fontId="47" fillId="0" borderId="0"/>
    <xf numFmtId="0" fontId="47" fillId="0" borderId="0"/>
    <xf numFmtId="181" fontId="47" fillId="0" borderId="0"/>
    <xf numFmtId="0" fontId="47" fillId="0" borderId="0"/>
    <xf numFmtId="181" fontId="47" fillId="0" borderId="0"/>
    <xf numFmtId="0" fontId="47" fillId="0" borderId="0"/>
    <xf numFmtId="181" fontId="48" fillId="0" borderId="0"/>
    <xf numFmtId="0" fontId="48" fillId="0" borderId="0"/>
    <xf numFmtId="181" fontId="48" fillId="0" borderId="0"/>
    <xf numFmtId="0" fontId="48" fillId="0" borderId="0"/>
    <xf numFmtId="181" fontId="47" fillId="0" borderId="0"/>
    <xf numFmtId="0" fontId="47" fillId="0" borderId="0"/>
    <xf numFmtId="181" fontId="47" fillId="0" borderId="0"/>
    <xf numFmtId="0" fontId="47" fillId="0" borderId="0"/>
    <xf numFmtId="181" fontId="47" fillId="0" borderId="0"/>
    <xf numFmtId="0" fontId="47" fillId="0" borderId="0"/>
    <xf numFmtId="181" fontId="46" fillId="0" borderId="0">
      <alignment vertical="top"/>
    </xf>
    <xf numFmtId="0" fontId="46" fillId="0" borderId="0">
      <alignment vertical="top"/>
    </xf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4" fillId="0" borderId="0" applyBorder="0"/>
    <xf numFmtId="0" fontId="44" fillId="0" borderId="0" applyBorder="0"/>
    <xf numFmtId="181" fontId="44" fillId="0" borderId="0" applyBorder="0"/>
    <xf numFmtId="0" fontId="44" fillId="0" borderId="0" applyBorder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4" fillId="0" borderId="0"/>
    <xf numFmtId="0" fontId="44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7" fillId="0" borderId="0"/>
    <xf numFmtId="0" fontId="47" fillId="0" borderId="0"/>
    <xf numFmtId="181" fontId="47" fillId="0" borderId="0"/>
    <xf numFmtId="0" fontId="47" fillId="0" borderId="0"/>
    <xf numFmtId="181" fontId="47" fillId="0" borderId="0"/>
    <xf numFmtId="0" fontId="47" fillId="0" borderId="0"/>
    <xf numFmtId="181" fontId="41" fillId="0" borderId="0"/>
    <xf numFmtId="0" fontId="41" fillId="0" borderId="0"/>
    <xf numFmtId="181" fontId="41" fillId="0" borderId="0" applyBorder="0"/>
    <xf numFmtId="0" fontId="41" fillId="0" borderId="0" applyBorder="0"/>
    <xf numFmtId="181" fontId="41" fillId="0" borderId="0" applyBorder="0"/>
    <xf numFmtId="0" fontId="41" fillId="0" borderId="0" applyBorder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 applyBorder="0"/>
    <xf numFmtId="0" fontId="41" fillId="0" borderId="0" applyBorder="0"/>
    <xf numFmtId="181" fontId="41" fillId="0" borderId="0" applyBorder="0"/>
    <xf numFmtId="0" fontId="41" fillId="0" borderId="0" applyBorder="0"/>
    <xf numFmtId="181" fontId="44" fillId="0" borderId="0" applyBorder="0"/>
    <xf numFmtId="0" fontId="44" fillId="0" borderId="0" applyBorder="0"/>
    <xf numFmtId="181" fontId="48" fillId="0" borderId="0"/>
    <xf numFmtId="0" fontId="48" fillId="0" borderId="0"/>
    <xf numFmtId="181" fontId="41" fillId="0" borderId="0"/>
    <xf numFmtId="192" fontId="41" fillId="0" borderId="0" applyFont="0" applyFill="0" applyBorder="0" applyAlignment="0" applyProtection="0"/>
    <xf numFmtId="193" fontId="41" fillId="0" borderId="0" applyFont="0" applyFill="0" applyBorder="0" applyAlignment="0" applyProtection="0"/>
    <xf numFmtId="181" fontId="44" fillId="0" borderId="0" applyFont="0" applyFill="0" applyBorder="0" applyAlignment="0" applyProtection="0"/>
    <xf numFmtId="181" fontId="20" fillId="0" borderId="0" applyFill="0" applyBorder="0" applyAlignment="0" applyProtection="0"/>
    <xf numFmtId="0" fontId="20" fillId="0" borderId="0" applyFill="0" applyBorder="0" applyAlignment="0" applyProtection="0"/>
    <xf numFmtId="181" fontId="20" fillId="0" borderId="0" applyFill="0" applyBorder="0" applyAlignment="0" applyProtection="0"/>
    <xf numFmtId="0" fontId="20" fillId="0" borderId="0" applyFill="0" applyBorder="0" applyAlignment="0" applyProtection="0"/>
    <xf numFmtId="0" fontId="44" fillId="0" borderId="0" applyFont="0" applyFill="0" applyBorder="0" applyAlignment="0" applyProtection="0"/>
    <xf numFmtId="181" fontId="44" fillId="0" borderId="0" applyFont="0" applyFill="0" applyBorder="0" applyAlignment="0" applyProtection="0"/>
    <xf numFmtId="181" fontId="20" fillId="0" borderId="0" applyFill="0" applyBorder="0" applyAlignment="0" applyProtection="0"/>
    <xf numFmtId="0" fontId="20" fillId="0" borderId="0" applyFill="0" applyBorder="0" applyAlignment="0" applyProtection="0"/>
    <xf numFmtId="181" fontId="20" fillId="0" borderId="0" applyFill="0" applyBorder="0" applyAlignment="0" applyProtection="0"/>
    <xf numFmtId="0" fontId="20" fillId="0" borderId="0" applyFill="0" applyBorder="0" applyAlignment="0" applyProtection="0"/>
    <xf numFmtId="0" fontId="44" fillId="0" borderId="0" applyFont="0" applyFill="0" applyBorder="0" applyAlignment="0" applyProtection="0"/>
    <xf numFmtId="181" fontId="49" fillId="0" borderId="0"/>
    <xf numFmtId="194" fontId="50" fillId="0" borderId="0" applyFont="0" applyFill="0" applyBorder="0" applyAlignment="0" applyProtection="0"/>
    <xf numFmtId="0" fontId="48" fillId="0" borderId="0"/>
    <xf numFmtId="181" fontId="21" fillId="0" borderId="0"/>
    <xf numFmtId="195" fontId="50" fillId="0" borderId="0" applyFont="0" applyFill="0" applyBorder="0" applyAlignment="0" applyProtection="0"/>
    <xf numFmtId="10" fontId="50" fillId="0" borderId="0" applyFont="0" applyFill="0" applyBorder="0" applyAlignment="0" applyProtection="0"/>
    <xf numFmtId="196" fontId="51" fillId="0" borderId="0"/>
    <xf numFmtId="181" fontId="52" fillId="43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2" fillId="43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0" fontId="53" fillId="18" borderId="0" applyNumberFormat="0" applyBorder="0" applyAlignment="0" applyProtection="0">
      <alignment vertical="center"/>
    </xf>
    <xf numFmtId="181" fontId="52" fillId="44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2" fillId="44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0" fontId="53" fillId="22" borderId="0" applyNumberFormat="0" applyBorder="0" applyAlignment="0" applyProtection="0">
      <alignment vertical="center"/>
    </xf>
    <xf numFmtId="181" fontId="52" fillId="45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2" fillId="45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0" fontId="53" fillId="26" borderId="0" applyNumberFormat="0" applyBorder="0" applyAlignment="0" applyProtection="0">
      <alignment vertical="center"/>
    </xf>
    <xf numFmtId="181" fontId="52" fillId="46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2" fillId="46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0" fontId="53" fillId="30" borderId="0" applyNumberFormat="0" applyBorder="0" applyAlignment="0" applyProtection="0">
      <alignment vertical="center"/>
    </xf>
    <xf numFmtId="181" fontId="52" fillId="47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2" fillId="47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0" fontId="53" fillId="34" borderId="0" applyNumberFormat="0" applyBorder="0" applyAlignment="0" applyProtection="0">
      <alignment vertical="center"/>
    </xf>
    <xf numFmtId="181" fontId="52" fillId="4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2" fillId="4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0" fontId="53" fillId="38" borderId="0" applyNumberFormat="0" applyBorder="0" applyAlignment="0" applyProtection="0">
      <alignment vertical="center"/>
    </xf>
    <xf numFmtId="181" fontId="54" fillId="43" borderId="0" applyNumberFormat="0" applyBorder="0" applyAlignment="0" applyProtection="0">
      <alignment vertical="center"/>
    </xf>
    <xf numFmtId="0" fontId="54" fillId="43" borderId="0" applyNumberFormat="0" applyBorder="0" applyAlignment="0" applyProtection="0">
      <alignment vertical="center"/>
    </xf>
    <xf numFmtId="181" fontId="54" fillId="44" borderId="0" applyNumberFormat="0" applyBorder="0" applyAlignment="0" applyProtection="0">
      <alignment vertical="center"/>
    </xf>
    <xf numFmtId="0" fontId="54" fillId="44" borderId="0" applyNumberFormat="0" applyBorder="0" applyAlignment="0" applyProtection="0">
      <alignment vertical="center"/>
    </xf>
    <xf numFmtId="181" fontId="54" fillId="45" borderId="0" applyNumberFormat="0" applyBorder="0" applyAlignment="0" applyProtection="0">
      <alignment vertical="center"/>
    </xf>
    <xf numFmtId="0" fontId="54" fillId="45" borderId="0" applyNumberFormat="0" applyBorder="0" applyAlignment="0" applyProtection="0">
      <alignment vertical="center"/>
    </xf>
    <xf numFmtId="181" fontId="54" fillId="46" borderId="0" applyNumberFormat="0" applyBorder="0" applyAlignment="0" applyProtection="0">
      <alignment vertical="center"/>
    </xf>
    <xf numFmtId="0" fontId="54" fillId="46" borderId="0" applyNumberFormat="0" applyBorder="0" applyAlignment="0" applyProtection="0">
      <alignment vertical="center"/>
    </xf>
    <xf numFmtId="181" fontId="54" fillId="47" borderId="0" applyNumberFormat="0" applyBorder="0" applyAlignment="0" applyProtection="0">
      <alignment vertical="center"/>
    </xf>
    <xf numFmtId="0" fontId="54" fillId="47" borderId="0" applyNumberFormat="0" applyBorder="0" applyAlignment="0" applyProtection="0">
      <alignment vertical="center"/>
    </xf>
    <xf numFmtId="181" fontId="54" fillId="48" borderId="0" applyNumberFormat="0" applyBorder="0" applyAlignment="0" applyProtection="0">
      <alignment vertical="center"/>
    </xf>
    <xf numFmtId="0" fontId="54" fillId="48" borderId="0" applyNumberFormat="0" applyBorder="0" applyAlignment="0" applyProtection="0">
      <alignment vertical="center"/>
    </xf>
    <xf numFmtId="181" fontId="55" fillId="43" borderId="0" applyNumberFormat="0" applyBorder="0" applyAlignment="0" applyProtection="0">
      <alignment vertical="center"/>
    </xf>
    <xf numFmtId="0" fontId="55" fillId="43" borderId="0" applyNumberFormat="0" applyBorder="0" applyAlignment="0" applyProtection="0">
      <alignment vertical="center"/>
    </xf>
    <xf numFmtId="181" fontId="55" fillId="44" borderId="0" applyNumberFormat="0" applyBorder="0" applyAlignment="0" applyProtection="0">
      <alignment vertical="center"/>
    </xf>
    <xf numFmtId="0" fontId="55" fillId="44" borderId="0" applyNumberFormat="0" applyBorder="0" applyAlignment="0" applyProtection="0">
      <alignment vertical="center"/>
    </xf>
    <xf numFmtId="181" fontId="55" fillId="45" borderId="0" applyNumberFormat="0" applyBorder="0" applyAlignment="0" applyProtection="0">
      <alignment vertical="center"/>
    </xf>
    <xf numFmtId="0" fontId="55" fillId="45" borderId="0" applyNumberFormat="0" applyBorder="0" applyAlignment="0" applyProtection="0">
      <alignment vertical="center"/>
    </xf>
    <xf numFmtId="181" fontId="55" fillId="46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181" fontId="55" fillId="47" borderId="0" applyNumberFormat="0" applyBorder="0" applyAlignment="0" applyProtection="0">
      <alignment vertical="center"/>
    </xf>
    <xf numFmtId="0" fontId="55" fillId="47" borderId="0" applyNumberFormat="0" applyBorder="0" applyAlignment="0" applyProtection="0">
      <alignment vertical="center"/>
    </xf>
    <xf numFmtId="181" fontId="55" fillId="48" borderId="0" applyNumberFormat="0" applyBorder="0" applyAlignment="0" applyProtection="0">
      <alignment vertical="center"/>
    </xf>
    <xf numFmtId="0" fontId="55" fillId="4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181" fontId="55" fillId="49" borderId="0" applyNumberFormat="0" applyBorder="0" applyAlignment="0" applyProtection="0"/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5" fillId="49" borderId="0" applyNumberFormat="0" applyBorder="0" applyAlignment="0" applyProtection="0"/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5" fillId="49" borderId="0" applyNumberFormat="0" applyBorder="0" applyAlignment="0" applyProtection="0"/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181" fontId="55" fillId="49" borderId="0" applyNumberFormat="0" applyBorder="0" applyAlignment="0" applyProtection="0"/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181" fontId="55" fillId="43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0" fontId="56" fillId="18" borderId="0" applyNumberFormat="0" applyBorder="0" applyAlignment="0" applyProtection="0">
      <alignment vertical="center"/>
    </xf>
    <xf numFmtId="181" fontId="55" fillId="4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181" fontId="55" fillId="50" borderId="0" applyNumberFormat="0" applyBorder="0" applyAlignment="0" applyProtection="0"/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5" fillId="50" borderId="0" applyNumberFormat="0" applyBorder="0" applyAlignment="0" applyProtection="0"/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5" fillId="50" borderId="0" applyNumberFormat="0" applyBorder="0" applyAlignment="0" applyProtection="0"/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181" fontId="55" fillId="50" borderId="0" applyNumberFormat="0" applyBorder="0" applyAlignment="0" applyProtection="0"/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181" fontId="55" fillId="44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0" fontId="56" fillId="22" borderId="0" applyNumberFormat="0" applyBorder="0" applyAlignment="0" applyProtection="0">
      <alignment vertical="center"/>
    </xf>
    <xf numFmtId="181" fontId="55" fillId="4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181" fontId="55" fillId="51" borderId="0" applyNumberFormat="0" applyBorder="0" applyAlignment="0" applyProtection="0"/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5" fillId="51" borderId="0" applyNumberFormat="0" applyBorder="0" applyAlignment="0" applyProtection="0"/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5" fillId="51" borderId="0" applyNumberFormat="0" applyBorder="0" applyAlignment="0" applyProtection="0"/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181" fontId="55" fillId="51" borderId="0" applyNumberFormat="0" applyBorder="0" applyAlignment="0" applyProtection="0"/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181" fontId="55" fillId="45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181" fontId="55" fillId="4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181" fontId="55" fillId="52" borderId="0" applyNumberFormat="0" applyBorder="0" applyAlignment="0" applyProtection="0"/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5" fillId="52" borderId="0" applyNumberFormat="0" applyBorder="0" applyAlignment="0" applyProtection="0"/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5" fillId="52" borderId="0" applyNumberFormat="0" applyBorder="0" applyAlignment="0" applyProtection="0"/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181" fontId="55" fillId="52" borderId="0" applyNumberFormat="0" applyBorder="0" applyAlignment="0" applyProtection="0"/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181" fontId="55" fillId="46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0" fontId="56" fillId="30" borderId="0" applyNumberFormat="0" applyBorder="0" applyAlignment="0" applyProtection="0">
      <alignment vertical="center"/>
    </xf>
    <xf numFmtId="181" fontId="55" fillId="46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181" fontId="55" fillId="53" borderId="0" applyNumberFormat="0" applyBorder="0" applyAlignment="0" applyProtection="0"/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5" fillId="53" borderId="0" applyNumberFormat="0" applyBorder="0" applyAlignment="0" applyProtection="0"/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5" fillId="53" borderId="0" applyNumberFormat="0" applyBorder="0" applyAlignment="0" applyProtection="0"/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181" fontId="55" fillId="53" borderId="0" applyNumberFormat="0" applyBorder="0" applyAlignment="0" applyProtection="0"/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181" fontId="55" fillId="47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0" fontId="56" fillId="34" borderId="0" applyNumberFormat="0" applyBorder="0" applyAlignment="0" applyProtection="0">
      <alignment vertical="center"/>
    </xf>
    <xf numFmtId="181" fontId="55" fillId="47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181" fontId="55" fillId="54" borderId="0" applyNumberFormat="0" applyBorder="0" applyAlignment="0" applyProtection="0"/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5" fillId="54" borderId="0" applyNumberFormat="0" applyBorder="0" applyAlignment="0" applyProtection="0"/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5" fillId="54" borderId="0" applyNumberFormat="0" applyBorder="0" applyAlignment="0" applyProtection="0"/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181" fontId="55" fillId="54" borderId="0" applyNumberFormat="0" applyBorder="0" applyAlignment="0" applyProtection="0"/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181" fontId="55" fillId="4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181" fontId="55" fillId="48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181" fontId="41" fillId="0" borderId="0"/>
    <xf numFmtId="181" fontId="23" fillId="0" borderId="0"/>
    <xf numFmtId="0" fontId="41" fillId="0" borderId="0"/>
    <xf numFmtId="181" fontId="23" fillId="0" borderId="0"/>
    <xf numFmtId="181" fontId="52" fillId="55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0" fontId="53" fillId="19" borderId="0" applyNumberFormat="0" applyBorder="0" applyAlignment="0" applyProtection="0">
      <alignment vertical="center"/>
    </xf>
    <xf numFmtId="181" fontId="52" fillId="56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2" fillId="56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0" fontId="53" fillId="23" borderId="0" applyNumberFormat="0" applyBorder="0" applyAlignment="0" applyProtection="0">
      <alignment vertical="center"/>
    </xf>
    <xf numFmtId="181" fontId="52" fillId="5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2" fillId="5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181" fontId="52" fillId="46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2" fillId="46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0" fontId="53" fillId="31" borderId="0" applyNumberFormat="0" applyBorder="0" applyAlignment="0" applyProtection="0">
      <alignment vertical="center"/>
    </xf>
    <xf numFmtId="181" fontId="52" fillId="5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2" fillId="5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181" fontId="52" fillId="58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2" fillId="58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0" fontId="53" fillId="39" borderId="0" applyNumberFormat="0" applyBorder="0" applyAlignment="0" applyProtection="0">
      <alignment vertical="center"/>
    </xf>
    <xf numFmtId="181" fontId="54" fillId="55" borderId="0" applyNumberFormat="0" applyBorder="0" applyAlignment="0" applyProtection="0">
      <alignment vertical="center"/>
    </xf>
    <xf numFmtId="0" fontId="54" fillId="55" borderId="0" applyNumberFormat="0" applyBorder="0" applyAlignment="0" applyProtection="0">
      <alignment vertical="center"/>
    </xf>
    <xf numFmtId="181" fontId="54" fillId="56" borderId="0" applyNumberFormat="0" applyBorder="0" applyAlignment="0" applyProtection="0">
      <alignment vertical="center"/>
    </xf>
    <xf numFmtId="0" fontId="54" fillId="56" borderId="0" applyNumberFormat="0" applyBorder="0" applyAlignment="0" applyProtection="0">
      <alignment vertical="center"/>
    </xf>
    <xf numFmtId="181" fontId="54" fillId="57" borderId="0" applyNumberFormat="0" applyBorder="0" applyAlignment="0" applyProtection="0">
      <alignment vertical="center"/>
    </xf>
    <xf numFmtId="0" fontId="54" fillId="57" borderId="0" applyNumberFormat="0" applyBorder="0" applyAlignment="0" applyProtection="0">
      <alignment vertical="center"/>
    </xf>
    <xf numFmtId="181" fontId="54" fillId="46" borderId="0" applyNumberFormat="0" applyBorder="0" applyAlignment="0" applyProtection="0">
      <alignment vertical="center"/>
    </xf>
    <xf numFmtId="0" fontId="54" fillId="46" borderId="0" applyNumberFormat="0" applyBorder="0" applyAlignment="0" applyProtection="0">
      <alignment vertical="center"/>
    </xf>
    <xf numFmtId="181" fontId="54" fillId="55" borderId="0" applyNumberFormat="0" applyBorder="0" applyAlignment="0" applyProtection="0">
      <alignment vertical="center"/>
    </xf>
    <xf numFmtId="0" fontId="54" fillId="55" borderId="0" applyNumberFormat="0" applyBorder="0" applyAlignment="0" applyProtection="0">
      <alignment vertical="center"/>
    </xf>
    <xf numFmtId="181" fontId="54" fillId="58" borderId="0" applyNumberFormat="0" applyBorder="0" applyAlignment="0" applyProtection="0">
      <alignment vertical="center"/>
    </xf>
    <xf numFmtId="0" fontId="54" fillId="58" borderId="0" applyNumberFormat="0" applyBorder="0" applyAlignment="0" applyProtection="0">
      <alignment vertical="center"/>
    </xf>
    <xf numFmtId="181" fontId="55" fillId="55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181" fontId="55" fillId="56" borderId="0" applyNumberFormat="0" applyBorder="0" applyAlignment="0" applyProtection="0">
      <alignment vertical="center"/>
    </xf>
    <xf numFmtId="0" fontId="55" fillId="56" borderId="0" applyNumberFormat="0" applyBorder="0" applyAlignment="0" applyProtection="0">
      <alignment vertical="center"/>
    </xf>
    <xf numFmtId="181" fontId="55" fillId="57" borderId="0" applyNumberFormat="0" applyBorder="0" applyAlignment="0" applyProtection="0">
      <alignment vertical="center"/>
    </xf>
    <xf numFmtId="0" fontId="55" fillId="57" borderId="0" applyNumberFormat="0" applyBorder="0" applyAlignment="0" applyProtection="0">
      <alignment vertical="center"/>
    </xf>
    <xf numFmtId="181" fontId="55" fillId="46" borderId="0" applyNumberFormat="0" applyBorder="0" applyAlignment="0" applyProtection="0">
      <alignment vertical="center"/>
    </xf>
    <xf numFmtId="0" fontId="55" fillId="46" borderId="0" applyNumberFormat="0" applyBorder="0" applyAlignment="0" applyProtection="0">
      <alignment vertical="center"/>
    </xf>
    <xf numFmtId="181" fontId="55" fillId="55" borderId="0" applyNumberFormat="0" applyBorder="0" applyAlignment="0" applyProtection="0">
      <alignment vertical="center"/>
    </xf>
    <xf numFmtId="0" fontId="55" fillId="55" borderId="0" applyNumberFormat="0" applyBorder="0" applyAlignment="0" applyProtection="0">
      <alignment vertical="center"/>
    </xf>
    <xf numFmtId="181" fontId="55" fillId="58" borderId="0" applyNumberFormat="0" applyBorder="0" applyAlignment="0" applyProtection="0">
      <alignment vertical="center"/>
    </xf>
    <xf numFmtId="0" fontId="55" fillId="58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181" fontId="55" fillId="59" borderId="0" applyNumberFormat="0" applyBorder="0" applyAlignment="0" applyProtection="0"/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5" fillId="59" borderId="0" applyNumberFormat="0" applyBorder="0" applyAlignment="0" applyProtection="0"/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5" fillId="59" borderId="0" applyNumberFormat="0" applyBorder="0" applyAlignment="0" applyProtection="0"/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181" fontId="55" fillId="59" borderId="0" applyNumberFormat="0" applyBorder="0" applyAlignment="0" applyProtection="0"/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181" fontId="55" fillId="55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0" fontId="56" fillId="19" borderId="0" applyNumberFormat="0" applyBorder="0" applyAlignment="0" applyProtection="0">
      <alignment vertical="center"/>
    </xf>
    <xf numFmtId="181" fontId="55" fillId="5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181" fontId="55" fillId="60" borderId="0" applyNumberFormat="0" applyBorder="0" applyAlignment="0" applyProtection="0"/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5" fillId="60" borderId="0" applyNumberFormat="0" applyBorder="0" applyAlignment="0" applyProtection="0"/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5" fillId="60" borderId="0" applyNumberFormat="0" applyBorder="0" applyAlignment="0" applyProtection="0"/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181" fontId="55" fillId="60" borderId="0" applyNumberFormat="0" applyBorder="0" applyAlignment="0" applyProtection="0"/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181" fontId="55" fillId="56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0" fontId="56" fillId="23" borderId="0" applyNumberFormat="0" applyBorder="0" applyAlignment="0" applyProtection="0">
      <alignment vertical="center"/>
    </xf>
    <xf numFmtId="181" fontId="55" fillId="5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181" fontId="55" fillId="61" borderId="0" applyNumberFormat="0" applyBorder="0" applyAlignment="0" applyProtection="0"/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5" fillId="61" borderId="0" applyNumberFormat="0" applyBorder="0" applyAlignment="0" applyProtection="0"/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5" fillId="61" borderId="0" applyNumberFormat="0" applyBorder="0" applyAlignment="0" applyProtection="0"/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181" fontId="55" fillId="61" borderId="0" applyNumberFormat="0" applyBorder="0" applyAlignment="0" applyProtection="0"/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181" fontId="55" fillId="5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181" fontId="55" fillId="57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181" fontId="55" fillId="52" borderId="0" applyNumberFormat="0" applyBorder="0" applyAlignment="0" applyProtection="0"/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5" fillId="52" borderId="0" applyNumberFormat="0" applyBorder="0" applyAlignment="0" applyProtection="0"/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5" fillId="52" borderId="0" applyNumberFormat="0" applyBorder="0" applyAlignment="0" applyProtection="0"/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181" fontId="55" fillId="52" borderId="0" applyNumberFormat="0" applyBorder="0" applyAlignment="0" applyProtection="0"/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181" fontId="55" fillId="46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0" fontId="56" fillId="31" borderId="0" applyNumberFormat="0" applyBorder="0" applyAlignment="0" applyProtection="0">
      <alignment vertical="center"/>
    </xf>
    <xf numFmtId="181" fontId="55" fillId="4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181" fontId="55" fillId="59" borderId="0" applyNumberFormat="0" applyBorder="0" applyAlignment="0" applyProtection="0"/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5" fillId="59" borderId="0" applyNumberFormat="0" applyBorder="0" applyAlignment="0" applyProtection="0"/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5" fillId="59" borderId="0" applyNumberFormat="0" applyBorder="0" applyAlignment="0" applyProtection="0"/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181" fontId="55" fillId="59" borderId="0" applyNumberFormat="0" applyBorder="0" applyAlignment="0" applyProtection="0"/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181" fontId="55" fillId="5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181" fontId="55" fillId="5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181" fontId="55" fillId="62" borderId="0" applyNumberFormat="0" applyBorder="0" applyAlignment="0" applyProtection="0"/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5" fillId="62" borderId="0" applyNumberFormat="0" applyBorder="0" applyAlignment="0" applyProtection="0"/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5" fillId="62" borderId="0" applyNumberFormat="0" applyBorder="0" applyAlignment="0" applyProtection="0"/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181" fontId="55" fillId="62" borderId="0" applyNumberFormat="0" applyBorder="0" applyAlignment="0" applyProtection="0"/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181" fontId="55" fillId="58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0" fontId="56" fillId="39" borderId="0" applyNumberFormat="0" applyBorder="0" applyAlignment="0" applyProtection="0">
      <alignment vertical="center"/>
    </xf>
    <xf numFmtId="181" fontId="55" fillId="58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181" fontId="57" fillId="63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7" fillId="63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0" fontId="58" fillId="20" borderId="0" applyNumberFormat="0" applyBorder="0" applyAlignment="0" applyProtection="0">
      <alignment vertical="center"/>
    </xf>
    <xf numFmtId="181" fontId="57" fillId="56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7" fillId="56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0" fontId="58" fillId="24" borderId="0" applyNumberFormat="0" applyBorder="0" applyAlignment="0" applyProtection="0">
      <alignment vertical="center"/>
    </xf>
    <xf numFmtId="181" fontId="57" fillId="57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7" fillId="57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0" fontId="58" fillId="28" borderId="0" applyNumberFormat="0" applyBorder="0" applyAlignment="0" applyProtection="0">
      <alignment vertical="center"/>
    </xf>
    <xf numFmtId="181" fontId="57" fillId="64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7" fillId="64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0" fontId="58" fillId="32" borderId="0" applyNumberFormat="0" applyBorder="0" applyAlignment="0" applyProtection="0">
      <alignment vertical="center"/>
    </xf>
    <xf numFmtId="181" fontId="57" fillId="65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7" fillId="65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0" fontId="58" fillId="36" borderId="0" applyNumberFormat="0" applyBorder="0" applyAlignment="0" applyProtection="0">
      <alignment vertical="center"/>
    </xf>
    <xf numFmtId="181" fontId="57" fillId="66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7" fillId="66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0" fontId="58" fillId="40" borderId="0" applyNumberFormat="0" applyBorder="0" applyAlignment="0" applyProtection="0">
      <alignment vertical="center"/>
    </xf>
    <xf numFmtId="181" fontId="59" fillId="63" borderId="0" applyNumberFormat="0" applyBorder="0" applyAlignment="0" applyProtection="0">
      <alignment vertical="center"/>
    </xf>
    <xf numFmtId="0" fontId="59" fillId="63" borderId="0" applyNumberFormat="0" applyBorder="0" applyAlignment="0" applyProtection="0">
      <alignment vertical="center"/>
    </xf>
    <xf numFmtId="181" fontId="59" fillId="56" borderId="0" applyNumberFormat="0" applyBorder="0" applyAlignment="0" applyProtection="0">
      <alignment vertical="center"/>
    </xf>
    <xf numFmtId="0" fontId="59" fillId="56" borderId="0" applyNumberFormat="0" applyBorder="0" applyAlignment="0" applyProtection="0">
      <alignment vertical="center"/>
    </xf>
    <xf numFmtId="181" fontId="59" fillId="57" borderId="0" applyNumberFormat="0" applyBorder="0" applyAlignment="0" applyProtection="0">
      <alignment vertical="center"/>
    </xf>
    <xf numFmtId="0" fontId="59" fillId="57" borderId="0" applyNumberFormat="0" applyBorder="0" applyAlignment="0" applyProtection="0">
      <alignment vertical="center"/>
    </xf>
    <xf numFmtId="181" fontId="59" fillId="64" borderId="0" applyNumberFormat="0" applyBorder="0" applyAlignment="0" applyProtection="0">
      <alignment vertical="center"/>
    </xf>
    <xf numFmtId="0" fontId="59" fillId="64" borderId="0" applyNumberFormat="0" applyBorder="0" applyAlignment="0" applyProtection="0">
      <alignment vertical="center"/>
    </xf>
    <xf numFmtId="181" fontId="59" fillId="65" borderId="0" applyNumberFormat="0" applyBorder="0" applyAlignment="0" applyProtection="0">
      <alignment vertical="center"/>
    </xf>
    <xf numFmtId="0" fontId="59" fillId="65" borderId="0" applyNumberFormat="0" applyBorder="0" applyAlignment="0" applyProtection="0">
      <alignment vertical="center"/>
    </xf>
    <xf numFmtId="181" fontId="59" fillId="66" borderId="0" applyNumberFormat="0" applyBorder="0" applyAlignment="0" applyProtection="0">
      <alignment vertical="center"/>
    </xf>
    <xf numFmtId="0" fontId="59" fillId="66" borderId="0" applyNumberFormat="0" applyBorder="0" applyAlignment="0" applyProtection="0">
      <alignment vertical="center"/>
    </xf>
    <xf numFmtId="181" fontId="60" fillId="63" borderId="0" applyNumberFormat="0" applyBorder="0" applyAlignment="0" applyProtection="0">
      <alignment vertical="center"/>
    </xf>
    <xf numFmtId="0" fontId="60" fillId="63" borderId="0" applyNumberFormat="0" applyBorder="0" applyAlignment="0" applyProtection="0">
      <alignment vertical="center"/>
    </xf>
    <xf numFmtId="181" fontId="60" fillId="56" borderId="0" applyNumberFormat="0" applyBorder="0" applyAlignment="0" applyProtection="0">
      <alignment vertical="center"/>
    </xf>
    <xf numFmtId="0" fontId="60" fillId="56" borderId="0" applyNumberFormat="0" applyBorder="0" applyAlignment="0" applyProtection="0">
      <alignment vertical="center"/>
    </xf>
    <xf numFmtId="181" fontId="60" fillId="57" borderId="0" applyNumberFormat="0" applyBorder="0" applyAlignment="0" applyProtection="0">
      <alignment vertical="center"/>
    </xf>
    <xf numFmtId="0" fontId="60" fillId="57" borderId="0" applyNumberFormat="0" applyBorder="0" applyAlignment="0" applyProtection="0">
      <alignment vertical="center"/>
    </xf>
    <xf numFmtId="181" fontId="60" fillId="64" borderId="0" applyNumberFormat="0" applyBorder="0" applyAlignment="0" applyProtection="0">
      <alignment vertical="center"/>
    </xf>
    <xf numFmtId="0" fontId="60" fillId="64" borderId="0" applyNumberFormat="0" applyBorder="0" applyAlignment="0" applyProtection="0">
      <alignment vertical="center"/>
    </xf>
    <xf numFmtId="181" fontId="60" fillId="65" borderId="0" applyNumberFormat="0" applyBorder="0" applyAlignment="0" applyProtection="0">
      <alignment vertical="center"/>
    </xf>
    <xf numFmtId="0" fontId="60" fillId="65" borderId="0" applyNumberFormat="0" applyBorder="0" applyAlignment="0" applyProtection="0">
      <alignment vertical="center"/>
    </xf>
    <xf numFmtId="181" fontId="60" fillId="66" borderId="0" applyNumberFormat="0" applyBorder="0" applyAlignment="0" applyProtection="0">
      <alignment vertical="center"/>
    </xf>
    <xf numFmtId="0" fontId="60" fillId="66" borderId="0" applyNumberFormat="0" applyBorder="0" applyAlignment="0" applyProtection="0">
      <alignment vertical="center"/>
    </xf>
    <xf numFmtId="181" fontId="60" fillId="67" borderId="0" applyNumberFormat="0" applyBorder="0" applyAlignment="0" applyProtection="0"/>
    <xf numFmtId="0" fontId="60" fillId="67" borderId="0" applyNumberFormat="0" applyBorder="0" applyAlignment="0" applyProtection="0"/>
    <xf numFmtId="181" fontId="60" fillId="67" borderId="0" applyNumberFormat="0" applyBorder="0" applyAlignment="0" applyProtection="0"/>
    <xf numFmtId="0" fontId="60" fillId="67" borderId="0" applyNumberFormat="0" applyBorder="0" applyAlignment="0" applyProtection="0"/>
    <xf numFmtId="181" fontId="60" fillId="63" borderId="0" applyNumberFormat="0" applyBorder="0" applyAlignment="0" applyProtection="0">
      <alignment vertical="center"/>
    </xf>
    <xf numFmtId="181" fontId="60" fillId="63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181" fontId="60" fillId="60" borderId="0" applyNumberFormat="0" applyBorder="0" applyAlignment="0" applyProtection="0"/>
    <xf numFmtId="0" fontId="60" fillId="60" borderId="0" applyNumberFormat="0" applyBorder="0" applyAlignment="0" applyProtection="0"/>
    <xf numFmtId="181" fontId="60" fillId="60" borderId="0" applyNumberFormat="0" applyBorder="0" applyAlignment="0" applyProtection="0"/>
    <xf numFmtId="0" fontId="60" fillId="60" borderId="0" applyNumberFormat="0" applyBorder="0" applyAlignment="0" applyProtection="0"/>
    <xf numFmtId="181" fontId="60" fillId="56" borderId="0" applyNumberFormat="0" applyBorder="0" applyAlignment="0" applyProtection="0">
      <alignment vertical="center"/>
    </xf>
    <xf numFmtId="181" fontId="60" fillId="56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181" fontId="60" fillId="61" borderId="0" applyNumberFormat="0" applyBorder="0" applyAlignment="0" applyProtection="0"/>
    <xf numFmtId="0" fontId="60" fillId="61" borderId="0" applyNumberFormat="0" applyBorder="0" applyAlignment="0" applyProtection="0"/>
    <xf numFmtId="181" fontId="60" fillId="61" borderId="0" applyNumberFormat="0" applyBorder="0" applyAlignment="0" applyProtection="0"/>
    <xf numFmtId="0" fontId="60" fillId="61" borderId="0" applyNumberFormat="0" applyBorder="0" applyAlignment="0" applyProtection="0"/>
    <xf numFmtId="181" fontId="60" fillId="57" borderId="0" applyNumberFormat="0" applyBorder="0" applyAlignment="0" applyProtection="0">
      <alignment vertical="center"/>
    </xf>
    <xf numFmtId="181" fontId="60" fillId="5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181" fontId="60" fillId="68" borderId="0" applyNumberFormat="0" applyBorder="0" applyAlignment="0" applyProtection="0"/>
    <xf numFmtId="0" fontId="60" fillId="68" borderId="0" applyNumberFormat="0" applyBorder="0" applyAlignment="0" applyProtection="0"/>
    <xf numFmtId="181" fontId="60" fillId="68" borderId="0" applyNumberFormat="0" applyBorder="0" applyAlignment="0" applyProtection="0"/>
    <xf numFmtId="0" fontId="60" fillId="68" borderId="0" applyNumberFormat="0" applyBorder="0" applyAlignment="0" applyProtection="0"/>
    <xf numFmtId="181" fontId="60" fillId="64" borderId="0" applyNumberFormat="0" applyBorder="0" applyAlignment="0" applyProtection="0">
      <alignment vertical="center"/>
    </xf>
    <xf numFmtId="181" fontId="60" fillId="64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  <xf numFmtId="181" fontId="60" fillId="69" borderId="0" applyNumberFormat="0" applyBorder="0" applyAlignment="0" applyProtection="0"/>
    <xf numFmtId="0" fontId="60" fillId="69" borderId="0" applyNumberFormat="0" applyBorder="0" applyAlignment="0" applyProtection="0"/>
    <xf numFmtId="181" fontId="60" fillId="69" borderId="0" applyNumberFormat="0" applyBorder="0" applyAlignment="0" applyProtection="0"/>
    <xf numFmtId="0" fontId="60" fillId="69" borderId="0" applyNumberFormat="0" applyBorder="0" applyAlignment="0" applyProtection="0"/>
    <xf numFmtId="181" fontId="60" fillId="65" borderId="0" applyNumberFormat="0" applyBorder="0" applyAlignment="0" applyProtection="0">
      <alignment vertical="center"/>
    </xf>
    <xf numFmtId="181" fontId="60" fillId="65" borderId="0" applyNumberFormat="0" applyBorder="0" applyAlignment="0" applyProtection="0">
      <alignment vertical="center"/>
    </xf>
    <xf numFmtId="0" fontId="38" fillId="36" borderId="0" applyNumberFormat="0" applyBorder="0" applyAlignment="0" applyProtection="0">
      <alignment vertical="center"/>
    </xf>
    <xf numFmtId="181" fontId="60" fillId="70" borderId="0" applyNumberFormat="0" applyBorder="0" applyAlignment="0" applyProtection="0"/>
    <xf numFmtId="0" fontId="60" fillId="70" borderId="0" applyNumberFormat="0" applyBorder="0" applyAlignment="0" applyProtection="0"/>
    <xf numFmtId="181" fontId="60" fillId="70" borderId="0" applyNumberFormat="0" applyBorder="0" applyAlignment="0" applyProtection="0"/>
    <xf numFmtId="0" fontId="60" fillId="70" borderId="0" applyNumberFormat="0" applyBorder="0" applyAlignment="0" applyProtection="0"/>
    <xf numFmtId="181" fontId="60" fillId="66" borderId="0" applyNumberFormat="0" applyBorder="0" applyAlignment="0" applyProtection="0">
      <alignment vertical="center"/>
    </xf>
    <xf numFmtId="181" fontId="60" fillId="66" borderId="0" applyNumberFormat="0" applyBorder="0" applyAlignment="0" applyProtection="0">
      <alignment vertical="center"/>
    </xf>
    <xf numFmtId="0" fontId="38" fillId="40" borderId="0" applyNumberFormat="0" applyBorder="0" applyAlignment="0" applyProtection="0">
      <alignment vertical="center"/>
    </xf>
    <xf numFmtId="181" fontId="57" fillId="71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7" fillId="71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0" fontId="58" fillId="17" borderId="0" applyNumberFormat="0" applyBorder="0" applyAlignment="0" applyProtection="0">
      <alignment vertical="center"/>
    </xf>
    <xf numFmtId="181" fontId="57" fillId="72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7" fillId="72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0" fontId="58" fillId="21" borderId="0" applyNumberFormat="0" applyBorder="0" applyAlignment="0" applyProtection="0">
      <alignment vertical="center"/>
    </xf>
    <xf numFmtId="181" fontId="57" fillId="7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7" fillId="7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181" fontId="57" fillId="64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7" fillId="64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0" fontId="58" fillId="29" borderId="0" applyNumberFormat="0" applyBorder="0" applyAlignment="0" applyProtection="0">
      <alignment vertical="center"/>
    </xf>
    <xf numFmtId="181" fontId="57" fillId="65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7" fillId="65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0" fontId="58" fillId="33" borderId="0" applyNumberFormat="0" applyBorder="0" applyAlignment="0" applyProtection="0">
      <alignment vertical="center"/>
    </xf>
    <xf numFmtId="181" fontId="57" fillId="74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7" fillId="74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0" fontId="58" fillId="37" borderId="0" applyNumberFormat="0" applyBorder="0" applyAlignment="0" applyProtection="0">
      <alignment vertical="center"/>
    </xf>
    <xf numFmtId="197" fontId="61" fillId="0" borderId="0" applyFont="0" applyFill="0" applyBorder="0" applyAlignment="0" applyProtection="0"/>
    <xf numFmtId="198" fontId="61" fillId="0" borderId="0" applyFont="0" applyFill="0" applyBorder="0" applyAlignment="0" applyProtection="0"/>
    <xf numFmtId="199" fontId="61" fillId="0" borderId="0" applyFont="0" applyFill="0" applyBorder="0" applyAlignment="0" applyProtection="0"/>
    <xf numFmtId="181" fontId="62" fillId="0" borderId="0"/>
    <xf numFmtId="181" fontId="45" fillId="0" borderId="0"/>
    <xf numFmtId="0" fontId="45" fillId="0" borderId="0"/>
    <xf numFmtId="181" fontId="45" fillId="0" borderId="0"/>
    <xf numFmtId="0" fontId="45" fillId="0" borderId="0"/>
    <xf numFmtId="0" fontId="62" fillId="0" borderId="0"/>
    <xf numFmtId="181" fontId="45" fillId="0" borderId="0">
      <alignment horizontal="center" wrapText="1"/>
      <protection locked="0"/>
    </xf>
    <xf numFmtId="0" fontId="45" fillId="0" borderId="0">
      <alignment horizontal="center" wrapText="1"/>
      <protection locked="0"/>
    </xf>
    <xf numFmtId="181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181" fontId="61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181" fontId="51" fillId="0" borderId="14" applyNumberFormat="0" applyFill="0" applyAlignment="0" applyProtection="0"/>
    <xf numFmtId="0" fontId="51" fillId="0" borderId="14" applyNumberFormat="0" applyFill="0" applyAlignment="0" applyProtection="0"/>
    <xf numFmtId="0" fontId="51" fillId="0" borderId="14" applyNumberFormat="0" applyFill="0" applyAlignment="0" applyProtection="0"/>
    <xf numFmtId="0" fontId="51" fillId="0" borderId="14" applyNumberFormat="0" applyFill="0" applyAlignment="0" applyProtection="0"/>
    <xf numFmtId="0" fontId="51" fillId="0" borderId="14" applyNumberFormat="0" applyFill="0" applyAlignment="0" applyProtection="0"/>
    <xf numFmtId="0" fontId="51" fillId="0" borderId="14" applyNumberFormat="0" applyFill="0" applyAlignment="0" applyProtection="0"/>
    <xf numFmtId="2" fontId="63" fillId="75" borderId="0">
      <alignment vertical="center"/>
    </xf>
    <xf numFmtId="2" fontId="63" fillId="76" borderId="0">
      <alignment vertical="center"/>
    </xf>
    <xf numFmtId="2" fontId="63" fillId="76" borderId="0">
      <alignment vertical="center"/>
    </xf>
    <xf numFmtId="181" fontId="64" fillId="44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4" fillId="44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0" fontId="65" fillId="11" borderId="0" applyNumberFormat="0" applyBorder="0" applyAlignment="0" applyProtection="0">
      <alignment vertical="center"/>
    </xf>
    <xf numFmtId="181" fontId="66" fillId="0" borderId="0" applyNumberFormat="0" applyFill="0" applyBorder="0" applyAlignment="0" applyProtection="0"/>
    <xf numFmtId="181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181" fontId="67" fillId="0" borderId="0" applyNumberFormat="0" applyFill="0" applyBorder="0" applyAlignment="0" applyProtection="0"/>
    <xf numFmtId="0" fontId="67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181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181" fontId="69" fillId="77" borderId="0" applyNumberFormat="0" applyFill="0" applyBorder="0" applyAlignment="0" applyProtection="0">
      <protection locked="0"/>
    </xf>
    <xf numFmtId="181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181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77" borderId="0" applyNumberFormat="0" applyFill="0" applyBorder="0" applyAlignment="0" applyProtection="0">
      <protection locked="0"/>
    </xf>
    <xf numFmtId="192" fontId="51" fillId="0" borderId="0" applyNumberFormat="0" applyFont="0" applyAlignment="0"/>
    <xf numFmtId="181" fontId="20" fillId="0" borderId="0" applyNumberFormat="0" applyAlignment="0"/>
    <xf numFmtId="0" fontId="20" fillId="0" borderId="0" applyNumberFormat="0" applyAlignment="0"/>
    <xf numFmtId="181" fontId="20" fillId="0" borderId="0" applyNumberFormat="0" applyAlignment="0"/>
    <xf numFmtId="0" fontId="20" fillId="0" borderId="0" applyNumberFormat="0" applyAlignment="0"/>
    <xf numFmtId="181" fontId="70" fillId="0" borderId="0" applyNumberFormat="0" applyFill="0" applyBorder="0" applyAlignment="0" applyProtection="0"/>
    <xf numFmtId="181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181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181" fontId="72" fillId="0" borderId="0" applyNumberFormat="0" applyFill="0" applyBorder="0" applyAlignment="0" applyProtection="0"/>
    <xf numFmtId="181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81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72" fillId="0" borderId="0" applyNumberFormat="0" applyFill="0" applyBorder="0" applyAlignment="0" applyProtection="0"/>
    <xf numFmtId="181" fontId="73" fillId="0" borderId="1" applyNumberFormat="0" applyFill="0" applyAlignment="0" applyProtection="0"/>
    <xf numFmtId="181" fontId="73" fillId="0" borderId="1" applyNumberFormat="0" applyFill="0" applyAlignment="0" applyProtection="0"/>
    <xf numFmtId="181" fontId="73" fillId="0" borderId="15" applyNumberFormat="0" applyFill="0" applyAlignment="0" applyProtection="0"/>
    <xf numFmtId="181" fontId="73" fillId="0" borderId="15" applyNumberFormat="0" applyFill="0" applyAlignment="0" applyProtection="0"/>
    <xf numFmtId="181" fontId="73" fillId="0" borderId="15" applyNumberFormat="0" applyFill="0" applyAlignment="0" applyProtection="0"/>
    <xf numFmtId="181" fontId="73" fillId="0" borderId="15" applyNumberFormat="0" applyFill="0" applyAlignment="0" applyProtection="0"/>
    <xf numFmtId="181" fontId="73" fillId="0" borderId="15" applyNumberFormat="0" applyFill="0" applyAlignment="0" applyProtection="0"/>
    <xf numFmtId="181" fontId="73" fillId="0" borderId="15" applyNumberFormat="0" applyFill="0" applyAlignment="0" applyProtection="0"/>
    <xf numFmtId="181" fontId="73" fillId="0" borderId="15" applyNumberFormat="0" applyFill="0" applyAlignment="0" applyProtection="0"/>
    <xf numFmtId="181" fontId="73" fillId="0" borderId="15" applyNumberFormat="0" applyFill="0" applyAlignment="0" applyProtection="0"/>
    <xf numFmtId="181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181" fontId="73" fillId="0" borderId="15" applyNumberFormat="0" applyFill="0" applyAlignment="0" applyProtection="0"/>
    <xf numFmtId="181" fontId="73" fillId="0" borderId="15" applyNumberFormat="0" applyFill="0" applyAlignment="0" applyProtection="0"/>
    <xf numFmtId="181" fontId="73" fillId="0" borderId="15" applyNumberFormat="0" applyFill="0" applyAlignment="0" applyProtection="0"/>
    <xf numFmtId="181" fontId="73" fillId="0" borderId="15" applyNumberFormat="0" applyFill="0" applyAlignment="0" applyProtection="0"/>
    <xf numFmtId="181" fontId="73" fillId="0" borderId="15" applyNumberFormat="0" applyFill="0" applyAlignment="0" applyProtection="0"/>
    <xf numFmtId="181" fontId="73" fillId="0" borderId="15" applyNumberFormat="0" applyFill="0" applyAlignment="0" applyProtection="0"/>
    <xf numFmtId="181" fontId="73" fillId="0" borderId="15" applyNumberFormat="0" applyFill="0" applyAlignment="0" applyProtection="0"/>
    <xf numFmtId="181" fontId="73" fillId="0" borderId="15" applyNumberFormat="0" applyFill="0" applyAlignment="0" applyProtection="0"/>
    <xf numFmtId="181" fontId="73" fillId="0" borderId="15" applyNumberFormat="0" applyFill="0" applyAlignment="0" applyProtection="0"/>
    <xf numFmtId="181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0" fontId="73" fillId="0" borderId="15" applyNumberFormat="0" applyFill="0" applyAlignment="0" applyProtection="0"/>
    <xf numFmtId="181" fontId="73" fillId="0" borderId="15" applyNumberFormat="0" applyFill="0" applyAlignment="0" applyProtection="0"/>
    <xf numFmtId="181" fontId="73" fillId="0" borderId="16" applyNumberFormat="0" applyFill="0" applyAlignment="0" applyProtection="0"/>
    <xf numFmtId="181" fontId="73" fillId="0" borderId="16" applyNumberFormat="0" applyFill="0" applyAlignment="0" applyProtection="0"/>
    <xf numFmtId="181" fontId="73" fillId="0" borderId="16" applyNumberFormat="0" applyFill="0" applyAlignment="0" applyProtection="0"/>
    <xf numFmtId="181" fontId="73" fillId="0" borderId="16" applyNumberFormat="0" applyFill="0" applyAlignment="0" applyProtection="0"/>
    <xf numFmtId="0" fontId="73" fillId="0" borderId="16" applyNumberFormat="0" applyFill="0" applyAlignment="0" applyProtection="0"/>
    <xf numFmtId="0" fontId="73" fillId="0" borderId="16" applyNumberFormat="0" applyFill="0" applyAlignment="0" applyProtection="0"/>
    <xf numFmtId="0" fontId="73" fillId="0" borderId="16" applyNumberFormat="0" applyFill="0" applyAlignment="0" applyProtection="0"/>
    <xf numFmtId="0" fontId="73" fillId="0" borderId="16" applyNumberFormat="0" applyFill="0" applyAlignment="0" applyProtection="0"/>
    <xf numFmtId="0" fontId="73" fillId="0" borderId="16" applyNumberFormat="0" applyFill="0" applyAlignment="0" applyProtection="0"/>
    <xf numFmtId="0" fontId="73" fillId="0" borderId="16" applyNumberFormat="0" applyFill="0" applyAlignment="0" applyProtection="0"/>
    <xf numFmtId="0" fontId="73" fillId="0" borderId="16" applyNumberFormat="0" applyFill="0" applyAlignment="0" applyProtection="0"/>
    <xf numFmtId="0" fontId="73" fillId="0" borderId="16" applyNumberFormat="0" applyFill="0" applyAlignment="0" applyProtection="0"/>
    <xf numFmtId="181" fontId="74" fillId="77" borderId="3" applyNumberFormat="0" applyFill="0" applyBorder="0" applyAlignment="0" applyProtection="0">
      <protection locked="0"/>
    </xf>
    <xf numFmtId="181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181" fontId="74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74" fillId="77" borderId="3" applyNumberFormat="0" applyFill="0" applyBorder="0" applyAlignment="0" applyProtection="0">
      <protection locked="0"/>
    </xf>
    <xf numFmtId="181" fontId="45" fillId="0" borderId="13" applyNumberFormat="0" applyFont="0" applyFill="0" applyAlignment="0" applyProtection="0"/>
    <xf numFmtId="181" fontId="20" fillId="0" borderId="17" applyNumberFormat="0" applyFill="0" applyAlignment="0" applyProtection="0"/>
    <xf numFmtId="0" fontId="20" fillId="0" borderId="17" applyNumberFormat="0" applyFill="0" applyAlignment="0" applyProtection="0"/>
    <xf numFmtId="181" fontId="20" fillId="0" borderId="17" applyNumberFormat="0" applyFill="0" applyAlignment="0" applyProtection="0"/>
    <xf numFmtId="0" fontId="20" fillId="0" borderId="17" applyNumberFormat="0" applyFill="0" applyAlignment="0" applyProtection="0"/>
    <xf numFmtId="0" fontId="45" fillId="0" borderId="13" applyNumberFormat="0" applyFont="0" applyFill="0" applyAlignment="0" applyProtection="0"/>
    <xf numFmtId="181" fontId="19" fillId="0" borderId="0">
      <alignment horizontal="center" vertical="center"/>
    </xf>
    <xf numFmtId="0" fontId="19" fillId="0" borderId="0">
      <alignment horizontal="center" vertical="center"/>
    </xf>
    <xf numFmtId="200" fontId="41" fillId="0" borderId="18" applyNumberFormat="0" applyFill="0" applyAlignment="0" applyProtection="0"/>
    <xf numFmtId="181" fontId="41" fillId="0" borderId="18" applyNumberFormat="0" applyFill="0" applyAlignment="0" applyProtection="0"/>
    <xf numFmtId="181" fontId="41" fillId="0" borderId="18" applyNumberFormat="0" applyFill="0" applyAlignment="0" applyProtection="0"/>
    <xf numFmtId="181" fontId="41" fillId="0" borderId="18" applyNumberFormat="0" applyFill="0" applyAlignment="0" applyProtection="0"/>
    <xf numFmtId="181" fontId="41" fillId="0" borderId="18" applyNumberFormat="0" applyFill="0" applyAlignment="0" applyProtection="0"/>
    <xf numFmtId="181" fontId="41" fillId="0" borderId="18" applyNumberFormat="0" applyFill="0" applyAlignment="0" applyProtection="0"/>
    <xf numFmtId="181" fontId="41" fillId="0" borderId="18" applyNumberFormat="0" applyFill="0" applyAlignment="0" applyProtection="0"/>
    <xf numFmtId="181" fontId="41" fillId="0" borderId="18" applyNumberFormat="0" applyFill="0" applyAlignment="0" applyProtection="0"/>
    <xf numFmtId="181" fontId="41" fillId="0" borderId="18" applyNumberFormat="0" applyFill="0" applyAlignment="0" applyProtection="0"/>
    <xf numFmtId="181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181" fontId="41" fillId="0" borderId="18" applyNumberFormat="0" applyFill="0" applyAlignment="0" applyProtection="0"/>
    <xf numFmtId="181" fontId="41" fillId="0" borderId="18" applyNumberFormat="0" applyFill="0" applyAlignment="0" applyProtection="0"/>
    <xf numFmtId="181" fontId="41" fillId="0" borderId="18" applyNumberFormat="0" applyFill="0" applyAlignment="0" applyProtection="0"/>
    <xf numFmtId="181" fontId="41" fillId="0" borderId="18" applyNumberFormat="0" applyFill="0" applyAlignment="0" applyProtection="0"/>
    <xf numFmtId="181" fontId="41" fillId="0" borderId="18" applyNumberFormat="0" applyFill="0" applyAlignment="0" applyProtection="0"/>
    <xf numFmtId="181" fontId="41" fillId="0" borderId="18" applyNumberFormat="0" applyFill="0" applyAlignment="0" applyProtection="0"/>
    <xf numFmtId="181" fontId="41" fillId="0" borderId="18" applyNumberFormat="0" applyFill="0" applyAlignment="0" applyProtection="0"/>
    <xf numFmtId="181" fontId="41" fillId="0" borderId="18" applyNumberFormat="0" applyFill="0" applyAlignment="0" applyProtection="0"/>
    <xf numFmtId="181" fontId="41" fillId="0" borderId="18" applyNumberFormat="0" applyFill="0" applyAlignment="0" applyProtection="0"/>
    <xf numFmtId="181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0" fontId="41" fillId="0" borderId="18" applyNumberFormat="0" applyFill="0" applyAlignment="0" applyProtection="0"/>
    <xf numFmtId="181" fontId="41" fillId="0" borderId="18" applyNumberFormat="0" applyFill="0" applyAlignment="0" applyProtection="0"/>
    <xf numFmtId="200" fontId="41" fillId="0" borderId="18" applyNumberFormat="0" applyFill="0" applyAlignment="0" applyProtection="0"/>
    <xf numFmtId="200" fontId="41" fillId="0" borderId="18" applyNumberFormat="0" applyFill="0" applyAlignment="0" applyProtection="0"/>
    <xf numFmtId="200" fontId="41" fillId="0" borderId="18" applyNumberFormat="0" applyFill="0" applyAlignment="0" applyProtection="0"/>
    <xf numFmtId="200" fontId="41" fillId="0" borderId="18" applyNumberFormat="0" applyFill="0" applyAlignment="0" applyProtection="0"/>
    <xf numFmtId="200" fontId="41" fillId="0" borderId="18" applyNumberFormat="0" applyFill="0" applyAlignment="0" applyProtection="0"/>
    <xf numFmtId="200" fontId="41" fillId="0" borderId="18" applyNumberFormat="0" applyFill="0" applyAlignment="0" applyProtection="0"/>
    <xf numFmtId="200" fontId="41" fillId="0" borderId="18" applyNumberFormat="0" applyFill="0" applyAlignment="0" applyProtection="0"/>
    <xf numFmtId="200" fontId="41" fillId="0" borderId="18" applyNumberFormat="0" applyFill="0" applyAlignment="0" applyProtection="0"/>
    <xf numFmtId="200" fontId="41" fillId="0" borderId="18" applyNumberFormat="0" applyFill="0" applyAlignment="0" applyProtection="0"/>
    <xf numFmtId="200" fontId="41" fillId="0" borderId="18" applyNumberFormat="0" applyFill="0" applyAlignment="0" applyProtection="0"/>
    <xf numFmtId="201" fontId="71" fillId="0" borderId="0">
      <alignment horizontal="right"/>
    </xf>
    <xf numFmtId="202" fontId="71" fillId="0" borderId="0">
      <alignment horizontal="right"/>
    </xf>
    <xf numFmtId="202" fontId="71" fillId="0" borderId="0">
      <alignment horizontal="right"/>
    </xf>
    <xf numFmtId="181" fontId="75" fillId="0" borderId="0" applyFont="0">
      <alignment horizontal="centerContinuous"/>
    </xf>
    <xf numFmtId="181" fontId="20" fillId="0" borderId="0">
      <alignment horizontal="center"/>
    </xf>
    <xf numFmtId="0" fontId="20" fillId="0" borderId="0">
      <alignment horizontal="center"/>
    </xf>
    <xf numFmtId="181" fontId="20" fillId="0" borderId="0">
      <alignment horizontal="center"/>
    </xf>
    <xf numFmtId="0" fontId="20" fillId="0" borderId="0">
      <alignment horizontal="center"/>
    </xf>
    <xf numFmtId="0" fontId="75" fillId="0" borderId="0" applyFont="0">
      <alignment horizontal="centerContinuous"/>
    </xf>
    <xf numFmtId="203" fontId="76" fillId="0" borderId="0" applyFont="0" applyFill="0" applyBorder="0" applyAlignment="0" applyProtection="0"/>
    <xf numFmtId="204" fontId="20" fillId="0" borderId="0" applyFill="0" applyBorder="0" applyAlignment="0" applyProtection="0"/>
    <xf numFmtId="204" fontId="20" fillId="0" borderId="0" applyFill="0" applyBorder="0" applyAlignment="0" applyProtection="0"/>
    <xf numFmtId="205" fontId="44" fillId="0" borderId="0" applyFont="0" applyFill="0" applyBorder="0" applyAlignment="0" applyProtection="0"/>
    <xf numFmtId="206" fontId="20" fillId="0" borderId="0" applyFill="0" applyBorder="0" applyAlignment="0" applyProtection="0"/>
    <xf numFmtId="206" fontId="20" fillId="0" borderId="0" applyFill="0" applyBorder="0" applyAlignment="0" applyProtection="0"/>
    <xf numFmtId="207" fontId="41" fillId="0" borderId="0" applyFill="0" applyBorder="0" applyAlignment="0"/>
    <xf numFmtId="208" fontId="41" fillId="0" borderId="0" applyFill="0" applyBorder="0" applyAlignment="0"/>
    <xf numFmtId="209" fontId="41" fillId="0" borderId="0" applyFill="0" applyBorder="0" applyAlignment="0"/>
    <xf numFmtId="210" fontId="41" fillId="0" borderId="0" applyFill="0" applyBorder="0" applyAlignment="0"/>
    <xf numFmtId="211" fontId="41" fillId="0" borderId="0" applyFill="0" applyBorder="0" applyAlignment="0"/>
    <xf numFmtId="212" fontId="41" fillId="0" borderId="0" applyFill="0" applyBorder="0" applyAlignment="0"/>
    <xf numFmtId="213" fontId="41" fillId="0" borderId="0" applyFill="0" applyBorder="0" applyAlignment="0"/>
    <xf numFmtId="208" fontId="41" fillId="0" borderId="0" applyFill="0" applyBorder="0" applyAlignment="0"/>
    <xf numFmtId="181" fontId="77" fillId="78" borderId="19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181" fontId="77" fillId="78" borderId="19" applyNumberFormat="0" applyAlignment="0" applyProtection="0">
      <alignment vertical="center"/>
    </xf>
    <xf numFmtId="0" fontId="77" fillId="78" borderId="19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0" fontId="77" fillId="78" borderId="19" applyNumberFormat="0" applyAlignment="0" applyProtection="0">
      <alignment vertical="center"/>
    </xf>
    <xf numFmtId="0" fontId="77" fillId="78" borderId="19" applyNumberFormat="0" applyAlignment="0" applyProtection="0">
      <alignment vertical="center"/>
    </xf>
    <xf numFmtId="0" fontId="77" fillId="78" borderId="19" applyNumberFormat="0" applyAlignment="0" applyProtection="0">
      <alignment vertical="center"/>
    </xf>
    <xf numFmtId="0" fontId="77" fillId="78" borderId="19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0" fontId="78" fillId="14" borderId="7" applyNumberFormat="0" applyAlignment="0" applyProtection="0">
      <alignment vertical="center"/>
    </xf>
    <xf numFmtId="214" fontId="79" fillId="79" borderId="0" applyNumberFormat="0" applyFont="0" applyBorder="0" applyAlignment="0">
      <alignment horizontal="left"/>
    </xf>
    <xf numFmtId="181" fontId="20" fillId="80" borderId="0" applyNumberFormat="0" applyBorder="0" applyAlignment="0"/>
    <xf numFmtId="0" fontId="20" fillId="80" borderId="0" applyNumberFormat="0" applyBorder="0" applyAlignment="0"/>
    <xf numFmtId="181" fontId="20" fillId="80" borderId="0" applyNumberFormat="0" applyBorder="0" applyAlignment="0"/>
    <xf numFmtId="0" fontId="20" fillId="80" borderId="0" applyNumberFormat="0" applyBorder="0" applyAlignment="0"/>
    <xf numFmtId="181" fontId="80" fillId="0" borderId="0"/>
    <xf numFmtId="181" fontId="81" fillId="0" borderId="0"/>
    <xf numFmtId="0" fontId="81" fillId="0" borderId="0"/>
    <xf numFmtId="181" fontId="81" fillId="0" borderId="0"/>
    <xf numFmtId="0" fontId="81" fillId="0" borderId="0"/>
    <xf numFmtId="0" fontId="80" fillId="0" borderId="0"/>
    <xf numFmtId="37" fontId="43" fillId="0" borderId="0"/>
    <xf numFmtId="215" fontId="41" fillId="0" borderId="0"/>
    <xf numFmtId="216" fontId="41" fillId="0" borderId="0"/>
    <xf numFmtId="181" fontId="73" fillId="0" borderId="1" applyNumberFormat="0" applyFont="0" applyFill="0" applyProtection="0">
      <alignment horizontal="centerContinuous" vertical="center"/>
    </xf>
    <xf numFmtId="181" fontId="73" fillId="0" borderId="1" applyNumberFormat="0" applyFont="0" applyFill="0" applyProtection="0">
      <alignment horizontal="centerContinuous" vertical="center"/>
    </xf>
    <xf numFmtId="181" fontId="20" fillId="0" borderId="15" applyNumberFormat="0" applyFill="0" applyProtection="0">
      <alignment horizontal="center" vertical="center"/>
    </xf>
    <xf numFmtId="181" fontId="20" fillId="0" borderId="15" applyNumberFormat="0" applyFill="0" applyProtection="0">
      <alignment horizontal="center" vertical="center"/>
    </xf>
    <xf numFmtId="181" fontId="20" fillId="0" borderId="15" applyNumberFormat="0" applyFill="0" applyProtection="0">
      <alignment horizontal="center" vertical="center"/>
    </xf>
    <xf numFmtId="181" fontId="20" fillId="0" borderId="15" applyNumberFormat="0" applyFill="0" applyProtection="0">
      <alignment horizontal="center" vertical="center"/>
    </xf>
    <xf numFmtId="181" fontId="20" fillId="0" borderId="15" applyNumberFormat="0" applyFill="0" applyProtection="0">
      <alignment horizontal="center" vertical="center"/>
    </xf>
    <xf numFmtId="181" fontId="20" fillId="0" borderId="15" applyNumberFormat="0" applyFill="0" applyProtection="0">
      <alignment horizontal="center" vertical="center"/>
    </xf>
    <xf numFmtId="181" fontId="20" fillId="0" borderId="15" applyNumberFormat="0" applyFill="0" applyProtection="0">
      <alignment horizontal="center" vertical="center"/>
    </xf>
    <xf numFmtId="181" fontId="20" fillId="0" borderId="15" applyNumberFormat="0" applyFill="0" applyProtection="0">
      <alignment horizontal="center" vertical="center"/>
    </xf>
    <xf numFmtId="181" fontId="20" fillId="0" borderId="15" applyNumberFormat="0" applyFill="0" applyProtection="0">
      <alignment horizontal="center" vertical="center"/>
    </xf>
    <xf numFmtId="0" fontId="20" fillId="0" borderId="15" applyNumberFormat="0" applyFill="0" applyProtection="0">
      <alignment horizontal="center" vertical="center"/>
    </xf>
    <xf numFmtId="0" fontId="20" fillId="0" borderId="15" applyNumberFormat="0" applyFill="0" applyProtection="0">
      <alignment horizontal="center" vertical="center"/>
    </xf>
    <xf numFmtId="0" fontId="20" fillId="0" borderId="15" applyNumberFormat="0" applyFill="0" applyProtection="0">
      <alignment horizontal="center" vertical="center"/>
    </xf>
    <xf numFmtId="0" fontId="20" fillId="0" borderId="15" applyNumberFormat="0" applyFill="0" applyProtection="0">
      <alignment horizontal="center" vertical="center"/>
    </xf>
    <xf numFmtId="181" fontId="20" fillId="0" borderId="15" applyNumberFormat="0" applyFill="0" applyProtection="0">
      <alignment horizontal="center" vertical="center"/>
    </xf>
    <xf numFmtId="181" fontId="20" fillId="0" borderId="15" applyNumberFormat="0" applyFill="0" applyProtection="0">
      <alignment horizontal="center" vertical="center"/>
    </xf>
    <xf numFmtId="181" fontId="20" fillId="0" borderId="15" applyNumberFormat="0" applyFill="0" applyProtection="0">
      <alignment horizontal="center" vertical="center"/>
    </xf>
    <xf numFmtId="181" fontId="20" fillId="0" borderId="15" applyNumberFormat="0" applyFill="0" applyProtection="0">
      <alignment horizontal="center" vertical="center"/>
    </xf>
    <xf numFmtId="181" fontId="20" fillId="0" borderId="15" applyNumberFormat="0" applyFill="0" applyProtection="0">
      <alignment horizontal="center" vertical="center"/>
    </xf>
    <xf numFmtId="181" fontId="20" fillId="0" borderId="15" applyNumberFormat="0" applyFill="0" applyProtection="0">
      <alignment horizontal="center" vertical="center"/>
    </xf>
    <xf numFmtId="181" fontId="20" fillId="0" borderId="15" applyNumberFormat="0" applyFill="0" applyProtection="0">
      <alignment horizontal="center" vertical="center"/>
    </xf>
    <xf numFmtId="181" fontId="20" fillId="0" borderId="15" applyNumberFormat="0" applyFill="0" applyProtection="0">
      <alignment horizontal="center" vertical="center"/>
    </xf>
    <xf numFmtId="181" fontId="20" fillId="0" borderId="15" applyNumberFormat="0" applyFill="0" applyProtection="0">
      <alignment horizontal="center" vertical="center"/>
    </xf>
    <xf numFmtId="181" fontId="20" fillId="0" borderId="15" applyNumberFormat="0" applyFill="0" applyProtection="0">
      <alignment horizontal="center" vertical="center"/>
    </xf>
    <xf numFmtId="0" fontId="20" fillId="0" borderId="15" applyNumberFormat="0" applyFill="0" applyProtection="0">
      <alignment horizontal="center" vertical="center"/>
    </xf>
    <xf numFmtId="0" fontId="20" fillId="0" borderId="15" applyNumberFormat="0" applyFill="0" applyProtection="0">
      <alignment horizontal="center" vertical="center"/>
    </xf>
    <xf numFmtId="0" fontId="20" fillId="0" borderId="15" applyNumberFormat="0" applyFill="0" applyProtection="0">
      <alignment horizontal="center" vertical="center"/>
    </xf>
    <xf numFmtId="0" fontId="20" fillId="0" borderId="15" applyNumberFormat="0" applyFill="0" applyProtection="0">
      <alignment horizontal="center" vertical="center"/>
    </xf>
    <xf numFmtId="181" fontId="20" fillId="0" borderId="15" applyNumberFormat="0" applyFill="0" applyProtection="0">
      <alignment horizontal="center" vertical="center"/>
    </xf>
    <xf numFmtId="181" fontId="73" fillId="0" borderId="16" applyNumberFormat="0" applyFont="0" applyFill="0" applyProtection="0">
      <alignment horizontal="centerContinuous" vertical="center"/>
    </xf>
    <xf numFmtId="181" fontId="73" fillId="0" borderId="16" applyNumberFormat="0" applyFont="0" applyFill="0" applyProtection="0">
      <alignment horizontal="centerContinuous" vertical="center"/>
    </xf>
    <xf numFmtId="181" fontId="73" fillId="0" borderId="16" applyNumberFormat="0" applyFont="0" applyFill="0" applyProtection="0">
      <alignment horizontal="centerContinuous" vertical="center"/>
    </xf>
    <xf numFmtId="181" fontId="73" fillId="0" borderId="16" applyNumberFormat="0" applyFont="0" applyFill="0" applyProtection="0">
      <alignment horizontal="centerContinuous" vertical="center"/>
    </xf>
    <xf numFmtId="0" fontId="73" fillId="0" borderId="16" applyNumberFormat="0" applyFont="0" applyFill="0" applyProtection="0">
      <alignment horizontal="centerContinuous" vertical="center"/>
    </xf>
    <xf numFmtId="0" fontId="73" fillId="0" borderId="16" applyNumberFormat="0" applyFont="0" applyFill="0" applyProtection="0">
      <alignment horizontal="centerContinuous" vertical="center"/>
    </xf>
    <xf numFmtId="0" fontId="73" fillId="0" borderId="16" applyNumberFormat="0" applyFont="0" applyFill="0" applyProtection="0">
      <alignment horizontal="centerContinuous" vertical="center"/>
    </xf>
    <xf numFmtId="0" fontId="73" fillId="0" borderId="16" applyNumberFormat="0" applyFont="0" applyFill="0" applyProtection="0">
      <alignment horizontal="centerContinuous" vertical="center"/>
    </xf>
    <xf numFmtId="0" fontId="73" fillId="0" borderId="16" applyNumberFormat="0" applyFont="0" applyFill="0" applyProtection="0">
      <alignment horizontal="centerContinuous" vertical="center"/>
    </xf>
    <xf numFmtId="0" fontId="73" fillId="0" borderId="16" applyNumberFormat="0" applyFont="0" applyFill="0" applyProtection="0">
      <alignment horizontal="centerContinuous" vertical="center"/>
    </xf>
    <xf numFmtId="0" fontId="73" fillId="0" borderId="16" applyNumberFormat="0" applyFont="0" applyFill="0" applyProtection="0">
      <alignment horizontal="centerContinuous" vertical="center"/>
    </xf>
    <xf numFmtId="0" fontId="73" fillId="0" borderId="16" applyNumberFormat="0" applyFont="0" applyFill="0" applyProtection="0">
      <alignment horizontal="centerContinuous" vertical="center"/>
    </xf>
    <xf numFmtId="9" fontId="49" fillId="0" borderId="0"/>
    <xf numFmtId="3" fontId="49" fillId="0" borderId="0"/>
    <xf numFmtId="196" fontId="82" fillId="0" borderId="0"/>
    <xf numFmtId="181" fontId="83" fillId="81" borderId="2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3" fillId="81" borderId="2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0" fontId="84" fillId="15" borderId="10" applyNumberFormat="0" applyAlignment="0" applyProtection="0">
      <alignment vertical="center"/>
    </xf>
    <xf numFmtId="181" fontId="85" fillId="0" borderId="0"/>
    <xf numFmtId="0" fontId="85" fillId="0" borderId="0"/>
    <xf numFmtId="181" fontId="86" fillId="0" borderId="1" applyNumberFormat="0" applyFill="0" applyBorder="0" applyAlignment="0" applyProtection="0">
      <alignment horizontal="center"/>
    </xf>
    <xf numFmtId="181" fontId="86" fillId="0" borderId="1" applyNumberFormat="0" applyFill="0" applyBorder="0" applyAlignment="0" applyProtection="0">
      <alignment horizontal="center"/>
    </xf>
    <xf numFmtId="181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181" fontId="86" fillId="0" borderId="0" applyNumberFormat="0" applyFill="0" applyBorder="0" applyAlignment="0" applyProtection="0"/>
    <xf numFmtId="0" fontId="86" fillId="0" borderId="0" applyNumberFormat="0" applyFill="0" applyBorder="0" applyAlignment="0" applyProtection="0"/>
    <xf numFmtId="181" fontId="86" fillId="0" borderId="1" applyNumberFormat="0" applyFill="0" applyBorder="0" applyAlignment="0" applyProtection="0">
      <alignment horizontal="center"/>
    </xf>
    <xf numFmtId="181" fontId="86" fillId="0" borderId="1" applyNumberFormat="0" applyFill="0" applyBorder="0" applyAlignment="0" applyProtection="0">
      <alignment horizontal="center"/>
    </xf>
    <xf numFmtId="181" fontId="86" fillId="0" borderId="1" applyNumberFormat="0" applyFill="0" applyBorder="0" applyAlignment="0" applyProtection="0">
      <alignment horizontal="center"/>
    </xf>
    <xf numFmtId="181" fontId="86" fillId="0" borderId="1" applyNumberFormat="0" applyFill="0" applyBorder="0" applyAlignment="0" applyProtection="0">
      <alignment horizontal="center"/>
    </xf>
    <xf numFmtId="0" fontId="86" fillId="0" borderId="1" applyNumberFormat="0" applyFill="0" applyBorder="0" applyAlignment="0" applyProtection="0">
      <alignment horizontal="center"/>
    </xf>
    <xf numFmtId="0" fontId="86" fillId="0" borderId="1" applyNumberFormat="0" applyFill="0" applyBorder="0" applyAlignment="0" applyProtection="0">
      <alignment horizontal="center"/>
    </xf>
    <xf numFmtId="0" fontId="86" fillId="0" borderId="1" applyNumberFormat="0" applyFill="0" applyBorder="0" applyAlignment="0" applyProtection="0">
      <alignment horizontal="center"/>
    </xf>
    <xf numFmtId="0" fontId="86" fillId="0" borderId="1" applyNumberFormat="0" applyFill="0" applyBorder="0" applyAlignment="0" applyProtection="0">
      <alignment horizontal="center"/>
    </xf>
    <xf numFmtId="0" fontId="86" fillId="0" borderId="1" applyNumberFormat="0" applyFill="0" applyBorder="0" applyAlignment="0" applyProtection="0">
      <alignment horizontal="center"/>
    </xf>
    <xf numFmtId="0" fontId="86" fillId="0" borderId="1" applyNumberFormat="0" applyFill="0" applyBorder="0" applyAlignment="0" applyProtection="0">
      <alignment horizontal="center"/>
    </xf>
    <xf numFmtId="0" fontId="86" fillId="0" borderId="1" applyNumberFormat="0" applyFill="0" applyBorder="0" applyAlignment="0" applyProtection="0">
      <alignment horizontal="center"/>
    </xf>
    <xf numFmtId="0" fontId="86" fillId="0" borderId="1" applyNumberFormat="0" applyFill="0" applyBorder="0" applyAlignment="0" applyProtection="0">
      <alignment horizontal="center"/>
    </xf>
    <xf numFmtId="181" fontId="87" fillId="0" borderId="1" applyNumberFormat="0" applyFill="0" applyProtection="0">
      <alignment horizontal="center"/>
    </xf>
    <xf numFmtId="181" fontId="87" fillId="0" borderId="1" applyNumberFormat="0" applyFill="0" applyProtection="0">
      <alignment horizontal="center"/>
    </xf>
    <xf numFmtId="181" fontId="87" fillId="0" borderId="1" applyNumberFormat="0" applyFill="0" applyProtection="0">
      <alignment horizontal="center"/>
    </xf>
    <xf numFmtId="181" fontId="87" fillId="0" borderId="1" applyNumberFormat="0" applyFill="0" applyProtection="0">
      <alignment horizontal="center"/>
    </xf>
    <xf numFmtId="181" fontId="87" fillId="0" borderId="1" applyNumberFormat="0" applyFill="0" applyProtection="0">
      <alignment horizontal="center"/>
    </xf>
    <xf numFmtId="0" fontId="87" fillId="0" borderId="1" applyNumberFormat="0" applyFill="0" applyProtection="0">
      <alignment horizontal="center"/>
    </xf>
    <xf numFmtId="0" fontId="87" fillId="0" borderId="1" applyNumberFormat="0" applyFill="0" applyProtection="0">
      <alignment horizontal="center"/>
    </xf>
    <xf numFmtId="0" fontId="87" fillId="0" borderId="1" applyNumberFormat="0" applyFill="0" applyProtection="0">
      <alignment horizontal="center"/>
    </xf>
    <xf numFmtId="0" fontId="87" fillId="0" borderId="1" applyNumberFormat="0" applyFill="0" applyProtection="0">
      <alignment horizontal="center"/>
    </xf>
    <xf numFmtId="0" fontId="87" fillId="0" borderId="1" applyNumberFormat="0" applyFill="0" applyProtection="0">
      <alignment horizontal="center"/>
    </xf>
    <xf numFmtId="0" fontId="87" fillId="0" borderId="1" applyNumberFormat="0" applyFill="0" applyProtection="0">
      <alignment horizontal="center"/>
    </xf>
    <xf numFmtId="0" fontId="87" fillId="0" borderId="1" applyNumberFormat="0" applyFill="0" applyProtection="0">
      <alignment horizontal="center"/>
    </xf>
    <xf numFmtId="0" fontId="87" fillId="0" borderId="1" applyNumberFormat="0" applyFill="0" applyProtection="0">
      <alignment horizontal="center"/>
    </xf>
    <xf numFmtId="181" fontId="87" fillId="0" borderId="1" applyNumberFormat="0" applyFill="0" applyProtection="0">
      <alignment horizontal="center"/>
    </xf>
    <xf numFmtId="181" fontId="41" fillId="0" borderId="0">
      <alignment horizontal="center" wrapText="1"/>
      <protection hidden="1"/>
    </xf>
    <xf numFmtId="0" fontId="41" fillId="0" borderId="0">
      <alignment horizontal="center" wrapText="1"/>
      <protection hidden="1"/>
    </xf>
    <xf numFmtId="181" fontId="73" fillId="0" borderId="0" applyNumberFormat="0" applyFill="0" applyBorder="0" applyProtection="0">
      <alignment horizontal="center" vertical="center"/>
    </xf>
    <xf numFmtId="0" fontId="73" fillId="0" borderId="0" applyNumberFormat="0" applyFill="0" applyBorder="0" applyProtection="0">
      <alignment horizontal="center" vertical="center"/>
    </xf>
    <xf numFmtId="181" fontId="88" fillId="0" borderId="0" applyNumberFormat="0" applyFill="0" applyBorder="0" applyProtection="0">
      <alignment horizontal="right"/>
    </xf>
    <xf numFmtId="0" fontId="88" fillId="0" borderId="0" applyNumberFormat="0" applyFill="0" applyBorder="0" applyProtection="0">
      <alignment horizontal="right"/>
    </xf>
    <xf numFmtId="181" fontId="89" fillId="82" borderId="0">
      <alignment horizontal="left"/>
    </xf>
    <xf numFmtId="181" fontId="89" fillId="83" borderId="0">
      <alignment horizontal="left"/>
    </xf>
    <xf numFmtId="0" fontId="89" fillId="83" borderId="0">
      <alignment horizontal="left"/>
    </xf>
    <xf numFmtId="181" fontId="89" fillId="83" borderId="0">
      <alignment horizontal="left"/>
    </xf>
    <xf numFmtId="0" fontId="89" fillId="83" borderId="0">
      <alignment horizontal="left"/>
    </xf>
    <xf numFmtId="0" fontId="89" fillId="82" borderId="0">
      <alignment horizontal="left"/>
    </xf>
    <xf numFmtId="181" fontId="90" fillId="82" borderId="0">
      <alignment horizontal="right"/>
    </xf>
    <xf numFmtId="181" fontId="90" fillId="83" borderId="0">
      <alignment horizontal="right"/>
    </xf>
    <xf numFmtId="0" fontId="90" fillId="83" borderId="0">
      <alignment horizontal="right"/>
    </xf>
    <xf numFmtId="181" fontId="90" fillId="83" borderId="0">
      <alignment horizontal="right"/>
    </xf>
    <xf numFmtId="0" fontId="90" fillId="83" borderId="0">
      <alignment horizontal="right"/>
    </xf>
    <xf numFmtId="0" fontId="90" fillId="82" borderId="0">
      <alignment horizontal="right"/>
    </xf>
    <xf numFmtId="181" fontId="74" fillId="84" borderId="0">
      <alignment horizontal="center"/>
    </xf>
    <xf numFmtId="181" fontId="74" fillId="85" borderId="0">
      <alignment horizontal="center"/>
    </xf>
    <xf numFmtId="0" fontId="74" fillId="85" borderId="0">
      <alignment horizontal="center"/>
    </xf>
    <xf numFmtId="181" fontId="74" fillId="85" borderId="0">
      <alignment horizontal="center"/>
    </xf>
    <xf numFmtId="0" fontId="74" fillId="85" borderId="0">
      <alignment horizontal="center"/>
    </xf>
    <xf numFmtId="0" fontId="74" fillId="84" borderId="0">
      <alignment horizontal="center"/>
    </xf>
    <xf numFmtId="181" fontId="90" fillId="82" borderId="0">
      <alignment horizontal="right"/>
    </xf>
    <xf numFmtId="181" fontId="90" fillId="83" borderId="0">
      <alignment horizontal="right"/>
    </xf>
    <xf numFmtId="0" fontId="90" fillId="83" borderId="0">
      <alignment horizontal="right"/>
    </xf>
    <xf numFmtId="181" fontId="90" fillId="83" borderId="0">
      <alignment horizontal="right"/>
    </xf>
    <xf numFmtId="0" fontId="90" fillId="83" borderId="0">
      <alignment horizontal="right"/>
    </xf>
    <xf numFmtId="0" fontId="90" fillId="82" borderId="0">
      <alignment horizontal="right"/>
    </xf>
    <xf numFmtId="181" fontId="91" fillId="84" borderId="0">
      <alignment horizontal="left"/>
    </xf>
    <xf numFmtId="181" fontId="91" fillId="85" borderId="0">
      <alignment horizontal="left"/>
    </xf>
    <xf numFmtId="0" fontId="91" fillId="85" borderId="0">
      <alignment horizontal="left"/>
    </xf>
    <xf numFmtId="181" fontId="91" fillId="85" borderId="0">
      <alignment horizontal="left"/>
    </xf>
    <xf numFmtId="0" fontId="91" fillId="85" borderId="0">
      <alignment horizontal="left"/>
    </xf>
    <xf numFmtId="0" fontId="91" fillId="84" borderId="0">
      <alignment horizontal="left"/>
    </xf>
    <xf numFmtId="200" fontId="43" fillId="0" borderId="21">
      <alignment horizontal="centerContinuous"/>
    </xf>
    <xf numFmtId="200" fontId="43" fillId="0" borderId="21">
      <alignment horizontal="center"/>
    </xf>
    <xf numFmtId="200" fontId="43" fillId="0" borderId="21">
      <alignment horizontal="center"/>
    </xf>
    <xf numFmtId="200" fontId="43" fillId="0" borderId="21">
      <alignment horizontal="center"/>
    </xf>
    <xf numFmtId="200" fontId="43" fillId="0" borderId="21">
      <alignment horizontal="center"/>
    </xf>
    <xf numFmtId="200" fontId="43" fillId="0" borderId="21">
      <alignment horizontal="center"/>
    </xf>
    <xf numFmtId="200" fontId="43" fillId="0" borderId="21">
      <alignment horizontal="center"/>
    </xf>
    <xf numFmtId="200" fontId="43" fillId="0" borderId="21">
      <alignment horizontal="center"/>
    </xf>
    <xf numFmtId="200" fontId="43" fillId="0" borderId="21">
      <alignment horizontal="center"/>
    </xf>
    <xf numFmtId="200" fontId="43" fillId="0" borderId="21">
      <alignment horizontal="center"/>
    </xf>
    <xf numFmtId="200" fontId="43" fillId="0" borderId="21">
      <alignment horizontal="center"/>
    </xf>
    <xf numFmtId="200" fontId="43" fillId="0" borderId="21">
      <alignment horizontal="center"/>
    </xf>
    <xf numFmtId="200" fontId="43" fillId="0" borderId="21">
      <alignment horizontal="center"/>
    </xf>
    <xf numFmtId="200" fontId="43" fillId="0" borderId="21">
      <alignment horizontal="center"/>
    </xf>
    <xf numFmtId="200" fontId="43" fillId="0" borderId="21">
      <alignment horizontal="center"/>
    </xf>
    <xf numFmtId="200" fontId="43" fillId="0" borderId="21">
      <alignment horizontal="center"/>
    </xf>
    <xf numFmtId="200" fontId="43" fillId="0" borderId="21">
      <alignment horizontal="center"/>
    </xf>
    <xf numFmtId="200" fontId="43" fillId="0" borderId="21">
      <alignment horizontal="center"/>
    </xf>
    <xf numFmtId="200" fontId="43" fillId="0" borderId="21">
      <alignment horizontal="center"/>
    </xf>
    <xf numFmtId="200" fontId="43" fillId="0" borderId="21">
      <alignment horizontal="center"/>
    </xf>
    <xf numFmtId="200" fontId="43" fillId="0" borderId="21">
      <alignment horizontal="center"/>
    </xf>
    <xf numFmtId="200" fontId="43" fillId="0" borderId="21">
      <alignment horizontal="center"/>
    </xf>
    <xf numFmtId="200" fontId="43" fillId="0" borderId="21">
      <alignment horizontal="center"/>
    </xf>
    <xf numFmtId="200" fontId="43" fillId="0" borderId="21">
      <alignment horizontal="centerContinuous"/>
    </xf>
    <xf numFmtId="200" fontId="43" fillId="0" borderId="21">
      <alignment horizontal="centerContinuous"/>
    </xf>
    <xf numFmtId="200" fontId="43" fillId="0" borderId="21">
      <alignment horizontal="centerContinuous"/>
    </xf>
    <xf numFmtId="200" fontId="43" fillId="0" borderId="21">
      <alignment horizontal="centerContinuous"/>
    </xf>
    <xf numFmtId="200" fontId="43" fillId="0" borderId="21">
      <alignment horizontal="centerContinuous"/>
    </xf>
    <xf numFmtId="200" fontId="43" fillId="0" borderId="21">
      <alignment horizontal="centerContinuous"/>
    </xf>
    <xf numFmtId="200" fontId="43" fillId="0" borderId="21">
      <alignment horizontal="centerContinuous"/>
    </xf>
    <xf numFmtId="200" fontId="43" fillId="0" borderId="21">
      <alignment horizontal="centerContinuous"/>
    </xf>
    <xf numFmtId="200" fontId="43" fillId="0" borderId="21">
      <alignment horizontal="centerContinuous"/>
    </xf>
    <xf numFmtId="200" fontId="43" fillId="0" borderId="21">
      <alignment horizontal="centerContinuous"/>
    </xf>
    <xf numFmtId="181" fontId="43" fillId="0" borderId="22" applyBorder="0">
      <alignment horizontal="right"/>
    </xf>
    <xf numFmtId="181" fontId="43" fillId="0" borderId="0" applyBorder="0">
      <alignment horizontal="right"/>
    </xf>
    <xf numFmtId="217" fontId="43" fillId="0" borderId="0" applyBorder="0">
      <alignment horizontal="right"/>
    </xf>
    <xf numFmtId="181" fontId="43" fillId="0" borderId="0" applyBorder="0">
      <alignment horizontal="right"/>
    </xf>
    <xf numFmtId="217" fontId="43" fillId="0" borderId="0" applyBorder="0">
      <alignment horizontal="right"/>
    </xf>
    <xf numFmtId="217" fontId="43" fillId="0" borderId="22" applyBorder="0">
      <alignment horizontal="right"/>
    </xf>
    <xf numFmtId="37" fontId="92" fillId="0" borderId="0"/>
    <xf numFmtId="37" fontId="61" fillId="0" borderId="0"/>
    <xf numFmtId="37" fontId="61" fillId="0" borderId="0"/>
    <xf numFmtId="37" fontId="92" fillId="0" borderId="0"/>
    <xf numFmtId="37" fontId="61" fillId="0" borderId="0"/>
    <xf numFmtId="37" fontId="61" fillId="0" borderId="0"/>
    <xf numFmtId="37" fontId="92" fillId="0" borderId="0"/>
    <xf numFmtId="37" fontId="61" fillId="0" borderId="0"/>
    <xf numFmtId="37" fontId="61" fillId="0" borderId="0"/>
    <xf numFmtId="37" fontId="92" fillId="0" borderId="0"/>
    <xf numFmtId="37" fontId="61" fillId="0" borderId="0"/>
    <xf numFmtId="37" fontId="61" fillId="0" borderId="0"/>
    <xf numFmtId="37" fontId="92" fillId="0" borderId="0"/>
    <xf numFmtId="37" fontId="61" fillId="0" borderId="0"/>
    <xf numFmtId="37" fontId="61" fillId="0" borderId="0"/>
    <xf numFmtId="37" fontId="92" fillId="0" borderId="0"/>
    <xf numFmtId="37" fontId="61" fillId="0" borderId="0"/>
    <xf numFmtId="37" fontId="61" fillId="0" borderId="0"/>
    <xf numFmtId="37" fontId="92" fillId="0" borderId="0"/>
    <xf numFmtId="37" fontId="61" fillId="0" borderId="0"/>
    <xf numFmtId="37" fontId="61" fillId="0" borderId="0"/>
    <xf numFmtId="41" fontId="41" fillId="0" borderId="0" applyFont="0" applyFill="0" applyBorder="0" applyAlignment="0" applyProtection="0"/>
    <xf numFmtId="212" fontId="41" fillId="0" borderId="0" applyFont="0" applyFill="0" applyBorder="0" applyAlignment="0" applyProtection="0"/>
    <xf numFmtId="38" fontId="49" fillId="0" borderId="0" applyProtection="0"/>
    <xf numFmtId="218" fontId="93" fillId="0" borderId="0" applyFont="0" applyFill="0" applyBorder="0" applyAlignment="0" applyProtection="0">
      <alignment horizontal="right"/>
    </xf>
    <xf numFmtId="218" fontId="20" fillId="0" borderId="0" applyFill="0" applyBorder="0" applyAlignment="0" applyProtection="0"/>
    <xf numFmtId="218" fontId="20" fillId="0" borderId="0" applyFill="0" applyBorder="0" applyAlignment="0" applyProtection="0"/>
    <xf numFmtId="219" fontId="45" fillId="0" borderId="0" applyFont="0" applyFill="0" applyBorder="0" applyAlignment="0" applyProtection="0"/>
    <xf numFmtId="220" fontId="20" fillId="0" borderId="0" applyFill="0" applyBorder="0" applyAlignment="0" applyProtection="0"/>
    <xf numFmtId="220" fontId="20" fillId="0" borderId="0" applyFill="0" applyBorder="0" applyAlignment="0" applyProtection="0"/>
    <xf numFmtId="218" fontId="93" fillId="0" borderId="0" applyFont="0" applyFill="0" applyBorder="0" applyAlignment="0" applyProtection="0">
      <alignment horizontal="right"/>
    </xf>
    <xf numFmtId="43" fontId="55" fillId="0" borderId="0" applyFont="0" applyFill="0" applyBorder="0" applyAlignment="0" applyProtection="0">
      <alignment vertical="center"/>
    </xf>
    <xf numFmtId="221" fontId="93" fillId="0" borderId="0" applyFont="0" applyFill="0" applyBorder="0" applyAlignment="0" applyProtection="0">
      <alignment horizontal="right"/>
    </xf>
    <xf numFmtId="221" fontId="20" fillId="0" borderId="0" applyFill="0" applyBorder="0" applyAlignment="0" applyProtection="0"/>
    <xf numFmtId="221" fontId="20" fillId="0" borderId="0" applyFill="0" applyBorder="0" applyAlignment="0" applyProtection="0"/>
    <xf numFmtId="43" fontId="94" fillId="0" borderId="0" applyFont="0" applyFill="0" applyBorder="0" applyAlignment="0" applyProtection="0">
      <alignment vertical="center"/>
    </xf>
    <xf numFmtId="43" fontId="46" fillId="0" borderId="0" applyFont="0" applyFill="0" applyBorder="0" applyAlignment="0" applyProtection="0">
      <alignment vertical="center"/>
    </xf>
    <xf numFmtId="43" fontId="95" fillId="0" borderId="0" applyFont="0" applyFill="0" applyBorder="0" applyAlignment="0" applyProtection="0">
      <alignment vertical="center"/>
    </xf>
    <xf numFmtId="222" fontId="41" fillId="0" borderId="0"/>
    <xf numFmtId="223" fontId="41" fillId="0" borderId="0"/>
    <xf numFmtId="223" fontId="41" fillId="0" borderId="0"/>
    <xf numFmtId="196" fontId="51" fillId="0" borderId="0"/>
    <xf numFmtId="37" fontId="50" fillId="0" borderId="0" applyFont="0" applyFill="0" applyBorder="0" applyAlignment="0" applyProtection="0"/>
    <xf numFmtId="196" fontId="50" fillId="0" borderId="0" applyFont="0" applyFill="0" applyBorder="0" applyAlignment="0" applyProtection="0"/>
    <xf numFmtId="39" fontId="50" fillId="0" borderId="0" applyFont="0" applyFill="0" applyBorder="0" applyAlignment="0" applyProtection="0"/>
    <xf numFmtId="40" fontId="48" fillId="0" borderId="0" applyFont="0" applyFill="0" applyBorder="0" applyAlignment="0" applyProtection="0"/>
    <xf numFmtId="224" fontId="45" fillId="0" borderId="0" applyFont="0" applyFill="0" applyBorder="0" applyAlignment="0" applyProtection="0"/>
    <xf numFmtId="224" fontId="20" fillId="0" borderId="0" applyFill="0" applyBorder="0" applyAlignment="0" applyProtection="0"/>
    <xf numFmtId="224" fontId="20" fillId="0" borderId="0" applyFill="0" applyBorder="0" applyAlignment="0" applyProtection="0"/>
    <xf numFmtId="181" fontId="96" fillId="86" borderId="0">
      <alignment horizontal="center" vertical="center" wrapText="1"/>
    </xf>
    <xf numFmtId="181" fontId="96" fillId="87" borderId="0">
      <alignment horizontal="center" vertical="center" wrapText="1"/>
    </xf>
    <xf numFmtId="0" fontId="96" fillId="87" borderId="0">
      <alignment horizontal="center" vertical="center" wrapText="1"/>
    </xf>
    <xf numFmtId="181" fontId="96" fillId="87" borderId="0">
      <alignment horizontal="center" vertical="center" wrapText="1"/>
    </xf>
    <xf numFmtId="0" fontId="96" fillId="87" borderId="0">
      <alignment horizontal="center" vertical="center" wrapText="1"/>
    </xf>
    <xf numFmtId="0" fontId="96" fillId="86" borderId="0">
      <alignment horizontal="center" vertical="center" wrapText="1"/>
    </xf>
    <xf numFmtId="181" fontId="97" fillId="0" borderId="0" applyNumberFormat="0" applyAlignment="0">
      <alignment horizontal="left"/>
    </xf>
    <xf numFmtId="181" fontId="97" fillId="0" borderId="0" applyNumberFormat="0" applyAlignment="0"/>
    <xf numFmtId="0" fontId="97" fillId="0" borderId="0" applyNumberFormat="0" applyAlignment="0"/>
    <xf numFmtId="181" fontId="97" fillId="0" borderId="0" applyNumberFormat="0" applyAlignment="0"/>
    <xf numFmtId="0" fontId="97" fillId="0" borderId="0" applyNumberFormat="0" applyAlignment="0"/>
    <xf numFmtId="0" fontId="97" fillId="0" borderId="0" applyNumberFormat="0" applyAlignment="0">
      <alignment horizontal="left"/>
    </xf>
    <xf numFmtId="181" fontId="98" fillId="0" borderId="0" applyNumberFormat="0" applyAlignment="0"/>
    <xf numFmtId="0" fontId="98" fillId="0" borderId="0" applyNumberFormat="0" applyAlignment="0"/>
    <xf numFmtId="225" fontId="49" fillId="0" borderId="0" applyFont="0" applyFill="0" applyBorder="0" applyAlignment="0" applyProtection="0"/>
    <xf numFmtId="226" fontId="20" fillId="0" borderId="0" applyFill="0" applyBorder="0" applyAlignment="0" applyProtection="0"/>
    <xf numFmtId="226" fontId="20" fillId="0" borderId="0" applyFill="0" applyBorder="0" applyAlignment="0" applyProtection="0"/>
    <xf numFmtId="200" fontId="43" fillId="0" borderId="13"/>
    <xf numFmtId="200" fontId="43" fillId="0" borderId="17"/>
    <xf numFmtId="200" fontId="43" fillId="0" borderId="17"/>
    <xf numFmtId="227" fontId="41" fillId="0" borderId="0" applyFill="0" applyBorder="0">
      <alignment horizontal="right"/>
      <protection locked="0"/>
    </xf>
    <xf numFmtId="200" fontId="43" fillId="0" borderId="0"/>
    <xf numFmtId="181" fontId="99" fillId="0" borderId="0"/>
    <xf numFmtId="228" fontId="99" fillId="0" borderId="0"/>
    <xf numFmtId="229" fontId="45" fillId="0" borderId="0" applyFont="0" applyFill="0" applyBorder="0" applyAlignment="0" applyProtection="0">
      <protection locked="0"/>
    </xf>
    <xf numFmtId="229" fontId="20" fillId="0" borderId="0" applyFill="0" applyBorder="0" applyAlignment="0" applyProtection="0"/>
    <xf numFmtId="229" fontId="20" fillId="0" borderId="0" applyFill="0" applyBorder="0" applyAlignment="0" applyProtection="0"/>
    <xf numFmtId="230" fontId="45" fillId="0" borderId="0" applyFont="0" applyFill="0" applyBorder="0" applyAlignment="0" applyProtection="0">
      <protection locked="0"/>
    </xf>
    <xf numFmtId="230" fontId="20" fillId="0" borderId="0" applyFill="0" applyBorder="0" applyAlignment="0" applyProtection="0"/>
    <xf numFmtId="230" fontId="20" fillId="0" borderId="0" applyFill="0" applyBorder="0" applyAlignment="0" applyProtection="0"/>
    <xf numFmtId="176" fontId="41" fillId="0" borderId="0" applyFont="0" applyFill="0" applyBorder="0" applyAlignment="0" applyProtection="0"/>
    <xf numFmtId="231" fontId="100" fillId="0" borderId="0" applyFont="0" applyFill="0" applyBorder="0" applyAlignment="0" applyProtection="0"/>
    <xf numFmtId="232" fontId="20" fillId="0" borderId="0" applyFill="0" applyBorder="0" applyAlignment="0" applyProtection="0"/>
    <xf numFmtId="232" fontId="20" fillId="0" borderId="0" applyFill="0" applyBorder="0" applyAlignment="0" applyProtection="0"/>
    <xf numFmtId="233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4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3" fontId="101" fillId="0" borderId="23">
      <protection locked="0"/>
    </xf>
    <xf numFmtId="235" fontId="93" fillId="0" borderId="0" applyFont="0" applyFill="0" applyBorder="0" applyAlignment="0" applyProtection="0">
      <alignment horizontal="right"/>
    </xf>
    <xf numFmtId="236" fontId="20" fillId="0" borderId="0" applyFill="0" applyBorder="0" applyAlignment="0" applyProtection="0"/>
    <xf numFmtId="236" fontId="20" fillId="0" borderId="0" applyFill="0" applyBorder="0" applyAlignment="0" applyProtection="0"/>
    <xf numFmtId="219" fontId="93" fillId="0" borderId="0" applyFont="0" applyFill="0" applyBorder="0" applyAlignment="0" applyProtection="0">
      <alignment horizontal="right"/>
    </xf>
    <xf numFmtId="220" fontId="20" fillId="0" borderId="0" applyFill="0" applyBorder="0" applyAlignment="0" applyProtection="0"/>
    <xf numFmtId="220" fontId="20" fillId="0" borderId="0" applyFill="0" applyBorder="0" applyAlignment="0" applyProtection="0"/>
    <xf numFmtId="237" fontId="43" fillId="0" borderId="0" applyFont="0" applyFill="0" applyBorder="0" applyProtection="0">
      <alignment horizontal="right"/>
    </xf>
    <xf numFmtId="238" fontId="20" fillId="0" borderId="0" applyFill="0" applyBorder="0" applyProtection="0">
      <alignment horizontal="right"/>
    </xf>
    <xf numFmtId="238" fontId="20" fillId="0" borderId="0" applyFill="0" applyBorder="0" applyProtection="0">
      <alignment horizontal="right"/>
    </xf>
    <xf numFmtId="239" fontId="50" fillId="0" borderId="0" applyFont="0" applyFill="0" applyBorder="0" applyAlignment="0" applyProtection="0"/>
    <xf numFmtId="240" fontId="50" fillId="0" borderId="0" applyFont="0" applyFill="0" applyBorder="0" applyAlignment="0" applyProtection="0"/>
    <xf numFmtId="177" fontId="41" fillId="0" borderId="0" applyFont="0" applyFill="0" applyBorder="0" applyAlignment="0" applyProtection="0"/>
    <xf numFmtId="241" fontId="102" fillId="0" borderId="0" applyFont="0" applyFill="0" applyBorder="0" applyAlignment="0" applyProtection="0">
      <alignment horizontal="right"/>
    </xf>
    <xf numFmtId="242" fontId="20" fillId="0" borderId="0" applyFill="0" applyBorder="0" applyAlignment="0" applyProtection="0"/>
    <xf numFmtId="242" fontId="20" fillId="0" borderId="0" applyFill="0" applyBorder="0" applyAlignment="0" applyProtection="0"/>
    <xf numFmtId="243" fontId="41" fillId="0" borderId="0"/>
    <xf numFmtId="244" fontId="45" fillId="0" borderId="0" applyFont="0" applyFill="0" applyBorder="0" applyAlignment="0" applyProtection="0"/>
    <xf numFmtId="245" fontId="20" fillId="0" borderId="0" applyFill="0" applyBorder="0" applyAlignment="0" applyProtection="0"/>
    <xf numFmtId="245" fontId="20" fillId="0" borderId="0" applyFill="0" applyBorder="0" applyAlignment="0" applyProtection="0"/>
    <xf numFmtId="240" fontId="103" fillId="0" borderId="0" applyFill="0" applyBorder="0" applyProtection="0"/>
    <xf numFmtId="246" fontId="51" fillId="0" borderId="0" applyFill="0" applyBorder="0" applyProtection="0"/>
    <xf numFmtId="246" fontId="51" fillId="0" borderId="0" applyFill="0" applyBorder="0" applyProtection="0"/>
    <xf numFmtId="247" fontId="42" fillId="41" borderId="3">
      <alignment horizontal="right"/>
    </xf>
    <xf numFmtId="248" fontId="42" fillId="42" borderId="24">
      <alignment horizontal="right"/>
    </xf>
    <xf numFmtId="248" fontId="42" fillId="42" borderId="24">
      <alignment horizontal="right"/>
    </xf>
    <xf numFmtId="247" fontId="42" fillId="41" borderId="3">
      <alignment horizontal="right"/>
    </xf>
    <xf numFmtId="248" fontId="42" fillId="42" borderId="24">
      <alignment horizontal="right"/>
    </xf>
    <xf numFmtId="248" fontId="42" fillId="42" borderId="24">
      <alignment horizontal="right"/>
    </xf>
    <xf numFmtId="181" fontId="44" fillId="0" borderId="0" applyFont="0" applyFill="0" applyBorder="0" applyAlignment="0" applyProtection="0"/>
    <xf numFmtId="181" fontId="20" fillId="0" borderId="0" applyFill="0" applyBorder="0" applyAlignment="0" applyProtection="0"/>
    <xf numFmtId="0" fontId="20" fillId="0" borderId="0" applyFill="0" applyBorder="0" applyAlignment="0" applyProtection="0"/>
    <xf numFmtId="181" fontId="20" fillId="0" borderId="0" applyFill="0" applyBorder="0" applyAlignment="0" applyProtection="0"/>
    <xf numFmtId="0" fontId="20" fillId="0" borderId="0" applyFill="0" applyBorder="0" applyAlignment="0" applyProtection="0"/>
    <xf numFmtId="0" fontId="44" fillId="0" borderId="0" applyFont="0" applyFill="0" applyBorder="0" applyAlignment="0" applyProtection="0"/>
    <xf numFmtId="200" fontId="45" fillId="0" borderId="0" applyFont="0" applyFill="0" applyBorder="0" applyProtection="0">
      <alignment horizontal="right"/>
    </xf>
    <xf numFmtId="17" fontId="104" fillId="0" borderId="0" applyFill="0" applyBorder="0">
      <alignment horizontal="right"/>
    </xf>
    <xf numFmtId="17" fontId="104" fillId="0" borderId="0" applyFill="0" applyBorder="0">
      <alignment horizontal="right"/>
    </xf>
    <xf numFmtId="17" fontId="104" fillId="0" borderId="0" applyFill="0" applyBorder="0">
      <alignment horizontal="right"/>
    </xf>
    <xf numFmtId="200" fontId="20" fillId="0" borderId="0" applyFill="0" applyBorder="0" applyProtection="0">
      <alignment horizontal="right"/>
    </xf>
    <xf numFmtId="200" fontId="20" fillId="0" borderId="0" applyFill="0" applyBorder="0" applyProtection="0">
      <alignment horizontal="right"/>
    </xf>
    <xf numFmtId="249" fontId="93" fillId="0" borderId="0" applyFont="0" applyFill="0" applyBorder="0" applyAlignment="0" applyProtection="0"/>
    <xf numFmtId="249" fontId="20" fillId="0" borderId="0" applyFill="0" applyBorder="0" applyAlignment="0" applyProtection="0"/>
    <xf numFmtId="249" fontId="20" fillId="0" borderId="0" applyFill="0" applyBorder="0" applyAlignment="0" applyProtection="0"/>
    <xf numFmtId="200" fontId="45" fillId="0" borderId="0" applyFont="0" applyFill="0" applyBorder="0" applyProtection="0">
      <alignment horizontal="right"/>
    </xf>
    <xf numFmtId="14" fontId="105" fillId="0" borderId="0">
      <alignment horizontal="right"/>
      <protection locked="0"/>
    </xf>
    <xf numFmtId="250" fontId="105" fillId="0" borderId="0">
      <alignment horizontal="right"/>
      <protection locked="0"/>
    </xf>
    <xf numFmtId="250" fontId="105" fillId="0" borderId="0">
      <alignment horizontal="right"/>
      <protection locked="0"/>
    </xf>
    <xf numFmtId="14" fontId="49" fillId="0" borderId="0"/>
    <xf numFmtId="250" fontId="49" fillId="0" borderId="0"/>
    <xf numFmtId="250" fontId="49" fillId="0" borderId="0"/>
    <xf numFmtId="251" fontId="41" fillId="0" borderId="0" applyFont="0" applyFill="0" applyBorder="0" applyAlignment="0" applyProtection="0"/>
    <xf numFmtId="252" fontId="41" fillId="0" borderId="0" applyFont="0" applyFill="0" applyBorder="0" applyAlignment="0" applyProtection="0"/>
    <xf numFmtId="240" fontId="51" fillId="0" borderId="0"/>
    <xf numFmtId="195" fontId="106" fillId="0" borderId="0"/>
    <xf numFmtId="195" fontId="107" fillId="0" borderId="0"/>
    <xf numFmtId="246" fontId="51" fillId="0" borderId="0"/>
    <xf numFmtId="246" fontId="51" fillId="0" borderId="0"/>
    <xf numFmtId="240" fontId="51" fillId="0" borderId="0"/>
    <xf numFmtId="214" fontId="45" fillId="0" borderId="0"/>
    <xf numFmtId="253" fontId="45" fillId="0" borderId="0"/>
    <xf numFmtId="253" fontId="45" fillId="0" borderId="0"/>
    <xf numFmtId="214" fontId="71" fillId="0" borderId="0">
      <protection locked="0"/>
    </xf>
    <xf numFmtId="253" fontId="71" fillId="0" borderId="0">
      <protection locked="0"/>
    </xf>
    <xf numFmtId="253" fontId="71" fillId="0" borderId="0">
      <protection locked="0"/>
    </xf>
    <xf numFmtId="240" fontId="45" fillId="0" borderId="0"/>
    <xf numFmtId="246" fontId="45" fillId="0" borderId="0"/>
    <xf numFmtId="246" fontId="45" fillId="0" borderId="0"/>
    <xf numFmtId="254" fontId="108" fillId="0" borderId="0" applyFont="0" applyFill="0" applyBorder="0" applyAlignment="0" applyProtection="0"/>
    <xf numFmtId="255" fontId="20" fillId="0" borderId="0" applyFill="0" applyBorder="0" applyAlignment="0" applyProtection="0"/>
    <xf numFmtId="255" fontId="20" fillId="0" borderId="0" applyFill="0" applyBorder="0" applyAlignment="0" applyProtection="0"/>
    <xf numFmtId="256" fontId="93" fillId="0" borderId="25" applyNumberFormat="0" applyFont="0" applyFill="0" applyAlignment="0" applyProtection="0"/>
    <xf numFmtId="181" fontId="20" fillId="0" borderId="26" applyNumberFormat="0" applyFill="0" applyAlignment="0" applyProtection="0"/>
    <xf numFmtId="0" fontId="20" fillId="0" borderId="26" applyNumberFormat="0" applyFill="0" applyAlignment="0" applyProtection="0"/>
    <xf numFmtId="181" fontId="20" fillId="0" borderId="26" applyNumberFormat="0" applyFill="0" applyAlignment="0" applyProtection="0"/>
    <xf numFmtId="0" fontId="20" fillId="0" borderId="26" applyNumberFormat="0" applyFill="0" applyAlignment="0" applyProtection="0"/>
    <xf numFmtId="257" fontId="109" fillId="0" borderId="0" applyFill="0" applyBorder="0" applyAlignment="0" applyProtection="0"/>
    <xf numFmtId="258" fontId="110" fillId="0" borderId="0" applyFill="0" applyBorder="0" applyAlignment="0" applyProtection="0"/>
    <xf numFmtId="258" fontId="110" fillId="0" borderId="0" applyFill="0" applyBorder="0" applyAlignment="0" applyProtection="0"/>
    <xf numFmtId="259" fontId="111" fillId="77" borderId="0">
      <alignment horizontal="right" vertical="center"/>
    </xf>
    <xf numFmtId="259" fontId="111" fillId="85" borderId="0">
      <alignment horizontal="right" vertical="center"/>
    </xf>
    <xf numFmtId="259" fontId="111" fillId="85" borderId="0">
      <alignment horizontal="right" vertical="center"/>
    </xf>
    <xf numFmtId="181" fontId="112" fillId="0" borderId="0" applyNumberFormat="0" applyAlignment="0">
      <alignment horizontal="left"/>
    </xf>
    <xf numFmtId="181" fontId="112" fillId="0" borderId="0" applyNumberFormat="0" applyAlignment="0"/>
    <xf numFmtId="0" fontId="112" fillId="0" borderId="0" applyNumberFormat="0" applyAlignment="0"/>
    <xf numFmtId="181" fontId="112" fillId="0" borderId="0" applyNumberFormat="0" applyAlignment="0"/>
    <xf numFmtId="0" fontId="112" fillId="0" borderId="0" applyNumberFormat="0" applyAlignment="0"/>
    <xf numFmtId="0" fontId="112" fillId="0" borderId="0" applyNumberFormat="0" applyAlignment="0">
      <alignment horizontal="left"/>
    </xf>
    <xf numFmtId="181" fontId="113" fillId="0" borderId="0">
      <alignment horizontal="left"/>
    </xf>
    <xf numFmtId="0" fontId="113" fillId="0" borderId="0">
      <alignment horizontal="left"/>
    </xf>
    <xf numFmtId="260" fontId="42" fillId="88" borderId="0"/>
    <xf numFmtId="261" fontId="42" fillId="89" borderId="0"/>
    <xf numFmtId="261" fontId="42" fillId="89" borderId="0"/>
    <xf numFmtId="262" fontId="42" fillId="88" borderId="0"/>
    <xf numFmtId="263" fontId="42" fillId="89" borderId="0"/>
    <xf numFmtId="263" fontId="42" fillId="89" borderId="0"/>
    <xf numFmtId="264" fontId="42" fillId="88" borderId="0"/>
    <xf numFmtId="265" fontId="42" fillId="89" borderId="0"/>
    <xf numFmtId="265" fontId="42" fillId="89" borderId="0"/>
    <xf numFmtId="266" fontId="42" fillId="0" borderId="0"/>
    <xf numFmtId="267" fontId="42" fillId="0" borderId="0"/>
    <xf numFmtId="267" fontId="42" fillId="0" borderId="0"/>
    <xf numFmtId="260" fontId="42" fillId="88" borderId="0"/>
    <xf numFmtId="268" fontId="42" fillId="0" borderId="0"/>
    <xf numFmtId="269" fontId="42" fillId="0" borderId="0"/>
    <xf numFmtId="269" fontId="42" fillId="0" borderId="0"/>
    <xf numFmtId="270" fontId="42" fillId="0" borderId="0"/>
    <xf numFmtId="271" fontId="42" fillId="0" borderId="0"/>
    <xf numFmtId="271" fontId="42" fillId="0" borderId="0"/>
    <xf numFmtId="181" fontId="41" fillId="0" borderId="0" applyFont="0" applyFill="0" applyBorder="0" applyAlignment="0" applyProtection="0"/>
    <xf numFmtId="181" fontId="20" fillId="0" borderId="0" applyFill="0" applyBorder="0" applyAlignment="0" applyProtection="0"/>
    <xf numFmtId="181" fontId="20" fillId="0" borderId="0" applyFill="0" applyBorder="0" applyAlignment="0" applyProtection="0"/>
    <xf numFmtId="272" fontId="41" fillId="0" borderId="0" applyFont="0" applyFill="0" applyBorder="0" applyAlignment="0" applyProtection="0"/>
    <xf numFmtId="273" fontId="52" fillId="0" borderId="0"/>
    <xf numFmtId="181" fontId="52" fillId="0" borderId="0"/>
    <xf numFmtId="181" fontId="114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0" fontId="115" fillId="0" borderId="0" applyNumberFormat="0" applyFill="0" applyBorder="0" applyAlignment="0" applyProtection="0">
      <alignment vertical="center"/>
    </xf>
    <xf numFmtId="180" fontId="41" fillId="0" borderId="0" applyBorder="0"/>
    <xf numFmtId="274" fontId="41" fillId="0" borderId="0" applyBorder="0"/>
    <xf numFmtId="274" fontId="41" fillId="0" borderId="0" applyBorder="0"/>
    <xf numFmtId="275" fontId="41" fillId="0" borderId="0" applyNumberFormat="0"/>
    <xf numFmtId="181" fontId="41" fillId="0" borderId="0" applyNumberFormat="0"/>
    <xf numFmtId="0" fontId="41" fillId="0" borderId="0" applyNumberFormat="0"/>
    <xf numFmtId="181" fontId="41" fillId="0" borderId="0" applyNumberFormat="0"/>
    <xf numFmtId="0" fontId="41" fillId="0" borderId="0" applyNumberFormat="0"/>
    <xf numFmtId="180" fontId="41" fillId="0" borderId="0" applyBorder="0"/>
    <xf numFmtId="276" fontId="103" fillId="0" borderId="0" applyFill="0" applyBorder="0" applyProtection="0"/>
    <xf numFmtId="276" fontId="51" fillId="0" borderId="0" applyFill="0" applyBorder="0" applyProtection="0"/>
    <xf numFmtId="276" fontId="51" fillId="0" borderId="0" applyFill="0" applyBorder="0" applyProtection="0"/>
    <xf numFmtId="181" fontId="116" fillId="0" borderId="0" applyFill="0" applyBorder="0" applyProtection="0">
      <alignment horizontal="left"/>
    </xf>
    <xf numFmtId="0" fontId="116" fillId="0" borderId="0" applyFill="0" applyBorder="0" applyProtection="0">
      <alignment horizontal="left"/>
    </xf>
    <xf numFmtId="277" fontId="51" fillId="77" borderId="2" applyFont="0" applyBorder="0" applyAlignment="0" applyProtection="0">
      <alignment vertical="top"/>
    </xf>
    <xf numFmtId="277" fontId="20" fillId="85" borderId="0" applyBorder="0" applyAlignment="0" applyProtection="0"/>
    <xf numFmtId="277" fontId="20" fillId="85" borderId="0" applyBorder="0" applyAlignment="0" applyProtection="0"/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77" fontId="51" fillId="77" borderId="2" applyFont="0" applyBorder="0" applyAlignment="0" applyProtection="0">
      <alignment vertical="top"/>
    </xf>
    <xf numFmtId="262" fontId="42" fillId="0" borderId="27"/>
    <xf numFmtId="278" fontId="42" fillId="41" borderId="3">
      <alignment horizontal="right"/>
    </xf>
    <xf numFmtId="279" fontId="42" fillId="42" borderId="24">
      <alignment horizontal="right"/>
    </xf>
    <xf numFmtId="279" fontId="42" fillId="42" borderId="24">
      <alignment horizontal="right"/>
    </xf>
    <xf numFmtId="278" fontId="42" fillId="41" borderId="3">
      <alignment horizontal="right"/>
    </xf>
    <xf numFmtId="279" fontId="42" fillId="42" borderId="24">
      <alignment horizontal="right"/>
    </xf>
    <xf numFmtId="279" fontId="42" fillId="42" borderId="24">
      <alignment horizontal="right"/>
    </xf>
    <xf numFmtId="181" fontId="117" fillId="45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7" fillId="45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0" fontId="118" fillId="10" borderId="0" applyNumberFormat="0" applyBorder="0" applyAlignment="0" applyProtection="0">
      <alignment vertical="center"/>
    </xf>
    <xf numFmtId="38" fontId="51" fillId="41" borderId="0" applyNumberFormat="0" applyBorder="0" applyAlignment="0" applyProtection="0"/>
    <xf numFmtId="181" fontId="51" fillId="42" borderId="0" applyNumberFormat="0" applyBorder="0" applyAlignment="0" applyProtection="0"/>
    <xf numFmtId="0" fontId="51" fillId="42" borderId="0" applyNumberFormat="0" applyBorder="0" applyAlignment="0" applyProtection="0"/>
    <xf numFmtId="181" fontId="51" fillId="42" borderId="0" applyNumberFormat="0" applyBorder="0" applyAlignment="0" applyProtection="0"/>
    <xf numFmtId="0" fontId="51" fillId="42" borderId="0" applyNumberFormat="0" applyBorder="0" applyAlignment="0" applyProtection="0"/>
    <xf numFmtId="181" fontId="19" fillId="0" borderId="0">
      <alignment horizontal="left"/>
    </xf>
    <xf numFmtId="0" fontId="19" fillId="0" borderId="0">
      <alignment horizontal="left"/>
    </xf>
    <xf numFmtId="280" fontId="41" fillId="90" borderId="2" applyNumberFormat="0" applyFon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0" fontId="20" fillId="91" borderId="28" applyNumberFormat="0" applyAlignment="0"/>
    <xf numFmtId="0" fontId="20" fillId="91" borderId="28" applyNumberFormat="0" applyAlignment="0"/>
    <xf numFmtId="0" fontId="20" fillId="91" borderId="28" applyNumberFormat="0" applyAlignment="0"/>
    <xf numFmtId="0" fontId="20" fillId="91" borderId="28" applyNumberFormat="0" applyAlignment="0"/>
    <xf numFmtId="0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0" fontId="20" fillId="91" borderId="28" applyNumberFormat="0" applyAlignment="0"/>
    <xf numFmtId="0" fontId="20" fillId="91" borderId="28" applyNumberFormat="0" applyAlignment="0"/>
    <xf numFmtId="0" fontId="20" fillId="91" borderId="28" applyNumberFormat="0" applyAlignment="0"/>
    <xf numFmtId="0" fontId="20" fillId="91" borderId="28" applyNumberFormat="0" applyAlignment="0"/>
    <xf numFmtId="0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181" fontId="20" fillId="91" borderId="28" applyNumberForma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0" fontId="41" fillId="90" borderId="29" applyNumberFormat="0" applyFont="0" applyAlignment="0"/>
    <xf numFmtId="281" fontId="93" fillId="0" borderId="0" applyFont="0" applyFill="0" applyBorder="0" applyAlignment="0" applyProtection="0">
      <alignment horizontal="right"/>
    </xf>
    <xf numFmtId="282" fontId="20" fillId="0" borderId="0" applyFill="0" applyBorder="0" applyAlignment="0" applyProtection="0"/>
    <xf numFmtId="282" fontId="20" fillId="0" borderId="0" applyFill="0" applyBorder="0" applyAlignment="0" applyProtection="0"/>
    <xf numFmtId="181" fontId="119" fillId="0" borderId="0" applyProtection="0">
      <alignment horizontal="right"/>
    </xf>
    <xf numFmtId="181" fontId="120" fillId="92" borderId="30"/>
    <xf numFmtId="181" fontId="121" fillId="93" borderId="30"/>
    <xf numFmtId="0" fontId="121" fillId="93" borderId="30"/>
    <xf numFmtId="181" fontId="121" fillId="93" borderId="30"/>
    <xf numFmtId="0" fontId="121" fillId="93" borderId="30"/>
    <xf numFmtId="0" fontId="120" fillId="92" borderId="30"/>
    <xf numFmtId="0" fontId="119" fillId="0" borderId="0" applyProtection="0">
      <alignment horizontal="right"/>
    </xf>
    <xf numFmtId="0" fontId="119" fillId="0" borderId="0" applyProtection="0">
      <alignment horizontal="right"/>
    </xf>
    <xf numFmtId="0" fontId="119" fillId="0" borderId="0" applyProtection="0">
      <alignment horizontal="right"/>
    </xf>
    <xf numFmtId="0" fontId="119" fillId="0" borderId="0" applyProtection="0">
      <alignment horizontal="right"/>
    </xf>
    <xf numFmtId="0" fontId="119" fillId="0" borderId="0" applyProtection="0">
      <alignment horizontal="right"/>
    </xf>
    <xf numFmtId="0" fontId="119" fillId="0" borderId="0" applyProtection="0">
      <alignment horizontal="right"/>
    </xf>
    <xf numFmtId="0" fontId="119" fillId="0" borderId="0" applyProtection="0">
      <alignment horizontal="right"/>
    </xf>
    <xf numFmtId="0" fontId="119" fillId="0" borderId="0" applyProtection="0">
      <alignment horizontal="right"/>
    </xf>
    <xf numFmtId="0" fontId="119" fillId="0" borderId="0" applyProtection="0">
      <alignment horizontal="right"/>
    </xf>
    <xf numFmtId="0" fontId="119" fillId="0" borderId="0" applyProtection="0">
      <alignment horizontal="right"/>
    </xf>
    <xf numFmtId="0" fontId="119" fillId="0" borderId="0" applyProtection="0">
      <alignment horizontal="right"/>
    </xf>
    <xf numFmtId="0" fontId="119" fillId="0" borderId="0" applyProtection="0">
      <alignment horizontal="right"/>
    </xf>
    <xf numFmtId="0" fontId="119" fillId="0" borderId="0" applyProtection="0">
      <alignment horizontal="right"/>
    </xf>
    <xf numFmtId="0" fontId="119" fillId="0" borderId="0" applyProtection="0">
      <alignment horizontal="right"/>
    </xf>
    <xf numFmtId="0" fontId="119" fillId="0" borderId="0" applyProtection="0">
      <alignment horizontal="right"/>
    </xf>
    <xf numFmtId="181" fontId="120" fillId="0" borderId="0">
      <alignment horizontal="left"/>
    </xf>
    <xf numFmtId="181" fontId="121" fillId="0" borderId="31" applyNumberFormat="0" applyAlignment="0" applyProtection="0">
      <alignment horizontal="left" vertical="center"/>
    </xf>
    <xf numFmtId="181" fontId="121" fillId="0" borderId="32" applyNumberFormat="0" applyAlignment="0" applyProtection="0"/>
    <xf numFmtId="0" fontId="121" fillId="0" borderId="32" applyNumberFormat="0" applyAlignment="0" applyProtection="0"/>
    <xf numFmtId="181" fontId="121" fillId="0" borderId="32" applyNumberFormat="0" applyAlignment="0" applyProtection="0"/>
    <xf numFmtId="0" fontId="121" fillId="0" borderId="32" applyNumberFormat="0" applyAlignment="0" applyProtection="0"/>
    <xf numFmtId="0" fontId="121" fillId="0" borderId="31" applyNumberFormat="0" applyAlignment="0" applyProtection="0">
      <alignment horizontal="left" vertical="center"/>
    </xf>
    <xf numFmtId="181" fontId="121" fillId="0" borderId="33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0" fontId="121" fillId="0" borderId="34">
      <alignment horizontal="left" vertical="center"/>
    </xf>
    <xf numFmtId="0" fontId="121" fillId="0" borderId="34">
      <alignment horizontal="left" vertical="center"/>
    </xf>
    <xf numFmtId="0" fontId="121" fillId="0" borderId="34">
      <alignment horizontal="left" vertical="center"/>
    </xf>
    <xf numFmtId="0" fontId="121" fillId="0" borderId="34">
      <alignment horizontal="left" vertical="center"/>
    </xf>
    <xf numFmtId="0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4">
      <alignment horizontal="left" vertical="center"/>
    </xf>
    <xf numFmtId="0" fontId="121" fillId="0" borderId="34">
      <alignment horizontal="left" vertical="center"/>
    </xf>
    <xf numFmtId="0" fontId="121" fillId="0" borderId="34">
      <alignment horizontal="left" vertical="center"/>
    </xf>
    <xf numFmtId="0" fontId="121" fillId="0" borderId="34">
      <alignment horizontal="left" vertical="center"/>
    </xf>
    <xf numFmtId="0" fontId="121" fillId="0" borderId="34">
      <alignment horizontal="left" vertical="center"/>
    </xf>
    <xf numFmtId="0" fontId="121" fillId="0" borderId="34">
      <alignment horizontal="left" vertical="center"/>
    </xf>
    <xf numFmtId="181" fontId="121" fillId="0" borderId="34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181" fontId="121" fillId="0" borderId="33">
      <alignment horizontal="left" vertical="center"/>
    </xf>
    <xf numFmtId="0" fontId="121" fillId="0" borderId="33">
      <alignment horizontal="left" vertical="center"/>
    </xf>
    <xf numFmtId="0" fontId="121" fillId="0" borderId="33">
      <alignment horizontal="left" vertical="center"/>
    </xf>
    <xf numFmtId="0" fontId="121" fillId="0" borderId="33">
      <alignment horizontal="left" vertical="center"/>
    </xf>
    <xf numFmtId="181" fontId="121" fillId="0" borderId="33">
      <alignment horizontal="left" vertical="center"/>
    </xf>
    <xf numFmtId="181" fontId="81" fillId="94" borderId="35">
      <alignment vertical="center" wrapText="1"/>
    </xf>
    <xf numFmtId="181" fontId="122" fillId="0" borderId="36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2" fillId="0" borderId="36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0" fontId="123" fillId="0" borderId="4" applyNumberFormat="0" applyFill="0" applyAlignment="0" applyProtection="0">
      <alignment vertical="center"/>
    </xf>
    <xf numFmtId="181" fontId="124" fillId="0" borderId="0" applyProtection="0">
      <alignment horizontal="left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4" fillId="0" borderId="0" applyProtection="0">
      <alignment horizontal="left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0" fontId="125" fillId="0" borderId="5" applyNumberFormat="0" applyFill="0" applyAlignment="0" applyProtection="0">
      <alignment vertical="center"/>
    </xf>
    <xf numFmtId="181" fontId="126" fillId="0" borderId="0" applyProtection="0">
      <alignment horizontal="left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6" fillId="0" borderId="0" applyProtection="0">
      <alignment horizontal="left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0" fontId="127" fillId="0" borderId="6" applyNumberFormat="0" applyFill="0" applyAlignment="0" applyProtection="0">
      <alignment vertical="center"/>
    </xf>
    <xf numFmtId="181" fontId="81" fillId="95" borderId="37">
      <alignment vertical="center" wrapText="1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81" fillId="95" borderId="37">
      <alignment vertical="center" wrapText="1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0" fontId="127" fillId="0" borderId="0" applyNumberFormat="0" applyFill="0" applyBorder="0" applyAlignment="0" applyProtection="0">
      <alignment vertical="center"/>
    </xf>
    <xf numFmtId="181" fontId="81" fillId="95" borderId="37">
      <alignment vertical="center" wrapText="1"/>
    </xf>
    <xf numFmtId="0" fontId="81" fillId="95" borderId="37">
      <alignment vertical="center" wrapText="1"/>
    </xf>
    <xf numFmtId="0" fontId="81" fillId="94" borderId="35">
      <alignment vertical="center" wrapText="1"/>
    </xf>
    <xf numFmtId="181" fontId="128" fillId="0" borderId="38" applyNumberFormat="0" applyFill="0" applyBorder="0" applyAlignment="0" applyProtection="0">
      <alignment horizontal="left"/>
    </xf>
    <xf numFmtId="181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181" fontId="128" fillId="0" borderId="0" applyNumberFormat="0" applyFill="0" applyBorder="0" applyAlignment="0" applyProtection="0"/>
    <xf numFmtId="0" fontId="128" fillId="0" borderId="0" applyNumberFormat="0" applyFill="0" applyBorder="0" applyAlignment="0" applyProtection="0"/>
    <xf numFmtId="0" fontId="128" fillId="0" borderId="38" applyNumberFormat="0" applyFill="0" applyBorder="0" applyAlignment="0" applyProtection="0">
      <alignment horizontal="left"/>
    </xf>
    <xf numFmtId="181" fontId="129" fillId="0" borderId="0">
      <alignment horizontal="center"/>
    </xf>
    <xf numFmtId="0" fontId="129" fillId="0" borderId="0">
      <alignment horizontal="center"/>
    </xf>
    <xf numFmtId="181" fontId="130" fillId="0" borderId="0"/>
    <xf numFmtId="0" fontId="130" fillId="0" borderId="0"/>
    <xf numFmtId="190" fontId="43" fillId="0" borderId="0"/>
    <xf numFmtId="181" fontId="131" fillId="0" borderId="0" applyNumberFormat="0" applyFill="0" applyBorder="0" applyAlignment="0" applyProtection="0"/>
    <xf numFmtId="181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181" fontId="132" fillId="0" borderId="0" applyNumberFormat="0" applyFill="0" applyBorder="0" applyAlignment="0" applyProtection="0"/>
    <xf numFmtId="0" fontId="132" fillId="0" borderId="0" applyNumberFormat="0" applyFill="0" applyBorder="0" applyAlignment="0" applyProtection="0"/>
    <xf numFmtId="0" fontId="131" fillId="0" borderId="0" applyNumberFormat="0" applyFill="0" applyBorder="0" applyAlignment="0" applyProtection="0"/>
    <xf numFmtId="181" fontId="67" fillId="55" borderId="0" applyNumberFormat="0" applyFont="0" applyBorder="0" applyAlignment="0">
      <protection locked="0"/>
    </xf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5" borderId="28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95" fontId="41" fillId="94" borderId="29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81" fontId="51" fillId="91" borderId="0" applyNumberFormat="0" applyBorder="0" applyAlignment="0" applyProtection="0"/>
    <xf numFmtId="0" fontId="51" fillId="91" borderId="0" applyNumberFormat="0" applyBorder="0" applyAlignment="0" applyProtection="0"/>
    <xf numFmtId="181" fontId="51" fillId="91" borderId="0" applyNumberFormat="0" applyBorder="0" applyAlignment="0" applyProtection="0"/>
    <xf numFmtId="0" fontId="51" fillId="91" borderId="0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10" fontId="51" fillId="90" borderId="29" applyNumberFormat="0" applyBorder="0" applyAlignment="0" applyProtection="0"/>
    <xf numFmtId="0" fontId="67" fillId="55" borderId="0" applyNumberFormat="0" applyFont="0" applyBorder="0" applyAlignment="0">
      <protection locked="0"/>
    </xf>
    <xf numFmtId="0" fontId="133" fillId="13" borderId="7" applyNumberFormat="0" applyAlignment="0" applyProtection="0">
      <alignment vertical="center"/>
    </xf>
    <xf numFmtId="0" fontId="133" fillId="13" borderId="7" applyNumberFormat="0" applyAlignment="0" applyProtection="0">
      <alignment vertical="center"/>
    </xf>
    <xf numFmtId="0" fontId="67" fillId="55" borderId="0" applyNumberFormat="0" applyFont="0" applyBorder="0" applyAlignment="0">
      <protection locked="0"/>
    </xf>
    <xf numFmtId="0" fontId="133" fillId="13" borderId="7" applyNumberFormat="0" applyAlignment="0" applyProtection="0">
      <alignment vertical="center"/>
    </xf>
    <xf numFmtId="0" fontId="133" fillId="13" borderId="7" applyNumberFormat="0" applyAlignment="0" applyProtection="0">
      <alignment vertical="center"/>
    </xf>
    <xf numFmtId="0" fontId="67" fillId="55" borderId="0" applyNumberFormat="0" applyFont="0" applyBorder="0" applyAlignment="0">
      <protection locked="0"/>
    </xf>
    <xf numFmtId="0" fontId="133" fillId="13" borderId="7" applyNumberFormat="0" applyAlignment="0" applyProtection="0">
      <alignment vertical="center"/>
    </xf>
    <xf numFmtId="0" fontId="133" fillId="13" borderId="7" applyNumberFormat="0" applyAlignment="0" applyProtection="0">
      <alignment vertical="center"/>
    </xf>
    <xf numFmtId="0" fontId="67" fillId="55" borderId="0" applyNumberFormat="0" applyFont="0" applyBorder="0" applyAlignment="0">
      <protection locked="0"/>
    </xf>
    <xf numFmtId="0" fontId="133" fillId="13" borderId="7" applyNumberFormat="0" applyAlignment="0" applyProtection="0">
      <alignment vertical="center"/>
    </xf>
    <xf numFmtId="0" fontId="133" fillId="13" borderId="7" applyNumberFormat="0" applyAlignment="0" applyProtection="0">
      <alignment vertical="center"/>
    </xf>
    <xf numFmtId="0" fontId="67" fillId="55" borderId="0" applyNumberFormat="0" applyFont="0" applyBorder="0" applyAlignment="0">
      <protection locked="0"/>
    </xf>
    <xf numFmtId="0" fontId="133" fillId="13" borderId="7" applyNumberFormat="0" applyAlignment="0" applyProtection="0">
      <alignment vertical="center"/>
    </xf>
    <xf numFmtId="0" fontId="133" fillId="13" borderId="7" applyNumberFormat="0" applyAlignment="0" applyProtection="0">
      <alignment vertical="center"/>
    </xf>
    <xf numFmtId="0" fontId="67" fillId="55" borderId="0" applyNumberFormat="0" applyFont="0" applyBorder="0" applyAlignment="0">
      <protection locked="0"/>
    </xf>
    <xf numFmtId="0" fontId="133" fillId="13" borderId="7" applyNumberFormat="0" applyAlignment="0" applyProtection="0">
      <alignment vertical="center"/>
    </xf>
    <xf numFmtId="0" fontId="133" fillId="13" borderId="7" applyNumberFormat="0" applyAlignment="0" applyProtection="0">
      <alignment vertical="center"/>
    </xf>
    <xf numFmtId="0" fontId="67" fillId="55" borderId="0" applyNumberFormat="0" applyFont="0" applyBorder="0" applyAlignment="0">
      <protection locked="0"/>
    </xf>
    <xf numFmtId="0" fontId="133" fillId="13" borderId="7" applyNumberFormat="0" applyAlignment="0" applyProtection="0">
      <alignment vertical="center"/>
    </xf>
    <xf numFmtId="0" fontId="133" fillId="13" borderId="7" applyNumberFormat="0" applyAlignment="0" applyProtection="0">
      <alignment vertical="center"/>
    </xf>
    <xf numFmtId="0" fontId="67" fillId="55" borderId="0" applyNumberFormat="0" applyFont="0" applyBorder="0" applyAlignment="0">
      <protection locked="0"/>
    </xf>
    <xf numFmtId="0" fontId="133" fillId="13" borderId="7" applyNumberFormat="0" applyAlignment="0" applyProtection="0">
      <alignment vertical="center"/>
    </xf>
    <xf numFmtId="0" fontId="133" fillId="13" borderId="7" applyNumberFormat="0" applyAlignment="0" applyProtection="0">
      <alignment vertical="center"/>
    </xf>
    <xf numFmtId="0" fontId="67" fillId="55" borderId="0" applyNumberFormat="0" applyFont="0" applyBorder="0" applyAlignment="0">
      <protection locked="0"/>
    </xf>
    <xf numFmtId="0" fontId="133" fillId="13" borderId="7" applyNumberFormat="0" applyAlignment="0" applyProtection="0">
      <alignment vertical="center"/>
    </xf>
    <xf numFmtId="0" fontId="133" fillId="13" borderId="7" applyNumberFormat="0" applyAlignment="0" applyProtection="0">
      <alignment vertical="center"/>
    </xf>
    <xf numFmtId="0" fontId="133" fillId="13" borderId="7" applyNumberFormat="0" applyAlignment="0" applyProtection="0">
      <alignment vertical="center"/>
    </xf>
    <xf numFmtId="0" fontId="133" fillId="13" borderId="7" applyNumberFormat="0" applyAlignment="0" applyProtection="0">
      <alignment vertical="center"/>
    </xf>
    <xf numFmtId="181" fontId="20" fillId="59" borderId="0" applyNumberFormat="0" applyBorder="0" applyAlignment="0">
      <protection locked="0"/>
    </xf>
    <xf numFmtId="0" fontId="20" fillId="59" borderId="0" applyNumberFormat="0" applyBorder="0" applyAlignment="0">
      <protection locked="0"/>
    </xf>
    <xf numFmtId="0" fontId="133" fillId="13" borderId="7" applyNumberFormat="0" applyAlignment="0" applyProtection="0">
      <alignment vertical="center"/>
    </xf>
    <xf numFmtId="0" fontId="133" fillId="13" borderId="7" applyNumberFormat="0" applyAlignment="0" applyProtection="0">
      <alignment vertical="center"/>
    </xf>
    <xf numFmtId="0" fontId="133" fillId="13" borderId="7" applyNumberFormat="0" applyAlignment="0" applyProtection="0">
      <alignment vertical="center"/>
    </xf>
    <xf numFmtId="0" fontId="133" fillId="13" borderId="7" applyNumberFormat="0" applyAlignment="0" applyProtection="0">
      <alignment vertical="center"/>
    </xf>
    <xf numFmtId="0" fontId="133" fillId="13" borderId="7" applyNumberFormat="0" applyAlignment="0" applyProtection="0">
      <alignment vertical="center"/>
    </xf>
    <xf numFmtId="0" fontId="133" fillId="13" borderId="7" applyNumberFormat="0" applyAlignment="0" applyProtection="0">
      <alignment vertical="center"/>
    </xf>
    <xf numFmtId="0" fontId="133" fillId="13" borderId="7" applyNumberFormat="0" applyAlignment="0" applyProtection="0">
      <alignment vertical="center"/>
    </xf>
    <xf numFmtId="181" fontId="20" fillId="59" borderId="0" applyNumberFormat="0" applyBorder="0" applyAlignment="0">
      <protection locked="0"/>
    </xf>
    <xf numFmtId="0" fontId="20" fillId="59" borderId="0" applyNumberFormat="0" applyBorder="0" applyAlignment="0">
      <protection locked="0"/>
    </xf>
    <xf numFmtId="0" fontId="133" fillId="13" borderId="7" applyNumberFormat="0" applyAlignment="0" applyProtection="0">
      <alignment vertical="center"/>
    </xf>
    <xf numFmtId="0" fontId="67" fillId="55" borderId="0" applyNumberFormat="0" applyFont="0" applyBorder="0" applyAlignment="0">
      <protection locked="0"/>
    </xf>
    <xf numFmtId="0" fontId="133" fillId="13" borderId="7" applyNumberFormat="0" applyAlignment="0" applyProtection="0">
      <alignment vertical="center"/>
    </xf>
    <xf numFmtId="0" fontId="133" fillId="13" borderId="7" applyNumberFormat="0" applyAlignment="0" applyProtection="0">
      <alignment vertical="center"/>
    </xf>
    <xf numFmtId="0" fontId="67" fillId="55" borderId="0" applyNumberFormat="0" applyFont="0" applyBorder="0" applyAlignment="0">
      <protection locked="0"/>
    </xf>
    <xf numFmtId="0" fontId="133" fillId="13" borderId="7" applyNumberFormat="0" applyAlignment="0" applyProtection="0">
      <alignment vertical="center"/>
    </xf>
    <xf numFmtId="0" fontId="133" fillId="13" borderId="7" applyNumberFormat="0" applyAlignment="0" applyProtection="0">
      <alignment vertical="center"/>
    </xf>
    <xf numFmtId="0" fontId="67" fillId="55" borderId="0" applyNumberFormat="0" applyFont="0" applyBorder="0" applyAlignment="0">
      <protection locked="0"/>
    </xf>
    <xf numFmtId="0" fontId="133" fillId="13" borderId="7" applyNumberFormat="0" applyAlignment="0" applyProtection="0">
      <alignment vertical="center"/>
    </xf>
    <xf numFmtId="0" fontId="133" fillId="13" borderId="7" applyNumberFormat="0" applyAlignment="0" applyProtection="0">
      <alignment vertical="center"/>
    </xf>
    <xf numFmtId="0" fontId="67" fillId="55" borderId="0" applyNumberFormat="0" applyFont="0" applyBorder="0" applyAlignment="0">
      <protection locked="0"/>
    </xf>
    <xf numFmtId="0" fontId="133" fillId="13" borderId="7" applyNumberFormat="0" applyAlignment="0" applyProtection="0">
      <alignment vertical="center"/>
    </xf>
    <xf numFmtId="0" fontId="133" fillId="13" borderId="7" applyNumberFormat="0" applyAlignment="0" applyProtection="0">
      <alignment vertical="center"/>
    </xf>
    <xf numFmtId="0" fontId="67" fillId="55" borderId="0" applyNumberFormat="0" applyFont="0" applyBorder="0" applyAlignment="0">
      <protection locked="0"/>
    </xf>
    <xf numFmtId="0" fontId="133" fillId="13" borderId="7" applyNumberFormat="0" applyAlignment="0" applyProtection="0">
      <alignment vertical="center"/>
    </xf>
    <xf numFmtId="0" fontId="133" fillId="13" borderId="7" applyNumberFormat="0" applyAlignment="0" applyProtection="0">
      <alignment vertical="center"/>
    </xf>
    <xf numFmtId="0" fontId="67" fillId="55" borderId="0" applyNumberFormat="0" applyFont="0" applyBorder="0" applyAlignment="0">
      <protection locked="0"/>
    </xf>
    <xf numFmtId="0" fontId="133" fillId="13" borderId="7" applyNumberFormat="0" applyAlignment="0" applyProtection="0">
      <alignment vertical="center"/>
    </xf>
    <xf numFmtId="0" fontId="133" fillId="13" borderId="7" applyNumberFormat="0" applyAlignment="0" applyProtection="0">
      <alignment vertical="center"/>
    </xf>
    <xf numFmtId="196" fontId="92" fillId="96" borderId="0"/>
    <xf numFmtId="275" fontId="41" fillId="97" borderId="0"/>
    <xf numFmtId="283" fontId="41" fillId="52" borderId="0"/>
    <xf numFmtId="283" fontId="41" fillId="52" borderId="0"/>
    <xf numFmtId="181" fontId="41" fillId="98" borderId="0"/>
    <xf numFmtId="181" fontId="41" fillId="49" borderId="0"/>
    <xf numFmtId="0" fontId="41" fillId="49" borderId="0"/>
    <xf numFmtId="181" fontId="41" fillId="49" borderId="0"/>
    <xf numFmtId="0" fontId="41" fillId="49" borderId="0"/>
    <xf numFmtId="0" fontId="41" fillId="98" borderId="0"/>
    <xf numFmtId="195" fontId="43" fillId="0" borderId="0" applyAlignment="0">
      <protection locked="0"/>
    </xf>
    <xf numFmtId="284" fontId="41" fillId="90" borderId="0" applyNumberFormat="0" applyFont="0" applyBorder="0" applyAlignment="0" applyProtection="0">
      <alignment horizontal="center"/>
      <protection locked="0"/>
    </xf>
    <xf numFmtId="181" fontId="20" fillId="91" borderId="0" applyNumberFormat="0" applyBorder="0" applyAlignment="0" applyProtection="0"/>
    <xf numFmtId="0" fontId="20" fillId="91" borderId="0" applyNumberFormat="0" applyBorder="0" applyAlignment="0" applyProtection="0"/>
    <xf numFmtId="181" fontId="20" fillId="91" borderId="0" applyNumberFormat="0" applyBorder="0" applyAlignment="0" applyProtection="0"/>
    <xf numFmtId="0" fontId="20" fillId="91" borderId="0" applyNumberFormat="0" applyBorder="0" applyAlignment="0" applyProtection="0"/>
    <xf numFmtId="195" fontId="51" fillId="90" borderId="1" applyNumberFormat="0" applyFont="0" applyAlignment="0" applyProtection="0">
      <alignment horizontal="center"/>
      <protection locked="0"/>
    </xf>
    <xf numFmtId="181" fontId="20" fillId="91" borderId="15" applyNumberFormat="0" applyAlignment="0" applyProtection="0"/>
    <xf numFmtId="181" fontId="20" fillId="91" borderId="15" applyNumberFormat="0" applyAlignment="0" applyProtection="0"/>
    <xf numFmtId="181" fontId="20" fillId="91" borderId="15" applyNumberFormat="0" applyAlignment="0" applyProtection="0"/>
    <xf numFmtId="181" fontId="20" fillId="91" borderId="15" applyNumberFormat="0" applyAlignment="0" applyProtection="0"/>
    <xf numFmtId="181" fontId="20" fillId="91" borderId="15" applyNumberFormat="0" applyAlignment="0" applyProtection="0"/>
    <xf numFmtId="181" fontId="20" fillId="91" borderId="15" applyNumberFormat="0" applyAlignment="0" applyProtection="0"/>
    <xf numFmtId="181" fontId="20" fillId="91" borderId="15" applyNumberFormat="0" applyAlignment="0" applyProtection="0"/>
    <xf numFmtId="181" fontId="20" fillId="91" borderId="15" applyNumberFormat="0" applyAlignment="0" applyProtection="0"/>
    <xf numFmtId="181" fontId="20" fillId="91" borderId="15" applyNumberFormat="0" applyAlignment="0" applyProtection="0"/>
    <xf numFmtId="0" fontId="20" fillId="91" borderId="15" applyNumberFormat="0" applyAlignment="0" applyProtection="0"/>
    <xf numFmtId="0" fontId="20" fillId="91" borderId="15" applyNumberFormat="0" applyAlignment="0" applyProtection="0"/>
    <xf numFmtId="0" fontId="20" fillId="91" borderId="15" applyNumberFormat="0" applyAlignment="0" applyProtection="0"/>
    <xf numFmtId="0" fontId="20" fillId="91" borderId="15" applyNumberFormat="0" applyAlignment="0" applyProtection="0"/>
    <xf numFmtId="181" fontId="20" fillId="91" borderId="15" applyNumberFormat="0" applyAlignment="0" applyProtection="0"/>
    <xf numFmtId="181" fontId="20" fillId="91" borderId="15" applyNumberFormat="0" applyAlignment="0" applyProtection="0"/>
    <xf numFmtId="181" fontId="20" fillId="91" borderId="15" applyNumberFormat="0" applyAlignment="0" applyProtection="0"/>
    <xf numFmtId="181" fontId="20" fillId="91" borderId="15" applyNumberFormat="0" applyAlignment="0" applyProtection="0"/>
    <xf numFmtId="181" fontId="20" fillId="91" borderId="15" applyNumberFormat="0" applyAlignment="0" applyProtection="0"/>
    <xf numFmtId="181" fontId="20" fillId="91" borderId="15" applyNumberFormat="0" applyAlignment="0" applyProtection="0"/>
    <xf numFmtId="181" fontId="20" fillId="91" borderId="15" applyNumberFormat="0" applyAlignment="0" applyProtection="0"/>
    <xf numFmtId="181" fontId="20" fillId="91" borderId="15" applyNumberFormat="0" applyAlignment="0" applyProtection="0"/>
    <xf numFmtId="181" fontId="20" fillId="91" borderId="15" applyNumberFormat="0" applyAlignment="0" applyProtection="0"/>
    <xf numFmtId="181" fontId="20" fillId="91" borderId="15" applyNumberFormat="0" applyAlignment="0" applyProtection="0"/>
    <xf numFmtId="0" fontId="20" fillId="91" borderId="15" applyNumberFormat="0" applyAlignment="0" applyProtection="0"/>
    <xf numFmtId="0" fontId="20" fillId="91" borderId="15" applyNumberFormat="0" applyAlignment="0" applyProtection="0"/>
    <xf numFmtId="0" fontId="20" fillId="91" borderId="15" applyNumberFormat="0" applyAlignment="0" applyProtection="0"/>
    <xf numFmtId="0" fontId="20" fillId="91" borderId="15" applyNumberFormat="0" applyAlignment="0" applyProtection="0"/>
    <xf numFmtId="181" fontId="20" fillId="91" borderId="15" applyNumberFormat="0" applyAlignment="0" applyProtection="0"/>
    <xf numFmtId="195" fontId="51" fillId="90" borderId="16" applyNumberFormat="0" applyFont="0" applyAlignment="0" applyProtection="0">
      <alignment horizontal="center"/>
      <protection locked="0"/>
    </xf>
    <xf numFmtId="195" fontId="51" fillId="90" borderId="16" applyNumberFormat="0" applyFont="0" applyAlignment="0" applyProtection="0">
      <alignment horizontal="center"/>
      <protection locked="0"/>
    </xf>
    <xf numFmtId="195" fontId="51" fillId="90" borderId="16" applyNumberFormat="0" applyFont="0" applyAlignment="0" applyProtection="0">
      <alignment horizontal="center"/>
      <protection locked="0"/>
    </xf>
    <xf numFmtId="195" fontId="51" fillId="90" borderId="16" applyNumberFormat="0" applyFont="0" applyAlignment="0" applyProtection="0">
      <alignment horizontal="center"/>
      <protection locked="0"/>
    </xf>
    <xf numFmtId="195" fontId="51" fillId="90" borderId="16" applyNumberFormat="0" applyFont="0" applyAlignment="0" applyProtection="0">
      <alignment horizontal="center"/>
      <protection locked="0"/>
    </xf>
    <xf numFmtId="195" fontId="51" fillId="90" borderId="16" applyNumberFormat="0" applyFont="0" applyAlignment="0" applyProtection="0">
      <alignment horizontal="center"/>
      <protection locked="0"/>
    </xf>
    <xf numFmtId="195" fontId="51" fillId="90" borderId="16" applyNumberFormat="0" applyFont="0" applyAlignment="0" applyProtection="0">
      <alignment horizontal="center"/>
      <protection locked="0"/>
    </xf>
    <xf numFmtId="195" fontId="51" fillId="90" borderId="16" applyNumberFormat="0" applyFont="0" applyAlignment="0" applyProtection="0">
      <alignment horizontal="center"/>
      <protection locked="0"/>
    </xf>
    <xf numFmtId="195" fontId="51" fillId="90" borderId="16" applyNumberFormat="0" applyFont="0" applyAlignment="0" applyProtection="0">
      <alignment horizontal="center"/>
      <protection locked="0"/>
    </xf>
    <xf numFmtId="181" fontId="41" fillId="0" borderId="0"/>
    <xf numFmtId="0" fontId="41" fillId="0" borderId="0"/>
    <xf numFmtId="181" fontId="134" fillId="0" borderId="0"/>
    <xf numFmtId="0" fontId="134" fillId="0" borderId="0"/>
    <xf numFmtId="285" fontId="41" fillId="0" borderId="0" applyFill="0" applyBorder="0">
      <alignment horizontal="right"/>
      <protection locked="0"/>
    </xf>
    <xf numFmtId="181" fontId="81" fillId="99" borderId="28">
      <alignment horizontal="left" vertical="center" wrapText="1"/>
    </xf>
    <xf numFmtId="181" fontId="81" fillId="99" borderId="28">
      <alignment horizontal="left" vertical="center" wrapText="1"/>
    </xf>
    <xf numFmtId="181" fontId="81" fillId="99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0" fontId="81" fillId="100" borderId="28">
      <alignment horizontal="left" vertical="center" wrapText="1"/>
    </xf>
    <xf numFmtId="0" fontId="81" fillId="100" borderId="28">
      <alignment horizontal="left" vertical="center" wrapText="1"/>
    </xf>
    <xf numFmtId="0" fontId="81" fillId="100" borderId="28">
      <alignment horizontal="left" vertical="center" wrapText="1"/>
    </xf>
    <xf numFmtId="0" fontId="81" fillId="100" borderId="28">
      <alignment horizontal="left" vertical="center" wrapText="1"/>
    </xf>
    <xf numFmtId="0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0" fontId="81" fillId="100" borderId="28">
      <alignment horizontal="left" vertical="center" wrapText="1"/>
    </xf>
    <xf numFmtId="0" fontId="81" fillId="100" borderId="28">
      <alignment horizontal="left" vertical="center" wrapText="1"/>
    </xf>
    <xf numFmtId="0" fontId="81" fillId="100" borderId="28">
      <alignment horizontal="left" vertical="center" wrapText="1"/>
    </xf>
    <xf numFmtId="0" fontId="81" fillId="100" borderId="28">
      <alignment horizontal="left" vertical="center" wrapText="1"/>
    </xf>
    <xf numFmtId="0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100" borderId="28">
      <alignment horizontal="left" vertical="center" wrapText="1"/>
    </xf>
    <xf numFmtId="181" fontId="81" fillId="99" borderId="28">
      <alignment horizontal="left" vertical="center" wrapText="1"/>
    </xf>
    <xf numFmtId="181" fontId="81" fillId="99" borderId="28">
      <alignment horizontal="left" vertical="center" wrapText="1"/>
    </xf>
    <xf numFmtId="181" fontId="81" fillId="99" borderId="28">
      <alignment horizontal="left" vertical="center" wrapText="1"/>
    </xf>
    <xf numFmtId="181" fontId="81" fillId="99" borderId="28">
      <alignment horizontal="left" vertical="center" wrapText="1"/>
    </xf>
    <xf numFmtId="181" fontId="81" fillId="99" borderId="28">
      <alignment horizontal="left" vertical="center" wrapText="1"/>
    </xf>
    <xf numFmtId="181" fontId="81" fillId="99" borderId="28">
      <alignment horizontal="left" vertical="center" wrapText="1"/>
    </xf>
    <xf numFmtId="181" fontId="81" fillId="99" borderId="28">
      <alignment horizontal="left" vertical="center" wrapText="1"/>
    </xf>
    <xf numFmtId="181" fontId="81" fillId="99" borderId="28">
      <alignment horizontal="left" vertical="center" wrapText="1"/>
    </xf>
    <xf numFmtId="181" fontId="81" fillId="99" borderId="28">
      <alignment horizontal="left" vertical="center" wrapText="1"/>
    </xf>
    <xf numFmtId="181" fontId="81" fillId="99" borderId="28">
      <alignment horizontal="left" vertical="center" wrapText="1"/>
    </xf>
    <xf numFmtId="181" fontId="81" fillId="99" borderId="28">
      <alignment horizontal="left" vertical="center" wrapText="1"/>
    </xf>
    <xf numFmtId="181" fontId="81" fillId="99" borderId="28">
      <alignment horizontal="left" vertical="center" wrapText="1"/>
    </xf>
    <xf numFmtId="181" fontId="81" fillId="99" borderId="28">
      <alignment horizontal="left" vertical="center" wrapText="1"/>
    </xf>
    <xf numFmtId="181" fontId="81" fillId="99" borderId="28">
      <alignment horizontal="left" vertical="center" wrapText="1"/>
    </xf>
    <xf numFmtId="181" fontId="81" fillId="99" borderId="28">
      <alignment horizontal="left" vertical="center" wrapText="1"/>
    </xf>
    <xf numFmtId="181" fontId="81" fillId="99" borderId="28">
      <alignment horizontal="left" vertical="center" wrapText="1"/>
    </xf>
    <xf numFmtId="181" fontId="81" fillId="99" borderId="28">
      <alignment horizontal="left" vertical="center" wrapText="1"/>
    </xf>
    <xf numFmtId="181" fontId="81" fillId="99" borderId="28">
      <alignment horizontal="left" vertical="center" wrapText="1"/>
    </xf>
    <xf numFmtId="181" fontId="81" fillId="99" borderId="28">
      <alignment horizontal="left" vertical="center" wrapText="1"/>
    </xf>
    <xf numFmtId="181" fontId="81" fillId="99" borderId="28">
      <alignment horizontal="left" vertical="center" wrapText="1"/>
    </xf>
    <xf numFmtId="181" fontId="81" fillId="99" borderId="28">
      <alignment horizontal="left" vertical="center" wrapText="1"/>
    </xf>
    <xf numFmtId="181" fontId="81" fillId="99" borderId="28">
      <alignment horizontal="left" vertical="center" wrapText="1"/>
    </xf>
    <xf numFmtId="181" fontId="81" fillId="99" borderId="28">
      <alignment horizontal="left" vertical="center" wrapText="1"/>
    </xf>
    <xf numFmtId="181" fontId="81" fillId="99" borderId="28">
      <alignment horizontal="left" vertical="center" wrapText="1"/>
    </xf>
    <xf numFmtId="181" fontId="81" fillId="99" borderId="28">
      <alignment horizontal="left" vertical="center" wrapText="1"/>
    </xf>
    <xf numFmtId="0" fontId="81" fillId="99" borderId="28">
      <alignment horizontal="left" vertical="center" wrapText="1"/>
    </xf>
    <xf numFmtId="0" fontId="81" fillId="99" borderId="28">
      <alignment horizontal="left" vertical="center" wrapText="1"/>
    </xf>
    <xf numFmtId="0" fontId="81" fillId="99" borderId="28">
      <alignment horizontal="left" vertical="center" wrapText="1"/>
    </xf>
    <xf numFmtId="0" fontId="81" fillId="99" borderId="28">
      <alignment horizontal="left" vertical="center" wrapText="1"/>
    </xf>
    <xf numFmtId="0" fontId="81" fillId="99" borderId="28">
      <alignment horizontal="left" vertical="center" wrapText="1"/>
    </xf>
    <xf numFmtId="181" fontId="81" fillId="99" borderId="28">
      <alignment horizontal="left" vertical="center" wrapText="1"/>
    </xf>
    <xf numFmtId="181" fontId="81" fillId="99" borderId="28">
      <alignment horizontal="left" vertical="center" wrapText="1"/>
    </xf>
    <xf numFmtId="196" fontId="41" fillId="0" borderId="0" applyFont="0" applyFill="0" applyBorder="0" applyAlignment="0" applyProtection="0"/>
    <xf numFmtId="196" fontId="20" fillId="0" borderId="0" applyFill="0" applyBorder="0" applyAlignment="0" applyProtection="0"/>
    <xf numFmtId="196" fontId="20" fillId="0" borderId="0" applyFill="0" applyBorder="0" applyAlignment="0" applyProtection="0"/>
    <xf numFmtId="181" fontId="47" fillId="0" borderId="0"/>
    <xf numFmtId="0" fontId="47" fillId="0" borderId="0"/>
    <xf numFmtId="286" fontId="41" fillId="0" borderId="0" applyFont="0" applyFill="0" applyBorder="0" applyAlignment="0" applyProtection="0"/>
    <xf numFmtId="287" fontId="45" fillId="0" borderId="0">
      <alignment horizontal="left"/>
    </xf>
    <xf numFmtId="288" fontId="45" fillId="0" borderId="0" applyFont="0" applyFill="0" applyBorder="0" applyAlignment="0" applyProtection="0"/>
    <xf numFmtId="288" fontId="20" fillId="0" borderId="0" applyFill="0" applyBorder="0" applyAlignment="0" applyProtection="0"/>
    <xf numFmtId="288" fontId="20" fillId="0" borderId="0" applyFill="0" applyBorder="0" applyAlignment="0" applyProtection="0"/>
    <xf numFmtId="181" fontId="89" fillId="82" borderId="0">
      <alignment horizontal="left"/>
    </xf>
    <xf numFmtId="181" fontId="89" fillId="83" borderId="0">
      <alignment horizontal="left"/>
    </xf>
    <xf numFmtId="0" fontId="89" fillId="83" borderId="0">
      <alignment horizontal="left"/>
    </xf>
    <xf numFmtId="181" fontId="89" fillId="83" borderId="0">
      <alignment horizontal="left"/>
    </xf>
    <xf numFmtId="0" fontId="89" fillId="83" borderId="0">
      <alignment horizontal="left"/>
    </xf>
    <xf numFmtId="0" fontId="89" fillId="82" borderId="0">
      <alignment horizontal="left"/>
    </xf>
    <xf numFmtId="181" fontId="135" fillId="84" borderId="0">
      <alignment horizontal="left"/>
    </xf>
    <xf numFmtId="181" fontId="135" fillId="85" borderId="0">
      <alignment horizontal="left"/>
    </xf>
    <xf numFmtId="0" fontId="135" fillId="85" borderId="0">
      <alignment horizontal="left"/>
    </xf>
    <xf numFmtId="181" fontId="135" fillId="85" borderId="0">
      <alignment horizontal="left"/>
    </xf>
    <xf numFmtId="0" fontId="135" fillId="85" borderId="0">
      <alignment horizontal="left"/>
    </xf>
    <xf numFmtId="0" fontId="135" fillId="84" borderId="0">
      <alignment horizontal="left"/>
    </xf>
    <xf numFmtId="181" fontId="136" fillId="0" borderId="3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6" fillId="0" borderId="3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0" fontId="137" fillId="0" borderId="9" applyNumberFormat="0" applyFill="0" applyAlignment="0" applyProtection="0">
      <alignment vertical="center"/>
    </xf>
    <xf numFmtId="196" fontId="138" fillId="82" borderId="0"/>
    <xf numFmtId="289" fontId="42" fillId="0" borderId="0">
      <alignment horizontal="right"/>
    </xf>
    <xf numFmtId="290" fontId="42" fillId="0" borderId="0">
      <alignment horizontal="right"/>
    </xf>
    <xf numFmtId="290" fontId="42" fillId="0" borderId="0">
      <alignment horizontal="right"/>
    </xf>
    <xf numFmtId="291" fontId="42" fillId="88" borderId="0">
      <alignment horizontal="right"/>
    </xf>
    <xf numFmtId="292" fontId="42" fillId="89" borderId="0">
      <alignment horizontal="right"/>
    </xf>
    <xf numFmtId="292" fontId="42" fillId="89" borderId="0">
      <alignment horizontal="right"/>
    </xf>
    <xf numFmtId="293" fontId="41" fillId="0" borderId="0" applyFont="0" applyFill="0" applyBorder="0" applyAlignment="0" applyProtection="0"/>
    <xf numFmtId="294" fontId="47" fillId="0" borderId="0" applyFont="0" applyFill="0" applyBorder="0" applyAlignment="0" applyProtection="0"/>
    <xf numFmtId="295" fontId="42" fillId="88" borderId="3">
      <alignment horizontal="right"/>
    </xf>
    <xf numFmtId="295" fontId="42" fillId="89" borderId="24">
      <alignment horizontal="right"/>
    </xf>
    <xf numFmtId="295" fontId="42" fillId="89" borderId="24">
      <alignment horizontal="right"/>
    </xf>
    <xf numFmtId="181" fontId="113" fillId="0" borderId="0" applyNumberFormat="0" applyFill="0" applyBorder="0" applyAlignment="0"/>
    <xf numFmtId="0" fontId="113" fillId="0" borderId="0" applyNumberFormat="0" applyFill="0" applyBorder="0" applyAlignment="0"/>
    <xf numFmtId="38" fontId="113" fillId="0" borderId="0" applyBorder="0"/>
    <xf numFmtId="296" fontId="45" fillId="0" borderId="0" applyFont="0" applyFill="0" applyBorder="0" applyAlignment="0" applyProtection="0"/>
    <xf numFmtId="297" fontId="45" fillId="0" borderId="0" applyFont="0" applyFill="0" applyBorder="0" applyAlignment="0" applyProtection="0"/>
    <xf numFmtId="181" fontId="41" fillId="0" borderId="0" applyFont="0" applyFill="0" applyBorder="0" applyAlignment="0" applyProtection="0"/>
    <xf numFmtId="181" fontId="41" fillId="0" borderId="0" applyFont="0" applyFill="0" applyBorder="0" applyAlignment="0" applyProtection="0"/>
    <xf numFmtId="293" fontId="41" fillId="0" borderId="0" applyFont="0" applyFill="0" applyBorder="0" applyAlignment="0" applyProtection="0"/>
    <xf numFmtId="298" fontId="47" fillId="0" borderId="0" applyFont="0" applyFill="0" applyBorder="0" applyAlignment="0" applyProtection="0"/>
    <xf numFmtId="200" fontId="43" fillId="0" borderId="0"/>
    <xf numFmtId="299" fontId="93" fillId="0" borderId="0" applyFont="0" applyFill="0" applyBorder="0" applyProtection="0">
      <alignment horizontal="right"/>
    </xf>
    <xf numFmtId="300" fontId="139" fillId="0" borderId="0" applyFont="0" applyFill="0" applyBorder="0" applyAlignment="0" applyProtection="0"/>
    <xf numFmtId="300" fontId="20" fillId="0" borderId="0" applyFill="0" applyBorder="0" applyAlignment="0" applyProtection="0"/>
    <xf numFmtId="300" fontId="20" fillId="0" borderId="0" applyFill="0" applyBorder="0" applyAlignment="0" applyProtection="0"/>
    <xf numFmtId="301" fontId="20" fillId="0" borderId="0" applyFill="0" applyBorder="0" applyProtection="0">
      <alignment horizontal="right"/>
    </xf>
    <xf numFmtId="301" fontId="20" fillId="0" borderId="0" applyFill="0" applyBorder="0" applyProtection="0">
      <alignment horizontal="right"/>
    </xf>
    <xf numFmtId="302" fontId="44" fillId="0" borderId="0" applyFont="0" applyFill="0" applyBorder="0" applyAlignment="0" applyProtection="0"/>
    <xf numFmtId="299" fontId="113" fillId="101" borderId="0" applyNumberFormat="0">
      <alignment horizontal="right"/>
    </xf>
    <xf numFmtId="181" fontId="113" fillId="102" borderId="0" applyNumberFormat="0">
      <alignment horizontal="right"/>
    </xf>
    <xf numFmtId="0" fontId="113" fillId="102" borderId="0" applyNumberFormat="0">
      <alignment horizontal="right"/>
    </xf>
    <xf numFmtId="181" fontId="113" fillId="102" borderId="0" applyNumberFormat="0">
      <alignment horizontal="right"/>
    </xf>
    <xf numFmtId="0" fontId="113" fillId="102" borderId="0" applyNumberFormat="0">
      <alignment horizontal="right"/>
    </xf>
    <xf numFmtId="181" fontId="140" fillId="103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0" fillId="103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0" fontId="141" fillId="12" borderId="0" applyNumberFormat="0" applyBorder="0" applyAlignment="0" applyProtection="0">
      <alignment vertical="center"/>
    </xf>
    <xf numFmtId="181" fontId="142" fillId="0" borderId="0">
      <alignment horizontal="left"/>
    </xf>
    <xf numFmtId="0" fontId="142" fillId="0" borderId="0">
      <alignment horizontal="left"/>
    </xf>
    <xf numFmtId="37" fontId="143" fillId="0" borderId="0"/>
    <xf numFmtId="216" fontId="43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81" fontId="2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181" fontId="94" fillId="0" borderId="0">
      <alignment vertical="center"/>
    </xf>
    <xf numFmtId="181" fontId="94" fillId="0" borderId="0">
      <alignment vertical="center"/>
    </xf>
    <xf numFmtId="181" fontId="94" fillId="0" borderId="0">
      <alignment vertical="center"/>
    </xf>
    <xf numFmtId="195" fontId="94" fillId="0" borderId="0">
      <alignment vertical="center"/>
    </xf>
    <xf numFmtId="195" fontId="94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181" fontId="9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41" fillId="0" borderId="0"/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41" fillId="0" borderId="0"/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53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181" fontId="95" fillId="0" borderId="0">
      <alignment vertical="center"/>
    </xf>
    <xf numFmtId="0" fontId="41" fillId="0" borderId="0"/>
    <xf numFmtId="0" fontId="41" fillId="0" borderId="0"/>
    <xf numFmtId="181" fontId="9" fillId="0" borderId="0">
      <alignment vertical="center"/>
    </xf>
    <xf numFmtId="0" fontId="41" fillId="0" borderId="0"/>
    <xf numFmtId="0" fontId="41" fillId="0" borderId="0"/>
    <xf numFmtId="181" fontId="53" fillId="0" borderId="0">
      <alignment vertical="center"/>
    </xf>
    <xf numFmtId="181" fontId="9" fillId="0" borderId="0">
      <alignment vertical="center"/>
    </xf>
    <xf numFmtId="0" fontId="41" fillId="0" borderId="0"/>
    <xf numFmtId="181" fontId="9" fillId="0" borderId="0">
      <alignment vertical="center"/>
    </xf>
    <xf numFmtId="0" fontId="41" fillId="0" borderId="0"/>
    <xf numFmtId="0" fontId="41" fillId="0" borderId="0"/>
    <xf numFmtId="181" fontId="9" fillId="0" borderId="0">
      <alignment vertical="center"/>
    </xf>
    <xf numFmtId="0" fontId="9" fillId="0" borderId="0">
      <alignment vertical="center"/>
    </xf>
    <xf numFmtId="0" fontId="41" fillId="0" borderId="0"/>
    <xf numFmtId="181" fontId="9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181" fontId="81" fillId="0" borderId="0"/>
    <xf numFmtId="0" fontId="81" fillId="0" borderId="0"/>
    <xf numFmtId="49" fontId="144" fillId="0" borderId="0">
      <alignment horizontal="left"/>
    </xf>
    <xf numFmtId="0" fontId="41" fillId="0" borderId="0"/>
    <xf numFmtId="196" fontId="145" fillId="0" borderId="0">
      <alignment horizontal="left"/>
      <protection locked="0"/>
    </xf>
    <xf numFmtId="196" fontId="73" fillId="0" borderId="0">
      <alignment horizontal="left"/>
      <protection locked="0"/>
    </xf>
    <xf numFmtId="181" fontId="146" fillId="0" borderId="0" applyFill="0" applyBorder="0" applyAlignment="0" applyProtection="0"/>
    <xf numFmtId="181" fontId="51" fillId="0" borderId="0" applyFill="0" applyBorder="0" applyAlignment="0" applyProtection="0"/>
    <xf numFmtId="0" fontId="51" fillId="0" borderId="0" applyFill="0" applyBorder="0" applyAlignment="0" applyProtection="0"/>
    <xf numFmtId="181" fontId="51" fillId="0" borderId="0" applyFill="0" applyBorder="0" applyAlignment="0" applyProtection="0"/>
    <xf numFmtId="0" fontId="51" fillId="0" borderId="0" applyFill="0" applyBorder="0" applyAlignment="0" applyProtection="0"/>
    <xf numFmtId="0" fontId="146" fillId="0" borderId="0" applyFill="0" applyBorder="0" applyAlignment="0" applyProtection="0"/>
    <xf numFmtId="181" fontId="52" fillId="104" borderId="40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181" fontId="52" fillId="104" borderId="40" applyNumberFormat="0" applyFont="0" applyAlignment="0" applyProtection="0">
      <alignment vertical="center"/>
    </xf>
    <xf numFmtId="0" fontId="52" fillId="104" borderId="40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2" fillId="104" borderId="40" applyNumberFormat="0" applyFont="0" applyAlignment="0" applyProtection="0">
      <alignment vertical="center"/>
    </xf>
    <xf numFmtId="0" fontId="52" fillId="104" borderId="40" applyNumberFormat="0" applyFont="0" applyAlignment="0" applyProtection="0">
      <alignment vertical="center"/>
    </xf>
    <xf numFmtId="0" fontId="52" fillId="104" borderId="40" applyNumberFormat="0" applyFont="0" applyAlignment="0" applyProtection="0">
      <alignment vertical="center"/>
    </xf>
    <xf numFmtId="0" fontId="52" fillId="104" borderId="40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0" fontId="53" fillId="16" borderId="11" applyNumberFormat="0" applyFont="0" applyAlignment="0" applyProtection="0">
      <alignment vertical="center"/>
    </xf>
    <xf numFmtId="181" fontId="147" fillId="0" borderId="41"/>
    <xf numFmtId="181" fontId="148" fillId="0" borderId="30"/>
    <xf numFmtId="0" fontId="148" fillId="0" borderId="30"/>
    <xf numFmtId="181" fontId="148" fillId="0" borderId="30"/>
    <xf numFmtId="0" fontId="148" fillId="0" borderId="30"/>
    <xf numFmtId="0" fontId="147" fillId="0" borderId="41"/>
    <xf numFmtId="196" fontId="51" fillId="0" borderId="0"/>
    <xf numFmtId="196" fontId="149" fillId="0" borderId="0">
      <protection locked="0"/>
    </xf>
    <xf numFmtId="287" fontId="45" fillId="0" borderId="0"/>
    <xf numFmtId="1" fontId="104" fillId="0" borderId="0" applyFont="0" applyFill="0" applyBorder="0" applyAlignment="0" applyProtection="0">
      <protection locked="0"/>
    </xf>
    <xf numFmtId="1" fontId="20" fillId="0" borderId="0" applyFill="0" applyBorder="0" applyAlignment="0" applyProtection="0"/>
    <xf numFmtId="1" fontId="20" fillId="0" borderId="0" applyFill="0" applyBorder="0" applyAlignment="0" applyProtection="0"/>
    <xf numFmtId="179" fontId="41" fillId="0" borderId="0" applyFont="0" applyFill="0" applyBorder="0" applyAlignment="0" applyProtection="0"/>
    <xf numFmtId="303" fontId="41" fillId="0" borderId="0" applyFont="0" applyFill="0" applyBorder="0" applyAlignment="0" applyProtection="0"/>
    <xf numFmtId="181" fontId="150" fillId="78" borderId="42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181" fontId="150" fillId="78" borderId="42" applyNumberFormat="0" applyAlignment="0" applyProtection="0">
      <alignment vertical="center"/>
    </xf>
    <xf numFmtId="0" fontId="150" fillId="78" borderId="42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0" fillId="78" borderId="42" applyNumberFormat="0" applyAlignment="0" applyProtection="0">
      <alignment vertical="center"/>
    </xf>
    <xf numFmtId="0" fontId="150" fillId="78" borderId="42" applyNumberFormat="0" applyAlignment="0" applyProtection="0">
      <alignment vertical="center"/>
    </xf>
    <xf numFmtId="0" fontId="150" fillId="78" borderId="42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0" fontId="151" fillId="14" borderId="8" applyNumberFormat="0" applyAlignment="0" applyProtection="0">
      <alignment vertical="center"/>
    </xf>
    <xf numFmtId="4" fontId="46" fillId="77" borderId="0">
      <alignment horizontal="right"/>
    </xf>
    <xf numFmtId="4" fontId="46" fillId="85" borderId="0">
      <alignment horizontal="right"/>
    </xf>
    <xf numFmtId="4" fontId="46" fillId="85" borderId="0">
      <alignment horizontal="right"/>
    </xf>
    <xf numFmtId="181" fontId="152" fillId="77" borderId="0">
      <alignment horizontal="center" vertical="center"/>
    </xf>
    <xf numFmtId="181" fontId="152" fillId="85" borderId="0">
      <alignment horizontal="center" vertical="center"/>
    </xf>
    <xf numFmtId="0" fontId="152" fillId="85" borderId="0">
      <alignment horizontal="center" vertical="center"/>
    </xf>
    <xf numFmtId="181" fontId="152" fillId="85" borderId="0">
      <alignment horizontal="center" vertical="center"/>
    </xf>
    <xf numFmtId="0" fontId="152" fillId="85" borderId="0">
      <alignment horizontal="center" vertical="center"/>
    </xf>
    <xf numFmtId="0" fontId="152" fillId="77" borderId="0">
      <alignment horizontal="center" vertical="center"/>
    </xf>
    <xf numFmtId="181" fontId="135" fillId="77" borderId="3"/>
    <xf numFmtId="181" fontId="135" fillId="85" borderId="24"/>
    <xf numFmtId="0" fontId="135" fillId="85" borderId="24"/>
    <xf numFmtId="181" fontId="135" fillId="85" borderId="24"/>
    <xf numFmtId="0" fontId="135" fillId="85" borderId="24"/>
    <xf numFmtId="0" fontId="135" fillId="77" borderId="3"/>
    <xf numFmtId="181" fontId="152" fillId="77" borderId="0" applyBorder="0">
      <alignment horizontal="centerContinuous"/>
    </xf>
    <xf numFmtId="181" fontId="152" fillId="85" borderId="0" applyBorder="0">
      <alignment horizontal="center"/>
    </xf>
    <xf numFmtId="0" fontId="152" fillId="85" borderId="0" applyBorder="0">
      <alignment horizontal="center"/>
    </xf>
    <xf numFmtId="181" fontId="152" fillId="85" borderId="0" applyBorder="0">
      <alignment horizontal="center"/>
    </xf>
    <xf numFmtId="0" fontId="152" fillId="85" borderId="0" applyBorder="0">
      <alignment horizontal="center"/>
    </xf>
    <xf numFmtId="0" fontId="152" fillId="77" borderId="0" applyBorder="0">
      <alignment horizontal="centerContinuous"/>
    </xf>
    <xf numFmtId="181" fontId="153" fillId="77" borderId="0" applyBorder="0">
      <alignment horizontal="centerContinuous"/>
    </xf>
    <xf numFmtId="181" fontId="153" fillId="85" borderId="0" applyBorder="0">
      <alignment horizontal="center"/>
    </xf>
    <xf numFmtId="0" fontId="153" fillId="85" borderId="0" applyBorder="0">
      <alignment horizontal="center"/>
    </xf>
    <xf numFmtId="181" fontId="153" fillId="85" borderId="0" applyBorder="0">
      <alignment horizontal="center"/>
    </xf>
    <xf numFmtId="0" fontId="153" fillId="85" borderId="0" applyBorder="0">
      <alignment horizontal="center"/>
    </xf>
    <xf numFmtId="0" fontId="153" fillId="77" borderId="0" applyBorder="0">
      <alignment horizontal="centerContinuous"/>
    </xf>
    <xf numFmtId="37" fontId="51" fillId="0" borderId="0" applyBorder="0">
      <protection locked="0"/>
    </xf>
    <xf numFmtId="181" fontId="154" fillId="0" borderId="0" applyProtection="0">
      <alignment horizontal="left"/>
    </xf>
    <xf numFmtId="0" fontId="154" fillId="0" borderId="0" applyProtection="0">
      <alignment horizontal="left"/>
    </xf>
    <xf numFmtId="181" fontId="154" fillId="0" borderId="0" applyFill="0" applyBorder="0" applyProtection="0">
      <alignment horizontal="left"/>
    </xf>
    <xf numFmtId="0" fontId="154" fillId="0" borderId="0" applyFill="0" applyBorder="0" applyProtection="0">
      <alignment horizontal="left"/>
    </xf>
    <xf numFmtId="181" fontId="155" fillId="0" borderId="0" applyFill="0" applyBorder="0" applyProtection="0">
      <alignment horizontal="left"/>
    </xf>
    <xf numFmtId="0" fontId="155" fillId="0" borderId="0" applyFill="0" applyBorder="0" applyProtection="0">
      <alignment horizontal="left"/>
    </xf>
    <xf numFmtId="1" fontId="156" fillId="0" borderId="0" applyProtection="0">
      <alignment horizontal="right" vertical="center"/>
    </xf>
    <xf numFmtId="304" fontId="41" fillId="0" borderId="0" applyFont="0" applyFill="0" applyBorder="0" applyAlignment="0"/>
    <xf numFmtId="304" fontId="20" fillId="0" borderId="0" applyFill="0" applyBorder="0" applyAlignment="0"/>
    <xf numFmtId="304" fontId="20" fillId="0" borderId="0" applyFill="0" applyBorder="0" applyAlignment="0"/>
    <xf numFmtId="305" fontId="41" fillId="0" borderId="0" applyFill="0" applyBorder="0"/>
    <xf numFmtId="306" fontId="41" fillId="0" borderId="0" applyFill="0" applyBorder="0"/>
    <xf numFmtId="306" fontId="41" fillId="0" borderId="0" applyFill="0" applyBorder="0"/>
    <xf numFmtId="307" fontId="41" fillId="0" borderId="0" applyFont="0" applyFill="0" applyBorder="0" applyAlignment="0" applyProtection="0"/>
    <xf numFmtId="308" fontId="42" fillId="88" borderId="0"/>
    <xf numFmtId="309" fontId="42" fillId="89" borderId="0"/>
    <xf numFmtId="309" fontId="42" fillId="89" borderId="0"/>
    <xf numFmtId="310" fontId="42" fillId="0" borderId="0"/>
    <xf numFmtId="311" fontId="42" fillId="0" borderId="0"/>
    <xf numFmtId="311" fontId="42" fillId="0" borderId="0"/>
    <xf numFmtId="14" fontId="45" fillId="0" borderId="0">
      <alignment horizontal="center" wrapText="1"/>
      <protection locked="0"/>
    </xf>
    <xf numFmtId="10" fontId="41" fillId="0" borderId="0" applyFont="0" applyFill="0" applyBorder="0" applyAlignment="0" applyProtection="0"/>
    <xf numFmtId="10" fontId="20" fillId="0" borderId="0" applyFill="0" applyBorder="0" applyAlignment="0" applyProtection="0"/>
    <xf numFmtId="10" fontId="20" fillId="0" borderId="0" applyFill="0" applyBorder="0" applyAlignment="0" applyProtection="0"/>
    <xf numFmtId="9" fontId="94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95" fillId="0" borderId="0" applyFont="0" applyFill="0" applyBorder="0" applyAlignment="0" applyProtection="0">
      <alignment vertical="center"/>
    </xf>
    <xf numFmtId="9" fontId="53" fillId="0" borderId="0" applyFont="0" applyFill="0" applyBorder="0" applyAlignment="0" applyProtection="0">
      <alignment vertical="center"/>
    </xf>
    <xf numFmtId="312" fontId="45" fillId="0" borderId="0" applyFont="0" applyFill="0" applyBorder="0" applyProtection="0">
      <alignment horizontal="right"/>
    </xf>
    <xf numFmtId="313" fontId="20" fillId="0" borderId="0" applyFill="0" applyBorder="0" applyProtection="0">
      <alignment horizontal="right"/>
    </xf>
    <xf numFmtId="313" fontId="20" fillId="0" borderId="0" applyFill="0" applyBorder="0" applyProtection="0">
      <alignment horizontal="right"/>
    </xf>
    <xf numFmtId="195" fontId="45" fillId="0" borderId="0"/>
    <xf numFmtId="195" fontId="71" fillId="0" borderId="0"/>
    <xf numFmtId="10" fontId="45" fillId="0" borderId="0"/>
    <xf numFmtId="10" fontId="71" fillId="0" borderId="0">
      <protection locked="0"/>
    </xf>
    <xf numFmtId="314" fontId="61" fillId="0" borderId="0" applyFont="0" applyFill="0" applyBorder="0" applyAlignment="0" applyProtection="0"/>
    <xf numFmtId="315" fontId="49" fillId="0" borderId="0" applyFill="0" applyBorder="0">
      <alignment horizontal="right"/>
      <protection locked="0"/>
    </xf>
    <xf numFmtId="316" fontId="103" fillId="0" borderId="0" applyFill="0" applyBorder="0" applyProtection="0"/>
    <xf numFmtId="316" fontId="51" fillId="0" borderId="0" applyFill="0" applyBorder="0" applyProtection="0"/>
    <xf numFmtId="316" fontId="51" fillId="0" borderId="0" applyFill="0" applyBorder="0" applyProtection="0"/>
    <xf numFmtId="317" fontId="42" fillId="88" borderId="0">
      <alignment horizontal="right"/>
    </xf>
    <xf numFmtId="318" fontId="42" fillId="89" borderId="0">
      <alignment horizontal="right"/>
    </xf>
    <xf numFmtId="318" fontId="42" fillId="89" borderId="0">
      <alignment horizontal="right"/>
    </xf>
    <xf numFmtId="319" fontId="157" fillId="0" borderId="0"/>
    <xf numFmtId="181" fontId="104" fillId="41" borderId="2" applyNumberFormat="0" applyFon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0" fontId="20" fillId="42" borderId="28" applyNumberFormat="0" applyAlignment="0" applyProtection="0"/>
    <xf numFmtId="0" fontId="20" fillId="42" borderId="28" applyNumberFormat="0" applyAlignment="0" applyProtection="0"/>
    <xf numFmtId="0" fontId="20" fillId="42" borderId="28" applyNumberFormat="0" applyAlignment="0" applyProtection="0"/>
    <xf numFmtId="0" fontId="20" fillId="42" borderId="28" applyNumberFormat="0" applyAlignment="0" applyProtection="0"/>
    <xf numFmtId="0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0" fontId="20" fillId="42" borderId="28" applyNumberFormat="0" applyAlignment="0" applyProtection="0"/>
    <xf numFmtId="0" fontId="20" fillId="42" borderId="28" applyNumberFormat="0" applyAlignment="0" applyProtection="0"/>
    <xf numFmtId="0" fontId="20" fillId="42" borderId="28" applyNumberFormat="0" applyAlignment="0" applyProtection="0"/>
    <xf numFmtId="0" fontId="20" fillId="42" borderId="28" applyNumberFormat="0" applyAlignment="0" applyProtection="0"/>
    <xf numFmtId="0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20" fillId="42" borderId="28" applyNumberForma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181" fontId="104" fillId="41" borderId="29" applyNumberFormat="0" applyFont="0" applyAlignment="0" applyProtection="0"/>
    <xf numFmtId="0" fontId="104" fillId="41" borderId="29" applyNumberFormat="0" applyFont="0" applyAlignment="0" applyProtection="0"/>
    <xf numFmtId="284" fontId="41" fillId="41" borderId="0" applyNumberFormat="0" applyFont="0" applyBorder="0" applyAlignment="0" applyProtection="0">
      <alignment horizontal="center"/>
      <protection locked="0"/>
    </xf>
    <xf numFmtId="181" fontId="20" fillId="42" borderId="0" applyNumberFormat="0" applyBorder="0" applyAlignment="0" applyProtection="0"/>
    <xf numFmtId="0" fontId="20" fillId="42" borderId="0" applyNumberFormat="0" applyBorder="0" applyAlignment="0" applyProtection="0"/>
    <xf numFmtId="181" fontId="20" fillId="42" borderId="0" applyNumberFormat="0" applyBorder="0" applyAlignment="0" applyProtection="0"/>
    <xf numFmtId="0" fontId="20" fillId="42" borderId="0" applyNumberFormat="0" applyBorder="0" applyAlignment="0" applyProtection="0"/>
    <xf numFmtId="9" fontId="49" fillId="0" borderId="0" applyFont="0" applyFill="0" applyBorder="0" applyAlignment="0" applyProtection="0"/>
    <xf numFmtId="181" fontId="49" fillId="0" borderId="0" applyNumberFormat="0" applyFont="0" applyFill="0" applyBorder="0" applyAlignment="0" applyProtection="0">
      <alignment horizontal="left"/>
    </xf>
    <xf numFmtId="0" fontId="49" fillId="0" borderId="0" applyNumberFormat="0" applyFont="0" applyFill="0" applyBorder="0" applyAlignment="0" applyProtection="0">
      <alignment horizontal="left"/>
    </xf>
    <xf numFmtId="320" fontId="158" fillId="0" borderId="0">
      <alignment horizontal="right"/>
    </xf>
    <xf numFmtId="321" fontId="42" fillId="41" borderId="0"/>
    <xf numFmtId="322" fontId="42" fillId="42" borderId="0"/>
    <xf numFmtId="322" fontId="42" fillId="42" borderId="0"/>
    <xf numFmtId="321" fontId="42" fillId="41" borderId="0"/>
    <xf numFmtId="322" fontId="42" fillId="42" borderId="0"/>
    <xf numFmtId="322" fontId="42" fillId="42" borderId="0"/>
    <xf numFmtId="181" fontId="159" fillId="0" borderId="0">
      <alignment horizontal="center"/>
    </xf>
    <xf numFmtId="181" fontId="159" fillId="0" borderId="0">
      <alignment horizontal="center"/>
    </xf>
    <xf numFmtId="0" fontId="159" fillId="0" borderId="0">
      <alignment horizontal="center"/>
    </xf>
    <xf numFmtId="181" fontId="159" fillId="0" borderId="0">
      <alignment horizontal="center"/>
    </xf>
    <xf numFmtId="0" fontId="159" fillId="0" borderId="0">
      <alignment horizontal="center"/>
    </xf>
    <xf numFmtId="0" fontId="159" fillId="0" borderId="0">
      <alignment horizontal="center"/>
    </xf>
    <xf numFmtId="181" fontId="42" fillId="0" borderId="16">
      <alignment horizontal="centerContinuous"/>
    </xf>
    <xf numFmtId="181" fontId="42" fillId="0" borderId="16">
      <alignment horizontal="centerContinuous"/>
    </xf>
    <xf numFmtId="181" fontId="42" fillId="0" borderId="15">
      <alignment horizontal="center"/>
    </xf>
    <xf numFmtId="181" fontId="42" fillId="0" borderId="15">
      <alignment horizontal="center"/>
    </xf>
    <xf numFmtId="181" fontId="42" fillId="0" borderId="15">
      <alignment horizontal="center"/>
    </xf>
    <xf numFmtId="181" fontId="42" fillId="0" borderId="15">
      <alignment horizontal="center"/>
    </xf>
    <xf numFmtId="181" fontId="42" fillId="0" borderId="15">
      <alignment horizontal="center"/>
    </xf>
    <xf numFmtId="181" fontId="42" fillId="0" borderId="15">
      <alignment horizontal="center"/>
    </xf>
    <xf numFmtId="181" fontId="42" fillId="0" borderId="15">
      <alignment horizontal="center"/>
    </xf>
    <xf numFmtId="181" fontId="42" fillId="0" borderId="15">
      <alignment horizontal="center"/>
    </xf>
    <xf numFmtId="181" fontId="42" fillId="0" borderId="15">
      <alignment horizontal="center"/>
    </xf>
    <xf numFmtId="0" fontId="42" fillId="0" borderId="15">
      <alignment horizontal="center"/>
    </xf>
    <xf numFmtId="0" fontId="42" fillId="0" borderId="15">
      <alignment horizontal="center"/>
    </xf>
    <xf numFmtId="0" fontId="42" fillId="0" borderId="15">
      <alignment horizontal="center"/>
    </xf>
    <xf numFmtId="0" fontId="42" fillId="0" borderId="15">
      <alignment horizontal="center"/>
    </xf>
    <xf numFmtId="181" fontId="42" fillId="0" borderId="15">
      <alignment horizontal="center"/>
    </xf>
    <xf numFmtId="181" fontId="42" fillId="0" borderId="15">
      <alignment horizontal="center"/>
    </xf>
    <xf numFmtId="181" fontId="42" fillId="0" borderId="15">
      <alignment horizontal="center"/>
    </xf>
    <xf numFmtId="181" fontId="42" fillId="0" borderId="15">
      <alignment horizontal="center"/>
    </xf>
    <xf numFmtId="181" fontId="42" fillId="0" borderId="15">
      <alignment horizontal="center"/>
    </xf>
    <xf numFmtId="181" fontId="42" fillId="0" borderId="15">
      <alignment horizontal="center"/>
    </xf>
    <xf numFmtId="181" fontId="42" fillId="0" borderId="15">
      <alignment horizontal="center"/>
    </xf>
    <xf numFmtId="181" fontId="42" fillId="0" borderId="15">
      <alignment horizontal="center"/>
    </xf>
    <xf numFmtId="181" fontId="42" fillId="0" borderId="15">
      <alignment horizontal="center"/>
    </xf>
    <xf numFmtId="181" fontId="42" fillId="0" borderId="15">
      <alignment horizontal="center"/>
    </xf>
    <xf numFmtId="0" fontId="42" fillId="0" borderId="15">
      <alignment horizontal="center"/>
    </xf>
    <xf numFmtId="0" fontId="42" fillId="0" borderId="15">
      <alignment horizontal="center"/>
    </xf>
    <xf numFmtId="0" fontId="42" fillId="0" borderId="15">
      <alignment horizontal="center"/>
    </xf>
    <xf numFmtId="0" fontId="42" fillId="0" borderId="15">
      <alignment horizontal="center"/>
    </xf>
    <xf numFmtId="181" fontId="42" fillId="0" borderId="15">
      <alignment horizontal="center"/>
    </xf>
    <xf numFmtId="181" fontId="42" fillId="0" borderId="16">
      <alignment horizontal="centerContinuous"/>
    </xf>
    <xf numFmtId="181" fontId="42" fillId="0" borderId="16">
      <alignment horizontal="centerContinuous"/>
    </xf>
    <xf numFmtId="181" fontId="42" fillId="0" borderId="16">
      <alignment horizontal="centerContinuous"/>
    </xf>
    <xf numFmtId="181" fontId="42" fillId="0" borderId="16">
      <alignment horizontal="centerContinuous"/>
    </xf>
    <xf numFmtId="0" fontId="42" fillId="0" borderId="16">
      <alignment horizontal="centerContinuous"/>
    </xf>
    <xf numFmtId="0" fontId="42" fillId="0" borderId="16">
      <alignment horizontal="centerContinuous"/>
    </xf>
    <xf numFmtId="0" fontId="42" fillId="0" borderId="16">
      <alignment horizontal="centerContinuous"/>
    </xf>
    <xf numFmtId="0" fontId="42" fillId="0" borderId="16">
      <alignment horizontal="centerContinuous"/>
    </xf>
    <xf numFmtId="0" fontId="42" fillId="0" borderId="16">
      <alignment horizontal="centerContinuous"/>
    </xf>
    <xf numFmtId="0" fontId="42" fillId="0" borderId="16">
      <alignment horizontal="centerContinuous"/>
    </xf>
    <xf numFmtId="0" fontId="42" fillId="0" borderId="16">
      <alignment horizontal="centerContinuous"/>
    </xf>
    <xf numFmtId="0" fontId="42" fillId="0" borderId="16">
      <alignment horizontal="centerContinuous"/>
    </xf>
    <xf numFmtId="323" fontId="42" fillId="41" borderId="0">
      <alignment horizontal="right"/>
    </xf>
    <xf numFmtId="323" fontId="42" fillId="42" borderId="0">
      <alignment horizontal="right"/>
    </xf>
    <xf numFmtId="323" fontId="42" fillId="42" borderId="0">
      <alignment horizontal="right"/>
    </xf>
    <xf numFmtId="1" fontId="41" fillId="0" borderId="41" applyNumberFormat="0" applyFill="0" applyAlignment="0" applyProtection="0">
      <alignment horizontal="center" vertical="center"/>
    </xf>
    <xf numFmtId="181" fontId="41" fillId="0" borderId="30" applyNumberFormat="0" applyFill="0" applyAlignment="0" applyProtection="0"/>
    <xf numFmtId="0" fontId="41" fillId="0" borderId="30" applyNumberFormat="0" applyFill="0" applyAlignment="0" applyProtection="0"/>
    <xf numFmtId="181" fontId="41" fillId="0" borderId="30" applyNumberFormat="0" applyFill="0" applyAlignment="0" applyProtection="0"/>
    <xf numFmtId="0" fontId="41" fillId="0" borderId="30" applyNumberFormat="0" applyFill="0" applyAlignment="0" applyProtection="0"/>
    <xf numFmtId="324" fontId="42" fillId="41" borderId="3">
      <alignment horizontal="right"/>
    </xf>
    <xf numFmtId="325" fontId="42" fillId="42" borderId="24">
      <alignment horizontal="right"/>
    </xf>
    <xf numFmtId="325" fontId="42" fillId="42" borderId="24">
      <alignment horizontal="right"/>
    </xf>
    <xf numFmtId="326" fontId="45" fillId="0" borderId="0" applyFont="0" applyFill="0" applyBorder="0" applyAlignment="0" applyProtection="0">
      <alignment horizontal="right"/>
    </xf>
    <xf numFmtId="326" fontId="20" fillId="0" borderId="0" applyFill="0" applyBorder="0" applyAlignment="0" applyProtection="0"/>
    <xf numFmtId="326" fontId="20" fillId="0" borderId="0" applyFill="0" applyBorder="0" applyAlignment="0" applyProtection="0"/>
    <xf numFmtId="327" fontId="41" fillId="0" borderId="0">
      <alignment horizontal="right"/>
      <protection locked="0"/>
    </xf>
    <xf numFmtId="328" fontId="45" fillId="0" borderId="0" applyFill="0" applyBorder="0" applyProtection="0">
      <alignment horizontal="right"/>
    </xf>
    <xf numFmtId="181" fontId="160" fillId="105" borderId="0" applyNumberFormat="0" applyFont="0" applyBorder="0" applyAlignment="0">
      <alignment horizontal="center"/>
    </xf>
    <xf numFmtId="0" fontId="160" fillId="105" borderId="0" applyNumberFormat="0" applyFont="0" applyBorder="0" applyAlignment="0">
      <alignment horizontal="center"/>
    </xf>
    <xf numFmtId="181" fontId="135" fillId="103" borderId="0">
      <alignment horizontal="center"/>
    </xf>
    <xf numFmtId="181" fontId="135" fillId="95" borderId="0">
      <alignment horizontal="center"/>
    </xf>
    <xf numFmtId="0" fontId="135" fillId="95" borderId="0">
      <alignment horizontal="center"/>
    </xf>
    <xf numFmtId="181" fontId="135" fillId="95" borderId="0">
      <alignment horizontal="center"/>
    </xf>
    <xf numFmtId="0" fontId="135" fillId="95" borderId="0">
      <alignment horizontal="center"/>
    </xf>
    <xf numFmtId="0" fontId="135" fillId="103" borderId="0">
      <alignment horizontal="center"/>
    </xf>
    <xf numFmtId="49" fontId="161" fillId="84" borderId="0">
      <alignment horizontal="center"/>
    </xf>
    <xf numFmtId="49" fontId="161" fillId="85" borderId="0">
      <alignment horizontal="center"/>
    </xf>
    <xf numFmtId="49" fontId="161" fillId="85" borderId="0">
      <alignment horizontal="center"/>
    </xf>
    <xf numFmtId="4" fontId="162" fillId="0" borderId="0">
      <alignment horizontal="right"/>
    </xf>
    <xf numFmtId="329" fontId="103" fillId="0" borderId="0" applyNumberFormat="0" applyFill="0" applyBorder="0" applyAlignment="0" applyProtection="0">
      <alignment horizontal="left"/>
    </xf>
    <xf numFmtId="181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81" fontId="51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181" fontId="104" fillId="0" borderId="0" applyNumberFormat="0" applyFill="0" applyBorder="0"/>
    <xf numFmtId="0" fontId="104" fillId="0" borderId="0" applyNumberFormat="0" applyFill="0" applyBorder="0"/>
    <xf numFmtId="181" fontId="90" fillId="82" borderId="0">
      <alignment horizontal="center"/>
    </xf>
    <xf numFmtId="181" fontId="90" fillId="83" borderId="0">
      <alignment horizontal="center"/>
    </xf>
    <xf numFmtId="0" fontId="90" fillId="83" borderId="0">
      <alignment horizontal="center"/>
    </xf>
    <xf numFmtId="181" fontId="90" fillId="83" borderId="0">
      <alignment horizontal="center"/>
    </xf>
    <xf numFmtId="0" fontId="90" fillId="83" borderId="0">
      <alignment horizontal="center"/>
    </xf>
    <xf numFmtId="0" fontId="90" fillId="82" borderId="0">
      <alignment horizontal="center"/>
    </xf>
    <xf numFmtId="181" fontId="90" fillId="82" borderId="0">
      <alignment horizontal="centerContinuous"/>
    </xf>
    <xf numFmtId="181" fontId="90" fillId="83" borderId="0">
      <alignment horizontal="center"/>
    </xf>
    <xf numFmtId="0" fontId="90" fillId="83" borderId="0">
      <alignment horizontal="center"/>
    </xf>
    <xf numFmtId="181" fontId="90" fillId="83" borderId="0">
      <alignment horizontal="center"/>
    </xf>
    <xf numFmtId="0" fontId="90" fillId="83" borderId="0">
      <alignment horizontal="center"/>
    </xf>
    <xf numFmtId="0" fontId="90" fillId="82" borderId="0">
      <alignment horizontal="centerContinuous"/>
    </xf>
    <xf numFmtId="181" fontId="69" fillId="84" borderId="0">
      <alignment horizontal="left"/>
    </xf>
    <xf numFmtId="181" fontId="69" fillId="85" borderId="0">
      <alignment horizontal="left"/>
    </xf>
    <xf numFmtId="0" fontId="69" fillId="85" borderId="0">
      <alignment horizontal="left"/>
    </xf>
    <xf numFmtId="181" fontId="69" fillId="85" borderId="0">
      <alignment horizontal="left"/>
    </xf>
    <xf numFmtId="0" fontId="69" fillId="85" borderId="0">
      <alignment horizontal="left"/>
    </xf>
    <xf numFmtId="0" fontId="69" fillId="84" borderId="0">
      <alignment horizontal="left"/>
    </xf>
    <xf numFmtId="49" fontId="69" fillId="84" borderId="0">
      <alignment horizontal="center"/>
    </xf>
    <xf numFmtId="49" fontId="69" fillId="85" borderId="0">
      <alignment horizontal="center"/>
    </xf>
    <xf numFmtId="49" fontId="69" fillId="85" borderId="0">
      <alignment horizontal="center"/>
    </xf>
    <xf numFmtId="181" fontId="89" fillId="82" borderId="0">
      <alignment horizontal="left"/>
    </xf>
    <xf numFmtId="181" fontId="89" fillId="83" borderId="0">
      <alignment horizontal="left"/>
    </xf>
    <xf numFmtId="0" fontId="89" fillId="83" borderId="0">
      <alignment horizontal="left"/>
    </xf>
    <xf numFmtId="181" fontId="89" fillId="83" borderId="0">
      <alignment horizontal="left"/>
    </xf>
    <xf numFmtId="0" fontId="89" fillId="83" borderId="0">
      <alignment horizontal="left"/>
    </xf>
    <xf numFmtId="0" fontId="89" fillId="82" borderId="0">
      <alignment horizontal="left"/>
    </xf>
    <xf numFmtId="49" fontId="69" fillId="84" borderId="0">
      <alignment horizontal="left"/>
    </xf>
    <xf numFmtId="49" fontId="69" fillId="85" borderId="0">
      <alignment horizontal="left"/>
    </xf>
    <xf numFmtId="49" fontId="69" fillId="85" borderId="0">
      <alignment horizontal="left"/>
    </xf>
    <xf numFmtId="181" fontId="89" fillId="82" borderId="0">
      <alignment horizontal="centerContinuous"/>
    </xf>
    <xf numFmtId="181" fontId="89" fillId="83" borderId="0">
      <alignment horizontal="center"/>
    </xf>
    <xf numFmtId="0" fontId="89" fillId="83" borderId="0">
      <alignment horizontal="center"/>
    </xf>
    <xf numFmtId="181" fontId="89" fillId="83" borderId="0">
      <alignment horizontal="center"/>
    </xf>
    <xf numFmtId="0" fontId="89" fillId="83" borderId="0">
      <alignment horizontal="center"/>
    </xf>
    <xf numFmtId="0" fontId="89" fillId="82" borderId="0">
      <alignment horizontal="centerContinuous"/>
    </xf>
    <xf numFmtId="181" fontId="89" fillId="82" borderId="0">
      <alignment horizontal="right"/>
    </xf>
    <xf numFmtId="181" fontId="89" fillId="83" borderId="0">
      <alignment horizontal="right"/>
    </xf>
    <xf numFmtId="0" fontId="89" fillId="83" borderId="0">
      <alignment horizontal="right"/>
    </xf>
    <xf numFmtId="181" fontId="89" fillId="83" borderId="0">
      <alignment horizontal="right"/>
    </xf>
    <xf numFmtId="0" fontId="89" fillId="83" borderId="0">
      <alignment horizontal="right"/>
    </xf>
    <xf numFmtId="0" fontId="89" fillId="82" borderId="0">
      <alignment horizontal="right"/>
    </xf>
    <xf numFmtId="49" fontId="135" fillId="84" borderId="0">
      <alignment horizontal="left"/>
    </xf>
    <xf numFmtId="49" fontId="135" fillId="85" borderId="0">
      <alignment horizontal="left"/>
    </xf>
    <xf numFmtId="49" fontId="135" fillId="85" borderId="0">
      <alignment horizontal="left"/>
    </xf>
    <xf numFmtId="181" fontId="90" fillId="82" borderId="0">
      <alignment horizontal="right"/>
    </xf>
    <xf numFmtId="181" fontId="90" fillId="83" borderId="0">
      <alignment horizontal="right"/>
    </xf>
    <xf numFmtId="0" fontId="90" fillId="83" borderId="0">
      <alignment horizontal="right"/>
    </xf>
    <xf numFmtId="181" fontId="90" fillId="83" borderId="0">
      <alignment horizontal="right"/>
    </xf>
    <xf numFmtId="0" fontId="90" fillId="83" borderId="0">
      <alignment horizontal="right"/>
    </xf>
    <xf numFmtId="0" fontId="90" fillId="82" borderId="0">
      <alignment horizontal="right"/>
    </xf>
    <xf numFmtId="181" fontId="69" fillId="78" borderId="0">
      <alignment horizontal="center"/>
    </xf>
    <xf numFmtId="181" fontId="69" fillId="42" borderId="0">
      <alignment horizontal="center"/>
    </xf>
    <xf numFmtId="0" fontId="69" fillId="42" borderId="0">
      <alignment horizontal="center"/>
    </xf>
    <xf numFmtId="181" fontId="69" fillId="42" borderId="0">
      <alignment horizontal="center"/>
    </xf>
    <xf numFmtId="0" fontId="69" fillId="42" borderId="0">
      <alignment horizontal="center"/>
    </xf>
    <xf numFmtId="0" fontId="69" fillId="78" borderId="0">
      <alignment horizontal="center"/>
    </xf>
    <xf numFmtId="181" fontId="149" fillId="78" borderId="0">
      <alignment horizontal="center"/>
    </xf>
    <xf numFmtId="181" fontId="149" fillId="42" borderId="0">
      <alignment horizontal="center"/>
    </xf>
    <xf numFmtId="0" fontId="149" fillId="42" borderId="0">
      <alignment horizontal="center"/>
    </xf>
    <xf numFmtId="181" fontId="149" fillId="42" borderId="0">
      <alignment horizontal="center"/>
    </xf>
    <xf numFmtId="0" fontId="149" fillId="42" borderId="0">
      <alignment horizontal="center"/>
    </xf>
    <xf numFmtId="0" fontId="149" fillId="78" borderId="0">
      <alignment horizontal="center"/>
    </xf>
    <xf numFmtId="181" fontId="157" fillId="0" borderId="43"/>
    <xf numFmtId="181" fontId="43" fillId="0" borderId="44"/>
    <xf numFmtId="0" fontId="43" fillId="0" borderId="44"/>
    <xf numFmtId="181" fontId="43" fillId="0" borderId="44"/>
    <xf numFmtId="0" fontId="43" fillId="0" borderId="44"/>
    <xf numFmtId="0" fontId="157" fillId="0" borderId="43"/>
    <xf numFmtId="330" fontId="163" fillId="0" borderId="0" applyFill="0" applyBorder="0">
      <alignment horizontal="right"/>
      <protection hidden="1"/>
    </xf>
    <xf numFmtId="181" fontId="164" fillId="0" borderId="0">
      <alignment horizontal="left"/>
    </xf>
    <xf numFmtId="0" fontId="164" fillId="0" borderId="0">
      <alignment horizontal="left"/>
    </xf>
    <xf numFmtId="181" fontId="165" fillId="86" borderId="2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0" fontId="165" fillId="87" borderId="28">
      <alignment horizontal="center" vertical="center" wrapText="1"/>
      <protection hidden="1"/>
    </xf>
    <xf numFmtId="0" fontId="165" fillId="87" borderId="28">
      <alignment horizontal="center" vertical="center" wrapText="1"/>
      <protection hidden="1"/>
    </xf>
    <xf numFmtId="0" fontId="165" fillId="87" borderId="28">
      <alignment horizontal="center" vertical="center" wrapText="1"/>
      <protection hidden="1"/>
    </xf>
    <xf numFmtId="0" fontId="165" fillId="87" borderId="28">
      <alignment horizontal="center" vertical="center" wrapText="1"/>
      <protection hidden="1"/>
    </xf>
    <xf numFmtId="0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0" fontId="165" fillId="87" borderId="28">
      <alignment horizontal="center" vertical="center" wrapText="1"/>
      <protection hidden="1"/>
    </xf>
    <xf numFmtId="0" fontId="165" fillId="87" borderId="28">
      <alignment horizontal="center" vertical="center" wrapText="1"/>
      <protection hidden="1"/>
    </xf>
    <xf numFmtId="0" fontId="165" fillId="87" borderId="28">
      <alignment horizontal="center" vertical="center" wrapText="1"/>
      <protection hidden="1"/>
    </xf>
    <xf numFmtId="0" fontId="165" fillId="87" borderId="28">
      <alignment horizontal="center" vertical="center" wrapText="1"/>
      <protection hidden="1"/>
    </xf>
    <xf numFmtId="0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7" borderId="28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181" fontId="165" fillId="86" borderId="29">
      <alignment horizontal="center" vertical="center" wrapText="1"/>
      <protection hidden="1"/>
    </xf>
    <xf numFmtId="0" fontId="165" fillId="86" borderId="29">
      <alignment horizontal="center" vertical="center" wrapText="1"/>
      <protection hidden="1"/>
    </xf>
    <xf numFmtId="181" fontId="43" fillId="101" borderId="0" applyNumberFormat="0" applyFont="0" applyBorder="0" applyAlignment="0" applyProtection="0"/>
    <xf numFmtId="181" fontId="20" fillId="102" borderId="0" applyNumberFormat="0" applyBorder="0" applyAlignment="0" applyProtection="0"/>
    <xf numFmtId="0" fontId="20" fillId="102" borderId="0" applyNumberFormat="0" applyBorder="0" applyAlignment="0" applyProtection="0"/>
    <xf numFmtId="181" fontId="20" fillId="102" borderId="0" applyNumberFormat="0" applyBorder="0" applyAlignment="0" applyProtection="0"/>
    <xf numFmtId="0" fontId="20" fillId="102" borderId="0" applyNumberFormat="0" applyBorder="0" applyAlignment="0" applyProtection="0"/>
    <xf numFmtId="0" fontId="43" fillId="101" borderId="0" applyNumberFormat="0" applyFont="0" applyBorder="0" applyAlignment="0" applyProtection="0"/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0" fontId="160" fillId="1" borderId="33" applyNumberFormat="0" applyFont="0" applyAlignment="0">
      <alignment horizontal="center"/>
    </xf>
    <xf numFmtId="0" fontId="160" fillId="1" borderId="33" applyNumberFormat="0" applyFont="0" applyAlignment="0">
      <alignment horizontal="center"/>
    </xf>
    <xf numFmtId="0" fontId="160" fillId="1" borderId="33" applyNumberFormat="0" applyFont="0" applyAlignment="0">
      <alignment horizontal="center"/>
    </xf>
    <xf numFmtId="181" fontId="160" fillId="1" borderId="33" applyNumberFormat="0" applyFont="0" applyAlignment="0">
      <alignment horizontal="center"/>
    </xf>
    <xf numFmtId="200" fontId="67" fillId="0" borderId="0" applyFont="0" applyFill="0" applyBorder="0" applyProtection="0">
      <alignment horizontal="right"/>
    </xf>
    <xf numFmtId="200" fontId="20" fillId="0" borderId="0" applyFill="0" applyBorder="0" applyProtection="0">
      <alignment horizontal="right"/>
    </xf>
    <xf numFmtId="200" fontId="20" fillId="0" borderId="0" applyFill="0" applyBorder="0" applyProtection="0">
      <alignment horizontal="right"/>
    </xf>
    <xf numFmtId="257" fontId="76" fillId="0" borderId="0" applyFill="0" applyBorder="0" applyAlignment="0" applyProtection="0"/>
    <xf numFmtId="258" fontId="166" fillId="0" borderId="0" applyFill="0" applyBorder="0" applyAlignment="0" applyProtection="0"/>
    <xf numFmtId="258" fontId="166" fillId="0" borderId="0" applyFill="0" applyBorder="0" applyAlignment="0" applyProtection="0"/>
    <xf numFmtId="43" fontId="51" fillId="0" borderId="45"/>
    <xf numFmtId="181" fontId="167" fillId="0" borderId="0" applyNumberFormat="0" applyFill="0" applyBorder="0" applyAlignment="0">
      <alignment horizontal="center"/>
    </xf>
    <xf numFmtId="0" fontId="167" fillId="0" borderId="0" applyNumberFormat="0" applyFill="0" applyBorder="0" applyAlignment="0">
      <alignment horizontal="center"/>
    </xf>
    <xf numFmtId="181" fontId="41" fillId="0" borderId="0">
      <alignment vertical="center"/>
    </xf>
    <xf numFmtId="181" fontId="41" fillId="0" borderId="0" applyNumberFormat="0" applyFill="0" applyBorder="0" applyProtection="0">
      <alignment vertical="top"/>
    </xf>
    <xf numFmtId="0" fontId="41" fillId="0" borderId="0" applyNumberFormat="0" applyFill="0" applyBorder="0" applyProtection="0">
      <alignment vertical="top"/>
    </xf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181" fontId="41" fillId="0" borderId="0"/>
    <xf numFmtId="0" fontId="41" fillId="0" borderId="0"/>
    <xf numFmtId="4" fontId="41" fillId="0" borderId="0" applyProtection="0">
      <protection locked="0"/>
    </xf>
    <xf numFmtId="181" fontId="168" fillId="0" borderId="0"/>
    <xf numFmtId="181" fontId="169" fillId="0" borderId="0"/>
    <xf numFmtId="0" fontId="169" fillId="0" borderId="0"/>
    <xf numFmtId="181" fontId="169" fillId="0" borderId="0"/>
    <xf numFmtId="0" fontId="169" fillId="0" borderId="0"/>
    <xf numFmtId="0" fontId="168" fillId="0" borderId="0"/>
    <xf numFmtId="181" fontId="155" fillId="0" borderId="0"/>
    <xf numFmtId="0" fontId="155" fillId="0" borderId="0"/>
    <xf numFmtId="40" fontId="170" fillId="0" borderId="0" applyBorder="0">
      <alignment horizontal="right"/>
    </xf>
    <xf numFmtId="40" fontId="74" fillId="0" borderId="0" applyBorder="0">
      <alignment horizontal="right"/>
    </xf>
    <xf numFmtId="40" fontId="74" fillId="0" borderId="0" applyBorder="0">
      <alignment horizontal="right"/>
    </xf>
    <xf numFmtId="181" fontId="104" fillId="41" borderId="0" applyNumberFormat="0" applyFont="0" applyBorder="0" applyAlignment="0" applyProtection="0"/>
    <xf numFmtId="181" fontId="20" fillId="42" borderId="0" applyNumberFormat="0" applyBorder="0" applyAlignment="0" applyProtection="0"/>
    <xf numFmtId="0" fontId="20" fillId="42" borderId="0" applyNumberFormat="0" applyBorder="0" applyAlignment="0" applyProtection="0"/>
    <xf numFmtId="181" fontId="20" fillId="42" borderId="0" applyNumberFormat="0" applyBorder="0" applyAlignment="0" applyProtection="0"/>
    <xf numFmtId="0" fontId="20" fillId="42" borderId="0" applyNumberFormat="0" applyBorder="0" applyAlignment="0" applyProtection="0"/>
    <xf numFmtId="0" fontId="104" fillId="41" borderId="0" applyNumberFormat="0" applyFont="0" applyBorder="0" applyAlignment="0" applyProtection="0"/>
    <xf numFmtId="181" fontId="73" fillId="0" borderId="1">
      <alignment horizontal="centerContinuous"/>
    </xf>
    <xf numFmtId="181" fontId="73" fillId="0" borderId="1">
      <alignment horizontal="centerContinuous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0" fontId="73" fillId="0" borderId="15">
      <alignment horizontal="center"/>
    </xf>
    <xf numFmtId="0" fontId="73" fillId="0" borderId="15">
      <alignment horizontal="center"/>
    </xf>
    <xf numFmtId="0" fontId="73" fillId="0" borderId="15">
      <alignment horizontal="center"/>
    </xf>
    <xf numFmtId="0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0" fontId="73" fillId="0" borderId="15">
      <alignment horizontal="center"/>
    </xf>
    <xf numFmtId="0" fontId="73" fillId="0" borderId="15">
      <alignment horizontal="center"/>
    </xf>
    <xf numFmtId="0" fontId="73" fillId="0" borderId="15">
      <alignment horizontal="center"/>
    </xf>
    <xf numFmtId="0" fontId="73" fillId="0" borderId="15">
      <alignment horizontal="center"/>
    </xf>
    <xf numFmtId="181" fontId="73" fillId="0" borderId="15">
      <alignment horizontal="center"/>
    </xf>
    <xf numFmtId="181" fontId="73" fillId="0" borderId="16">
      <alignment horizontal="centerContinuous"/>
    </xf>
    <xf numFmtId="181" fontId="73" fillId="0" borderId="16">
      <alignment horizontal="centerContinuous"/>
    </xf>
    <xf numFmtId="181" fontId="73" fillId="0" borderId="16">
      <alignment horizontal="centerContinuous"/>
    </xf>
    <xf numFmtId="181" fontId="73" fillId="0" borderId="16">
      <alignment horizontal="centerContinuous"/>
    </xf>
    <xf numFmtId="0" fontId="73" fillId="0" borderId="16">
      <alignment horizontal="centerContinuous"/>
    </xf>
    <xf numFmtId="0" fontId="73" fillId="0" borderId="16">
      <alignment horizontal="centerContinuous"/>
    </xf>
    <xf numFmtId="0" fontId="73" fillId="0" borderId="16">
      <alignment horizontal="centerContinuous"/>
    </xf>
    <xf numFmtId="0" fontId="73" fillId="0" borderId="16">
      <alignment horizontal="centerContinuous"/>
    </xf>
    <xf numFmtId="0" fontId="73" fillId="0" borderId="16">
      <alignment horizontal="centerContinuous"/>
    </xf>
    <xf numFmtId="0" fontId="73" fillId="0" borderId="16">
      <alignment horizontal="centerContinuous"/>
    </xf>
    <xf numFmtId="0" fontId="73" fillId="0" borderId="16">
      <alignment horizontal="centerContinuous"/>
    </xf>
    <xf numFmtId="0" fontId="73" fillId="0" borderId="16">
      <alignment horizontal="centerContinuous"/>
    </xf>
    <xf numFmtId="181" fontId="73" fillId="0" borderId="16">
      <alignment horizontal="centerContinuous"/>
    </xf>
    <xf numFmtId="181" fontId="73" fillId="0" borderId="16">
      <alignment horizontal="centerContinuous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0" fontId="73" fillId="0" borderId="15">
      <alignment horizontal="center"/>
    </xf>
    <xf numFmtId="0" fontId="73" fillId="0" borderId="15">
      <alignment horizontal="center"/>
    </xf>
    <xf numFmtId="0" fontId="73" fillId="0" borderId="15">
      <alignment horizontal="center"/>
    </xf>
    <xf numFmtId="0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0" fontId="73" fillId="0" borderId="15">
      <alignment horizontal="center"/>
    </xf>
    <xf numFmtId="0" fontId="73" fillId="0" borderId="15">
      <alignment horizontal="center"/>
    </xf>
    <xf numFmtId="0" fontId="73" fillId="0" borderId="15">
      <alignment horizontal="center"/>
    </xf>
    <xf numFmtId="0" fontId="73" fillId="0" borderId="15">
      <alignment horizontal="center"/>
    </xf>
    <xf numFmtId="181" fontId="73" fillId="0" borderId="15">
      <alignment horizontal="center"/>
    </xf>
    <xf numFmtId="181" fontId="73" fillId="0" borderId="16">
      <alignment horizontal="centerContinuous"/>
    </xf>
    <xf numFmtId="181" fontId="73" fillId="0" borderId="16">
      <alignment horizontal="centerContinuous"/>
    </xf>
    <xf numFmtId="181" fontId="73" fillId="0" borderId="16">
      <alignment horizontal="centerContinuous"/>
    </xf>
    <xf numFmtId="181" fontId="73" fillId="0" borderId="16">
      <alignment horizontal="centerContinuous"/>
    </xf>
    <xf numFmtId="0" fontId="73" fillId="0" borderId="16">
      <alignment horizontal="centerContinuous"/>
    </xf>
    <xf numFmtId="0" fontId="73" fillId="0" borderId="16">
      <alignment horizontal="centerContinuous"/>
    </xf>
    <xf numFmtId="0" fontId="73" fillId="0" borderId="16">
      <alignment horizontal="centerContinuous"/>
    </xf>
    <xf numFmtId="0" fontId="73" fillId="0" borderId="16">
      <alignment horizontal="centerContinuous"/>
    </xf>
    <xf numFmtId="0" fontId="73" fillId="0" borderId="16">
      <alignment horizontal="centerContinuous"/>
    </xf>
    <xf numFmtId="0" fontId="73" fillId="0" borderId="16">
      <alignment horizontal="centerContinuous"/>
    </xf>
    <xf numFmtId="0" fontId="73" fillId="0" borderId="16">
      <alignment horizontal="centerContinuous"/>
    </xf>
    <xf numFmtId="0" fontId="73" fillId="0" borderId="16">
      <alignment horizontal="centerContinuous"/>
    </xf>
    <xf numFmtId="181" fontId="73" fillId="0" borderId="16">
      <alignment horizontal="centerContinuous"/>
    </xf>
    <xf numFmtId="181" fontId="73" fillId="0" borderId="16">
      <alignment horizontal="centerContinuous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0" fontId="73" fillId="0" borderId="15">
      <alignment horizontal="center"/>
    </xf>
    <xf numFmtId="0" fontId="73" fillId="0" borderId="15">
      <alignment horizontal="center"/>
    </xf>
    <xf numFmtId="0" fontId="73" fillId="0" borderId="15">
      <alignment horizontal="center"/>
    </xf>
    <xf numFmtId="0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0" fontId="73" fillId="0" borderId="15">
      <alignment horizontal="center"/>
    </xf>
    <xf numFmtId="0" fontId="73" fillId="0" borderId="15">
      <alignment horizontal="center"/>
    </xf>
    <xf numFmtId="0" fontId="73" fillId="0" borderId="15">
      <alignment horizontal="center"/>
    </xf>
    <xf numFmtId="0" fontId="73" fillId="0" borderId="15">
      <alignment horizontal="center"/>
    </xf>
    <xf numFmtId="181" fontId="73" fillId="0" borderId="15">
      <alignment horizontal="center"/>
    </xf>
    <xf numFmtId="181" fontId="73" fillId="0" borderId="16">
      <alignment horizontal="centerContinuous"/>
    </xf>
    <xf numFmtId="181" fontId="73" fillId="0" borderId="16">
      <alignment horizontal="centerContinuous"/>
    </xf>
    <xf numFmtId="181" fontId="73" fillId="0" borderId="16">
      <alignment horizontal="centerContinuous"/>
    </xf>
    <xf numFmtId="181" fontId="73" fillId="0" borderId="16">
      <alignment horizontal="centerContinuous"/>
    </xf>
    <xf numFmtId="0" fontId="73" fillId="0" borderId="16">
      <alignment horizontal="centerContinuous"/>
    </xf>
    <xf numFmtId="0" fontId="73" fillId="0" borderId="16">
      <alignment horizontal="centerContinuous"/>
    </xf>
    <xf numFmtId="0" fontId="73" fillId="0" borderId="16">
      <alignment horizontal="centerContinuous"/>
    </xf>
    <xf numFmtId="0" fontId="73" fillId="0" borderId="16">
      <alignment horizontal="centerContinuous"/>
    </xf>
    <xf numFmtId="0" fontId="73" fillId="0" borderId="16">
      <alignment horizontal="centerContinuous"/>
    </xf>
    <xf numFmtId="0" fontId="73" fillId="0" borderId="16">
      <alignment horizontal="centerContinuous"/>
    </xf>
    <xf numFmtId="0" fontId="73" fillId="0" borderId="16">
      <alignment horizontal="centerContinuous"/>
    </xf>
    <xf numFmtId="0" fontId="73" fillId="0" borderId="16">
      <alignment horizontal="centerContinuous"/>
    </xf>
    <xf numFmtId="181" fontId="73" fillId="0" borderId="16">
      <alignment horizontal="centerContinuous"/>
    </xf>
    <xf numFmtId="181" fontId="73" fillId="0" borderId="16">
      <alignment horizontal="centerContinuous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0" fontId="73" fillId="0" borderId="15">
      <alignment horizontal="center"/>
    </xf>
    <xf numFmtId="0" fontId="73" fillId="0" borderId="15">
      <alignment horizontal="center"/>
    </xf>
    <xf numFmtId="0" fontId="73" fillId="0" borderId="15">
      <alignment horizontal="center"/>
    </xf>
    <xf numFmtId="0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181" fontId="73" fillId="0" borderId="15">
      <alignment horizontal="center"/>
    </xf>
    <xf numFmtId="0" fontId="73" fillId="0" borderId="15">
      <alignment horizontal="center"/>
    </xf>
    <xf numFmtId="0" fontId="73" fillId="0" borderId="15">
      <alignment horizontal="center"/>
    </xf>
    <xf numFmtId="0" fontId="73" fillId="0" borderId="15">
      <alignment horizontal="center"/>
    </xf>
    <xf numFmtId="0" fontId="73" fillId="0" borderId="15">
      <alignment horizontal="center"/>
    </xf>
    <xf numFmtId="181" fontId="73" fillId="0" borderId="15">
      <alignment horizontal="center"/>
    </xf>
    <xf numFmtId="181" fontId="73" fillId="0" borderId="16">
      <alignment horizontal="centerContinuous"/>
    </xf>
    <xf numFmtId="181" fontId="73" fillId="0" borderId="16">
      <alignment horizontal="centerContinuous"/>
    </xf>
    <xf numFmtId="181" fontId="73" fillId="0" borderId="16">
      <alignment horizontal="centerContinuous"/>
    </xf>
    <xf numFmtId="181" fontId="73" fillId="0" borderId="16">
      <alignment horizontal="centerContinuous"/>
    </xf>
    <xf numFmtId="0" fontId="73" fillId="0" borderId="16">
      <alignment horizontal="centerContinuous"/>
    </xf>
    <xf numFmtId="0" fontId="73" fillId="0" borderId="16">
      <alignment horizontal="centerContinuous"/>
    </xf>
    <xf numFmtId="0" fontId="73" fillId="0" borderId="16">
      <alignment horizontal="centerContinuous"/>
    </xf>
    <xf numFmtId="0" fontId="73" fillId="0" borderId="16">
      <alignment horizontal="centerContinuous"/>
    </xf>
    <xf numFmtId="0" fontId="73" fillId="0" borderId="16">
      <alignment horizontal="centerContinuous"/>
    </xf>
    <xf numFmtId="0" fontId="73" fillId="0" borderId="16">
      <alignment horizontal="centerContinuous"/>
    </xf>
    <xf numFmtId="0" fontId="73" fillId="0" borderId="16">
      <alignment horizontal="centerContinuous"/>
    </xf>
    <xf numFmtId="0" fontId="73" fillId="0" borderId="16">
      <alignment horizontal="centerContinuous"/>
    </xf>
    <xf numFmtId="200" fontId="43" fillId="0" borderId="0"/>
    <xf numFmtId="181" fontId="19" fillId="0" borderId="0" applyFill="0" applyBorder="0" applyProtection="0">
      <alignment horizontal="center" vertical="center"/>
    </xf>
    <xf numFmtId="0" fontId="19" fillId="0" borderId="0" applyFill="0" applyBorder="0" applyProtection="0">
      <alignment horizontal="center" vertical="center"/>
    </xf>
    <xf numFmtId="181" fontId="171" fillId="0" borderId="0" applyBorder="0" applyProtection="0">
      <alignment vertical="center"/>
    </xf>
    <xf numFmtId="0" fontId="171" fillId="0" borderId="0" applyBorder="0" applyProtection="0">
      <alignment vertical="center"/>
    </xf>
    <xf numFmtId="256" fontId="171" fillId="0" borderId="16" applyBorder="0" applyProtection="0">
      <alignment horizontal="right" vertical="center"/>
    </xf>
    <xf numFmtId="256" fontId="171" fillId="0" borderId="0" applyBorder="0" applyProtection="0">
      <alignment horizontal="right" vertical="center"/>
    </xf>
    <xf numFmtId="256" fontId="171" fillId="0" borderId="0" applyBorder="0" applyProtection="0">
      <alignment horizontal="right" vertical="center"/>
    </xf>
    <xf numFmtId="256" fontId="171" fillId="0" borderId="16" applyBorder="0" applyProtection="0">
      <alignment horizontal="right" vertical="center"/>
    </xf>
    <xf numFmtId="256" fontId="171" fillId="0" borderId="16" applyBorder="0" applyProtection="0">
      <alignment horizontal="right" vertical="center"/>
    </xf>
    <xf numFmtId="256" fontId="171" fillId="0" borderId="16" applyBorder="0" applyProtection="0">
      <alignment horizontal="right" vertical="center"/>
    </xf>
    <xf numFmtId="256" fontId="171" fillId="0" borderId="16" applyBorder="0" applyProtection="0">
      <alignment horizontal="right" vertical="center"/>
    </xf>
    <xf numFmtId="256" fontId="171" fillId="0" borderId="16" applyBorder="0" applyProtection="0">
      <alignment horizontal="right" vertical="center"/>
    </xf>
    <xf numFmtId="256" fontId="171" fillId="0" borderId="16" applyBorder="0" applyProtection="0">
      <alignment horizontal="right" vertical="center"/>
    </xf>
    <xf numFmtId="256" fontId="171" fillId="0" borderId="16" applyBorder="0" applyProtection="0">
      <alignment horizontal="right" vertical="center"/>
    </xf>
    <xf numFmtId="256" fontId="171" fillId="0" borderId="16" applyBorder="0" applyProtection="0">
      <alignment horizontal="right" vertical="center"/>
    </xf>
    <xf numFmtId="256" fontId="171" fillId="0" borderId="16" applyBorder="0" applyProtection="0">
      <alignment horizontal="right" vertical="center"/>
    </xf>
    <xf numFmtId="181" fontId="172" fillId="106" borderId="0" applyBorder="0" applyProtection="0">
      <alignment horizontal="centerContinuous" vertical="center"/>
    </xf>
    <xf numFmtId="181" fontId="172" fillId="107" borderId="0" applyBorder="0" applyProtection="0">
      <alignment horizontal="center" vertical="center"/>
    </xf>
    <xf numFmtId="0" fontId="172" fillId="107" borderId="0" applyBorder="0" applyProtection="0">
      <alignment horizontal="center" vertical="center"/>
    </xf>
    <xf numFmtId="181" fontId="172" fillId="107" borderId="0" applyBorder="0" applyProtection="0">
      <alignment horizontal="center" vertical="center"/>
    </xf>
    <xf numFmtId="0" fontId="172" fillId="107" borderId="0" applyBorder="0" applyProtection="0">
      <alignment horizontal="center" vertical="center"/>
    </xf>
    <xf numFmtId="0" fontId="172" fillId="106" borderId="0" applyBorder="0" applyProtection="0">
      <alignment horizontal="centerContinuous" vertical="center"/>
    </xf>
    <xf numFmtId="181" fontId="172" fillId="75" borderId="16" applyBorder="0" applyProtection="0">
      <alignment horizontal="centerContinuous" vertical="center"/>
    </xf>
    <xf numFmtId="181" fontId="172" fillId="75" borderId="16" applyBorder="0" applyProtection="0">
      <alignment horizontal="centerContinuous" vertical="center"/>
    </xf>
    <xf numFmtId="181" fontId="172" fillId="76" borderId="0" applyBorder="0" applyProtection="0">
      <alignment horizontal="center" vertical="center"/>
    </xf>
    <xf numFmtId="0" fontId="172" fillId="76" borderId="0" applyBorder="0" applyProtection="0">
      <alignment horizontal="center" vertical="center"/>
    </xf>
    <xf numFmtId="181" fontId="172" fillId="76" borderId="0" applyBorder="0" applyProtection="0">
      <alignment horizontal="center" vertical="center"/>
    </xf>
    <xf numFmtId="0" fontId="172" fillId="76" borderId="0" applyBorder="0" applyProtection="0">
      <alignment horizontal="center" vertical="center"/>
    </xf>
    <xf numFmtId="181" fontId="172" fillId="75" borderId="16" applyBorder="0" applyProtection="0">
      <alignment horizontal="centerContinuous" vertical="center"/>
    </xf>
    <xf numFmtId="181" fontId="172" fillId="75" borderId="16" applyBorder="0" applyProtection="0">
      <alignment horizontal="centerContinuous" vertical="center"/>
    </xf>
    <xf numFmtId="181" fontId="172" fillId="75" borderId="16" applyBorder="0" applyProtection="0">
      <alignment horizontal="centerContinuous" vertical="center"/>
    </xf>
    <xf numFmtId="181" fontId="172" fillId="75" borderId="16" applyBorder="0" applyProtection="0">
      <alignment horizontal="centerContinuous" vertical="center"/>
    </xf>
    <xf numFmtId="0" fontId="172" fillId="75" borderId="16" applyBorder="0" applyProtection="0">
      <alignment horizontal="centerContinuous" vertical="center"/>
    </xf>
    <xf numFmtId="0" fontId="172" fillId="75" borderId="16" applyBorder="0" applyProtection="0">
      <alignment horizontal="centerContinuous" vertical="center"/>
    </xf>
    <xf numFmtId="0" fontId="172" fillId="75" borderId="16" applyBorder="0" applyProtection="0">
      <alignment horizontal="centerContinuous" vertical="center"/>
    </xf>
    <xf numFmtId="0" fontId="172" fillId="75" borderId="16" applyBorder="0" applyProtection="0">
      <alignment horizontal="centerContinuous" vertical="center"/>
    </xf>
    <xf numFmtId="0" fontId="172" fillId="75" borderId="16" applyBorder="0" applyProtection="0">
      <alignment horizontal="centerContinuous" vertical="center"/>
    </xf>
    <xf numFmtId="0" fontId="172" fillId="75" borderId="16" applyBorder="0" applyProtection="0">
      <alignment horizontal="centerContinuous" vertical="center"/>
    </xf>
    <xf numFmtId="0" fontId="172" fillId="75" borderId="16" applyBorder="0" applyProtection="0">
      <alignment horizontal="centerContinuous" vertical="center"/>
    </xf>
    <xf numFmtId="0" fontId="172" fillId="75" borderId="16" applyBorder="0" applyProtection="0">
      <alignment horizontal="centerContinuous" vertical="center"/>
    </xf>
    <xf numFmtId="181" fontId="19" fillId="0" borderId="0" applyFill="0" applyBorder="0" applyProtection="0"/>
    <xf numFmtId="0" fontId="19" fillId="0" borderId="0" applyFill="0" applyBorder="0" applyProtection="0"/>
    <xf numFmtId="181" fontId="173" fillId="0" borderId="0" applyNumberFormat="0">
      <alignment horizontal="left"/>
    </xf>
    <xf numFmtId="0" fontId="173" fillId="0" borderId="0" applyNumberFormat="0">
      <alignment horizontal="left"/>
    </xf>
    <xf numFmtId="181" fontId="81" fillId="0" borderId="0" applyFill="0" applyBorder="0" applyProtection="0">
      <alignment horizontal="left"/>
    </xf>
    <xf numFmtId="0" fontId="81" fillId="0" borderId="0" applyFill="0" applyBorder="0" applyProtection="0">
      <alignment horizontal="left"/>
    </xf>
    <xf numFmtId="181" fontId="174" fillId="0" borderId="0" applyFill="0" applyBorder="0" applyProtection="0">
      <alignment horizontal="left" vertical="top"/>
    </xf>
    <xf numFmtId="0" fontId="174" fillId="0" borderId="0" applyFill="0" applyBorder="0" applyProtection="0">
      <alignment horizontal="left" vertical="top"/>
    </xf>
    <xf numFmtId="200" fontId="43" fillId="0" borderId="0"/>
    <xf numFmtId="181" fontId="69" fillId="77" borderId="46" applyNumberFormat="0" applyFont="0" applyFill="0" applyAlignment="0" applyProtection="0">
      <protection locked="0"/>
    </xf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0" fontId="20" fillId="0" borderId="47" applyNumberFormat="0" applyFill="0" applyAlignment="0" applyProtection="0"/>
    <xf numFmtId="0" fontId="20" fillId="0" borderId="47" applyNumberFormat="0" applyFill="0" applyAlignment="0" applyProtection="0"/>
    <xf numFmtId="0" fontId="20" fillId="0" borderId="47" applyNumberFormat="0" applyFill="0" applyAlignment="0" applyProtection="0"/>
    <xf numFmtId="0" fontId="20" fillId="0" borderId="47" applyNumberFormat="0" applyFill="0" applyAlignment="0" applyProtection="0"/>
    <xf numFmtId="0" fontId="20" fillId="0" borderId="47" applyNumberFormat="0" applyFill="0" applyAlignment="0" applyProtection="0"/>
    <xf numFmtId="0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181" fontId="20" fillId="0" borderId="47" applyNumberFormat="0" applyFill="0" applyAlignment="0" applyProtection="0"/>
    <xf numFmtId="0" fontId="20" fillId="0" borderId="47" applyNumberFormat="0" applyFill="0" applyAlignment="0" applyProtection="0"/>
    <xf numFmtId="0" fontId="20" fillId="0" borderId="47" applyNumberFormat="0" applyFill="0" applyAlignment="0" applyProtection="0"/>
    <xf numFmtId="0" fontId="20" fillId="0" borderId="47" applyNumberFormat="0" applyFill="0" applyAlignment="0" applyProtection="0"/>
    <xf numFmtId="0" fontId="20" fillId="0" borderId="47" applyNumberFormat="0" applyFill="0" applyAlignment="0" applyProtection="0"/>
    <xf numFmtId="0" fontId="20" fillId="0" borderId="47" applyNumberFormat="0" applyFill="0" applyAlignment="0" applyProtection="0"/>
    <xf numFmtId="0" fontId="20" fillId="0" borderId="47" applyNumberFormat="0" applyFill="0" applyAlignment="0" applyProtection="0"/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181" fontId="69" fillId="77" borderId="46" applyNumberFormat="0" applyFont="0" applyFill="0" applyAlignment="0" applyProtection="0">
      <protection locked="0"/>
    </xf>
    <xf numFmtId="0" fontId="69" fillId="77" borderId="46" applyNumberFormat="0" applyFont="0" applyFill="0" applyAlignment="0" applyProtection="0">
      <protection locked="0"/>
    </xf>
    <xf numFmtId="0" fontId="69" fillId="77" borderId="46" applyNumberFormat="0" applyFont="0" applyFill="0" applyAlignment="0" applyProtection="0">
      <protection locked="0"/>
    </xf>
    <xf numFmtId="0" fontId="69" fillId="77" borderId="46" applyNumberFormat="0" applyFont="0" applyFill="0" applyAlignment="0" applyProtection="0">
      <protection locked="0"/>
    </xf>
    <xf numFmtId="0" fontId="69" fillId="77" borderId="46" applyNumberFormat="0" applyFont="0" applyFill="0" applyAlignment="0" applyProtection="0">
      <protection locked="0"/>
    </xf>
    <xf numFmtId="195" fontId="175" fillId="0" borderId="0" applyNumberFormat="0" applyFill="0" applyBorder="0">
      <alignment horizontal="left"/>
    </xf>
    <xf numFmtId="181" fontId="175" fillId="0" borderId="0" applyNumberFormat="0" applyFill="0" applyBorder="0">
      <alignment horizontal="left"/>
    </xf>
    <xf numFmtId="0" fontId="175" fillId="0" borderId="0" applyNumberFormat="0" applyFill="0" applyBorder="0">
      <alignment horizontal="left"/>
    </xf>
    <xf numFmtId="181" fontId="175" fillId="0" borderId="0" applyNumberFormat="0" applyFill="0" applyBorder="0">
      <alignment horizontal="left"/>
    </xf>
    <xf numFmtId="0" fontId="175" fillId="0" borderId="0" applyNumberFormat="0" applyFill="0" applyBorder="0">
      <alignment horizontal="left"/>
    </xf>
    <xf numFmtId="195" fontId="175" fillId="0" borderId="0" applyNumberFormat="0" applyFill="0" applyBorder="0">
      <alignment horizontal="right"/>
    </xf>
    <xf numFmtId="181" fontId="175" fillId="0" borderId="0" applyNumberFormat="0" applyFill="0" applyBorder="0">
      <alignment horizontal="right"/>
    </xf>
    <xf numFmtId="0" fontId="175" fillId="0" borderId="0" applyNumberFormat="0" applyFill="0" applyBorder="0">
      <alignment horizontal="right"/>
    </xf>
    <xf numFmtId="181" fontId="175" fillId="0" borderId="0" applyNumberFormat="0" applyFill="0" applyBorder="0">
      <alignment horizontal="right"/>
    </xf>
    <xf numFmtId="0" fontId="175" fillId="0" borderId="0" applyNumberFormat="0" applyFill="0" applyBorder="0">
      <alignment horizontal="right"/>
    </xf>
    <xf numFmtId="195" fontId="176" fillId="0" borderId="0" applyNumberFormat="0" applyFill="0" applyBorder="0">
      <alignment horizontal="right"/>
    </xf>
    <xf numFmtId="181" fontId="176" fillId="0" borderId="0" applyNumberFormat="0" applyFill="0" applyBorder="0">
      <alignment horizontal="right"/>
    </xf>
    <xf numFmtId="0" fontId="176" fillId="0" borderId="0" applyNumberFormat="0" applyFill="0" applyBorder="0">
      <alignment horizontal="right"/>
    </xf>
    <xf numFmtId="181" fontId="176" fillId="0" borderId="0" applyNumberFormat="0" applyFill="0" applyBorder="0">
      <alignment horizontal="right"/>
    </xf>
    <xf numFmtId="0" fontId="176" fillId="0" borderId="0" applyNumberFormat="0" applyFill="0" applyBorder="0">
      <alignment horizontal="right"/>
    </xf>
    <xf numFmtId="181" fontId="177" fillId="0" borderId="0" applyFill="0" applyBorder="0" applyProtection="0">
      <alignment horizontal="center" vertical="center"/>
    </xf>
    <xf numFmtId="181" fontId="178" fillId="0" borderId="0" applyFill="0" applyBorder="0" applyProtection="0">
      <alignment horizontal="center" vertical="center"/>
    </xf>
    <xf numFmtId="0" fontId="178" fillId="0" borderId="0" applyFill="0" applyBorder="0" applyProtection="0">
      <alignment horizontal="center" vertical="center"/>
    </xf>
    <xf numFmtId="181" fontId="178" fillId="0" borderId="0" applyFill="0" applyBorder="0" applyProtection="0">
      <alignment horizontal="center" vertical="center"/>
    </xf>
    <xf numFmtId="0" fontId="178" fillId="0" borderId="0" applyFill="0" applyBorder="0" applyProtection="0">
      <alignment horizontal="center" vertical="center"/>
    </xf>
    <xf numFmtId="0" fontId="177" fillId="0" borderId="0" applyFill="0" applyBorder="0" applyProtection="0">
      <alignment horizontal="center" vertical="center"/>
    </xf>
    <xf numFmtId="181" fontId="69" fillId="77" borderId="48" applyNumberFormat="0" applyFont="0" applyFill="0" applyAlignment="0" applyProtection="0">
      <protection locked="0"/>
    </xf>
    <xf numFmtId="181" fontId="20" fillId="0" borderId="49" applyNumberFormat="0" applyFill="0" applyAlignment="0" applyProtection="0"/>
    <xf numFmtId="0" fontId="20" fillId="0" borderId="49" applyNumberFormat="0" applyFill="0" applyAlignment="0" applyProtection="0"/>
    <xf numFmtId="181" fontId="20" fillId="0" borderId="49" applyNumberFormat="0" applyFill="0" applyAlignment="0" applyProtection="0"/>
    <xf numFmtId="0" fontId="20" fillId="0" borderId="49" applyNumberFormat="0" applyFill="0" applyAlignment="0" applyProtection="0"/>
    <xf numFmtId="0" fontId="69" fillId="77" borderId="48" applyNumberFormat="0" applyFont="0" applyFill="0" applyAlignment="0" applyProtection="0">
      <protection locked="0"/>
    </xf>
    <xf numFmtId="181" fontId="179" fillId="0" borderId="0" applyFill="0" applyBorder="0" applyProtection="0">
      <alignment vertical="top"/>
    </xf>
    <xf numFmtId="0" fontId="179" fillId="0" borderId="0" applyFill="0" applyBorder="0" applyProtection="0">
      <alignment vertical="top"/>
    </xf>
    <xf numFmtId="181" fontId="180" fillId="0" borderId="0" applyFill="0" applyBorder="0" applyProtection="0">
      <alignment vertical="center"/>
    </xf>
    <xf numFmtId="0" fontId="180" fillId="0" borderId="0" applyFill="0" applyBorder="0" applyProtection="0">
      <alignment vertical="center"/>
    </xf>
    <xf numFmtId="181" fontId="73" fillId="0" borderId="0" applyFill="0" applyBorder="0" applyProtection="0"/>
    <xf numFmtId="0" fontId="73" fillId="0" borderId="0" applyFill="0" applyBorder="0" applyProtection="0"/>
    <xf numFmtId="49" fontId="181" fillId="0" borderId="0"/>
    <xf numFmtId="49" fontId="181" fillId="0" borderId="0"/>
    <xf numFmtId="49" fontId="181" fillId="0" borderId="0"/>
    <xf numFmtId="181" fontId="104" fillId="0" borderId="0" applyNumberFormat="0" applyFill="0" applyBorder="0" applyAlignment="0" applyProtection="0"/>
    <xf numFmtId="0" fontId="104" fillId="0" borderId="0" applyNumberFormat="0" applyFill="0" applyBorder="0" applyAlignment="0" applyProtection="0"/>
    <xf numFmtId="18" fontId="69" fillId="77" borderId="0" applyFont="0" applyFill="0" applyBorder="0" applyAlignment="0" applyProtection="0">
      <protection locked="0"/>
    </xf>
    <xf numFmtId="18" fontId="20" fillId="0" borderId="0" applyFill="0" applyBorder="0" applyAlignment="0" applyProtection="0"/>
    <xf numFmtId="18" fontId="20" fillId="0" borderId="0" applyFill="0" applyBorder="0" applyAlignment="0" applyProtection="0"/>
    <xf numFmtId="181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181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40" fontId="182" fillId="0" borderId="0"/>
    <xf numFmtId="181" fontId="183" fillId="0" borderId="0"/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3" fillId="0" borderId="0"/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0" fontId="184" fillId="0" borderId="0" applyNumberFormat="0" applyFill="0" applyBorder="0" applyAlignment="0" applyProtection="0">
      <alignment vertical="center"/>
    </xf>
    <xf numFmtId="287" fontId="185" fillId="0" borderId="0">
      <alignment horizontal="centerContinuous"/>
    </xf>
    <xf numFmtId="287" fontId="185" fillId="0" borderId="0">
      <alignment horizontal="center"/>
    </xf>
    <xf numFmtId="287" fontId="185" fillId="0" borderId="0">
      <alignment horizontal="center"/>
    </xf>
    <xf numFmtId="287" fontId="186" fillId="0" borderId="50">
      <alignment horizontal="centerContinuous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186" fillId="0" borderId="50">
      <alignment horizontal="centerContinuous"/>
    </xf>
    <xf numFmtId="287" fontId="75" fillId="0" borderId="0">
      <alignment horizontal="centerContinuous"/>
      <protection locked="0"/>
    </xf>
    <xf numFmtId="287" fontId="75" fillId="0" borderId="0">
      <alignment horizontal="center"/>
      <protection locked="0"/>
    </xf>
    <xf numFmtId="287" fontId="75" fillId="0" borderId="0">
      <alignment horizontal="center"/>
      <protection locked="0"/>
    </xf>
    <xf numFmtId="287" fontId="75" fillId="0" borderId="0">
      <alignment horizontal="left"/>
    </xf>
    <xf numFmtId="181" fontId="41" fillId="0" borderId="0" applyBorder="0"/>
    <xf numFmtId="0" fontId="41" fillId="0" borderId="0" applyBorder="0"/>
    <xf numFmtId="181" fontId="45" fillId="0" borderId="0" applyFont="0" applyBorder="0" applyAlignment="0"/>
    <xf numFmtId="181" fontId="20" fillId="0" borderId="0" applyBorder="0" applyAlignment="0"/>
    <xf numFmtId="0" fontId="20" fillId="0" borderId="0" applyBorder="0" applyAlignment="0"/>
    <xf numFmtId="181" fontId="20" fillId="0" borderId="0" applyBorder="0" applyAlignment="0"/>
    <xf numFmtId="0" fontId="20" fillId="0" borderId="0" applyBorder="0" applyAlignment="0"/>
    <xf numFmtId="0" fontId="45" fillId="0" borderId="0" applyFont="0" applyBorder="0" applyAlignment="0"/>
    <xf numFmtId="181" fontId="187" fillId="0" borderId="0"/>
    <xf numFmtId="181" fontId="187" fillId="0" borderId="0"/>
    <xf numFmtId="0" fontId="187" fillId="0" borderId="0"/>
    <xf numFmtId="181" fontId="187" fillId="0" borderId="0"/>
    <xf numFmtId="0" fontId="187" fillId="0" borderId="0"/>
    <xf numFmtId="0" fontId="187" fillId="0" borderId="0"/>
    <xf numFmtId="37" fontId="43" fillId="0" borderId="51"/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37" fontId="43" fillId="0" borderId="52"/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37" fontId="43" fillId="0" borderId="52"/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0" fontId="188" fillId="0" borderId="12" applyNumberFormat="0" applyFill="0" applyAlignment="0" applyProtection="0">
      <alignment vertical="center"/>
    </xf>
    <xf numFmtId="4" fontId="47" fillId="0" borderId="0" applyFont="0" applyFill="0" applyBorder="0" applyAlignment="0" applyProtection="0"/>
    <xf numFmtId="20" fontId="49" fillId="0" borderId="0"/>
    <xf numFmtId="181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181" fontId="189" fillId="84" borderId="0">
      <alignment horizontal="center"/>
    </xf>
    <xf numFmtId="181" fontId="189" fillId="85" borderId="0">
      <alignment horizontal="center"/>
    </xf>
    <xf numFmtId="0" fontId="189" fillId="85" borderId="0">
      <alignment horizontal="center"/>
    </xf>
    <xf numFmtId="181" fontId="189" fillId="85" borderId="0">
      <alignment horizontal="center"/>
    </xf>
    <xf numFmtId="0" fontId="189" fillId="85" borderId="0">
      <alignment horizontal="center"/>
    </xf>
    <xf numFmtId="0" fontId="189" fillId="84" borderId="0">
      <alignment horizontal="center"/>
    </xf>
    <xf numFmtId="181" fontId="47" fillId="0" borderId="0" applyFont="0" applyFill="0" applyBorder="0" applyAlignment="0" applyProtection="0"/>
    <xf numFmtId="331" fontId="41" fillId="0" borderId="0" applyFont="0" applyFill="0" applyBorder="0" applyAlignment="0" applyProtection="0"/>
    <xf numFmtId="332" fontId="41" fillId="0" borderId="0" applyFont="0" applyFill="0" applyBorder="0" applyAlignment="0" applyProtection="0"/>
    <xf numFmtId="181" fontId="190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0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0" fontId="191" fillId="0" borderId="0" applyNumberFormat="0" applyFill="0" applyBorder="0" applyAlignment="0" applyProtection="0">
      <alignment vertical="center"/>
    </xf>
    <xf numFmtId="181" fontId="92" fillId="0" borderId="53"/>
    <xf numFmtId="181" fontId="92" fillId="0" borderId="53"/>
    <xf numFmtId="181" fontId="61" fillId="0" borderId="53"/>
    <xf numFmtId="181" fontId="61" fillId="0" borderId="53"/>
    <xf numFmtId="181" fontId="61" fillId="0" borderId="53"/>
    <xf numFmtId="181" fontId="61" fillId="0" borderId="53"/>
    <xf numFmtId="181" fontId="61" fillId="0" borderId="53"/>
    <xf numFmtId="181" fontId="61" fillId="0" borderId="53"/>
    <xf numFmtId="181" fontId="61" fillId="0" borderId="53"/>
    <xf numFmtId="181" fontId="61" fillId="0" borderId="53"/>
    <xf numFmtId="181" fontId="61" fillId="0" borderId="53"/>
    <xf numFmtId="0" fontId="61" fillId="0" borderId="53"/>
    <xf numFmtId="0" fontId="61" fillId="0" borderId="53"/>
    <xf numFmtId="0" fontId="61" fillId="0" borderId="53"/>
    <xf numFmtId="0" fontId="61" fillId="0" borderId="53"/>
    <xf numFmtId="0" fontId="61" fillId="0" borderId="53"/>
    <xf numFmtId="0" fontId="61" fillId="0" borderId="53"/>
    <xf numFmtId="0" fontId="61" fillId="0" borderId="53"/>
    <xf numFmtId="181" fontId="61" fillId="0" borderId="53"/>
    <xf numFmtId="181" fontId="61" fillId="0" borderId="53"/>
    <xf numFmtId="181" fontId="61" fillId="0" borderId="53"/>
    <xf numFmtId="181" fontId="61" fillId="0" borderId="53"/>
    <xf numFmtId="181" fontId="61" fillId="0" borderId="53"/>
    <xf numFmtId="181" fontId="61" fillId="0" borderId="53"/>
    <xf numFmtId="181" fontId="61" fillId="0" borderId="53"/>
    <xf numFmtId="181" fontId="61" fillId="0" borderId="53"/>
    <xf numFmtId="181" fontId="61" fillId="0" borderId="53"/>
    <xf numFmtId="181" fontId="61" fillId="0" borderId="53"/>
    <xf numFmtId="0" fontId="61" fillId="0" borderId="53"/>
    <xf numFmtId="0" fontId="61" fillId="0" borderId="53"/>
    <xf numFmtId="0" fontId="61" fillId="0" borderId="53"/>
    <xf numFmtId="0" fontId="61" fillId="0" borderId="53"/>
    <xf numFmtId="0" fontId="61" fillId="0" borderId="53"/>
    <xf numFmtId="0" fontId="61" fillId="0" borderId="53"/>
    <xf numFmtId="0" fontId="61" fillId="0" borderId="53"/>
    <xf numFmtId="181" fontId="61" fillId="0" borderId="53"/>
    <xf numFmtId="181" fontId="92" fillId="0" borderId="53"/>
    <xf numFmtId="181" fontId="92" fillId="0" borderId="53"/>
    <xf numFmtId="181" fontId="92" fillId="0" borderId="53"/>
    <xf numFmtId="181" fontId="92" fillId="0" borderId="53"/>
    <xf numFmtId="181" fontId="92" fillId="0" borderId="53"/>
    <xf numFmtId="181" fontId="92" fillId="0" borderId="53"/>
    <xf numFmtId="181" fontId="92" fillId="0" borderId="53"/>
    <xf numFmtId="181" fontId="92" fillId="0" borderId="53"/>
    <xf numFmtId="0" fontId="92" fillId="0" borderId="53"/>
    <xf numFmtId="0" fontId="92" fillId="0" borderId="53"/>
    <xf numFmtId="0" fontId="92" fillId="0" borderId="53"/>
    <xf numFmtId="0" fontId="92" fillId="0" borderId="53"/>
    <xf numFmtId="0" fontId="92" fillId="0" borderId="53"/>
    <xf numFmtId="0" fontId="92" fillId="0" borderId="53"/>
    <xf numFmtId="0" fontId="92" fillId="0" borderId="53"/>
    <xf numFmtId="181" fontId="104" fillId="77" borderId="0" applyNumberFormat="0" applyFont="0" applyAlignment="0" applyProtection="0"/>
    <xf numFmtId="181" fontId="20" fillId="85" borderId="0" applyNumberFormat="0" applyAlignment="0" applyProtection="0"/>
    <xf numFmtId="0" fontId="20" fillId="85" borderId="0" applyNumberFormat="0" applyAlignment="0" applyProtection="0"/>
    <xf numFmtId="181" fontId="20" fillId="85" borderId="0" applyNumberFormat="0" applyAlignment="0" applyProtection="0"/>
    <xf numFmtId="0" fontId="20" fillId="85" borderId="0" applyNumberFormat="0" applyAlignment="0" applyProtection="0"/>
    <xf numFmtId="0" fontId="104" fillId="77" borderId="0" applyNumberFormat="0" applyFont="0" applyAlignment="0" applyProtection="0"/>
    <xf numFmtId="181" fontId="104" fillId="77" borderId="46" applyNumberFormat="0" applyFont="0" applyAlignment="0" applyProtection="0">
      <protection locked="0"/>
    </xf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0" fontId="20" fillId="85" borderId="47" applyNumberFormat="0" applyAlignment="0" applyProtection="0"/>
    <xf numFmtId="0" fontId="20" fillId="85" borderId="47" applyNumberFormat="0" applyAlignment="0" applyProtection="0"/>
    <xf numFmtId="0" fontId="20" fillId="85" borderId="47" applyNumberFormat="0" applyAlignment="0" applyProtection="0"/>
    <xf numFmtId="0" fontId="20" fillId="85" borderId="47" applyNumberFormat="0" applyAlignment="0" applyProtection="0"/>
    <xf numFmtId="0" fontId="20" fillId="85" borderId="47" applyNumberFormat="0" applyAlignment="0" applyProtection="0"/>
    <xf numFmtId="0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181" fontId="20" fillId="85" borderId="47" applyNumberFormat="0" applyAlignment="0" applyProtection="0"/>
    <xf numFmtId="0" fontId="20" fillId="85" borderId="47" applyNumberFormat="0" applyAlignment="0" applyProtection="0"/>
    <xf numFmtId="0" fontId="20" fillId="85" borderId="47" applyNumberFormat="0" applyAlignment="0" applyProtection="0"/>
    <xf numFmtId="0" fontId="20" fillId="85" borderId="47" applyNumberFormat="0" applyAlignment="0" applyProtection="0"/>
    <xf numFmtId="0" fontId="20" fillId="85" borderId="47" applyNumberFormat="0" applyAlignment="0" applyProtection="0"/>
    <xf numFmtId="0" fontId="20" fillId="85" borderId="47" applyNumberFormat="0" applyAlignment="0" applyProtection="0"/>
    <xf numFmtId="0" fontId="20" fillId="85" borderId="47" applyNumberFormat="0" applyAlignment="0" applyProtection="0"/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181" fontId="104" fillId="77" borderId="46" applyNumberFormat="0" applyFont="0" applyAlignment="0" applyProtection="0">
      <protection locked="0"/>
    </xf>
    <xf numFmtId="0" fontId="104" fillId="77" borderId="46" applyNumberFormat="0" applyFont="0" applyAlignment="0" applyProtection="0">
      <protection locked="0"/>
    </xf>
    <xf numFmtId="0" fontId="104" fillId="77" borderId="46" applyNumberFormat="0" applyFont="0" applyAlignment="0" applyProtection="0">
      <protection locked="0"/>
    </xf>
    <xf numFmtId="0" fontId="104" fillId="77" borderId="46" applyNumberFormat="0" applyFont="0" applyAlignment="0" applyProtection="0">
      <protection locked="0"/>
    </xf>
    <xf numFmtId="0" fontId="104" fillId="77" borderId="46" applyNumberFormat="0" applyFont="0" applyAlignment="0" applyProtection="0">
      <protection locked="0"/>
    </xf>
    <xf numFmtId="181" fontId="192" fillId="0" borderId="0" applyNumberFormat="0" applyFill="0" applyBorder="0" applyAlignment="0" applyProtection="0"/>
    <xf numFmtId="0" fontId="192" fillId="0" borderId="0" applyNumberFormat="0" applyFill="0" applyBorder="0" applyAlignment="0" applyProtection="0"/>
    <xf numFmtId="200" fontId="45" fillId="0" borderId="0" applyFont="0" applyFill="0" applyBorder="0" applyProtection="0">
      <alignment horizontal="right"/>
    </xf>
    <xf numFmtId="200" fontId="20" fillId="0" borderId="0" applyFill="0" applyBorder="0" applyProtection="0">
      <alignment horizontal="right"/>
    </xf>
    <xf numFmtId="200" fontId="20" fillId="0" borderId="0" applyFill="0" applyBorder="0" applyProtection="0">
      <alignment horizontal="right"/>
    </xf>
    <xf numFmtId="333" fontId="76" fillId="0" borderId="0" applyFont="0" applyFill="0" applyBorder="0" applyAlignment="0" applyProtection="0"/>
    <xf numFmtId="334" fontId="20" fillId="0" borderId="0" applyFill="0" applyBorder="0" applyAlignment="0" applyProtection="0"/>
    <xf numFmtId="334" fontId="20" fillId="0" borderId="0" applyFill="0" applyBorder="0" applyAlignment="0" applyProtection="0"/>
    <xf numFmtId="335" fontId="41" fillId="0" borderId="0"/>
    <xf numFmtId="181" fontId="59" fillId="71" borderId="0" applyNumberFormat="0" applyBorder="0" applyAlignment="0" applyProtection="0">
      <alignment vertical="center"/>
    </xf>
    <xf numFmtId="0" fontId="59" fillId="71" borderId="0" applyNumberFormat="0" applyBorder="0" applyAlignment="0" applyProtection="0">
      <alignment vertical="center"/>
    </xf>
    <xf numFmtId="181" fontId="59" fillId="72" borderId="0" applyNumberFormat="0" applyBorder="0" applyAlignment="0" applyProtection="0">
      <alignment vertical="center"/>
    </xf>
    <xf numFmtId="0" fontId="59" fillId="72" borderId="0" applyNumberFormat="0" applyBorder="0" applyAlignment="0" applyProtection="0">
      <alignment vertical="center"/>
    </xf>
    <xf numFmtId="181" fontId="59" fillId="73" borderId="0" applyNumberFormat="0" applyBorder="0" applyAlignment="0" applyProtection="0">
      <alignment vertical="center"/>
    </xf>
    <xf numFmtId="0" fontId="59" fillId="73" borderId="0" applyNumberFormat="0" applyBorder="0" applyAlignment="0" applyProtection="0">
      <alignment vertical="center"/>
    </xf>
    <xf numFmtId="181" fontId="59" fillId="64" borderId="0" applyNumberFormat="0" applyBorder="0" applyAlignment="0" applyProtection="0">
      <alignment vertical="center"/>
    </xf>
    <xf numFmtId="0" fontId="59" fillId="64" borderId="0" applyNumberFormat="0" applyBorder="0" applyAlignment="0" applyProtection="0">
      <alignment vertical="center"/>
    </xf>
    <xf numFmtId="181" fontId="59" fillId="65" borderId="0" applyNumberFormat="0" applyBorder="0" applyAlignment="0" applyProtection="0">
      <alignment vertical="center"/>
    </xf>
    <xf numFmtId="0" fontId="59" fillId="65" borderId="0" applyNumberFormat="0" applyBorder="0" applyAlignment="0" applyProtection="0">
      <alignment vertical="center"/>
    </xf>
    <xf numFmtId="181" fontId="59" fillId="74" borderId="0" applyNumberFormat="0" applyBorder="0" applyAlignment="0" applyProtection="0">
      <alignment vertical="center"/>
    </xf>
    <xf numFmtId="0" fontId="59" fillId="74" borderId="0" applyNumberFormat="0" applyBorder="0" applyAlignment="0" applyProtection="0">
      <alignment vertical="center"/>
    </xf>
    <xf numFmtId="181" fontId="193" fillId="0" borderId="0" applyNumberFormat="0" applyFill="0" applyBorder="0" applyAlignment="0" applyProtection="0">
      <alignment vertical="center"/>
    </xf>
    <xf numFmtId="0" fontId="193" fillId="0" borderId="0" applyNumberFormat="0" applyFill="0" applyBorder="0" applyAlignment="0" applyProtection="0">
      <alignment vertical="center"/>
    </xf>
    <xf numFmtId="181" fontId="194" fillId="81" borderId="20" applyNumberFormat="0" applyAlignment="0" applyProtection="0">
      <alignment vertical="center"/>
    </xf>
    <xf numFmtId="0" fontId="194" fillId="81" borderId="20" applyNumberFormat="0" applyAlignment="0" applyProtection="0">
      <alignment vertical="center"/>
    </xf>
    <xf numFmtId="181" fontId="195" fillId="103" borderId="0" applyNumberFormat="0" applyBorder="0" applyAlignment="0" applyProtection="0">
      <alignment vertical="center"/>
    </xf>
    <xf numFmtId="0" fontId="195" fillId="103" borderId="0" applyNumberFormat="0" applyBorder="0" applyAlignment="0" applyProtection="0">
      <alignment vertical="center"/>
    </xf>
    <xf numFmtId="9" fontId="196" fillId="0" borderId="0" applyFont="0" applyFill="0" applyBorder="0" applyAlignment="0" applyProtection="0"/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181" fontId="54" fillId="104" borderId="54" applyNumberFormat="0" applyFont="0" applyAlignment="0" applyProtection="0">
      <alignment vertical="center"/>
    </xf>
    <xf numFmtId="0" fontId="54" fillId="104" borderId="54" applyNumberFormat="0" applyFont="0" applyAlignment="0" applyProtection="0">
      <alignment vertical="center"/>
    </xf>
    <xf numFmtId="0" fontId="54" fillId="104" borderId="54" applyNumberFormat="0" applyFont="0" applyAlignment="0" applyProtection="0">
      <alignment vertical="center"/>
    </xf>
    <xf numFmtId="0" fontId="54" fillId="104" borderId="54" applyNumberFormat="0" applyFont="0" applyAlignment="0" applyProtection="0">
      <alignment vertical="center"/>
    </xf>
    <xf numFmtId="0" fontId="54" fillId="104" borderId="54" applyNumberFormat="0" applyFont="0" applyAlignment="0" applyProtection="0">
      <alignment vertical="center"/>
    </xf>
    <xf numFmtId="0" fontId="54" fillId="104" borderId="54" applyNumberFormat="0" applyFont="0" applyAlignment="0" applyProtection="0">
      <alignment vertical="center"/>
    </xf>
    <xf numFmtId="181" fontId="197" fillId="0" borderId="39" applyNumberFormat="0" applyFill="0" applyAlignment="0" applyProtection="0">
      <alignment vertical="center"/>
    </xf>
    <xf numFmtId="0" fontId="197" fillId="0" borderId="39" applyNumberFormat="0" applyFill="0" applyAlignment="0" applyProtection="0">
      <alignment vertical="center"/>
    </xf>
    <xf numFmtId="181" fontId="44" fillId="0" borderId="0"/>
    <xf numFmtId="181" fontId="41" fillId="0" borderId="0"/>
    <xf numFmtId="303" fontId="44" fillId="0" borderId="0" applyFont="0" applyFill="0" applyBorder="0" applyAlignment="0" applyProtection="0"/>
    <xf numFmtId="179" fontId="44" fillId="0" borderId="0" applyFont="0" applyFill="0" applyBorder="0" applyAlignment="0" applyProtection="0"/>
    <xf numFmtId="41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181" fontId="44" fillId="0" borderId="0"/>
    <xf numFmtId="181" fontId="44" fillId="0" borderId="0" applyFont="0" applyFill="0" applyBorder="0" applyAlignment="0" applyProtection="0"/>
    <xf numFmtId="181" fontId="44" fillId="0" borderId="0" applyFont="0" applyFill="0" applyBorder="0" applyAlignment="0" applyProtection="0"/>
    <xf numFmtId="181" fontId="60" fillId="71" borderId="0" applyNumberFormat="0" applyBorder="0" applyAlignment="0" applyProtection="0">
      <alignment vertical="center"/>
    </xf>
    <xf numFmtId="0" fontId="60" fillId="71" borderId="0" applyNumberFormat="0" applyBorder="0" applyAlignment="0" applyProtection="0">
      <alignment vertical="center"/>
    </xf>
    <xf numFmtId="181" fontId="60" fillId="72" borderId="0" applyNumberFormat="0" applyBorder="0" applyAlignment="0" applyProtection="0">
      <alignment vertical="center"/>
    </xf>
    <xf numFmtId="0" fontId="60" fillId="72" borderId="0" applyNumberFormat="0" applyBorder="0" applyAlignment="0" applyProtection="0">
      <alignment vertical="center"/>
    </xf>
    <xf numFmtId="181" fontId="60" fillId="73" borderId="0" applyNumberFormat="0" applyBorder="0" applyAlignment="0" applyProtection="0">
      <alignment vertical="center"/>
    </xf>
    <xf numFmtId="0" fontId="60" fillId="73" borderId="0" applyNumberFormat="0" applyBorder="0" applyAlignment="0" applyProtection="0">
      <alignment vertical="center"/>
    </xf>
    <xf numFmtId="181" fontId="60" fillId="64" borderId="0" applyNumberFormat="0" applyBorder="0" applyAlignment="0" applyProtection="0">
      <alignment vertical="center"/>
    </xf>
    <xf numFmtId="0" fontId="60" fillId="64" borderId="0" applyNumberFormat="0" applyBorder="0" applyAlignment="0" applyProtection="0">
      <alignment vertical="center"/>
    </xf>
    <xf numFmtId="181" fontId="60" fillId="65" borderId="0" applyNumberFormat="0" applyBorder="0" applyAlignment="0" applyProtection="0">
      <alignment vertical="center"/>
    </xf>
    <xf numFmtId="0" fontId="60" fillId="65" borderId="0" applyNumberFormat="0" applyBorder="0" applyAlignment="0" applyProtection="0">
      <alignment vertical="center"/>
    </xf>
    <xf numFmtId="181" fontId="60" fillId="74" borderId="0" applyNumberFormat="0" applyBorder="0" applyAlignment="0" applyProtection="0">
      <alignment vertical="center"/>
    </xf>
    <xf numFmtId="0" fontId="60" fillId="74" borderId="0" applyNumberFormat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/>
    <xf numFmtId="9" fontId="95" fillId="0" borderId="0" applyFont="0" applyFill="0" applyBorder="0" applyAlignment="0" applyProtection="0">
      <alignment vertical="center"/>
    </xf>
    <xf numFmtId="9" fontId="53" fillId="0" borderId="0" applyFont="0" applyFill="0" applyBorder="0" applyAlignment="0" applyProtection="0">
      <alignment vertical="center"/>
    </xf>
    <xf numFmtId="9" fontId="56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56" fillId="0" borderId="0" applyFont="0" applyFill="0" applyBorder="0" applyAlignment="0" applyProtection="0">
      <alignment vertical="center"/>
    </xf>
    <xf numFmtId="9" fontId="41" fillId="0" borderId="0" applyFont="0" applyFill="0" applyBorder="0" applyAlignment="0" applyProtection="0"/>
    <xf numFmtId="9" fontId="23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55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3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9" fontId="20" fillId="0" borderId="0" applyFill="0" applyBorder="0" applyAlignment="0" applyProtection="0"/>
    <xf numFmtId="9" fontId="20" fillId="0" borderId="0" applyFill="0" applyBorder="0" applyAlignment="0" applyProtection="0"/>
    <xf numFmtId="9" fontId="41" fillId="0" borderId="0" applyFont="0" applyFill="0" applyBorder="0" applyAlignment="0" applyProtection="0"/>
    <xf numFmtId="9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9" fontId="52" fillId="0" borderId="0" applyFont="0" applyFill="0" applyBorder="0" applyAlignment="0" applyProtection="0"/>
    <xf numFmtId="9" fontId="23" fillId="0" borderId="0" applyFont="0" applyFill="0" applyBorder="0" applyAlignment="0" applyProtection="0">
      <alignment vertical="center"/>
    </xf>
    <xf numFmtId="9" fontId="55" fillId="0" borderId="0" applyFont="0" applyFill="0" applyBorder="0" applyAlignment="0" applyProtection="0">
      <alignment vertical="center"/>
    </xf>
    <xf numFmtId="181" fontId="198" fillId="0" borderId="55" applyNumberFormat="0" applyFill="0" applyAlignment="0" applyProtection="0"/>
    <xf numFmtId="181" fontId="199" fillId="0" borderId="36" applyNumberFormat="0" applyFill="0" applyAlignment="0" applyProtection="0"/>
    <xf numFmtId="0" fontId="199" fillId="0" borderId="36" applyNumberFormat="0" applyFill="0" applyAlignment="0" applyProtection="0"/>
    <xf numFmtId="0" fontId="198" fillId="0" borderId="55" applyNumberFormat="0" applyFill="0" applyAlignment="0" applyProtection="0"/>
    <xf numFmtId="181" fontId="199" fillId="0" borderId="36" applyNumberFormat="0" applyFill="0" applyAlignment="0" applyProtection="0">
      <alignment vertical="center"/>
    </xf>
    <xf numFmtId="181" fontId="199" fillId="0" borderId="36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181" fontId="200" fillId="0" borderId="0" applyNumberFormat="0" applyFill="0" applyBorder="0" applyAlignment="0" applyProtection="0"/>
    <xf numFmtId="181" fontId="201" fillId="0" borderId="56" applyNumberFormat="0" applyFill="0" applyAlignment="0" applyProtection="0"/>
    <xf numFmtId="0" fontId="201" fillId="0" borderId="56" applyNumberFormat="0" applyFill="0" applyAlignment="0" applyProtection="0"/>
    <xf numFmtId="0" fontId="200" fillId="0" borderId="0" applyNumberFormat="0" applyFill="0" applyBorder="0" applyAlignment="0" applyProtection="0"/>
    <xf numFmtId="181" fontId="202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181" fontId="202" fillId="0" borderId="0" applyNumberFormat="0" applyFill="0" applyBorder="0" applyAlignment="0" applyProtection="0"/>
    <xf numFmtId="0" fontId="202" fillId="0" borderId="0" applyNumberFormat="0" applyFill="0" applyBorder="0" applyAlignment="0" applyProtection="0"/>
    <xf numFmtId="181" fontId="201" fillId="0" borderId="56" applyNumberFormat="0" applyFill="0" applyAlignment="0" applyProtection="0">
      <alignment vertical="center"/>
    </xf>
    <xf numFmtId="181" fontId="201" fillId="0" borderId="56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181" fontId="203" fillId="0" borderId="57" applyNumberFormat="0" applyFill="0" applyAlignment="0" applyProtection="0"/>
    <xf numFmtId="0" fontId="203" fillId="0" borderId="57" applyNumberFormat="0" applyFill="0" applyAlignment="0" applyProtection="0"/>
    <xf numFmtId="181" fontId="203" fillId="0" borderId="57" applyNumberFormat="0" applyFill="0" applyAlignment="0" applyProtection="0"/>
    <xf numFmtId="0" fontId="203" fillId="0" borderId="57" applyNumberFormat="0" applyFill="0" applyAlignment="0" applyProtection="0"/>
    <xf numFmtId="181" fontId="203" fillId="0" borderId="57" applyNumberFormat="0" applyFill="0" applyAlignment="0" applyProtection="0">
      <alignment vertical="center"/>
    </xf>
    <xf numFmtId="181" fontId="203" fillId="0" borderId="57" applyNumberFormat="0" applyFill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04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/>
    <xf numFmtId="181" fontId="203" fillId="0" borderId="0" applyNumberFormat="0" applyFill="0" applyBorder="0" applyAlignment="0" applyProtection="0"/>
    <xf numFmtId="0" fontId="204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/>
    <xf numFmtId="181" fontId="203" fillId="0" borderId="0" applyNumberFormat="0" applyFill="0" applyBorder="0" applyAlignment="0" applyProtection="0"/>
    <xf numFmtId="181" fontId="203" fillId="0" borderId="0" applyNumberFormat="0" applyFill="0" applyBorder="0" applyAlignment="0" applyProtection="0">
      <alignment vertical="center"/>
    </xf>
    <xf numFmtId="181" fontId="20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181" fontId="200" fillId="0" borderId="0" applyNumberFormat="0" applyFill="0" applyBorder="0" applyAlignment="0" applyProtection="0">
      <alignment vertical="center"/>
    </xf>
    <xf numFmtId="181" fontId="200" fillId="0" borderId="0" applyNumberFormat="0" applyFill="0" applyBorder="0" applyAlignment="0" applyProtection="0">
      <alignment vertical="center"/>
    </xf>
    <xf numFmtId="181" fontId="23" fillId="0" borderId="0">
      <alignment vertical="center"/>
    </xf>
    <xf numFmtId="0" fontId="23" fillId="0" borderId="0">
      <alignment vertical="center"/>
    </xf>
    <xf numFmtId="4" fontId="205" fillId="0" borderId="0">
      <alignment horizontal="right"/>
    </xf>
    <xf numFmtId="181" fontId="206" fillId="0" borderId="0" applyNumberFormat="0" applyFill="0" applyBorder="0" applyAlignment="0" applyProtection="0">
      <alignment vertical="center"/>
    </xf>
    <xf numFmtId="0" fontId="206" fillId="0" borderId="0" applyNumberFormat="0" applyFill="0" applyBorder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0" fontId="207" fillId="78" borderId="58" applyNumberFormat="0" applyAlignment="0" applyProtection="0">
      <alignment vertical="center"/>
    </xf>
    <xf numFmtId="0" fontId="207" fillId="78" borderId="58" applyNumberFormat="0" applyAlignment="0" applyProtection="0">
      <alignment vertical="center"/>
    </xf>
    <xf numFmtId="0" fontId="207" fillId="78" borderId="58" applyNumberFormat="0" applyAlignment="0" applyProtection="0">
      <alignment vertical="center"/>
    </xf>
    <xf numFmtId="0" fontId="207" fillId="78" borderId="58" applyNumberFormat="0" applyAlignment="0" applyProtection="0">
      <alignment vertical="center"/>
    </xf>
    <xf numFmtId="0" fontId="207" fillId="78" borderId="58" applyNumberFormat="0" applyAlignment="0" applyProtection="0">
      <alignment vertical="center"/>
    </xf>
    <xf numFmtId="181" fontId="208" fillId="50" borderId="0" applyNumberFormat="0" applyBorder="0" applyAlignment="0" applyProtection="0"/>
    <xf numFmtId="0" fontId="208" fillId="50" borderId="0" applyNumberFormat="0" applyBorder="0" applyAlignment="0" applyProtection="0"/>
    <xf numFmtId="181" fontId="208" fillId="50" borderId="0" applyNumberFormat="0" applyBorder="0" applyAlignment="0" applyProtection="0"/>
    <xf numFmtId="0" fontId="208" fillId="50" borderId="0" applyNumberFormat="0" applyBorder="0" applyAlignment="0" applyProtection="0"/>
    <xf numFmtId="181" fontId="208" fillId="44" borderId="0" applyNumberFormat="0" applyBorder="0" applyAlignment="0" applyProtection="0">
      <alignment vertical="center"/>
    </xf>
    <xf numFmtId="181" fontId="208" fillId="44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181" fontId="208" fillId="44" borderId="0" applyNumberFormat="0" applyBorder="0" applyAlignment="0" applyProtection="0">
      <alignment vertical="center"/>
    </xf>
    <xf numFmtId="0" fontId="208" fillId="44" borderId="0" applyNumberFormat="0" applyBorder="0" applyAlignment="0" applyProtection="0">
      <alignment vertical="center"/>
    </xf>
    <xf numFmtId="181" fontId="208" fillId="44" borderId="0" applyNumberFormat="0" applyBorder="0" applyAlignment="0" applyProtection="0">
      <alignment vertical="center"/>
    </xf>
    <xf numFmtId="0" fontId="208" fillId="44" borderId="0" applyNumberFormat="0" applyBorder="0" applyAlignment="0" applyProtection="0">
      <alignment vertical="center"/>
    </xf>
    <xf numFmtId="181" fontId="209" fillId="44" borderId="0" applyNumberFormat="0" applyBorder="0" applyAlignment="0" applyProtection="0">
      <alignment vertical="center"/>
    </xf>
    <xf numFmtId="181" fontId="210" fillId="44" borderId="0" applyNumberFormat="0" applyBorder="0" applyAlignment="0" applyProtection="0">
      <alignment vertical="center"/>
    </xf>
    <xf numFmtId="181" fontId="53" fillId="0" borderId="0">
      <alignment vertical="center"/>
    </xf>
    <xf numFmtId="181" fontId="211" fillId="0" borderId="0"/>
    <xf numFmtId="0" fontId="211" fillId="0" borderId="0"/>
    <xf numFmtId="181" fontId="211" fillId="0" borderId="0"/>
    <xf numFmtId="0" fontId="211" fillId="0" borderId="0"/>
    <xf numFmtId="181" fontId="211" fillId="0" borderId="0"/>
    <xf numFmtId="0" fontId="211" fillId="0" borderId="0"/>
    <xf numFmtId="0" fontId="52" fillId="0" borderId="0"/>
    <xf numFmtId="181" fontId="23" fillId="0" borderId="0">
      <alignment vertical="center"/>
    </xf>
    <xf numFmtId="0" fontId="23" fillId="0" borderId="0">
      <alignment vertical="center"/>
    </xf>
    <xf numFmtId="181" fontId="23" fillId="0" borderId="0" applyBorder="0"/>
    <xf numFmtId="0" fontId="211" fillId="0" borderId="0">
      <alignment vertical="center"/>
    </xf>
    <xf numFmtId="191" fontId="53" fillId="0" borderId="0">
      <alignment vertical="center"/>
    </xf>
    <xf numFmtId="0" fontId="56" fillId="0" borderId="0">
      <alignment vertical="center"/>
    </xf>
    <xf numFmtId="181" fontId="23" fillId="0" borderId="0">
      <alignment vertical="center"/>
    </xf>
    <xf numFmtId="184" fontId="22" fillId="0" borderId="0">
      <alignment vertical="center"/>
    </xf>
    <xf numFmtId="179" fontId="22" fillId="0" borderId="0">
      <alignment vertical="center"/>
    </xf>
    <xf numFmtId="182" fontId="22" fillId="0" borderId="0">
      <alignment vertical="center"/>
    </xf>
    <xf numFmtId="182" fontId="22" fillId="0" borderId="0">
      <alignment vertical="center"/>
    </xf>
    <xf numFmtId="179" fontId="22" fillId="0" borderId="0">
      <alignment vertical="center"/>
    </xf>
    <xf numFmtId="181" fontId="22" fillId="0" borderId="0">
      <alignment vertical="center"/>
    </xf>
    <xf numFmtId="181" fontId="22" fillId="0" borderId="0">
      <alignment vertical="center"/>
    </xf>
    <xf numFmtId="181" fontId="22" fillId="0" borderId="0">
      <alignment vertical="center"/>
    </xf>
    <xf numFmtId="181" fontId="22" fillId="0" borderId="0">
      <alignment vertical="center"/>
    </xf>
    <xf numFmtId="181" fontId="95" fillId="0" borderId="0">
      <alignment vertical="center"/>
    </xf>
    <xf numFmtId="336" fontId="23" fillId="0" borderId="0">
      <alignment vertical="center"/>
    </xf>
    <xf numFmtId="0" fontId="41" fillId="0" borderId="0"/>
    <xf numFmtId="0" fontId="9" fillId="0" borderId="0">
      <alignment vertical="center"/>
    </xf>
    <xf numFmtId="181" fontId="23" fillId="0" borderId="0" applyBorder="0"/>
    <xf numFmtId="181" fontId="212" fillId="0" borderId="0"/>
    <xf numFmtId="181" fontId="23" fillId="0" borderId="0" applyBorder="0"/>
    <xf numFmtId="179" fontId="53" fillId="0" borderId="0">
      <alignment vertical="center"/>
    </xf>
    <xf numFmtId="0" fontId="23" fillId="0" borderId="0" applyBorder="0"/>
    <xf numFmtId="182" fontId="53" fillId="0" borderId="0">
      <alignment vertical="center"/>
    </xf>
    <xf numFmtId="179" fontId="53" fillId="0" borderId="0">
      <alignment vertical="center"/>
    </xf>
    <xf numFmtId="0" fontId="41" fillId="0" borderId="0"/>
    <xf numFmtId="0" fontId="23" fillId="0" borderId="0" applyBorder="0"/>
    <xf numFmtId="181" fontId="23" fillId="0" borderId="0" applyBorder="0"/>
    <xf numFmtId="181" fontId="41" fillId="0" borderId="0"/>
    <xf numFmtId="0" fontId="213" fillId="0" borderId="0">
      <alignment vertical="center"/>
    </xf>
    <xf numFmtId="304" fontId="53" fillId="0" borderId="0">
      <alignment vertical="center"/>
    </xf>
    <xf numFmtId="181" fontId="53" fillId="0" borderId="0">
      <alignment vertical="center"/>
    </xf>
    <xf numFmtId="181" fontId="20" fillId="0" borderId="0">
      <alignment vertical="center"/>
    </xf>
    <xf numFmtId="181" fontId="20" fillId="0" borderId="0">
      <alignment vertical="center"/>
    </xf>
    <xf numFmtId="195" fontId="53" fillId="0" borderId="0">
      <alignment vertical="center"/>
    </xf>
    <xf numFmtId="0" fontId="39" fillId="0" borderId="0">
      <alignment vertical="center"/>
    </xf>
    <xf numFmtId="181" fontId="9" fillId="0" borderId="0">
      <alignment vertical="center"/>
    </xf>
    <xf numFmtId="181" fontId="9" fillId="0" borderId="0">
      <alignment vertical="center"/>
    </xf>
    <xf numFmtId="181" fontId="53" fillId="0" borderId="0">
      <alignment vertical="center"/>
    </xf>
    <xf numFmtId="181" fontId="53" fillId="0" borderId="0">
      <alignment vertical="center"/>
    </xf>
    <xf numFmtId="181" fontId="41" fillId="0" borderId="0"/>
    <xf numFmtId="181" fontId="95" fillId="0" borderId="0">
      <alignment vertical="center"/>
    </xf>
    <xf numFmtId="179" fontId="9" fillId="0" borderId="0">
      <alignment vertical="center"/>
    </xf>
    <xf numFmtId="181" fontId="9" fillId="0" borderId="0">
      <alignment vertical="center"/>
    </xf>
    <xf numFmtId="181" fontId="9" fillId="0" borderId="0">
      <alignment vertical="center"/>
    </xf>
    <xf numFmtId="0" fontId="41" fillId="0" borderId="0"/>
    <xf numFmtId="0" fontId="56" fillId="0" borderId="0">
      <alignment vertical="center"/>
    </xf>
    <xf numFmtId="181" fontId="20" fillId="0" borderId="0"/>
    <xf numFmtId="181" fontId="214" fillId="0" borderId="0">
      <alignment vertical="center"/>
    </xf>
    <xf numFmtId="304" fontId="20" fillId="0" borderId="0"/>
    <xf numFmtId="181" fontId="94" fillId="0" borderId="0">
      <alignment vertical="center"/>
    </xf>
    <xf numFmtId="182" fontId="94" fillId="0" borderId="0">
      <alignment vertical="center"/>
    </xf>
    <xf numFmtId="182" fontId="94" fillId="0" borderId="0">
      <alignment vertical="center"/>
    </xf>
    <xf numFmtId="195" fontId="9" fillId="0" borderId="0">
      <alignment vertical="center"/>
    </xf>
    <xf numFmtId="0" fontId="20" fillId="0" borderId="0"/>
    <xf numFmtId="181" fontId="9" fillId="0" borderId="0">
      <alignment vertical="center"/>
    </xf>
    <xf numFmtId="0" fontId="9" fillId="0" borderId="0">
      <alignment vertical="center"/>
    </xf>
    <xf numFmtId="336" fontId="53" fillId="0" borderId="0">
      <alignment vertical="center"/>
    </xf>
    <xf numFmtId="181" fontId="9" fillId="0" borderId="0">
      <alignment vertical="center"/>
    </xf>
    <xf numFmtId="0" fontId="9" fillId="0" borderId="0">
      <alignment vertical="center"/>
    </xf>
    <xf numFmtId="0" fontId="56" fillId="0" borderId="0">
      <alignment vertical="center"/>
    </xf>
    <xf numFmtId="0" fontId="41" fillId="0" borderId="0"/>
    <xf numFmtId="181" fontId="211" fillId="0" borderId="0"/>
    <xf numFmtId="0" fontId="211" fillId="0" borderId="0"/>
    <xf numFmtId="181" fontId="211" fillId="0" borderId="0"/>
    <xf numFmtId="0" fontId="211" fillId="0" borderId="0"/>
    <xf numFmtId="181" fontId="211" fillId="0" borderId="0"/>
    <xf numFmtId="0" fontId="211" fillId="0" borderId="0"/>
    <xf numFmtId="181" fontId="55" fillId="0" borderId="0">
      <alignment vertical="center"/>
    </xf>
    <xf numFmtId="0" fontId="20" fillId="0" borderId="0"/>
    <xf numFmtId="181" fontId="20" fillId="0" borderId="0"/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5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0" fontId="56" fillId="0" borderId="0">
      <alignment vertical="center"/>
    </xf>
    <xf numFmtId="181" fontId="55" fillId="0" borderId="0">
      <alignment vertical="center"/>
    </xf>
    <xf numFmtId="0" fontId="22" fillId="0" borderId="0">
      <alignment vertical="center"/>
    </xf>
    <xf numFmtId="0" fontId="55" fillId="0" borderId="0">
      <alignment vertical="center"/>
    </xf>
    <xf numFmtId="181" fontId="55" fillId="0" borderId="0">
      <alignment vertical="center"/>
    </xf>
    <xf numFmtId="0" fontId="41" fillId="0" borderId="0"/>
    <xf numFmtId="0" fontId="41" fillId="0" borderId="0">
      <alignment vertical="center"/>
    </xf>
    <xf numFmtId="0" fontId="23" fillId="0" borderId="0">
      <alignment vertical="center"/>
    </xf>
    <xf numFmtId="181" fontId="23" fillId="0" borderId="0">
      <alignment vertical="center"/>
    </xf>
    <xf numFmtId="0" fontId="9" fillId="0" borderId="0">
      <alignment vertical="center"/>
    </xf>
    <xf numFmtId="0" fontId="41" fillId="0" borderId="0">
      <alignment vertical="center"/>
    </xf>
    <xf numFmtId="0" fontId="55" fillId="0" borderId="0">
      <alignment vertical="center"/>
    </xf>
    <xf numFmtId="181" fontId="55" fillId="0" borderId="0">
      <alignment vertical="center"/>
    </xf>
    <xf numFmtId="181" fontId="53" fillId="0" borderId="0">
      <alignment vertical="center"/>
    </xf>
    <xf numFmtId="181" fontId="53" fillId="0" borderId="0">
      <alignment vertical="center"/>
    </xf>
    <xf numFmtId="0" fontId="23" fillId="0" borderId="0"/>
    <xf numFmtId="181" fontId="215" fillId="0" borderId="0" applyNumberFormat="0" applyFill="0" applyBorder="0" applyAlignment="0" applyProtection="0">
      <alignment vertical="top"/>
      <protection locked="0"/>
    </xf>
    <xf numFmtId="181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181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/>
    <xf numFmtId="0" fontId="215" fillId="0" borderId="0" applyNumberFormat="0" applyFill="0" applyBorder="0" applyAlignment="0" applyProtection="0">
      <alignment vertical="top"/>
      <protection locked="0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181" fontId="216" fillId="78" borderId="59" applyNumberFormat="0" applyAlignment="0" applyProtection="0">
      <alignment vertical="center"/>
    </xf>
    <xf numFmtId="0" fontId="216" fillId="78" borderId="59" applyNumberFormat="0" applyAlignment="0" applyProtection="0">
      <alignment vertical="center"/>
    </xf>
    <xf numFmtId="0" fontId="216" fillId="78" borderId="59" applyNumberFormat="0" applyAlignment="0" applyProtection="0">
      <alignment vertical="center"/>
    </xf>
    <xf numFmtId="0" fontId="216" fillId="78" borderId="59" applyNumberFormat="0" applyAlignment="0" applyProtection="0">
      <alignment vertical="center"/>
    </xf>
    <xf numFmtId="0" fontId="216" fillId="78" borderId="59" applyNumberFormat="0" applyAlignment="0" applyProtection="0">
      <alignment vertical="center"/>
    </xf>
    <xf numFmtId="181" fontId="217" fillId="44" borderId="0" applyNumberFormat="0" applyBorder="0" applyAlignment="0" applyProtection="0">
      <alignment vertical="center"/>
    </xf>
    <xf numFmtId="0" fontId="217" fillId="44" borderId="0" applyNumberFormat="0" applyBorder="0" applyAlignment="0" applyProtection="0">
      <alignment vertical="center"/>
    </xf>
    <xf numFmtId="181" fontId="208" fillId="44" borderId="0" applyNumberFormat="0" applyBorder="0" applyAlignment="0" applyProtection="0">
      <alignment vertical="center"/>
    </xf>
    <xf numFmtId="0" fontId="208" fillId="44" borderId="0" applyNumberFormat="0" applyBorder="0" applyAlignment="0" applyProtection="0">
      <alignment vertical="center"/>
    </xf>
    <xf numFmtId="181" fontId="218" fillId="51" borderId="0" applyNumberFormat="0" applyBorder="0" applyAlignment="0" applyProtection="0"/>
    <xf numFmtId="0" fontId="218" fillId="51" borderId="0" applyNumberFormat="0" applyBorder="0" applyAlignment="0" applyProtection="0"/>
    <xf numFmtId="181" fontId="218" fillId="51" borderId="0" applyNumberFormat="0" applyBorder="0" applyAlignment="0" applyProtection="0"/>
    <xf numFmtId="0" fontId="218" fillId="51" borderId="0" applyNumberFormat="0" applyBorder="0" applyAlignment="0" applyProtection="0"/>
    <xf numFmtId="181" fontId="218" fillId="45" borderId="0" applyNumberFormat="0" applyBorder="0" applyAlignment="0" applyProtection="0">
      <alignment vertical="center"/>
    </xf>
    <xf numFmtId="181" fontId="218" fillId="45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181" fontId="218" fillId="45" borderId="0" applyNumberFormat="0" applyBorder="0" applyAlignment="0" applyProtection="0">
      <alignment vertical="center"/>
    </xf>
    <xf numFmtId="0" fontId="218" fillId="45" borderId="0" applyNumberFormat="0" applyBorder="0" applyAlignment="0" applyProtection="0">
      <alignment vertical="center"/>
    </xf>
    <xf numFmtId="181" fontId="218" fillId="45" borderId="0" applyNumberFormat="0" applyBorder="0" applyAlignment="0" applyProtection="0">
      <alignment vertical="center"/>
    </xf>
    <xf numFmtId="0" fontId="218" fillId="45" borderId="0" applyNumberFormat="0" applyBorder="0" applyAlignment="0" applyProtection="0">
      <alignment vertical="center"/>
    </xf>
    <xf numFmtId="181" fontId="117" fillId="45" borderId="0" applyNumberFormat="0" applyBorder="0" applyAlignment="0" applyProtection="0">
      <alignment vertical="center"/>
    </xf>
    <xf numFmtId="181" fontId="218" fillId="45" borderId="0" applyNumberFormat="0" applyBorder="0" applyAlignment="0" applyProtection="0">
      <alignment vertical="center"/>
    </xf>
    <xf numFmtId="181" fontId="218" fillId="45" borderId="0" applyNumberFormat="0" applyBorder="0" applyAlignment="0" applyProtection="0">
      <alignment vertical="center"/>
    </xf>
    <xf numFmtId="4" fontId="48" fillId="0" borderId="0" applyFont="0" applyFill="0" applyBorder="0" applyAlignment="0" applyProtection="0"/>
    <xf numFmtId="41" fontId="41" fillId="0" borderId="0" applyFont="0" applyFill="0" applyBorder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0" fontId="219" fillId="0" borderId="60" applyNumberFormat="0" applyFill="0" applyAlignment="0" applyProtection="0"/>
    <xf numFmtId="0" fontId="219" fillId="0" borderId="60" applyNumberFormat="0" applyFill="0" applyAlignment="0" applyProtection="0"/>
    <xf numFmtId="0" fontId="219" fillId="0" borderId="60" applyNumberFormat="0" applyFill="0" applyAlignment="0" applyProtection="0"/>
    <xf numFmtId="0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181" fontId="219" fillId="0" borderId="60" applyNumberFormat="0" applyFill="0" applyAlignment="0" applyProtection="0"/>
    <xf numFmtId="0" fontId="219" fillId="0" borderId="60" applyNumberFormat="0" applyFill="0" applyAlignment="0" applyProtection="0"/>
    <xf numFmtId="0" fontId="219" fillId="0" borderId="60" applyNumberFormat="0" applyFill="0" applyAlignment="0" applyProtection="0"/>
    <xf numFmtId="0" fontId="219" fillId="0" borderId="60" applyNumberFormat="0" applyFill="0" applyAlignment="0" applyProtection="0"/>
    <xf numFmtId="0" fontId="219" fillId="0" borderId="60" applyNumberFormat="0" applyFill="0" applyAlignment="0" applyProtection="0"/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0" fontId="37" fillId="0" borderId="12" applyNumberFormat="0" applyFill="0" applyAlignment="0" applyProtection="0">
      <alignment vertical="center"/>
    </xf>
    <xf numFmtId="181" fontId="41" fillId="0" borderId="0" applyFont="0" applyFill="0" applyBorder="0" applyAlignment="0" applyProtection="0"/>
    <xf numFmtId="257" fontId="44" fillId="0" borderId="0" applyFont="0" applyFill="0" applyBorder="0" applyAlignment="0" applyProtection="0"/>
    <xf numFmtId="181" fontId="44" fillId="0" borderId="0" applyFont="0" applyFill="0" applyBorder="0" applyAlignment="0" applyProtection="0"/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181" fontId="220" fillId="0" borderId="60" applyNumberFormat="0" applyFill="0" applyAlignment="0" applyProtection="0">
      <alignment vertical="center"/>
    </xf>
    <xf numFmtId="0" fontId="220" fillId="0" borderId="60" applyNumberFormat="0" applyFill="0" applyAlignment="0" applyProtection="0">
      <alignment vertical="center"/>
    </xf>
    <xf numFmtId="0" fontId="220" fillId="0" borderId="60" applyNumberFormat="0" applyFill="0" applyAlignment="0" applyProtection="0">
      <alignment vertical="center"/>
    </xf>
    <xf numFmtId="0" fontId="220" fillId="0" borderId="60" applyNumberFormat="0" applyFill="0" applyAlignment="0" applyProtection="0">
      <alignment vertical="center"/>
    </xf>
    <xf numFmtId="0" fontId="220" fillId="0" borderId="60" applyNumberFormat="0" applyFill="0" applyAlignment="0" applyProtection="0">
      <alignment vertical="center"/>
    </xf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0" fontId="207" fillId="42" borderId="58" applyNumberFormat="0" applyAlignment="0" applyProtection="0"/>
    <xf numFmtId="0" fontId="207" fillId="42" borderId="58" applyNumberFormat="0" applyAlignment="0" applyProtection="0"/>
    <xf numFmtId="0" fontId="207" fillId="42" borderId="58" applyNumberFormat="0" applyAlignment="0" applyProtection="0"/>
    <xf numFmtId="0" fontId="207" fillId="42" borderId="58" applyNumberFormat="0" applyAlignment="0" applyProtection="0"/>
    <xf numFmtId="0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181" fontId="207" fillId="42" borderId="58" applyNumberFormat="0" applyAlignment="0" applyProtection="0"/>
    <xf numFmtId="0" fontId="207" fillId="42" borderId="58" applyNumberFormat="0" applyAlignment="0" applyProtection="0"/>
    <xf numFmtId="0" fontId="207" fillId="42" borderId="58" applyNumberFormat="0" applyAlignment="0" applyProtection="0"/>
    <xf numFmtId="0" fontId="207" fillId="42" borderId="58" applyNumberFormat="0" applyAlignment="0" applyProtection="0"/>
    <xf numFmtId="0" fontId="207" fillId="42" borderId="58" applyNumberFormat="0" applyAlignment="0" applyProtection="0"/>
    <xf numFmtId="0" fontId="207" fillId="42" borderId="58" applyNumberFormat="0" applyAlignment="0" applyProtection="0"/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181" fontId="207" fillId="78" borderId="58" applyNumberFormat="0" applyAlignment="0" applyProtection="0">
      <alignment vertical="center"/>
    </xf>
    <xf numFmtId="0" fontId="32" fillId="14" borderId="7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181" fontId="221" fillId="78" borderId="58" applyNumberFormat="0" applyAlignment="0" applyProtection="0">
      <alignment vertical="center"/>
    </xf>
    <xf numFmtId="0" fontId="221" fillId="78" borderId="58" applyNumberFormat="0" applyAlignment="0" applyProtection="0">
      <alignment vertical="center"/>
    </xf>
    <xf numFmtId="0" fontId="221" fillId="78" borderId="58" applyNumberFormat="0" applyAlignment="0" applyProtection="0">
      <alignment vertical="center"/>
    </xf>
    <xf numFmtId="0" fontId="221" fillId="78" borderId="58" applyNumberFormat="0" applyAlignment="0" applyProtection="0">
      <alignment vertical="center"/>
    </xf>
    <xf numFmtId="0" fontId="221" fillId="78" borderId="58" applyNumberFormat="0" applyAlignment="0" applyProtection="0">
      <alignment vertical="center"/>
    </xf>
    <xf numFmtId="0" fontId="221" fillId="78" borderId="58" applyNumberFormat="0" applyAlignment="0" applyProtection="0">
      <alignment vertical="center"/>
    </xf>
    <xf numFmtId="181" fontId="222" fillId="108" borderId="20" applyNumberFormat="0" applyAlignment="0" applyProtection="0"/>
    <xf numFmtId="0" fontId="222" fillId="108" borderId="20" applyNumberFormat="0" applyAlignment="0" applyProtection="0"/>
    <xf numFmtId="181" fontId="222" fillId="108" borderId="20" applyNumberFormat="0" applyAlignment="0" applyProtection="0"/>
    <xf numFmtId="0" fontId="222" fillId="108" borderId="20" applyNumberFormat="0" applyAlignment="0" applyProtection="0"/>
    <xf numFmtId="181" fontId="222" fillId="81" borderId="20" applyNumberFormat="0" applyAlignment="0" applyProtection="0">
      <alignment vertical="center"/>
    </xf>
    <xf numFmtId="181" fontId="222" fillId="81" borderId="20" applyNumberFormat="0" applyAlignment="0" applyProtection="0">
      <alignment vertical="center"/>
    </xf>
    <xf numFmtId="0" fontId="34" fillId="15" borderId="10" applyNumberFormat="0" applyAlignment="0" applyProtection="0">
      <alignment vertical="center"/>
    </xf>
    <xf numFmtId="181" fontId="223" fillId="0" borderId="36" applyNumberFormat="0" applyFill="0" applyAlignment="0" applyProtection="0">
      <alignment vertical="center"/>
    </xf>
    <xf numFmtId="0" fontId="223" fillId="0" borderId="36" applyNumberFormat="0" applyFill="0" applyAlignment="0" applyProtection="0">
      <alignment vertical="center"/>
    </xf>
    <xf numFmtId="181" fontId="224" fillId="0" borderId="56" applyNumberFormat="0" applyFill="0" applyAlignment="0" applyProtection="0">
      <alignment vertical="center"/>
    </xf>
    <xf numFmtId="0" fontId="224" fillId="0" borderId="56" applyNumberFormat="0" applyFill="0" applyAlignment="0" applyProtection="0">
      <alignment vertical="center"/>
    </xf>
    <xf numFmtId="181" fontId="225" fillId="0" borderId="57" applyNumberFormat="0" applyFill="0" applyAlignment="0" applyProtection="0">
      <alignment vertical="center"/>
    </xf>
    <xf numFmtId="0" fontId="225" fillId="0" borderId="57" applyNumberFormat="0" applyFill="0" applyAlignment="0" applyProtection="0">
      <alignment vertical="center"/>
    </xf>
    <xf numFmtId="181" fontId="225" fillId="0" borderId="0" applyNumberFormat="0" applyFill="0" applyBorder="0" applyAlignment="0" applyProtection="0">
      <alignment vertical="center"/>
    </xf>
    <xf numFmtId="0" fontId="225" fillId="0" borderId="0" applyNumberFormat="0" applyFill="0" applyBorder="0" applyAlignment="0" applyProtection="0">
      <alignment vertical="center"/>
    </xf>
    <xf numFmtId="181" fontId="226" fillId="0" borderId="0" applyNumberFormat="0" applyFill="0" applyBorder="0" applyAlignment="0" applyProtection="0"/>
    <xf numFmtId="0" fontId="226" fillId="0" borderId="0" applyNumberFormat="0" applyFill="0" applyBorder="0" applyAlignment="0" applyProtection="0"/>
    <xf numFmtId="181" fontId="226" fillId="0" borderId="0" applyNumberFormat="0" applyFill="0" applyBorder="0" applyAlignment="0" applyProtection="0"/>
    <xf numFmtId="0" fontId="226" fillId="0" borderId="0" applyNumberFormat="0" applyFill="0" applyBorder="0" applyAlignment="0" applyProtection="0"/>
    <xf numFmtId="181" fontId="226" fillId="0" borderId="0" applyNumberFormat="0" applyFill="0" applyBorder="0" applyAlignment="0" applyProtection="0">
      <alignment vertical="center"/>
    </xf>
    <xf numFmtId="181" fontId="22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181" fontId="227" fillId="0" borderId="0" applyNumberFormat="0" applyFill="0" applyBorder="0" applyAlignment="0" applyProtection="0">
      <alignment vertical="center"/>
    </xf>
    <xf numFmtId="0" fontId="227" fillId="0" borderId="0" applyNumberFormat="0" applyFill="0" applyBorder="0" applyAlignment="0" applyProtection="0">
      <alignment vertical="center"/>
    </xf>
    <xf numFmtId="181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181" fontId="206" fillId="0" borderId="0" applyNumberFormat="0" applyFill="0" applyBorder="0" applyAlignment="0" applyProtection="0"/>
    <xf numFmtId="0" fontId="206" fillId="0" borderId="0" applyNumberFormat="0" applyFill="0" applyBorder="0" applyAlignment="0" applyProtection="0"/>
    <xf numFmtId="181" fontId="206" fillId="0" borderId="0" applyNumberFormat="0" applyFill="0" applyBorder="0" applyAlignment="0" applyProtection="0">
      <alignment vertical="center"/>
    </xf>
    <xf numFmtId="181" fontId="206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181" fontId="228" fillId="0" borderId="39" applyNumberFormat="0" applyFill="0" applyAlignment="0" applyProtection="0"/>
    <xf numFmtId="0" fontId="228" fillId="0" borderId="39" applyNumberFormat="0" applyFill="0" applyAlignment="0" applyProtection="0"/>
    <xf numFmtId="181" fontId="228" fillId="0" borderId="39" applyNumberFormat="0" applyFill="0" applyAlignment="0" applyProtection="0"/>
    <xf numFmtId="0" fontId="228" fillId="0" borderId="39" applyNumberFormat="0" applyFill="0" applyAlignment="0" applyProtection="0"/>
    <xf numFmtId="181" fontId="228" fillId="0" borderId="39" applyNumberFormat="0" applyFill="0" applyAlignment="0" applyProtection="0">
      <alignment vertical="center"/>
    </xf>
    <xf numFmtId="181" fontId="228" fillId="0" borderId="39" applyNumberFormat="0" applyFill="0" applyAlignment="0" applyProtection="0">
      <alignment vertical="center"/>
    </xf>
    <xf numFmtId="0" fontId="33" fillId="0" borderId="9" applyNumberFormat="0" applyFill="0" applyAlignment="0" applyProtection="0">
      <alignment vertical="center"/>
    </xf>
    <xf numFmtId="181" fontId="229" fillId="45" borderId="0" applyNumberFormat="0" applyBorder="0" applyAlignment="0" applyProtection="0">
      <alignment vertical="center"/>
    </xf>
    <xf numFmtId="0" fontId="229" fillId="45" borderId="0" applyNumberFormat="0" applyBorder="0" applyAlignment="0" applyProtection="0">
      <alignment vertical="center"/>
    </xf>
    <xf numFmtId="337" fontId="44" fillId="0" borderId="0" applyFont="0" applyFill="0" applyBorder="0" applyAlignment="0" applyProtection="0"/>
    <xf numFmtId="338" fontId="44" fillId="0" borderId="0" applyFont="0" applyFill="0" applyBorder="0" applyAlignment="0" applyProtection="0"/>
    <xf numFmtId="181" fontId="43" fillId="0" borderId="0"/>
    <xf numFmtId="179" fontId="41" fillId="0" borderId="0" applyFill="0" applyBorder="0" applyAlignment="0" applyProtection="0"/>
    <xf numFmtId="179" fontId="41" fillId="0" borderId="0" applyFill="0" applyBorder="0" applyAlignment="0" applyProtection="0"/>
    <xf numFmtId="179" fontId="41" fillId="0" borderId="0" applyFill="0" applyBorder="0" applyAlignment="0" applyProtection="0"/>
    <xf numFmtId="179" fontId="41" fillId="0" borderId="0" applyFill="0" applyBorder="0" applyAlignment="0" applyProtection="0"/>
    <xf numFmtId="179" fontId="41" fillId="0" borderId="0" applyFill="0" applyBorder="0" applyAlignment="0" applyProtection="0"/>
    <xf numFmtId="179" fontId="41" fillId="0" borderId="0" applyFill="0" applyBorder="0" applyAlignment="0" applyProtection="0"/>
    <xf numFmtId="179" fontId="41" fillId="0" borderId="0" applyFill="0" applyBorder="0" applyAlignment="0" applyProtection="0"/>
    <xf numFmtId="179" fontId="41" fillId="0" borderId="0" applyFill="0" applyBorder="0" applyAlignment="0" applyProtection="0"/>
    <xf numFmtId="303" fontId="41" fillId="0" borderId="0" applyFill="0" applyBorder="0" applyAlignment="0" applyProtection="0"/>
    <xf numFmtId="181" fontId="44" fillId="0" borderId="0" applyFont="0" applyFill="0" applyBorder="0" applyAlignment="0" applyProtection="0"/>
    <xf numFmtId="179" fontId="44" fillId="0" borderId="0" applyFont="0" applyFill="0" applyBorder="0" applyAlignment="0" applyProtection="0"/>
    <xf numFmtId="181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3" fontId="55" fillId="0" borderId="0" applyFont="0" applyFill="0" applyBorder="0" applyAlignment="0" applyProtection="0">
      <alignment vertical="center"/>
    </xf>
    <xf numFmtId="43" fontId="230" fillId="0" borderId="0" applyFont="0" applyFill="0" applyBorder="0" applyAlignment="0" applyProtection="0"/>
    <xf numFmtId="43" fontId="230" fillId="0" borderId="0" applyFont="0" applyFill="0" applyBorder="0" applyAlignment="0" applyProtection="0"/>
    <xf numFmtId="43" fontId="230" fillId="0" borderId="0" applyFont="0" applyFill="0" applyBorder="0" applyAlignment="0" applyProtection="0"/>
    <xf numFmtId="43" fontId="55" fillId="0" borderId="0" applyFont="0" applyFill="0" applyBorder="0" applyAlignment="0" applyProtection="0">
      <alignment vertical="center"/>
    </xf>
    <xf numFmtId="43" fontId="55" fillId="0" borderId="0" applyFont="0" applyFill="0" applyBorder="0" applyAlignment="0" applyProtection="0">
      <alignment vertical="center"/>
    </xf>
    <xf numFmtId="43" fontId="230" fillId="0" borderId="0" applyFont="0" applyFill="0" applyBorder="0" applyAlignment="0" applyProtection="0"/>
    <xf numFmtId="43" fontId="230" fillId="0" borderId="0" applyFont="0" applyFill="0" applyBorder="0" applyAlignment="0" applyProtection="0"/>
    <xf numFmtId="43" fontId="230" fillId="0" borderId="0" applyFont="0" applyFill="0" applyBorder="0" applyAlignment="0" applyProtection="0"/>
    <xf numFmtId="43" fontId="95" fillId="0" borderId="0" applyFont="0" applyFill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273" fontId="20" fillId="0" borderId="0" applyFill="0" applyBorder="0" applyAlignment="0" applyProtection="0"/>
    <xf numFmtId="43" fontId="56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55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/>
    <xf numFmtId="43" fontId="55" fillId="0" borderId="0" applyFont="0" applyFill="0" applyBorder="0" applyAlignment="0" applyProtection="0">
      <alignment vertical="center"/>
    </xf>
    <xf numFmtId="43" fontId="55" fillId="0" borderId="0" applyFont="0" applyFill="0" applyBorder="0" applyAlignment="0" applyProtection="0">
      <alignment vertical="center"/>
    </xf>
    <xf numFmtId="43" fontId="55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56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/>
    <xf numFmtId="43" fontId="55" fillId="0" borderId="0" applyFont="0" applyFill="0" applyBorder="0" applyAlignment="0" applyProtection="0">
      <alignment vertical="center"/>
    </xf>
    <xf numFmtId="43" fontId="94" fillId="0" borderId="0" applyFont="0" applyFill="0" applyBorder="0" applyAlignment="0" applyProtection="0">
      <alignment vertical="center"/>
    </xf>
    <xf numFmtId="43" fontId="212" fillId="0" borderId="0" applyFont="0" applyFill="0" applyBorder="0" applyAlignment="0" applyProtection="0"/>
    <xf numFmtId="43" fontId="212" fillId="0" borderId="0" applyFont="0" applyFill="0" applyBorder="0" applyAlignment="0" applyProtection="0"/>
    <xf numFmtId="43" fontId="39" fillId="0" borderId="0" applyFont="0" applyFill="0" applyBorder="0" applyAlignment="0" applyProtection="0">
      <alignment vertical="center"/>
    </xf>
    <xf numFmtId="240" fontId="41" fillId="0" borderId="0" applyFont="0" applyFill="0" applyBorder="0" applyAlignment="0" applyProtection="0"/>
    <xf numFmtId="43" fontId="41" fillId="0" borderId="0" applyFont="0" applyFill="0" applyBorder="0" applyAlignment="0" applyProtection="0"/>
    <xf numFmtId="240" fontId="41" fillId="0" borderId="0" applyFont="0" applyFill="0" applyBorder="0" applyAlignment="0" applyProtection="0"/>
    <xf numFmtId="43" fontId="56" fillId="0" borderId="0" applyFont="0" applyFill="0" applyBorder="0" applyAlignment="0" applyProtection="0">
      <alignment vertical="center"/>
    </xf>
    <xf numFmtId="43" fontId="56" fillId="0" borderId="0" applyFont="0" applyFill="0" applyBorder="0" applyAlignment="0" applyProtection="0">
      <alignment vertical="center"/>
    </xf>
    <xf numFmtId="43" fontId="56" fillId="0" borderId="0" applyFont="0" applyFill="0" applyBorder="0" applyAlignment="0" applyProtection="0">
      <alignment vertical="center"/>
    </xf>
    <xf numFmtId="43" fontId="56" fillId="0" borderId="0" applyFont="0" applyFill="0" applyBorder="0" applyAlignment="0" applyProtection="0">
      <alignment vertical="center"/>
    </xf>
    <xf numFmtId="43" fontId="56" fillId="0" borderId="0" applyFont="0" applyFill="0" applyBorder="0" applyAlignment="0" applyProtection="0">
      <alignment vertical="center"/>
    </xf>
    <xf numFmtId="43" fontId="56" fillId="0" borderId="0" applyFont="0" applyFill="0" applyBorder="0" applyAlignment="0" applyProtection="0">
      <alignment vertical="center"/>
    </xf>
    <xf numFmtId="43" fontId="56" fillId="0" borderId="0" applyFont="0" applyFill="0" applyBorder="0" applyAlignment="0" applyProtection="0">
      <alignment vertical="center"/>
    </xf>
    <xf numFmtId="43" fontId="56" fillId="0" borderId="0" applyFont="0" applyFill="0" applyBorder="0" applyAlignment="0" applyProtection="0">
      <alignment vertical="center"/>
    </xf>
    <xf numFmtId="259" fontId="41" fillId="0" borderId="0" applyFont="0" applyFill="0" applyBorder="0" applyAlignment="0" applyProtection="0"/>
    <xf numFmtId="43" fontId="23" fillId="0" borderId="0" applyFon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43" fontId="55" fillId="0" borderId="0" applyFont="0" applyFill="0" applyBorder="0" applyAlignment="0" applyProtection="0">
      <alignment vertical="center"/>
    </xf>
    <xf numFmtId="43" fontId="230" fillId="0" borderId="0" applyFont="0" applyFill="0" applyBorder="0" applyAlignment="0" applyProtection="0"/>
    <xf numFmtId="43" fontId="230" fillId="0" borderId="0" applyFont="0" applyFill="0" applyBorder="0" applyAlignment="0" applyProtection="0"/>
    <xf numFmtId="43" fontId="230" fillId="0" borderId="0" applyFont="0" applyFill="0" applyBorder="0" applyAlignment="0" applyProtection="0"/>
    <xf numFmtId="43" fontId="55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43" fontId="23" fillId="0" borderId="0" applyFont="0" applyFill="0" applyBorder="0" applyAlignment="0" applyProtection="0">
      <alignment vertical="center"/>
    </xf>
    <xf numFmtId="179" fontId="52" fillId="0" borderId="0" applyFont="0" applyFill="0" applyBorder="0" applyAlignment="0" applyProtection="0"/>
    <xf numFmtId="179" fontId="52" fillId="0" borderId="0" applyFont="0" applyFill="0" applyBorder="0" applyAlignment="0" applyProtection="0"/>
    <xf numFmtId="41" fontId="53" fillId="0" borderId="0" applyFont="0" applyFill="0" applyBorder="0" applyAlignment="0" applyProtection="0">
      <alignment vertical="center"/>
    </xf>
    <xf numFmtId="181" fontId="60" fillId="109" borderId="0" applyNumberFormat="0" applyBorder="0" applyAlignment="0" applyProtection="0"/>
    <xf numFmtId="0" fontId="60" fillId="109" borderId="0" applyNumberFormat="0" applyBorder="0" applyAlignment="0" applyProtection="0"/>
    <xf numFmtId="181" fontId="60" fillId="109" borderId="0" applyNumberFormat="0" applyBorder="0" applyAlignment="0" applyProtection="0"/>
    <xf numFmtId="0" fontId="60" fillId="109" borderId="0" applyNumberFormat="0" applyBorder="0" applyAlignment="0" applyProtection="0"/>
    <xf numFmtId="181" fontId="60" fillId="71" borderId="0" applyNumberFormat="0" applyBorder="0" applyAlignment="0" applyProtection="0">
      <alignment vertical="center"/>
    </xf>
    <xf numFmtId="181" fontId="60" fillId="7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181" fontId="60" fillId="110" borderId="0" applyNumberFormat="0" applyBorder="0" applyAlignment="0" applyProtection="0"/>
    <xf numFmtId="0" fontId="60" fillId="110" borderId="0" applyNumberFormat="0" applyBorder="0" applyAlignment="0" applyProtection="0"/>
    <xf numFmtId="181" fontId="60" fillId="110" borderId="0" applyNumberFormat="0" applyBorder="0" applyAlignment="0" applyProtection="0"/>
    <xf numFmtId="0" fontId="60" fillId="110" borderId="0" applyNumberFormat="0" applyBorder="0" applyAlignment="0" applyProtection="0"/>
    <xf numFmtId="181" fontId="60" fillId="72" borderId="0" applyNumberFormat="0" applyBorder="0" applyAlignment="0" applyProtection="0">
      <alignment vertical="center"/>
    </xf>
    <xf numFmtId="181" fontId="60" fillId="72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181" fontId="60" fillId="111" borderId="0" applyNumberFormat="0" applyBorder="0" applyAlignment="0" applyProtection="0"/>
    <xf numFmtId="0" fontId="60" fillId="111" borderId="0" applyNumberFormat="0" applyBorder="0" applyAlignment="0" applyProtection="0"/>
    <xf numFmtId="181" fontId="60" fillId="111" borderId="0" applyNumberFormat="0" applyBorder="0" applyAlignment="0" applyProtection="0"/>
    <xf numFmtId="0" fontId="60" fillId="111" borderId="0" applyNumberFormat="0" applyBorder="0" applyAlignment="0" applyProtection="0"/>
    <xf numFmtId="181" fontId="60" fillId="73" borderId="0" applyNumberFormat="0" applyBorder="0" applyAlignment="0" applyProtection="0">
      <alignment vertical="center"/>
    </xf>
    <xf numFmtId="181" fontId="60" fillId="73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181" fontId="60" fillId="68" borderId="0" applyNumberFormat="0" applyBorder="0" applyAlignment="0" applyProtection="0"/>
    <xf numFmtId="0" fontId="60" fillId="68" borderId="0" applyNumberFormat="0" applyBorder="0" applyAlignment="0" applyProtection="0"/>
    <xf numFmtId="181" fontId="60" fillId="68" borderId="0" applyNumberFormat="0" applyBorder="0" applyAlignment="0" applyProtection="0"/>
    <xf numFmtId="0" fontId="60" fillId="68" borderId="0" applyNumberFormat="0" applyBorder="0" applyAlignment="0" applyProtection="0"/>
    <xf numFmtId="181" fontId="60" fillId="64" borderId="0" applyNumberFormat="0" applyBorder="0" applyAlignment="0" applyProtection="0">
      <alignment vertical="center"/>
    </xf>
    <xf numFmtId="181" fontId="60" fillId="64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181" fontId="60" fillId="69" borderId="0" applyNumberFormat="0" applyBorder="0" applyAlignment="0" applyProtection="0"/>
    <xf numFmtId="0" fontId="60" fillId="69" borderId="0" applyNumberFormat="0" applyBorder="0" applyAlignment="0" applyProtection="0"/>
    <xf numFmtId="181" fontId="60" fillId="69" borderId="0" applyNumberFormat="0" applyBorder="0" applyAlignment="0" applyProtection="0"/>
    <xf numFmtId="0" fontId="60" fillId="69" borderId="0" applyNumberFormat="0" applyBorder="0" applyAlignment="0" applyProtection="0"/>
    <xf numFmtId="181" fontId="60" fillId="65" borderId="0" applyNumberFormat="0" applyBorder="0" applyAlignment="0" applyProtection="0">
      <alignment vertical="center"/>
    </xf>
    <xf numFmtId="181" fontId="60" fillId="65" borderId="0" applyNumberFormat="0" applyBorder="0" applyAlignment="0" applyProtection="0">
      <alignment vertical="center"/>
    </xf>
    <xf numFmtId="0" fontId="38" fillId="33" borderId="0" applyNumberFormat="0" applyBorder="0" applyAlignment="0" applyProtection="0">
      <alignment vertical="center"/>
    </xf>
    <xf numFmtId="181" fontId="60" fillId="112" borderId="0" applyNumberFormat="0" applyBorder="0" applyAlignment="0" applyProtection="0"/>
    <xf numFmtId="0" fontId="60" fillId="112" borderId="0" applyNumberFormat="0" applyBorder="0" applyAlignment="0" applyProtection="0"/>
    <xf numFmtId="181" fontId="60" fillId="112" borderId="0" applyNumberFormat="0" applyBorder="0" applyAlignment="0" applyProtection="0"/>
    <xf numFmtId="0" fontId="60" fillId="112" borderId="0" applyNumberFormat="0" applyBorder="0" applyAlignment="0" applyProtection="0"/>
    <xf numFmtId="181" fontId="60" fillId="74" borderId="0" applyNumberFormat="0" applyBorder="0" applyAlignment="0" applyProtection="0">
      <alignment vertical="center"/>
    </xf>
    <xf numFmtId="181" fontId="60" fillId="74" borderId="0" applyNumberFormat="0" applyBorder="0" applyAlignment="0" applyProtection="0">
      <alignment vertical="center"/>
    </xf>
    <xf numFmtId="0" fontId="38" fillId="37" borderId="0" applyNumberFormat="0" applyBorder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181" fontId="231" fillId="48" borderId="58" applyNumberFormat="0" applyAlignment="0" applyProtection="0">
      <alignment vertical="center"/>
    </xf>
    <xf numFmtId="0" fontId="231" fillId="48" borderId="58" applyNumberFormat="0" applyAlignment="0" applyProtection="0">
      <alignment vertical="center"/>
    </xf>
    <xf numFmtId="0" fontId="231" fillId="48" borderId="58" applyNumberFormat="0" applyAlignment="0" applyProtection="0">
      <alignment vertical="center"/>
    </xf>
    <xf numFmtId="0" fontId="231" fillId="48" borderId="58" applyNumberFormat="0" applyAlignment="0" applyProtection="0">
      <alignment vertical="center"/>
    </xf>
    <xf numFmtId="0" fontId="231" fillId="48" borderId="58" applyNumberFormat="0" applyAlignment="0" applyProtection="0">
      <alignment vertical="center"/>
    </xf>
    <xf numFmtId="0" fontId="231" fillId="48" borderId="58" applyNumberFormat="0" applyAlignment="0" applyProtection="0">
      <alignment vertical="center"/>
    </xf>
    <xf numFmtId="0" fontId="232" fillId="12" borderId="0" applyNumberFormat="0" applyBorder="0" applyAlignment="0" applyProtection="0">
      <alignment vertical="center"/>
    </xf>
    <xf numFmtId="0" fontId="233" fillId="95" borderId="0" applyNumberFormat="0" applyBorder="0" applyAlignment="0" applyProtection="0"/>
    <xf numFmtId="181" fontId="233" fillId="95" borderId="0" applyNumberFormat="0" applyBorder="0" applyAlignment="0" applyProtection="0"/>
    <xf numFmtId="0" fontId="232" fillId="12" borderId="0" applyNumberFormat="0" applyBorder="0" applyAlignment="0" applyProtection="0">
      <alignment vertical="center"/>
    </xf>
    <xf numFmtId="0" fontId="233" fillId="95" borderId="0" applyNumberFormat="0" applyBorder="0" applyAlignment="0" applyProtection="0"/>
    <xf numFmtId="181" fontId="233" fillId="95" borderId="0" applyNumberFormat="0" applyBorder="0" applyAlignment="0" applyProtection="0"/>
    <xf numFmtId="181" fontId="233" fillId="103" borderId="0" applyNumberFormat="0" applyBorder="0" applyAlignment="0" applyProtection="0">
      <alignment vertical="center"/>
    </xf>
    <xf numFmtId="181" fontId="233" fillId="103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0" fontId="234" fillId="42" borderId="59" applyNumberFormat="0" applyAlignment="0" applyProtection="0"/>
    <xf numFmtId="0" fontId="234" fillId="42" borderId="59" applyNumberFormat="0" applyAlignment="0" applyProtection="0"/>
    <xf numFmtId="0" fontId="234" fillId="42" borderId="59" applyNumberFormat="0" applyAlignment="0" applyProtection="0"/>
    <xf numFmtId="0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181" fontId="234" fillId="42" borderId="59" applyNumberFormat="0" applyAlignment="0" applyProtection="0"/>
    <xf numFmtId="0" fontId="234" fillId="42" borderId="59" applyNumberFormat="0" applyAlignment="0" applyProtection="0"/>
    <xf numFmtId="0" fontId="234" fillId="42" borderId="59" applyNumberFormat="0" applyAlignment="0" applyProtection="0"/>
    <xf numFmtId="0" fontId="234" fillId="42" borderId="59" applyNumberFormat="0" applyAlignment="0" applyProtection="0"/>
    <xf numFmtId="0" fontId="234" fillId="42" borderId="59" applyNumberFormat="0" applyAlignment="0" applyProtection="0"/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0" fontId="31" fillId="14" borderId="8" applyNumberFormat="0" applyAlignment="0" applyProtection="0">
      <alignment vertical="center"/>
    </xf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0" fontId="235" fillId="54" borderId="58" applyNumberFormat="0" applyAlignment="0" applyProtection="0"/>
    <xf numFmtId="0" fontId="235" fillId="54" borderId="58" applyNumberFormat="0" applyAlignment="0" applyProtection="0"/>
    <xf numFmtId="0" fontId="235" fillId="54" borderId="58" applyNumberFormat="0" applyAlignment="0" applyProtection="0"/>
    <xf numFmtId="0" fontId="235" fillId="54" borderId="58" applyNumberFormat="0" applyAlignment="0" applyProtection="0"/>
    <xf numFmtId="0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181" fontId="235" fillId="54" borderId="58" applyNumberFormat="0" applyAlignment="0" applyProtection="0"/>
    <xf numFmtId="0" fontId="235" fillId="54" borderId="58" applyNumberFormat="0" applyAlignment="0" applyProtection="0"/>
    <xf numFmtId="0" fontId="235" fillId="54" borderId="58" applyNumberFormat="0" applyAlignment="0" applyProtection="0"/>
    <xf numFmtId="0" fontId="235" fillId="54" borderId="58" applyNumberFormat="0" applyAlignment="0" applyProtection="0"/>
    <xf numFmtId="0" fontId="235" fillId="54" borderId="58" applyNumberFormat="0" applyAlignment="0" applyProtection="0"/>
    <xf numFmtId="0" fontId="235" fillId="54" borderId="58" applyNumberFormat="0" applyAlignment="0" applyProtection="0"/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0" fontId="30" fillId="13" borderId="7" applyNumberFormat="0" applyAlignment="0" applyProtection="0">
      <alignment vertical="center"/>
    </xf>
    <xf numFmtId="181" fontId="236" fillId="0" borderId="0" applyNumberFormat="0" applyFill="0" applyBorder="0" applyAlignment="0" applyProtection="0">
      <alignment vertical="center"/>
    </xf>
    <xf numFmtId="0" fontId="236" fillId="0" borderId="0" applyNumberFormat="0" applyFill="0" applyBorder="0" applyAlignment="0" applyProtection="0">
      <alignment vertical="center"/>
    </xf>
    <xf numFmtId="181" fontId="237" fillId="0" borderId="0" applyNumberFormat="0" applyFill="0" applyBorder="0" applyAlignment="0" applyProtection="0">
      <alignment vertical="top"/>
      <protection locked="0"/>
    </xf>
    <xf numFmtId="181" fontId="238" fillId="0" borderId="0" applyNumberFormat="0" applyFill="0" applyBorder="0" applyAlignment="0" applyProtection="0"/>
    <xf numFmtId="0" fontId="238" fillId="0" borderId="0" applyNumberFormat="0" applyFill="0" applyBorder="0" applyAlignment="0" applyProtection="0"/>
    <xf numFmtId="181" fontId="238" fillId="0" borderId="0" applyNumberFormat="0" applyFill="0" applyBorder="0" applyAlignment="0" applyProtection="0"/>
    <xf numFmtId="0" fontId="238" fillId="0" borderId="0" applyNumberFormat="0" applyFill="0" applyBorder="0" applyAlignment="0" applyProtection="0"/>
    <xf numFmtId="0" fontId="237" fillId="0" borderId="0" applyNumberFormat="0" applyFill="0" applyBorder="0" applyAlignment="0" applyProtection="0">
      <alignment vertical="top"/>
      <protection locked="0"/>
    </xf>
    <xf numFmtId="339" fontId="41" fillId="0" borderId="0" applyFont="0" applyFill="0" applyBorder="0" applyAlignment="0" applyProtection="0"/>
    <xf numFmtId="259" fontId="23" fillId="0" borderId="0" applyFont="0" applyFill="0" applyBorder="0" applyAlignment="0" applyProtection="0"/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0" fontId="55" fillId="104" borderId="54" applyNumberFormat="0" applyFont="0" applyAlignment="0" applyProtection="0">
      <alignment vertical="center"/>
    </xf>
    <xf numFmtId="0" fontId="55" fillId="104" borderId="54" applyNumberFormat="0" applyFont="0" applyAlignment="0" applyProtection="0">
      <alignment vertical="center"/>
    </xf>
    <xf numFmtId="0" fontId="55" fillId="104" borderId="54" applyNumberFormat="0" applyFont="0" applyAlignment="0" applyProtection="0">
      <alignment vertical="center"/>
    </xf>
    <xf numFmtId="0" fontId="55" fillId="104" borderId="54" applyNumberFormat="0" applyFont="0" applyAlignment="0" applyProtection="0">
      <alignment vertical="center"/>
    </xf>
    <xf numFmtId="0" fontId="55" fillId="104" borderId="54" applyNumberFormat="0" applyFont="0" applyAlignment="0" applyProtection="0">
      <alignment vertical="center"/>
    </xf>
    <xf numFmtId="181" fontId="41" fillId="0" borderId="0"/>
    <xf numFmtId="0" fontId="47" fillId="0" borderId="0"/>
    <xf numFmtId="0" fontId="41" fillId="0" borderId="0"/>
    <xf numFmtId="0" fontId="41" fillId="0" borderId="0"/>
    <xf numFmtId="0" fontId="239" fillId="0" borderId="0">
      <alignment vertical="center"/>
    </xf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41" fillId="0" borderId="0"/>
    <xf numFmtId="0" fontId="239" fillId="0" borderId="0">
      <alignment vertical="center"/>
    </xf>
    <xf numFmtId="0" fontId="239" fillId="0" borderId="0">
      <alignment vertical="center"/>
    </xf>
    <xf numFmtId="181" fontId="240" fillId="0" borderId="0"/>
    <xf numFmtId="340" fontId="44" fillId="0" borderId="0" applyFont="0" applyFill="0" applyBorder="0" applyAlignment="0" applyProtection="0"/>
    <xf numFmtId="341" fontId="44" fillId="0" borderId="0" applyFont="0" applyFill="0" applyBorder="0" applyAlignment="0" applyProtection="0"/>
    <xf numFmtId="181" fontId="233" fillId="103" borderId="0" applyNumberFormat="0" applyBorder="0" applyAlignment="0" applyProtection="0">
      <alignment vertical="center"/>
    </xf>
    <xf numFmtId="0" fontId="233" fillId="103" borderId="0" applyNumberFormat="0" applyBorder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181" fontId="20" fillId="91" borderId="54" applyNumberFormat="0" applyAlignment="0" applyProtection="0"/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0" fontId="56" fillId="16" borderId="11" applyNumberFormat="0" applyFont="0" applyAlignment="0" applyProtection="0">
      <alignment vertical="center"/>
    </xf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181" fontId="20" fillId="91" borderId="54" applyNumberFormat="0" applyAlignment="0" applyProtection="0"/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0" fontId="56" fillId="16" borderId="11" applyNumberFormat="0" applyFont="0" applyAlignment="0" applyProtection="0">
      <alignment vertical="center"/>
    </xf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181" fontId="20" fillId="91" borderId="54" applyNumberFormat="0" applyAlignment="0" applyProtection="0"/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0" fontId="56" fillId="16" borderId="11" applyNumberFormat="0" applyFont="0" applyAlignment="0" applyProtection="0">
      <alignment vertical="center"/>
    </xf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0" fontId="56" fillId="16" borderId="11" applyNumberFormat="0" applyFont="0" applyAlignment="0" applyProtection="0">
      <alignment vertical="center"/>
    </xf>
    <xf numFmtId="0" fontId="20" fillId="91" borderId="54" applyNumberFormat="0" applyAlignment="0" applyProtection="0"/>
    <xf numFmtId="0" fontId="20" fillId="91" borderId="54" applyNumberFormat="0" applyAlignment="0" applyProtection="0"/>
    <xf numFmtId="0" fontId="20" fillId="91" borderId="54" applyNumberFormat="0" applyAlignment="0" applyProtection="0"/>
    <xf numFmtId="0" fontId="20" fillId="91" borderId="54" applyNumberFormat="0" applyAlignment="0" applyProtection="0"/>
    <xf numFmtId="0" fontId="20" fillId="91" borderId="54" applyNumberFormat="0" applyAlignment="0" applyProtection="0"/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181" fontId="20" fillId="91" borderId="54" applyNumberFormat="0" applyAlignment="0" applyProtection="0"/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0" fontId="56" fillId="16" borderId="11" applyNumberFormat="0" applyFont="0" applyAlignment="0" applyProtection="0">
      <alignment vertical="center"/>
    </xf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181" fontId="20" fillId="91" borderId="54" applyNumberFormat="0" applyAlignment="0" applyProtection="0"/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0" fontId="56" fillId="16" borderId="11" applyNumberFormat="0" applyFont="0" applyAlignment="0" applyProtection="0">
      <alignment vertical="center"/>
    </xf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181" fontId="20" fillId="91" borderId="54" applyNumberFormat="0" applyAlignment="0" applyProtection="0"/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0" fontId="56" fillId="16" borderId="11" applyNumberFormat="0" applyFont="0" applyAlignment="0" applyProtection="0">
      <alignment vertical="center"/>
    </xf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181" fontId="20" fillId="91" borderId="54" applyNumberFormat="0" applyAlignment="0" applyProtection="0"/>
    <xf numFmtId="0" fontId="56" fillId="16" borderId="11" applyNumberFormat="0" applyFont="0" applyAlignment="0" applyProtection="0">
      <alignment vertical="center"/>
    </xf>
    <xf numFmtId="0" fontId="20" fillId="91" borderId="54" applyNumberFormat="0" applyAlignment="0" applyProtection="0"/>
    <xf numFmtId="0" fontId="20" fillId="91" borderId="54" applyNumberFormat="0" applyAlignment="0" applyProtection="0"/>
    <xf numFmtId="0" fontId="20" fillId="91" borderId="54" applyNumberFormat="0" applyAlignment="0" applyProtection="0"/>
    <xf numFmtId="0" fontId="20" fillId="91" borderId="54" applyNumberFormat="0" applyAlignment="0" applyProtection="0"/>
    <xf numFmtId="0" fontId="20" fillId="91" borderId="54" applyNumberFormat="0" applyAlignment="0" applyProtection="0"/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0" fontId="56" fillId="16" borderId="11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181" fontId="55" fillId="104" borderId="54" applyNumberFormat="0" applyFont="0" applyAlignment="0" applyProtection="0">
      <alignment vertical="center"/>
    </xf>
    <xf numFmtId="0" fontId="9" fillId="16" borderId="11" applyNumberFormat="0" applyFont="0" applyAlignment="0" applyProtection="0">
      <alignment vertical="center"/>
    </xf>
    <xf numFmtId="181" fontId="226" fillId="0" borderId="0" applyNumberFormat="0" applyFill="0" applyBorder="0" applyAlignment="0" applyProtection="0">
      <alignment vertical="center"/>
    </xf>
    <xf numFmtId="0" fontId="226" fillId="0" borderId="0" applyNumberFormat="0" applyFill="0" applyBorder="0" applyAlignment="0" applyProtection="0">
      <alignment vertical="center"/>
    </xf>
    <xf numFmtId="181" fontId="222" fillId="81" borderId="20" applyNumberFormat="0" applyAlignment="0" applyProtection="0">
      <alignment vertical="center"/>
    </xf>
    <xf numFmtId="0" fontId="222" fillId="81" borderId="20" applyNumberFormat="0" applyAlignment="0" applyProtection="0">
      <alignment vertical="center"/>
    </xf>
    <xf numFmtId="181" fontId="228" fillId="0" borderId="39" applyNumberFormat="0" applyFill="0" applyAlignment="0" applyProtection="0">
      <alignment vertical="center"/>
    </xf>
    <xf numFmtId="0" fontId="228" fillId="0" borderId="39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181" fontId="219" fillId="0" borderId="60" applyNumberFormat="0" applyFill="0" applyAlignment="0" applyProtection="0">
      <alignment vertical="center"/>
    </xf>
    <xf numFmtId="0" fontId="219" fillId="0" borderId="60" applyNumberFormat="0" applyFill="0" applyAlignment="0" applyProtection="0">
      <alignment vertical="center"/>
    </xf>
    <xf numFmtId="0" fontId="219" fillId="0" borderId="60" applyNumberFormat="0" applyFill="0" applyAlignment="0" applyProtection="0">
      <alignment vertical="center"/>
    </xf>
    <xf numFmtId="0" fontId="219" fillId="0" borderId="60" applyNumberFormat="0" applyFill="0" applyAlignment="0" applyProtection="0">
      <alignment vertical="center"/>
    </xf>
    <xf numFmtId="0" fontId="219" fillId="0" borderId="60" applyNumberFormat="0" applyFill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181" fontId="235" fillId="48" borderId="58" applyNumberFormat="0" applyAlignment="0" applyProtection="0">
      <alignment vertical="center"/>
    </xf>
    <xf numFmtId="0" fontId="235" fillId="48" borderId="58" applyNumberFormat="0" applyAlignment="0" applyProtection="0">
      <alignment vertical="center"/>
    </xf>
    <xf numFmtId="0" fontId="235" fillId="48" borderId="58" applyNumberFormat="0" applyAlignment="0" applyProtection="0">
      <alignment vertical="center"/>
    </xf>
    <xf numFmtId="0" fontId="235" fillId="48" borderId="58" applyNumberFormat="0" applyAlignment="0" applyProtection="0">
      <alignment vertical="center"/>
    </xf>
    <xf numFmtId="0" fontId="235" fillId="48" borderId="58" applyNumberFormat="0" applyAlignment="0" applyProtection="0">
      <alignment vertical="center"/>
    </xf>
    <xf numFmtId="0" fontId="235" fillId="48" borderId="58" applyNumberFormat="0" applyAlignment="0" applyProtection="0">
      <alignment vertical="center"/>
    </xf>
    <xf numFmtId="181" fontId="200" fillId="0" borderId="0" applyNumberFormat="0" applyFill="0" applyBorder="0" applyAlignment="0" applyProtection="0">
      <alignment vertical="center"/>
    </xf>
    <xf numFmtId="181" fontId="199" fillId="0" borderId="36" applyNumberFormat="0" applyFill="0" applyAlignment="0" applyProtection="0">
      <alignment vertical="center"/>
    </xf>
    <xf numFmtId="0" fontId="199" fillId="0" borderId="36" applyNumberFormat="0" applyFill="0" applyAlignment="0" applyProtection="0">
      <alignment vertical="center"/>
    </xf>
    <xf numFmtId="181" fontId="201" fillId="0" borderId="56" applyNumberFormat="0" applyFill="0" applyAlignment="0" applyProtection="0">
      <alignment vertical="center"/>
    </xf>
    <xf numFmtId="0" fontId="201" fillId="0" borderId="56" applyNumberFormat="0" applyFill="0" applyAlignment="0" applyProtection="0">
      <alignment vertical="center"/>
    </xf>
    <xf numFmtId="181" fontId="203" fillId="0" borderId="57" applyNumberFormat="0" applyFill="0" applyAlignment="0" applyProtection="0">
      <alignment vertical="center"/>
    </xf>
    <xf numFmtId="0" fontId="203" fillId="0" borderId="57" applyNumberFormat="0" applyFill="0" applyAlignment="0" applyProtection="0">
      <alignment vertical="center"/>
    </xf>
    <xf numFmtId="181" fontId="203" fillId="0" borderId="0" applyNumberFormat="0" applyFill="0" applyBorder="0" applyAlignment="0" applyProtection="0">
      <alignment vertical="center"/>
    </xf>
    <xf numFmtId="0" fontId="203" fillId="0" borderId="0" applyNumberFormat="0" applyFill="0" applyBorder="0" applyAlignment="0" applyProtection="0">
      <alignment vertical="center"/>
    </xf>
    <xf numFmtId="0" fontId="200" fillId="0" borderId="0" applyNumberFormat="0" applyFill="0" applyBorder="0" applyAlignment="0" applyProtection="0">
      <alignment vertical="center"/>
    </xf>
    <xf numFmtId="181" fontId="218" fillId="45" borderId="0" applyNumberFormat="0" applyBorder="0" applyAlignment="0" applyProtection="0">
      <alignment vertical="center"/>
    </xf>
    <xf numFmtId="0" fontId="218" fillId="45" borderId="0" applyNumberFormat="0" applyBorder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181" fontId="234" fillId="78" borderId="59" applyNumberFormat="0" applyAlignment="0" applyProtection="0">
      <alignment vertical="center"/>
    </xf>
    <xf numFmtId="0" fontId="234" fillId="78" borderId="59" applyNumberFormat="0" applyAlignment="0" applyProtection="0">
      <alignment vertical="center"/>
    </xf>
    <xf numFmtId="0" fontId="234" fillId="78" borderId="59" applyNumberFormat="0" applyAlignment="0" applyProtection="0">
      <alignment vertical="center"/>
    </xf>
    <xf numFmtId="0" fontId="234" fillId="78" borderId="59" applyNumberFormat="0" applyAlignment="0" applyProtection="0">
      <alignment vertical="center"/>
    </xf>
    <xf numFmtId="0" fontId="234" fillId="78" borderId="59" applyNumberFormat="0" applyAlignment="0" applyProtection="0">
      <alignment vertical="center"/>
    </xf>
    <xf numFmtId="41" fontId="241" fillId="0" borderId="0" applyFont="0" applyFill="0" applyBorder="0" applyAlignment="0" applyProtection="0"/>
    <xf numFmtId="43" fontId="241" fillId="0" borderId="0" applyFont="0" applyFill="0" applyBorder="0" applyAlignment="0" applyProtection="0"/>
    <xf numFmtId="181" fontId="242" fillId="0" borderId="0"/>
    <xf numFmtId="0" fontId="8" fillId="0" borderId="0">
      <alignment vertical="center"/>
    </xf>
    <xf numFmtId="43" fontId="8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0" fontId="6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0" fontId="5" fillId="0" borderId="0">
      <alignment vertical="center"/>
    </xf>
    <xf numFmtId="43" fontId="5" fillId="0" borderId="0" applyFont="0" applyFill="0" applyBorder="0" applyAlignment="0" applyProtection="0">
      <alignment vertical="center"/>
    </xf>
    <xf numFmtId="0" fontId="4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2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44" fillId="0" borderId="0" applyBorder="0"/>
    <xf numFmtId="0" fontId="41" fillId="0" borderId="0"/>
    <xf numFmtId="347" fontId="41" fillId="0" borderId="0" applyFont="0" applyFill="0" applyBorder="0" applyAlignment="0" applyProtection="0"/>
  </cellStyleXfs>
  <cellXfs count="315">
    <xf numFmtId="0" fontId="0" fillId="0" borderId="0" xfId="0">
      <alignment vertical="center"/>
    </xf>
    <xf numFmtId="0" fontId="0" fillId="0" borderId="0" xfId="0" applyNumberFormat="1" applyFill="1" applyProtection="1">
      <alignment vertical="center"/>
      <protection locked="0"/>
    </xf>
    <xf numFmtId="0" fontId="0" fillId="0" borderId="0" xfId="0" applyNumberFormat="1" applyFont="1">
      <alignment vertical="center"/>
    </xf>
    <xf numFmtId="0" fontId="0" fillId="0" borderId="0" xfId="0" applyFill="1">
      <alignment vertical="center"/>
    </xf>
    <xf numFmtId="0" fontId="14" fillId="0" borderId="1" xfId="0" applyNumberFormat="1" applyFont="1" applyFill="1" applyBorder="1" applyAlignment="1">
      <alignment horizontal="center" vertical="center"/>
    </xf>
    <xf numFmtId="0" fontId="15" fillId="5" borderId="2" xfId="0" applyNumberFormat="1" applyFont="1" applyFill="1" applyBorder="1" applyProtection="1">
      <alignment vertical="center"/>
      <protection locked="0"/>
    </xf>
    <xf numFmtId="0" fontId="15" fillId="5" borderId="2" xfId="0" applyNumberFormat="1" applyFont="1" applyFill="1" applyBorder="1" applyAlignment="1">
      <alignment horizontal="center" vertical="center"/>
    </xf>
    <xf numFmtId="0" fontId="15" fillId="6" borderId="2" xfId="0" applyNumberFormat="1" applyFont="1" applyFill="1" applyBorder="1" applyAlignment="1">
      <alignment horizontal="center" vertical="center"/>
    </xf>
    <xf numFmtId="0" fontId="15" fillId="0" borderId="2" xfId="0" applyNumberFormat="1" applyFont="1" applyFill="1" applyBorder="1" applyAlignment="1">
      <alignment horizontal="center" vertical="center"/>
    </xf>
    <xf numFmtId="0" fontId="14" fillId="0" borderId="2" xfId="0" applyNumberFormat="1" applyFont="1" applyFill="1" applyBorder="1" applyAlignment="1" applyProtection="1">
      <alignment horizontal="left" vertical="center" indent="1"/>
      <protection locked="0"/>
    </xf>
    <xf numFmtId="178" fontId="12" fillId="2" borderId="2" xfId="2" applyNumberFormat="1" applyFont="1" applyFill="1" applyBorder="1">
      <alignment vertical="center"/>
    </xf>
    <xf numFmtId="178" fontId="12" fillId="0" borderId="2" xfId="2" applyNumberFormat="1" applyFont="1" applyFill="1" applyBorder="1">
      <alignment vertical="center"/>
    </xf>
    <xf numFmtId="178" fontId="12" fillId="7" borderId="2" xfId="2" applyNumberFormat="1" applyFont="1" applyFill="1" applyBorder="1">
      <alignment vertical="center"/>
    </xf>
    <xf numFmtId="178" fontId="0" fillId="2" borderId="2" xfId="2" applyNumberFormat="1" applyFont="1" applyFill="1" applyBorder="1">
      <alignment vertical="center"/>
    </xf>
    <xf numFmtId="178" fontId="0" fillId="7" borderId="2" xfId="2" applyNumberFormat="1" applyFont="1" applyFill="1" applyBorder="1">
      <alignment vertical="center"/>
    </xf>
    <xf numFmtId="178" fontId="0" fillId="0" borderId="2" xfId="2" applyNumberFormat="1" applyFont="1" applyFill="1" applyBorder="1">
      <alignment vertical="center"/>
    </xf>
    <xf numFmtId="0" fontId="13" fillId="8" borderId="2" xfId="0" applyNumberFormat="1" applyFont="1" applyFill="1" applyBorder="1" applyProtection="1">
      <alignment vertical="center"/>
      <protection locked="0"/>
    </xf>
    <xf numFmtId="178" fontId="0" fillId="8" borderId="2" xfId="2" applyNumberFormat="1" applyFont="1" applyFill="1" applyBorder="1">
      <alignment vertical="center"/>
    </xf>
    <xf numFmtId="178" fontId="12" fillId="8" borderId="2" xfId="2" applyNumberFormat="1" applyFont="1" applyFill="1" applyBorder="1">
      <alignment vertical="center"/>
    </xf>
    <xf numFmtId="0" fontId="13" fillId="0" borderId="2" xfId="0" applyNumberFormat="1" applyFont="1" applyFill="1" applyBorder="1" applyAlignment="1" applyProtection="1">
      <alignment horizontal="left" vertical="center" indent="1"/>
      <protection locked="0"/>
    </xf>
    <xf numFmtId="0" fontId="14" fillId="0" borderId="2" xfId="0" applyNumberFormat="1" applyFont="1" applyFill="1" applyBorder="1" applyAlignment="1" applyProtection="1">
      <alignment horizontal="left" vertical="center" indent="2"/>
      <protection locked="0"/>
    </xf>
    <xf numFmtId="0" fontId="14" fillId="0" borderId="2" xfId="0" applyFont="1" applyFill="1" applyBorder="1" applyAlignment="1" applyProtection="1">
      <alignment horizontal="left" vertical="center" indent="1"/>
      <protection locked="0"/>
    </xf>
    <xf numFmtId="178" fontId="13" fillId="8" borderId="2" xfId="2" applyNumberFormat="1" applyFont="1" applyFill="1" applyBorder="1">
      <alignment vertical="center"/>
    </xf>
    <xf numFmtId="0" fontId="14" fillId="8" borderId="2" xfId="0" applyNumberFormat="1" applyFont="1" applyFill="1" applyBorder="1" applyProtection="1">
      <alignment vertical="center"/>
      <protection locked="0"/>
    </xf>
    <xf numFmtId="178" fontId="12" fillId="8" borderId="2" xfId="0" applyNumberFormat="1" applyFont="1" applyFill="1" applyBorder="1">
      <alignment vertical="center"/>
    </xf>
    <xf numFmtId="0" fontId="16" fillId="9" borderId="0" xfId="0" applyNumberFormat="1" applyFont="1" applyFill="1" applyBorder="1" applyAlignment="1" applyProtection="1">
      <alignment horizontal="center" vertical="center"/>
      <protection locked="0"/>
    </xf>
    <xf numFmtId="9" fontId="17" fillId="2" borderId="0" xfId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9" fontId="17" fillId="0" borderId="0" xfId="1" applyFont="1" applyFill="1" applyBorder="1" applyAlignment="1">
      <alignment horizontal="center" vertical="center"/>
    </xf>
    <xf numFmtId="9" fontId="17" fillId="7" borderId="0" xfId="1" applyFont="1" applyFill="1" applyBorder="1" applyAlignment="1">
      <alignment horizontal="center" vertical="center"/>
    </xf>
    <xf numFmtId="178" fontId="12" fillId="2" borderId="2" xfId="0" applyNumberFormat="1" applyFont="1" applyFill="1" applyBorder="1">
      <alignment vertical="center"/>
    </xf>
    <xf numFmtId="178" fontId="12" fillId="0" borderId="2" xfId="0" applyNumberFormat="1" applyFont="1" applyFill="1" applyBorder="1">
      <alignment vertical="center"/>
    </xf>
    <xf numFmtId="178" fontId="12" fillId="7" borderId="2" xfId="0" applyNumberFormat="1" applyFont="1" applyFill="1" applyBorder="1">
      <alignment vertical="center"/>
    </xf>
    <xf numFmtId="178" fontId="14" fillId="8" borderId="2" xfId="2" applyNumberFormat="1" applyFont="1" applyFill="1" applyBorder="1">
      <alignment vertical="center"/>
    </xf>
    <xf numFmtId="9" fontId="16" fillId="2" borderId="0" xfId="1" applyFont="1" applyFill="1" applyBorder="1" applyAlignment="1">
      <alignment horizontal="center" vertical="center"/>
    </xf>
    <xf numFmtId="0" fontId="0" fillId="0" borderId="0" xfId="0" applyNumberFormat="1" applyFont="1" applyFill="1">
      <alignment vertical="center"/>
    </xf>
    <xf numFmtId="9" fontId="16" fillId="0" borderId="0" xfId="1" applyFont="1" applyFill="1" applyBorder="1" applyAlignment="1">
      <alignment horizontal="center" vertical="center"/>
    </xf>
    <xf numFmtId="9" fontId="16" fillId="7" borderId="0" xfId="1" applyFont="1" applyFill="1" applyBorder="1" applyAlignment="1">
      <alignment horizontal="center" vertical="center"/>
    </xf>
    <xf numFmtId="178" fontId="19" fillId="0" borderId="0" xfId="3" applyNumberFormat="1" applyFont="1" applyFill="1" applyBorder="1" applyAlignment="1">
      <alignment horizontal="left"/>
    </xf>
    <xf numFmtId="0" fontId="0" fillId="2" borderId="0" xfId="0" applyNumberFormat="1" applyFont="1" applyFill="1">
      <alignment vertical="center"/>
    </xf>
    <xf numFmtId="0" fontId="0" fillId="7" borderId="0" xfId="0" applyNumberFormat="1" applyFont="1" applyFill="1">
      <alignment vertical="center"/>
    </xf>
    <xf numFmtId="9" fontId="19" fillId="0" borderId="0" xfId="4" applyFont="1" applyFill="1" applyBorder="1" applyAlignment="1">
      <alignment horizontal="left"/>
    </xf>
    <xf numFmtId="0" fontId="12" fillId="0" borderId="0" xfId="0" applyFont="1" applyFill="1" applyAlignment="1" applyProtection="1">
      <alignment horizontal="left" vertical="center"/>
      <protection locked="0"/>
    </xf>
    <xf numFmtId="0" fontId="14" fillId="0" borderId="0" xfId="0" applyFont="1">
      <alignment vertical="center"/>
    </xf>
    <xf numFmtId="43" fontId="0" fillId="0" borderId="0" xfId="12" applyFont="1">
      <alignment vertical="center"/>
    </xf>
    <xf numFmtId="178" fontId="0" fillId="0" borderId="0" xfId="0" applyNumberFormat="1">
      <alignment vertical="center"/>
    </xf>
    <xf numFmtId="0" fontId="14" fillId="0" borderId="61" xfId="0" applyNumberFormat="1" applyFont="1" applyFill="1" applyBorder="1" applyAlignment="1" applyProtection="1">
      <alignment horizontal="left" vertical="center" indent="1"/>
      <protection locked="0"/>
    </xf>
    <xf numFmtId="178" fontId="12" fillId="0" borderId="61" xfId="2" applyNumberFormat="1" applyFont="1" applyFill="1" applyBorder="1">
      <alignment vertical="center"/>
    </xf>
    <xf numFmtId="178" fontId="13" fillId="113" borderId="2" xfId="2" applyNumberFormat="1" applyFont="1" applyFill="1" applyBorder="1">
      <alignment vertical="center"/>
    </xf>
    <xf numFmtId="178" fontId="12" fillId="113" borderId="2" xfId="2" applyNumberFormat="1" applyFont="1" applyFill="1" applyBorder="1">
      <alignment vertical="center"/>
    </xf>
    <xf numFmtId="178" fontId="12" fillId="0" borderId="0" xfId="2" applyNumberFormat="1" applyFont="1" applyFill="1" applyBorder="1">
      <alignment vertical="center"/>
    </xf>
    <xf numFmtId="0" fontId="14" fillId="0" borderId="62" xfId="0" applyNumberFormat="1" applyFont="1" applyFill="1" applyBorder="1" applyAlignment="1" applyProtection="1">
      <alignment horizontal="left" vertical="center" indent="1"/>
      <protection locked="0"/>
    </xf>
    <xf numFmtId="178" fontId="12" fillId="0" borderId="62" xfId="2" applyNumberFormat="1" applyFont="1" applyFill="1" applyBorder="1">
      <alignment vertical="center"/>
    </xf>
    <xf numFmtId="0" fontId="0" fillId="0" borderId="0" xfId="0" applyNumberFormat="1" applyFont="1" applyFill="1" applyBorder="1">
      <alignment vertical="center"/>
    </xf>
    <xf numFmtId="178" fontId="16" fillId="0" borderId="0" xfId="1" applyNumberFormat="1" applyFont="1" applyFill="1" applyBorder="1" applyAlignment="1">
      <alignment horizontal="center" vertical="center"/>
    </xf>
    <xf numFmtId="43" fontId="12" fillId="0" borderId="2" xfId="2" applyNumberFormat="1" applyFont="1" applyFill="1" applyBorder="1">
      <alignment vertical="center"/>
    </xf>
    <xf numFmtId="0" fontId="0" fillId="0" borderId="0" xfId="0" applyNumberFormat="1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0" fontId="0" fillId="0" borderId="0" xfId="0" applyFont="1">
      <alignment vertical="center"/>
    </xf>
    <xf numFmtId="0" fontId="0" fillId="0" borderId="0" xfId="0" applyFont="1" applyBorder="1">
      <alignment vertical="center"/>
    </xf>
    <xf numFmtId="178" fontId="0" fillId="0" borderId="0" xfId="0" applyNumberFormat="1" applyFont="1">
      <alignment vertical="center"/>
    </xf>
    <xf numFmtId="342" fontId="13" fillId="0" borderId="0" xfId="9918" applyNumberFormat="1" applyFont="1" applyFill="1" applyBorder="1" applyAlignment="1" applyProtection="1">
      <alignment horizontal="center"/>
    </xf>
    <xf numFmtId="343" fontId="246" fillId="0" borderId="2" xfId="9917" applyNumberFormat="1" applyFont="1" applyFill="1" applyBorder="1">
      <alignment vertical="center"/>
    </xf>
    <xf numFmtId="178" fontId="13" fillId="0" borderId="0" xfId="3" applyNumberFormat="1" applyFont="1" applyFill="1" applyBorder="1" applyAlignment="1">
      <alignment horizontal="left"/>
    </xf>
    <xf numFmtId="9" fontId="13" fillId="0" borderId="0" xfId="4" applyFont="1" applyFill="1" applyBorder="1" applyAlignment="1">
      <alignment horizontal="left"/>
    </xf>
    <xf numFmtId="0" fontId="247" fillId="0" borderId="0" xfId="0" applyFont="1">
      <alignment vertical="center"/>
    </xf>
    <xf numFmtId="0" fontId="248" fillId="0" borderId="0" xfId="0" applyFont="1">
      <alignment vertical="center"/>
    </xf>
    <xf numFmtId="0" fontId="15" fillId="5" borderId="63" xfId="0" applyNumberFormat="1" applyFont="1" applyFill="1" applyBorder="1" applyAlignment="1">
      <alignment horizontal="center" vertical="center"/>
    </xf>
    <xf numFmtId="178" fontId="12" fillId="0" borderId="63" xfId="2" applyNumberFormat="1" applyFont="1" applyFill="1" applyBorder="1">
      <alignment vertical="center"/>
    </xf>
    <xf numFmtId="178" fontId="13" fillId="8" borderId="63" xfId="2" applyNumberFormat="1" applyFont="1" applyFill="1" applyBorder="1">
      <alignment vertical="center"/>
    </xf>
    <xf numFmtId="178" fontId="12" fillId="8" borderId="63" xfId="0" applyNumberFormat="1" applyFont="1" applyFill="1" applyBorder="1">
      <alignment vertical="center"/>
    </xf>
    <xf numFmtId="178" fontId="14" fillId="8" borderId="63" xfId="2" applyNumberFormat="1" applyFont="1" applyFill="1" applyBorder="1">
      <alignment vertical="center"/>
    </xf>
    <xf numFmtId="178" fontId="12" fillId="8" borderId="63" xfId="2" applyNumberFormat="1" applyFont="1" applyFill="1" applyBorder="1">
      <alignment vertical="center"/>
    </xf>
    <xf numFmtId="178" fontId="0" fillId="8" borderId="63" xfId="2" applyNumberFormat="1" applyFont="1" applyFill="1" applyBorder="1">
      <alignment vertical="center"/>
    </xf>
    <xf numFmtId="178" fontId="12" fillId="0" borderId="63" xfId="0" applyNumberFormat="1" applyFont="1" applyFill="1" applyBorder="1">
      <alignment vertical="center"/>
    </xf>
    <xf numFmtId="0" fontId="0" fillId="0" borderId="0" xfId="0" applyFont="1" applyFill="1" applyBorder="1">
      <alignment vertical="center"/>
    </xf>
    <xf numFmtId="178" fontId="0" fillId="0" borderId="0" xfId="2" applyNumberFormat="1" applyFont="1" applyFill="1" applyBorder="1">
      <alignment vertical="center"/>
    </xf>
    <xf numFmtId="178" fontId="13" fillId="0" borderId="0" xfId="2" applyNumberFormat="1" applyFont="1" applyFill="1" applyBorder="1">
      <alignment vertical="center"/>
    </xf>
    <xf numFmtId="178" fontId="12" fillId="0" borderId="0" xfId="0" applyNumberFormat="1" applyFont="1" applyFill="1" applyBorder="1">
      <alignment vertical="center"/>
    </xf>
    <xf numFmtId="178" fontId="14" fillId="0" borderId="0" xfId="2" applyNumberFormat="1" applyFont="1" applyFill="1" applyBorder="1">
      <alignment vertical="center"/>
    </xf>
    <xf numFmtId="0" fontId="0" fillId="0" borderId="0" xfId="0" applyFill="1" applyBorder="1">
      <alignment vertical="center"/>
    </xf>
    <xf numFmtId="43" fontId="0" fillId="0" borderId="0" xfId="12" applyFont="1" applyFill="1" applyBorder="1">
      <alignment vertical="center"/>
    </xf>
    <xf numFmtId="0" fontId="249" fillId="3" borderId="0" xfId="0" applyFont="1" applyFill="1" applyBorder="1">
      <alignment vertical="center"/>
    </xf>
    <xf numFmtId="0" fontId="250" fillId="3" borderId="0" xfId="0" applyNumberFormat="1" applyFont="1" applyFill="1" applyBorder="1" applyAlignment="1">
      <alignment horizontal="center" vertical="center"/>
    </xf>
    <xf numFmtId="0" fontId="12" fillId="0" borderId="2" xfId="2" applyNumberFormat="1" applyFont="1" applyFill="1" applyBorder="1">
      <alignment vertical="center"/>
    </xf>
    <xf numFmtId="178" fontId="0" fillId="0" borderId="0" xfId="0" applyNumberFormat="1" applyFont="1" applyFill="1">
      <alignment vertical="center"/>
    </xf>
    <xf numFmtId="0" fontId="251" fillId="5" borderId="2" xfId="0" applyNumberFormat="1" applyFont="1" applyFill="1" applyBorder="1" applyAlignment="1">
      <alignment horizontal="center" vertical="center"/>
    </xf>
    <xf numFmtId="0" fontId="12" fillId="0" borderId="62" xfId="2" applyNumberFormat="1" applyFont="1" applyFill="1" applyBorder="1">
      <alignment vertical="center"/>
    </xf>
    <xf numFmtId="43" fontId="0" fillId="0" borderId="0" xfId="0" applyNumberFormat="1" applyFont="1" applyFill="1">
      <alignment vertical="center"/>
    </xf>
    <xf numFmtId="178" fontId="17" fillId="0" borderId="0" xfId="0" applyNumberFormat="1" applyFont="1" applyFill="1" applyBorder="1" applyAlignment="1">
      <alignment horizontal="center" vertical="center"/>
    </xf>
    <xf numFmtId="343" fontId="0" fillId="0" borderId="0" xfId="0" applyNumberFormat="1" applyFont="1" applyFill="1">
      <alignment vertical="center"/>
    </xf>
    <xf numFmtId="178" fontId="12" fillId="114" borderId="2" xfId="2" applyNumberFormat="1" applyFont="1" applyFill="1" applyBorder="1">
      <alignment vertical="center"/>
    </xf>
    <xf numFmtId="343" fontId="12" fillId="0" borderId="2" xfId="2" applyNumberFormat="1" applyFont="1" applyFill="1" applyBorder="1">
      <alignment vertical="center"/>
    </xf>
    <xf numFmtId="0" fontId="0" fillId="0" borderId="2" xfId="0" applyNumberFormat="1" applyBorder="1">
      <alignment vertical="center"/>
    </xf>
    <xf numFmtId="343" fontId="252" fillId="115" borderId="2" xfId="9917" applyNumberFormat="1" applyFont="1" applyFill="1" applyBorder="1">
      <alignment vertical="center"/>
    </xf>
    <xf numFmtId="342" fontId="253" fillId="0" borderId="0" xfId="9918" applyNumberFormat="1" applyFont="1" applyFill="1" applyBorder="1" applyAlignment="1" applyProtection="1">
      <alignment horizontal="center"/>
    </xf>
    <xf numFmtId="0" fontId="13" fillId="114" borderId="2" xfId="0" applyNumberFormat="1" applyFont="1" applyFill="1" applyBorder="1" applyAlignment="1" applyProtection="1">
      <alignment horizontal="left" vertical="center" indent="1"/>
      <protection locked="0"/>
    </xf>
    <xf numFmtId="0" fontId="0" fillId="114" borderId="0" xfId="0" applyFill="1">
      <alignment vertical="center"/>
    </xf>
    <xf numFmtId="11" fontId="12" fillId="0" borderId="62" xfId="2" applyNumberFormat="1" applyFont="1" applyFill="1" applyBorder="1">
      <alignment vertical="center"/>
    </xf>
    <xf numFmtId="344" fontId="12" fillId="0" borderId="2" xfId="2" applyNumberFormat="1" applyFont="1" applyFill="1" applyBorder="1">
      <alignment vertical="center"/>
    </xf>
    <xf numFmtId="0" fontId="254" fillId="0" borderId="0" xfId="0" applyFont="1">
      <alignment vertical="center"/>
    </xf>
    <xf numFmtId="0" fontId="255" fillId="0" borderId="0" xfId="0" applyFont="1">
      <alignment vertical="center"/>
    </xf>
    <xf numFmtId="43" fontId="0" fillId="0" borderId="0" xfId="2" applyFont="1">
      <alignment vertical="center"/>
    </xf>
    <xf numFmtId="49" fontId="15" fillId="5" borderId="2" xfId="0" applyNumberFormat="1" applyFont="1" applyFill="1" applyBorder="1" applyAlignment="1">
      <alignment horizontal="center" vertical="center"/>
    </xf>
    <xf numFmtId="9" fontId="16" fillId="0" borderId="2" xfId="1" applyFont="1" applyFill="1" applyBorder="1" applyAlignment="1">
      <alignment horizontal="center" vertical="center"/>
    </xf>
    <xf numFmtId="43" fontId="254" fillId="0" borderId="0" xfId="12" applyFont="1">
      <alignment vertical="center"/>
    </xf>
    <xf numFmtId="43" fontId="255" fillId="0" borderId="0" xfId="12" applyFont="1">
      <alignment vertical="center"/>
    </xf>
    <xf numFmtId="345" fontId="257" fillId="9" borderId="0" xfId="12" applyNumberFormat="1" applyFont="1" applyFill="1" applyAlignment="1">
      <alignment vertical="center"/>
    </xf>
    <xf numFmtId="345" fontId="258" fillId="9" borderId="33" xfId="12" applyNumberFormat="1" applyFont="1" applyFill="1" applyBorder="1" applyAlignment="1">
      <alignment vertical="center"/>
    </xf>
    <xf numFmtId="345" fontId="15" fillId="5" borderId="2" xfId="13" applyNumberFormat="1" applyFont="1" applyFill="1" applyBorder="1" applyProtection="1">
      <alignment vertical="center"/>
      <protection locked="0"/>
    </xf>
    <xf numFmtId="345" fontId="259" fillId="3" borderId="2" xfId="12" applyNumberFormat="1" applyFont="1" applyFill="1" applyBorder="1" applyAlignment="1">
      <alignment horizontal="left" vertical="center"/>
    </xf>
    <xf numFmtId="345" fontId="211" fillId="9" borderId="0" xfId="12" applyNumberFormat="1" applyFont="1" applyFill="1" applyAlignment="1">
      <alignment vertical="center"/>
    </xf>
    <xf numFmtId="345" fontId="12" fillId="0" borderId="2" xfId="12" applyNumberFormat="1" applyFont="1" applyFill="1" applyBorder="1">
      <alignment vertical="center"/>
    </xf>
    <xf numFmtId="345" fontId="14" fillId="0" borderId="2" xfId="13" applyNumberFormat="1" applyFont="1" applyFill="1" applyBorder="1" applyAlignment="1" applyProtection="1">
      <alignment horizontal="left" vertical="center" indent="1"/>
      <protection locked="0"/>
    </xf>
    <xf numFmtId="345" fontId="14" fillId="0" borderId="61" xfId="13" applyNumberFormat="1" applyFont="1" applyFill="1" applyBorder="1" applyAlignment="1" applyProtection="1">
      <alignment horizontal="left" vertical="center" indent="1"/>
      <protection locked="0"/>
    </xf>
    <xf numFmtId="345" fontId="12" fillId="0" borderId="61" xfId="12" applyNumberFormat="1" applyFont="1" applyFill="1" applyBorder="1">
      <alignment vertical="center"/>
    </xf>
    <xf numFmtId="345" fontId="13" fillId="113" borderId="2" xfId="2" applyNumberFormat="1" applyFont="1" applyFill="1" applyBorder="1">
      <alignment vertical="center"/>
    </xf>
    <xf numFmtId="345" fontId="12" fillId="113" borderId="2" xfId="12" applyNumberFormat="1" applyFont="1" applyFill="1" applyBorder="1">
      <alignment vertical="center"/>
    </xf>
    <xf numFmtId="345" fontId="14" fillId="0" borderId="62" xfId="13" applyNumberFormat="1" applyFont="1" applyFill="1" applyBorder="1" applyAlignment="1" applyProtection="1">
      <alignment horizontal="left" vertical="center" indent="1"/>
      <protection locked="0"/>
    </xf>
    <xf numFmtId="345" fontId="12" fillId="0" borderId="62" xfId="12" applyNumberFormat="1" applyFont="1" applyFill="1" applyBorder="1">
      <alignment vertical="center"/>
    </xf>
    <xf numFmtId="345" fontId="13" fillId="8" borderId="2" xfId="13" applyNumberFormat="1" applyFont="1" applyFill="1" applyBorder="1" applyProtection="1">
      <alignment vertical="center"/>
      <protection locked="0"/>
    </xf>
    <xf numFmtId="345" fontId="0" fillId="8" borderId="2" xfId="12" applyNumberFormat="1" applyFont="1" applyFill="1" applyBorder="1">
      <alignment vertical="center"/>
    </xf>
    <xf numFmtId="345" fontId="13" fillId="114" borderId="2" xfId="13" applyNumberFormat="1" applyFont="1" applyFill="1" applyBorder="1" applyAlignment="1" applyProtection="1">
      <alignment horizontal="left" vertical="center" indent="1"/>
      <protection locked="0"/>
    </xf>
    <xf numFmtId="345" fontId="12" fillId="114" borderId="2" xfId="12" applyNumberFormat="1" applyFont="1" applyFill="1" applyBorder="1">
      <alignment vertical="center"/>
    </xf>
    <xf numFmtId="345" fontId="14" fillId="0" borderId="2" xfId="13" applyNumberFormat="1" applyFont="1" applyFill="1" applyBorder="1" applyAlignment="1" applyProtection="1">
      <alignment horizontal="left" vertical="center" indent="2"/>
      <protection locked="0"/>
    </xf>
    <xf numFmtId="345" fontId="261" fillId="9" borderId="0" xfId="12" applyNumberFormat="1" applyFont="1" applyFill="1" applyAlignment="1">
      <alignment vertical="center"/>
    </xf>
    <xf numFmtId="345" fontId="51" fillId="9" borderId="0" xfId="12" applyNumberFormat="1" applyFont="1" applyFill="1" applyAlignment="1">
      <alignment vertical="center"/>
    </xf>
    <xf numFmtId="345" fontId="13" fillId="8" borderId="2" xfId="12" applyNumberFormat="1" applyFont="1" applyFill="1" applyBorder="1">
      <alignment vertical="center"/>
    </xf>
    <xf numFmtId="345" fontId="14" fillId="8" borderId="2" xfId="13" applyNumberFormat="1" applyFont="1" applyFill="1" applyBorder="1" applyProtection="1">
      <alignment vertical="center"/>
      <protection locked="0"/>
    </xf>
    <xf numFmtId="345" fontId="12" fillId="8" borderId="2" xfId="12" applyNumberFormat="1" applyFont="1" applyFill="1" applyBorder="1">
      <alignment vertical="center"/>
    </xf>
    <xf numFmtId="195" fontId="16" fillId="9" borderId="0" xfId="13" applyNumberFormat="1" applyFont="1" applyFill="1" applyBorder="1" applyAlignment="1" applyProtection="1">
      <alignment horizontal="center" vertical="center"/>
      <protection locked="0"/>
    </xf>
    <xf numFmtId="195" fontId="17" fillId="0" borderId="0" xfId="1" applyNumberFormat="1" applyFont="1" applyFill="1" applyBorder="1" applyAlignment="1">
      <alignment horizontal="center" vertical="center"/>
    </xf>
    <xf numFmtId="195" fontId="257" fillId="9" borderId="0" xfId="1" applyNumberFormat="1" applyFont="1" applyFill="1" applyAlignment="1">
      <alignment vertical="center"/>
    </xf>
    <xf numFmtId="345" fontId="13" fillId="0" borderId="2" xfId="13" applyNumberFormat="1" applyFont="1" applyFill="1" applyBorder="1" applyAlignment="1" applyProtection="1">
      <alignment horizontal="left" vertical="center" indent="1"/>
      <protection locked="0"/>
    </xf>
    <xf numFmtId="345" fontId="14" fillId="8" borderId="2" xfId="12" applyNumberFormat="1" applyFont="1" applyFill="1" applyBorder="1">
      <alignment vertical="center"/>
    </xf>
    <xf numFmtId="345" fontId="13" fillId="0" borderId="0" xfId="3" applyNumberFormat="1" applyFont="1" applyFill="1" applyBorder="1" applyAlignment="1">
      <alignment horizontal="left"/>
    </xf>
    <xf numFmtId="345" fontId="0" fillId="0" borderId="0" xfId="12" applyNumberFormat="1" applyFont="1" applyFill="1">
      <alignment vertical="center"/>
    </xf>
    <xf numFmtId="345" fontId="0" fillId="0" borderId="2" xfId="12" applyNumberFormat="1" applyFont="1" applyBorder="1">
      <alignment vertical="center"/>
    </xf>
    <xf numFmtId="345" fontId="14" fillId="116" borderId="2" xfId="13" applyNumberFormat="1" applyFont="1" applyFill="1" applyBorder="1" applyProtection="1">
      <alignment vertical="center"/>
      <protection locked="0"/>
    </xf>
    <xf numFmtId="345" fontId="12" fillId="116" borderId="2" xfId="13" applyNumberFormat="1" applyFont="1" applyFill="1" applyBorder="1">
      <alignment vertical="center"/>
    </xf>
    <xf numFmtId="345" fontId="14" fillId="116" borderId="2" xfId="2" applyNumberFormat="1" applyFont="1" applyFill="1" applyBorder="1">
      <alignment vertical="center"/>
    </xf>
    <xf numFmtId="195" fontId="16" fillId="117" borderId="0" xfId="13" applyNumberFormat="1" applyFont="1" applyFill="1" applyBorder="1" applyAlignment="1" applyProtection="1">
      <alignment horizontal="center" vertical="center"/>
      <protection locked="0"/>
    </xf>
    <xf numFmtId="195" fontId="16" fillId="117" borderId="0" xfId="8162" applyNumberFormat="1" applyFont="1" applyFill="1" applyBorder="1" applyAlignment="1">
      <alignment horizontal="center" vertical="center"/>
    </xf>
    <xf numFmtId="195" fontId="257" fillId="9" borderId="0" xfId="12" applyNumberFormat="1" applyFont="1" applyFill="1" applyAlignment="1">
      <alignment vertical="center"/>
    </xf>
    <xf numFmtId="345" fontId="16" fillId="0" borderId="0" xfId="13" applyNumberFormat="1" applyFont="1" applyFill="1" applyBorder="1" applyAlignment="1" applyProtection="1">
      <alignment horizontal="center" vertical="center"/>
      <protection locked="0"/>
    </xf>
    <xf numFmtId="345" fontId="0" fillId="0" borderId="0" xfId="12" applyNumberFormat="1" applyFont="1" applyBorder="1">
      <alignment vertical="center"/>
    </xf>
    <xf numFmtId="345" fontId="257" fillId="9" borderId="0" xfId="12" applyNumberFormat="1" applyFont="1" applyFill="1" applyBorder="1" applyAlignment="1">
      <alignment vertical="center"/>
    </xf>
    <xf numFmtId="345" fontId="0" fillId="0" borderId="2" xfId="12" applyNumberFormat="1" applyFont="1" applyFill="1" applyBorder="1">
      <alignment vertical="center"/>
    </xf>
    <xf numFmtId="345" fontId="255" fillId="0" borderId="0" xfId="12" applyNumberFormat="1" applyFont="1">
      <alignment vertical="center"/>
    </xf>
    <xf numFmtId="345" fontId="0" fillId="0" borderId="0" xfId="12" applyNumberFormat="1" applyFont="1">
      <alignment vertical="center"/>
    </xf>
    <xf numFmtId="345" fontId="254" fillId="0" borderId="0" xfId="12" applyNumberFormat="1" applyFont="1">
      <alignment vertical="center"/>
    </xf>
    <xf numFmtId="49" fontId="265" fillId="118" borderId="2" xfId="0" applyNumberFormat="1" applyFont="1" applyFill="1" applyBorder="1" applyAlignment="1">
      <alignment horizontal="center"/>
    </xf>
    <xf numFmtId="49" fontId="19" fillId="119" borderId="2" xfId="0" applyNumberFormat="1" applyFont="1" applyFill="1" applyBorder="1" applyAlignment="1">
      <alignment horizontal="center"/>
    </xf>
    <xf numFmtId="178" fontId="12" fillId="0" borderId="2" xfId="12" applyNumberFormat="1" applyFont="1" applyFill="1" applyBorder="1">
      <alignment vertical="center"/>
    </xf>
    <xf numFmtId="346" fontId="14" fillId="0" borderId="2" xfId="12" applyNumberFormat="1" applyFont="1" applyFill="1" applyBorder="1" applyAlignment="1" applyProtection="1">
      <alignment horizontal="left" vertical="center" indent="1"/>
      <protection locked="0"/>
    </xf>
    <xf numFmtId="346" fontId="12" fillId="0" borderId="2" xfId="12" applyNumberFormat="1" applyFont="1" applyFill="1" applyBorder="1">
      <alignment vertical="center"/>
    </xf>
    <xf numFmtId="346" fontId="257" fillId="9" borderId="0" xfId="12" applyNumberFormat="1" applyFont="1" applyFill="1" applyAlignment="1">
      <alignment vertical="center"/>
    </xf>
    <xf numFmtId="346" fontId="260" fillId="0" borderId="2" xfId="12" applyNumberFormat="1" applyFont="1" applyFill="1" applyBorder="1" applyAlignment="1" applyProtection="1">
      <alignment horizontal="left"/>
    </xf>
    <xf numFmtId="43" fontId="211" fillId="0" borderId="2" xfId="13" applyNumberFormat="1" applyFont="1" applyFill="1" applyBorder="1" applyAlignment="1">
      <alignment horizontal="right"/>
    </xf>
    <xf numFmtId="178" fontId="230" fillId="0" borderId="2" xfId="13" applyNumberFormat="1" applyFont="1" applyBorder="1">
      <alignment vertical="center"/>
    </xf>
    <xf numFmtId="343" fontId="211" fillId="0" borderId="2" xfId="2" applyNumberFormat="1" applyFont="1" applyBorder="1">
      <alignment vertical="center"/>
    </xf>
    <xf numFmtId="0" fontId="211" fillId="0" borderId="2" xfId="2" applyNumberFormat="1" applyFont="1" applyBorder="1">
      <alignment vertical="center"/>
    </xf>
    <xf numFmtId="43" fontId="211" fillId="0" borderId="2" xfId="2" applyFont="1" applyFill="1" applyBorder="1" applyAlignment="1">
      <alignment horizontal="right"/>
    </xf>
    <xf numFmtId="0" fontId="211" fillId="0" borderId="2" xfId="13" applyFont="1" applyFill="1" applyBorder="1" applyAlignment="1">
      <alignment horizontal="right"/>
    </xf>
    <xf numFmtId="0" fontId="211" fillId="0" borderId="2" xfId="2" applyNumberFormat="1" applyFont="1" applyFill="1" applyBorder="1" applyAlignment="1">
      <alignment horizontal="right"/>
    </xf>
    <xf numFmtId="178" fontId="266" fillId="0" borderId="2" xfId="12" applyNumberFormat="1" applyFont="1" applyFill="1" applyBorder="1">
      <alignment vertical="center"/>
    </xf>
    <xf numFmtId="178" fontId="266" fillId="0" borderId="2" xfId="8928" applyNumberFormat="1" applyFont="1" applyFill="1" applyBorder="1">
      <alignment vertical="center"/>
    </xf>
    <xf numFmtId="178" fontId="266" fillId="0" borderId="2" xfId="2" applyNumberFormat="1" applyFont="1" applyFill="1" applyBorder="1">
      <alignment vertical="center"/>
    </xf>
    <xf numFmtId="178" fontId="230" fillId="0" borderId="2" xfId="9919" applyNumberFormat="1" applyFont="1" applyBorder="1" applyAlignment="1">
      <alignment horizontal="center" vertical="center" wrapText="1"/>
    </xf>
    <xf numFmtId="43" fontId="258" fillId="9" borderId="33" xfId="12" applyFont="1" applyFill="1" applyBorder="1" applyAlignment="1">
      <alignment vertical="center"/>
    </xf>
    <xf numFmtId="43" fontId="257" fillId="9" borderId="0" xfId="12" applyFont="1" applyFill="1" applyAlignment="1">
      <alignment vertical="center"/>
    </xf>
    <xf numFmtId="43" fontId="12" fillId="0" borderId="2" xfId="12" applyFont="1" applyFill="1" applyBorder="1">
      <alignment vertical="center"/>
    </xf>
    <xf numFmtId="43" fontId="12" fillId="0" borderId="61" xfId="12" applyFont="1" applyFill="1" applyBorder="1">
      <alignment vertical="center"/>
    </xf>
    <xf numFmtId="43" fontId="12" fillId="113" borderId="2" xfId="12" applyFont="1" applyFill="1" applyBorder="1">
      <alignment vertical="center"/>
    </xf>
    <xf numFmtId="43" fontId="12" fillId="0" borderId="62" xfId="12" applyFont="1" applyFill="1" applyBorder="1">
      <alignment vertical="center"/>
    </xf>
    <xf numFmtId="43" fontId="0" fillId="8" borderId="2" xfId="12" applyFont="1" applyFill="1" applyBorder="1">
      <alignment vertical="center"/>
    </xf>
    <xf numFmtId="43" fontId="12" fillId="114" borderId="2" xfId="12" applyFont="1" applyFill="1" applyBorder="1">
      <alignment vertical="center"/>
    </xf>
    <xf numFmtId="43" fontId="13" fillId="8" borderId="2" xfId="12" applyFont="1" applyFill="1" applyBorder="1">
      <alignment vertical="center"/>
    </xf>
    <xf numFmtId="43" fontId="12" fillId="8" borderId="2" xfId="12" applyFont="1" applyFill="1" applyBorder="1">
      <alignment vertical="center"/>
    </xf>
    <xf numFmtId="43" fontId="17" fillId="0" borderId="0" xfId="12" applyFont="1" applyFill="1" applyBorder="1" applyAlignment="1">
      <alignment horizontal="center" vertical="center"/>
    </xf>
    <xf numFmtId="43" fontId="14" fillId="8" borderId="2" xfId="12" applyFont="1" applyFill="1" applyBorder="1">
      <alignment vertical="center"/>
    </xf>
    <xf numFmtId="43" fontId="0" fillId="0" borderId="0" xfId="12" applyFont="1" applyFill="1">
      <alignment vertical="center"/>
    </xf>
    <xf numFmtId="43" fontId="0" fillId="0" borderId="2" xfId="12" applyFont="1" applyBorder="1">
      <alignment vertical="center"/>
    </xf>
    <xf numFmtId="43" fontId="12" fillId="116" borderId="2" xfId="12" applyFont="1" applyFill="1" applyBorder="1">
      <alignment vertical="center"/>
    </xf>
    <xf numFmtId="43" fontId="16" fillId="117" borderId="0" xfId="12" applyFont="1" applyFill="1" applyBorder="1" applyAlignment="1">
      <alignment horizontal="center" vertical="center"/>
    </xf>
    <xf numFmtId="43" fontId="0" fillId="0" borderId="0" xfId="12" applyFont="1" applyBorder="1">
      <alignment vertical="center"/>
    </xf>
    <xf numFmtId="43" fontId="0" fillId="0" borderId="2" xfId="12" applyFont="1" applyFill="1" applyBorder="1">
      <alignment vertical="center"/>
    </xf>
    <xf numFmtId="43" fontId="15" fillId="5" borderId="2" xfId="12" applyFont="1" applyFill="1" applyBorder="1" applyProtection="1">
      <alignment vertical="center"/>
      <protection locked="0"/>
    </xf>
    <xf numFmtId="43" fontId="14" fillId="0" borderId="2" xfId="12" applyFont="1" applyFill="1" applyBorder="1" applyAlignment="1" applyProtection="1">
      <alignment horizontal="left" vertical="center" indent="1"/>
      <protection locked="0"/>
    </xf>
    <xf numFmtId="43" fontId="260" fillId="0" borderId="2" xfId="12" applyFont="1" applyFill="1" applyBorder="1" applyAlignment="1" applyProtection="1">
      <alignment horizontal="left"/>
    </xf>
    <xf numFmtId="43" fontId="14" fillId="0" borderId="61" xfId="12" applyFont="1" applyFill="1" applyBorder="1" applyAlignment="1" applyProtection="1">
      <alignment horizontal="left" vertical="center" indent="1"/>
      <protection locked="0"/>
    </xf>
    <xf numFmtId="43" fontId="13" fillId="113" borderId="2" xfId="12" applyFont="1" applyFill="1" applyBorder="1">
      <alignment vertical="center"/>
    </xf>
    <xf numFmtId="43" fontId="14" fillId="0" borderId="62" xfId="12" applyFont="1" applyFill="1" applyBorder="1" applyAlignment="1" applyProtection="1">
      <alignment horizontal="left" vertical="center" indent="1"/>
      <protection locked="0"/>
    </xf>
    <xf numFmtId="43" fontId="13" fillId="8" borderId="2" xfId="12" applyFont="1" applyFill="1" applyBorder="1" applyProtection="1">
      <alignment vertical="center"/>
      <protection locked="0"/>
    </xf>
    <xf numFmtId="43" fontId="13" fillId="114" borderId="2" xfId="12" applyFont="1" applyFill="1" applyBorder="1" applyAlignment="1" applyProtection="1">
      <alignment horizontal="left" vertical="center" indent="1"/>
      <protection locked="0"/>
    </xf>
    <xf numFmtId="43" fontId="14" fillId="0" borderId="2" xfId="12" applyFont="1" applyFill="1" applyBorder="1" applyAlignment="1" applyProtection="1">
      <alignment horizontal="left" vertical="center" indent="2"/>
      <protection locked="0"/>
    </xf>
    <xf numFmtId="43" fontId="261" fillId="9" borderId="0" xfId="12" applyFont="1" applyFill="1" applyAlignment="1">
      <alignment vertical="center"/>
    </xf>
    <xf numFmtId="43" fontId="14" fillId="8" borderId="2" xfId="12" applyFont="1" applyFill="1" applyBorder="1" applyProtection="1">
      <alignment vertical="center"/>
      <protection locked="0"/>
    </xf>
    <xf numFmtId="43" fontId="16" fillId="9" borderId="0" xfId="12" applyFont="1" applyFill="1" applyBorder="1" applyAlignment="1" applyProtection="1">
      <alignment horizontal="center" vertical="center"/>
      <protection locked="0"/>
    </xf>
    <xf numFmtId="43" fontId="13" fillId="0" borderId="2" xfId="12" applyFont="1" applyFill="1" applyBorder="1" applyAlignment="1" applyProtection="1">
      <alignment horizontal="left" vertical="center" indent="1"/>
      <protection locked="0"/>
    </xf>
    <xf numFmtId="43" fontId="13" fillId="0" borderId="0" xfId="12" applyFont="1" applyFill="1" applyBorder="1" applyAlignment="1">
      <alignment horizontal="left"/>
    </xf>
    <xf numFmtId="43" fontId="14" fillId="116" borderId="2" xfId="12" applyFont="1" applyFill="1" applyBorder="1" applyProtection="1">
      <alignment vertical="center"/>
      <protection locked="0"/>
    </xf>
    <xf numFmtId="43" fontId="16" fillId="117" borderId="0" xfId="12" applyFont="1" applyFill="1" applyBorder="1" applyAlignment="1" applyProtection="1">
      <alignment horizontal="center" vertical="center"/>
      <protection locked="0"/>
    </xf>
    <xf numFmtId="43" fontId="16" fillId="0" borderId="0" xfId="12" applyFont="1" applyFill="1" applyBorder="1" applyAlignment="1" applyProtection="1">
      <alignment horizontal="center" vertical="center"/>
      <protection locked="0"/>
    </xf>
    <xf numFmtId="43" fontId="257" fillId="9" borderId="0" xfId="12" applyFont="1" applyFill="1" applyBorder="1" applyAlignment="1">
      <alignment vertical="center"/>
    </xf>
    <xf numFmtId="178" fontId="258" fillId="9" borderId="33" xfId="12" applyNumberFormat="1" applyFont="1" applyFill="1" applyBorder="1" applyAlignment="1">
      <alignment vertical="center"/>
    </xf>
    <xf numFmtId="178" fontId="257" fillId="9" borderId="0" xfId="12" applyNumberFormat="1" applyFont="1" applyFill="1" applyAlignment="1">
      <alignment vertical="center"/>
    </xf>
    <xf numFmtId="178" fontId="15" fillId="5" borderId="2" xfId="12" applyNumberFormat="1" applyFont="1" applyFill="1" applyBorder="1" applyProtection="1">
      <alignment vertical="center"/>
      <protection locked="0"/>
    </xf>
    <xf numFmtId="178" fontId="14" fillId="0" borderId="2" xfId="12" applyNumberFormat="1" applyFont="1" applyFill="1" applyBorder="1" applyAlignment="1" applyProtection="1">
      <alignment horizontal="left" vertical="center" indent="1"/>
      <protection locked="0"/>
    </xf>
    <xf numFmtId="178" fontId="260" fillId="0" borderId="2" xfId="12" applyNumberFormat="1" applyFont="1" applyFill="1" applyBorder="1" applyAlignment="1" applyProtection="1">
      <alignment horizontal="left"/>
    </xf>
    <xf numFmtId="178" fontId="14" fillId="0" borderId="61" xfId="12" applyNumberFormat="1" applyFont="1" applyFill="1" applyBorder="1" applyAlignment="1" applyProtection="1">
      <alignment horizontal="left" vertical="center" indent="1"/>
      <protection locked="0"/>
    </xf>
    <xf numFmtId="178" fontId="12" fillId="0" borderId="61" xfId="12" applyNumberFormat="1" applyFont="1" applyFill="1" applyBorder="1">
      <alignment vertical="center"/>
    </xf>
    <xf numFmtId="178" fontId="13" fillId="113" borderId="2" xfId="12" applyNumberFormat="1" applyFont="1" applyFill="1" applyBorder="1">
      <alignment vertical="center"/>
    </xf>
    <xf numFmtId="178" fontId="12" fillId="113" borderId="2" xfId="12" applyNumberFormat="1" applyFont="1" applyFill="1" applyBorder="1">
      <alignment vertical="center"/>
    </xf>
    <xf numFmtId="178" fontId="14" fillId="0" borderId="62" xfId="12" applyNumberFormat="1" applyFont="1" applyFill="1" applyBorder="1" applyAlignment="1" applyProtection="1">
      <alignment horizontal="left" vertical="center" indent="1"/>
      <protection locked="0"/>
    </xf>
    <xf numFmtId="178" fontId="12" fillId="0" borderId="62" xfId="12" applyNumberFormat="1" applyFont="1" applyFill="1" applyBorder="1">
      <alignment vertical="center"/>
    </xf>
    <xf numFmtId="178" fontId="13" fillId="8" borderId="2" xfId="12" applyNumberFormat="1" applyFont="1" applyFill="1" applyBorder="1" applyProtection="1">
      <alignment vertical="center"/>
      <protection locked="0"/>
    </xf>
    <xf numFmtId="178" fontId="0" fillId="8" borderId="2" xfId="12" applyNumberFormat="1" applyFont="1" applyFill="1" applyBorder="1">
      <alignment vertical="center"/>
    </xf>
    <xf numFmtId="178" fontId="13" fillId="114" borderId="2" xfId="12" applyNumberFormat="1" applyFont="1" applyFill="1" applyBorder="1" applyAlignment="1" applyProtection="1">
      <alignment horizontal="left" vertical="center" indent="1"/>
      <protection locked="0"/>
    </xf>
    <xf numFmtId="178" fontId="12" fillId="114" borderId="2" xfId="12" applyNumberFormat="1" applyFont="1" applyFill="1" applyBorder="1">
      <alignment vertical="center"/>
    </xf>
    <xf numFmtId="178" fontId="14" fillId="0" borderId="2" xfId="12" applyNumberFormat="1" applyFont="1" applyFill="1" applyBorder="1" applyAlignment="1" applyProtection="1">
      <alignment horizontal="left" vertical="center" indent="2"/>
      <protection locked="0"/>
    </xf>
    <xf numFmtId="178" fontId="261" fillId="9" borderId="0" xfId="12" applyNumberFormat="1" applyFont="1" applyFill="1" applyAlignment="1">
      <alignment vertical="center"/>
    </xf>
    <xf numFmtId="178" fontId="13" fillId="8" borderId="2" xfId="12" applyNumberFormat="1" applyFont="1" applyFill="1" applyBorder="1">
      <alignment vertical="center"/>
    </xf>
    <xf numFmtId="178" fontId="14" fillId="8" borderId="2" xfId="12" applyNumberFormat="1" applyFont="1" applyFill="1" applyBorder="1" applyProtection="1">
      <alignment vertical="center"/>
      <protection locked="0"/>
    </xf>
    <xf numFmtId="178" fontId="12" fillId="8" borderId="2" xfId="12" applyNumberFormat="1" applyFont="1" applyFill="1" applyBorder="1">
      <alignment vertical="center"/>
    </xf>
    <xf numFmtId="178" fontId="16" fillId="9" borderId="0" xfId="12" applyNumberFormat="1" applyFont="1" applyFill="1" applyBorder="1" applyAlignment="1" applyProtection="1">
      <alignment horizontal="center" vertical="center"/>
      <protection locked="0"/>
    </xf>
    <xf numFmtId="178" fontId="17" fillId="0" borderId="0" xfId="12" applyNumberFormat="1" applyFont="1" applyFill="1" applyBorder="1" applyAlignment="1">
      <alignment horizontal="center" vertical="center"/>
    </xf>
    <xf numFmtId="178" fontId="13" fillId="0" borderId="2" xfId="12" applyNumberFormat="1" applyFont="1" applyFill="1" applyBorder="1" applyAlignment="1" applyProtection="1">
      <alignment horizontal="left" vertical="center" indent="1"/>
      <protection locked="0"/>
    </xf>
    <xf numFmtId="178" fontId="14" fillId="8" borderId="2" xfId="12" applyNumberFormat="1" applyFont="1" applyFill="1" applyBorder="1">
      <alignment vertical="center"/>
    </xf>
    <xf numFmtId="178" fontId="13" fillId="0" borderId="0" xfId="12" applyNumberFormat="1" applyFont="1" applyFill="1" applyBorder="1" applyAlignment="1">
      <alignment horizontal="left"/>
    </xf>
    <xf numFmtId="178" fontId="0" fillId="0" borderId="0" xfId="12" applyNumberFormat="1" applyFont="1" applyFill="1">
      <alignment vertical="center"/>
    </xf>
    <xf numFmtId="178" fontId="0" fillId="0" borderId="2" xfId="12" applyNumberFormat="1" applyFont="1" applyBorder="1">
      <alignment vertical="center"/>
    </xf>
    <xf numFmtId="178" fontId="14" fillId="116" borderId="2" xfId="12" applyNumberFormat="1" applyFont="1" applyFill="1" applyBorder="1" applyProtection="1">
      <alignment vertical="center"/>
      <protection locked="0"/>
    </xf>
    <xf numFmtId="178" fontId="12" fillId="116" borderId="2" xfId="12" applyNumberFormat="1" applyFont="1" applyFill="1" applyBorder="1">
      <alignment vertical="center"/>
    </xf>
    <xf numFmtId="178" fontId="14" fillId="116" borderId="2" xfId="12" applyNumberFormat="1" applyFont="1" applyFill="1" applyBorder="1">
      <alignment vertical="center"/>
    </xf>
    <xf numFmtId="178" fontId="16" fillId="117" borderId="0" xfId="12" applyNumberFormat="1" applyFont="1" applyFill="1" applyBorder="1" applyAlignment="1" applyProtection="1">
      <alignment horizontal="center" vertical="center"/>
      <protection locked="0"/>
    </xf>
    <xf numFmtId="178" fontId="16" fillId="117" borderId="0" xfId="12" applyNumberFormat="1" applyFont="1" applyFill="1" applyBorder="1" applyAlignment="1">
      <alignment horizontal="center" vertical="center"/>
    </xf>
    <xf numFmtId="178" fontId="16" fillId="0" borderId="0" xfId="12" applyNumberFormat="1" applyFont="1" applyFill="1" applyBorder="1" applyAlignment="1" applyProtection="1">
      <alignment horizontal="center" vertical="center"/>
      <protection locked="0"/>
    </xf>
    <xf numFmtId="178" fontId="0" fillId="0" borderId="0" xfId="12" applyNumberFormat="1" applyFont="1" applyBorder="1">
      <alignment vertical="center"/>
    </xf>
    <xf numFmtId="178" fontId="257" fillId="9" borderId="0" xfId="12" applyNumberFormat="1" applyFont="1" applyFill="1" applyBorder="1" applyAlignment="1">
      <alignment vertical="center"/>
    </xf>
    <xf numFmtId="178" fontId="0" fillId="0" borderId="2" xfId="12" applyNumberFormat="1" applyFont="1" applyFill="1" applyBorder="1">
      <alignment vertical="center"/>
    </xf>
    <xf numFmtId="178" fontId="255" fillId="0" borderId="0" xfId="12" applyNumberFormat="1" applyFont="1">
      <alignment vertical="center"/>
    </xf>
    <xf numFmtId="178" fontId="0" fillId="0" borderId="0" xfId="12" applyNumberFormat="1" applyFont="1">
      <alignment vertical="center"/>
    </xf>
    <xf numFmtId="178" fontId="254" fillId="0" borderId="0" xfId="12" applyNumberFormat="1" applyFont="1">
      <alignment vertical="center"/>
    </xf>
    <xf numFmtId="43" fontId="15" fillId="5" borderId="2" xfId="12" applyFont="1" applyFill="1" applyBorder="1" applyAlignment="1">
      <alignment horizontal="center" vertical="center"/>
    </xf>
    <xf numFmtId="43" fontId="15" fillId="6" borderId="2" xfId="12" applyFont="1" applyFill="1" applyBorder="1" applyAlignment="1">
      <alignment horizontal="center" vertical="center"/>
    </xf>
    <xf numFmtId="43" fontId="252" fillId="115" borderId="2" xfId="12" applyFont="1" applyFill="1" applyBorder="1">
      <alignment vertical="center"/>
    </xf>
    <xf numFmtId="43" fontId="12" fillId="0" borderId="0" xfId="12" applyFont="1" applyFill="1" applyBorder="1">
      <alignment vertical="center"/>
    </xf>
    <xf numFmtId="43" fontId="0" fillId="114" borderId="0" xfId="12" applyFont="1" applyFill="1">
      <alignment vertical="center"/>
    </xf>
    <xf numFmtId="43" fontId="16" fillId="0" borderId="0" xfId="12" applyFont="1" applyFill="1" applyBorder="1" applyAlignment="1">
      <alignment horizontal="center" vertical="center"/>
    </xf>
    <xf numFmtId="43" fontId="13" fillId="9" borderId="2" xfId="12" applyFont="1" applyFill="1" applyBorder="1" applyAlignment="1" applyProtection="1">
      <alignment horizontal="left" vertical="center" indent="1"/>
      <protection locked="0"/>
    </xf>
    <xf numFmtId="43" fontId="0" fillId="9" borderId="2" xfId="12" applyFont="1" applyFill="1" applyBorder="1">
      <alignment vertical="center"/>
    </xf>
    <xf numFmtId="43" fontId="13" fillId="9" borderId="2" xfId="12" applyFont="1" applyFill="1" applyBorder="1">
      <alignment vertical="center"/>
    </xf>
    <xf numFmtId="43" fontId="0" fillId="9" borderId="0" xfId="12" applyFont="1" applyFill="1">
      <alignment vertical="center"/>
    </xf>
    <xf numFmtId="43" fontId="11" fillId="116" borderId="2" xfId="12" applyFont="1" applyFill="1" applyBorder="1">
      <alignment vertical="center"/>
    </xf>
    <xf numFmtId="43" fontId="262" fillId="9" borderId="0" xfId="12" applyFont="1" applyFill="1" applyAlignment="1">
      <alignment vertical="center"/>
    </xf>
    <xf numFmtId="43" fontId="254" fillId="9" borderId="0" xfId="12" applyFont="1" applyFill="1" applyAlignment="1">
      <alignment vertical="center"/>
    </xf>
    <xf numFmtId="43" fontId="51" fillId="9" borderId="0" xfId="12" applyFont="1" applyFill="1" applyAlignment="1" applyProtection="1">
      <alignment vertical="center"/>
    </xf>
    <xf numFmtId="43" fontId="262" fillId="9" borderId="0" xfId="12" applyFont="1" applyFill="1" applyAlignment="1">
      <alignment vertical="center" wrapText="1"/>
    </xf>
    <xf numFmtId="43" fontId="263" fillId="9" borderId="0" xfId="12" applyFont="1" applyFill="1" applyAlignment="1">
      <alignment vertical="center" wrapText="1"/>
    </xf>
    <xf numFmtId="178" fontId="15" fillId="5" borderId="2" xfId="12" applyNumberFormat="1" applyFont="1" applyFill="1" applyBorder="1" applyAlignment="1">
      <alignment horizontal="center" vertical="center"/>
    </xf>
    <xf numFmtId="178" fontId="15" fillId="6" borderId="2" xfId="12" applyNumberFormat="1" applyFont="1" applyFill="1" applyBorder="1" applyAlignment="1">
      <alignment horizontal="center" vertical="center"/>
    </xf>
    <xf numFmtId="178" fontId="252" fillId="115" borderId="2" xfId="12" applyNumberFormat="1" applyFont="1" applyFill="1" applyBorder="1">
      <alignment vertical="center"/>
    </xf>
    <xf numFmtId="178" fontId="12" fillId="0" borderId="0" xfId="12" applyNumberFormat="1" applyFont="1" applyFill="1" applyBorder="1">
      <alignment vertical="center"/>
    </xf>
    <xf numFmtId="178" fontId="0" fillId="114" borderId="0" xfId="12" applyNumberFormat="1" applyFont="1" applyFill="1">
      <alignment vertical="center"/>
    </xf>
    <xf numFmtId="178" fontId="16" fillId="0" borderId="0" xfId="12" applyNumberFormat="1" applyFont="1" applyFill="1" applyBorder="1" applyAlignment="1">
      <alignment horizontal="center" vertical="center"/>
    </xf>
    <xf numFmtId="178" fontId="0" fillId="0" borderId="0" xfId="12" applyNumberFormat="1" applyFont="1" applyFill="1" applyBorder="1">
      <alignment vertical="center"/>
    </xf>
    <xf numFmtId="178" fontId="13" fillId="9" borderId="2" xfId="12" applyNumberFormat="1" applyFont="1" applyFill="1" applyBorder="1" applyAlignment="1" applyProtection="1">
      <alignment horizontal="left" vertical="center" indent="1"/>
      <protection locked="0"/>
    </xf>
    <xf numFmtId="178" fontId="0" fillId="9" borderId="2" xfId="12" applyNumberFormat="1" applyFont="1" applyFill="1" applyBorder="1">
      <alignment vertical="center"/>
    </xf>
    <xf numFmtId="178" fontId="13" fillId="9" borderId="2" xfId="12" applyNumberFormat="1" applyFont="1" applyFill="1" applyBorder="1">
      <alignment vertical="center"/>
    </xf>
    <xf numFmtId="178" fontId="0" fillId="9" borderId="0" xfId="12" applyNumberFormat="1" applyFont="1" applyFill="1">
      <alignment vertical="center"/>
    </xf>
    <xf numFmtId="178" fontId="11" fillId="116" borderId="2" xfId="12" applyNumberFormat="1" applyFont="1" applyFill="1" applyBorder="1">
      <alignment vertical="center"/>
    </xf>
    <xf numFmtId="178" fontId="262" fillId="9" borderId="0" xfId="12" applyNumberFormat="1" applyFont="1" applyFill="1" applyAlignment="1">
      <alignment vertical="center"/>
    </xf>
    <xf numFmtId="178" fontId="254" fillId="9" borderId="0" xfId="12" applyNumberFormat="1" applyFont="1" applyFill="1" applyAlignment="1">
      <alignment vertical="center"/>
    </xf>
    <xf numFmtId="178" fontId="51" fillId="9" borderId="0" xfId="12" applyNumberFormat="1" applyFont="1" applyFill="1" applyAlignment="1" applyProtection="1">
      <alignment vertical="center"/>
    </xf>
    <xf numFmtId="178" fontId="262" fillId="9" borderId="0" xfId="12" applyNumberFormat="1" applyFont="1" applyFill="1" applyAlignment="1">
      <alignment vertical="center" wrapText="1"/>
    </xf>
    <xf numFmtId="178" fontId="263" fillId="9" borderId="0" xfId="12" applyNumberFormat="1" applyFont="1" applyFill="1" applyAlignment="1">
      <alignment vertical="center" wrapText="1"/>
    </xf>
    <xf numFmtId="178" fontId="14" fillId="3" borderId="1" xfId="12" applyNumberFormat="1" applyFont="1" applyFill="1" applyBorder="1" applyAlignment="1">
      <alignment horizontal="center" vertical="center"/>
    </xf>
    <xf numFmtId="178" fontId="11" fillId="116" borderId="2" xfId="12" applyNumberFormat="1" applyFont="1" applyFill="1" applyBorder="1" applyProtection="1">
      <alignment vertical="center"/>
      <protection locked="0"/>
    </xf>
    <xf numFmtId="178" fontId="266" fillId="113" borderId="2" xfId="2" applyNumberFormat="1" applyFont="1" applyFill="1" applyBorder="1">
      <alignment vertical="center"/>
    </xf>
    <xf numFmtId="178" fontId="211" fillId="8" borderId="2" xfId="2" applyNumberFormat="1" applyFont="1" applyFill="1" applyBorder="1">
      <alignment vertical="center"/>
    </xf>
    <xf numFmtId="178" fontId="19" fillId="8" borderId="2" xfId="2" applyNumberFormat="1" applyFont="1" applyFill="1" applyBorder="1">
      <alignment vertical="center"/>
    </xf>
    <xf numFmtId="178" fontId="266" fillId="8" borderId="2" xfId="13" applyNumberFormat="1" applyFont="1" applyFill="1" applyBorder="1">
      <alignment vertical="center"/>
    </xf>
    <xf numFmtId="9" fontId="269" fillId="0" borderId="0" xfId="8162" applyFont="1" applyFill="1" applyBorder="1" applyAlignment="1">
      <alignment horizontal="center" vertical="center"/>
    </xf>
    <xf numFmtId="178" fontId="270" fillId="8" borderId="2" xfId="2" applyNumberFormat="1" applyFont="1" applyFill="1" applyBorder="1">
      <alignment vertical="center"/>
    </xf>
    <xf numFmtId="9" fontId="271" fillId="0" borderId="0" xfId="8162" applyFont="1" applyFill="1" applyBorder="1" applyAlignment="1">
      <alignment horizontal="center" vertical="center"/>
    </xf>
    <xf numFmtId="347" fontId="230" fillId="0" borderId="0" xfId="13" applyNumberFormat="1" applyFont="1" applyFill="1">
      <alignment vertical="center"/>
    </xf>
    <xf numFmtId="178" fontId="266" fillId="116" borderId="2" xfId="13" applyNumberFormat="1" applyFont="1" applyFill="1" applyBorder="1">
      <alignment vertical="center"/>
    </xf>
    <xf numFmtId="178" fontId="270" fillId="116" borderId="2" xfId="2" applyNumberFormat="1" applyFont="1" applyFill="1" applyBorder="1">
      <alignment vertical="center"/>
    </xf>
    <xf numFmtId="9" fontId="271" fillId="117" borderId="0" xfId="8162" applyFont="1" applyFill="1" applyBorder="1" applyAlignment="1">
      <alignment horizontal="center" vertical="center"/>
    </xf>
    <xf numFmtId="347" fontId="267" fillId="5" borderId="2" xfId="13" applyNumberFormat="1" applyFont="1" applyFill="1" applyBorder="1" applyAlignment="1">
      <alignment horizontal="center" vertical="center"/>
    </xf>
    <xf numFmtId="0" fontId="14" fillId="0" borderId="2" xfId="12" applyNumberFormat="1" applyFont="1" applyFill="1" applyBorder="1" applyAlignment="1" applyProtection="1">
      <alignment horizontal="left" vertical="center" indent="1"/>
      <protection locked="0"/>
    </xf>
    <xf numFmtId="0" fontId="12" fillId="0" borderId="2" xfId="12" applyNumberFormat="1" applyFont="1" applyFill="1" applyBorder="1">
      <alignment vertical="center"/>
    </xf>
    <xf numFmtId="0" fontId="252" fillId="115" borderId="2" xfId="12" applyNumberFormat="1" applyFont="1" applyFill="1" applyBorder="1">
      <alignment vertical="center"/>
    </xf>
    <xf numFmtId="0" fontId="0" fillId="0" borderId="0" xfId="12" applyNumberFormat="1" applyFont="1" applyFill="1">
      <alignment vertical="center"/>
    </xf>
    <xf numFmtId="0" fontId="260" fillId="0" borderId="2" xfId="12" applyNumberFormat="1" applyFont="1" applyFill="1" applyBorder="1" applyAlignment="1" applyProtection="1">
      <alignment horizontal="left"/>
    </xf>
    <xf numFmtId="345" fontId="15" fillId="5" borderId="2" xfId="13" applyNumberFormat="1" applyFont="1" applyFill="1" applyBorder="1" applyAlignment="1" applyProtection="1">
      <alignment horizontal="center" vertical="center"/>
      <protection locked="0"/>
    </xf>
    <xf numFmtId="178" fontId="230" fillId="0" borderId="0" xfId="13" applyNumberFormat="1" applyFont="1">
      <alignment vertical="center"/>
    </xf>
    <xf numFmtId="0" fontId="13" fillId="2" borderId="1" xfId="0" applyNumberFormat="1" applyFont="1" applyFill="1" applyBorder="1" applyAlignment="1">
      <alignment horizontal="center" vertical="center"/>
    </xf>
    <xf numFmtId="0" fontId="14" fillId="3" borderId="1" xfId="0" applyNumberFormat="1" applyFont="1" applyFill="1" applyBorder="1" applyAlignment="1">
      <alignment horizontal="center" vertical="center"/>
    </xf>
    <xf numFmtId="0" fontId="14" fillId="4" borderId="1" xfId="0" applyNumberFormat="1" applyFont="1" applyFill="1" applyBorder="1" applyAlignment="1">
      <alignment horizontal="center" vertical="center"/>
    </xf>
    <xf numFmtId="178" fontId="14" fillId="3" borderId="1" xfId="12" applyNumberFormat="1" applyFont="1" applyFill="1" applyBorder="1" applyAlignment="1">
      <alignment horizontal="center" vertical="center"/>
    </xf>
    <xf numFmtId="43" fontId="14" fillId="3" borderId="1" xfId="12" applyFont="1" applyFill="1" applyBorder="1" applyAlignment="1">
      <alignment horizontal="center" vertical="center"/>
    </xf>
    <xf numFmtId="345" fontId="14" fillId="3" borderId="2" xfId="13" applyNumberFormat="1" applyFont="1" applyFill="1" applyBorder="1" applyAlignment="1" applyProtection="1">
      <alignment horizontal="left" vertical="center" indent="1"/>
      <protection locked="0"/>
    </xf>
    <xf numFmtId="43" fontId="211" fillId="3" borderId="2" xfId="13" applyNumberFormat="1" applyFont="1" applyFill="1" applyBorder="1" applyAlignment="1">
      <alignment horizontal="right"/>
    </xf>
    <xf numFmtId="43" fontId="211" fillId="3" borderId="2" xfId="2" applyFont="1" applyFill="1" applyBorder="1" applyAlignment="1">
      <alignment horizontal="right"/>
    </xf>
    <xf numFmtId="345" fontId="12" fillId="3" borderId="2" xfId="12" applyNumberFormat="1" applyFont="1" applyFill="1" applyBorder="1">
      <alignment vertical="center"/>
    </xf>
    <xf numFmtId="178" fontId="230" fillId="3" borderId="2" xfId="13" applyNumberFormat="1" applyFont="1" applyFill="1" applyBorder="1">
      <alignment vertical="center"/>
    </xf>
    <xf numFmtId="346" fontId="257" fillId="3" borderId="0" xfId="12" applyNumberFormat="1" applyFont="1" applyFill="1" applyAlignment="1">
      <alignment vertical="center"/>
    </xf>
    <xf numFmtId="345" fontId="257" fillId="3" borderId="0" xfId="12" applyNumberFormat="1" applyFont="1" applyFill="1" applyAlignment="1">
      <alignment vertical="center"/>
    </xf>
    <xf numFmtId="345" fontId="14" fillId="3" borderId="62" xfId="13" applyNumberFormat="1" applyFont="1" applyFill="1" applyBorder="1" applyAlignment="1" applyProtection="1">
      <alignment horizontal="left" vertical="center" indent="1"/>
      <protection locked="0"/>
    </xf>
    <xf numFmtId="0" fontId="211" fillId="3" borderId="2" xfId="13" applyFont="1" applyFill="1" applyBorder="1" applyAlignment="1">
      <alignment horizontal="right"/>
    </xf>
    <xf numFmtId="0" fontId="211" fillId="3" borderId="2" xfId="2" applyNumberFormat="1" applyFont="1" applyFill="1" applyBorder="1" applyAlignment="1">
      <alignment horizontal="right"/>
    </xf>
    <xf numFmtId="345" fontId="12" fillId="3" borderId="62" xfId="12" applyNumberFormat="1" applyFont="1" applyFill="1" applyBorder="1">
      <alignment vertical="center"/>
    </xf>
    <xf numFmtId="345" fontId="14" fillId="3" borderId="2" xfId="13" applyNumberFormat="1" applyFont="1" applyFill="1" applyBorder="1" applyAlignment="1" applyProtection="1">
      <alignment horizontal="left" vertical="center" indent="2"/>
      <protection locked="0"/>
    </xf>
  </cellXfs>
  <cellStyles count="9921">
    <cellStyle name="_x000a_386grabber=M" xfId="17"/>
    <cellStyle name="_x000a_386grabber=M 2" xfId="18"/>
    <cellStyle name="$" xfId="19"/>
    <cellStyle name="$ 2" xfId="20"/>
    <cellStyle name="$ 2 2" xfId="21"/>
    <cellStyle name="$ 3" xfId="22"/>
    <cellStyle name="$ 3 2" xfId="23"/>
    <cellStyle name="$ 4" xfId="24"/>
    <cellStyle name="$m" xfId="25"/>
    <cellStyle name="$m 2" xfId="26"/>
    <cellStyle name="$m 2 2" xfId="27"/>
    <cellStyle name="$m 3" xfId="28"/>
    <cellStyle name="$m 3 2" xfId="29"/>
    <cellStyle name="$m 4" xfId="30"/>
    <cellStyle name="$q" xfId="31"/>
    <cellStyle name="$q 2" xfId="32"/>
    <cellStyle name="$q 3" xfId="33"/>
    <cellStyle name="$q*" xfId="34"/>
    <cellStyle name="$q* 2" xfId="35"/>
    <cellStyle name="$q* 3" xfId="36"/>
    <cellStyle name="$qA" xfId="37"/>
    <cellStyle name="$qA 2" xfId="38"/>
    <cellStyle name="$qA 3" xfId="39"/>
    <cellStyle name="$qRange" xfId="40"/>
    <cellStyle name="$qRange 2" xfId="41"/>
    <cellStyle name="$qRange 3" xfId="42"/>
    <cellStyle name="%" xfId="43"/>
    <cellStyle name="% 2" xfId="44"/>
    <cellStyle name=";;;" xfId="45"/>
    <cellStyle name=";;; 2" xfId="46"/>
    <cellStyle name=";;; 3" xfId="47"/>
    <cellStyle name="??" xfId="48"/>
    <cellStyle name="??_x0011_?_x0010_?" xfId="49"/>
    <cellStyle name="\" xfId="50"/>
    <cellStyle name="\ 2" xfId="51"/>
    <cellStyle name="\ 2 2" xfId="52"/>
    <cellStyle name="\ 3" xfId="53"/>
    <cellStyle name="\ 3 2" xfId="54"/>
    <cellStyle name="\ 4" xfId="55"/>
    <cellStyle name="\_bluebirdacdil13" xfId="56"/>
    <cellStyle name="\_bluebirdacdil13 2" xfId="57"/>
    <cellStyle name="\_ecomps7w" xfId="58"/>
    <cellStyle name="\_ecomps7w 2" xfId="59"/>
    <cellStyle name="\_ecomps7w_Project Norway model v20 (consolidated cash)" xfId="60"/>
    <cellStyle name="\_ecomps7w_Project Norway model v20 (consolidated cash) 2" xfId="61"/>
    <cellStyle name="\_ecomps7w_Project Norway model v28" xfId="62"/>
    <cellStyle name="\_ecomps7w_Project Norway model v28 2" xfId="63"/>
    <cellStyle name="\_ecomps7w_Project Norway model v33" xfId="64"/>
    <cellStyle name="\_ecomps7w_Project Norway model v33 2" xfId="65"/>
    <cellStyle name="\_equitycomps8" xfId="66"/>
    <cellStyle name="\_equitycomps8 2" xfId="67"/>
    <cellStyle name="\_equitycomps8 2 2" xfId="68"/>
    <cellStyle name="\_equitycomps8 3" xfId="69"/>
    <cellStyle name="\_equitycomps8 3 2" xfId="70"/>
    <cellStyle name="\_equitycomps8 4" xfId="71"/>
    <cellStyle name="\_equitycomps9" xfId="72"/>
    <cellStyle name="\_equitycomps9 2" xfId="73"/>
    <cellStyle name="\_equitycomps9 2 2" xfId="74"/>
    <cellStyle name="\_equitycomps9 3" xfId="75"/>
    <cellStyle name="\_equitycomps9 3 2" xfId="76"/>
    <cellStyle name="\_equitycomps9 4" xfId="77"/>
    <cellStyle name="\_houston Isabel" xfId="78"/>
    <cellStyle name="\_houston Isabel 2" xfId="79"/>
    <cellStyle name="\_houston Isabel 2 2" xfId="80"/>
    <cellStyle name="\_houston Isabel 3" xfId="81"/>
    <cellStyle name="\_houston Isabel 3 2" xfId="82"/>
    <cellStyle name="\_houston Isabel 4" xfId="83"/>
    <cellStyle name="\_hybrid2" xfId="84"/>
    <cellStyle name="\_hybrid2 2" xfId="85"/>
    <cellStyle name="\_hybrid2 2 2" xfId="86"/>
    <cellStyle name="\_hybrid2 3" xfId="87"/>
    <cellStyle name="\_hybrid2 3 2" xfId="88"/>
    <cellStyle name="\_hybrid2 4" xfId="89"/>
    <cellStyle name="\_ITXCcomps" xfId="90"/>
    <cellStyle name="\_ITXCcomps 2" xfId="91"/>
    <cellStyle name="\_ITXCcomps 2 2" xfId="92"/>
    <cellStyle name="\_ITXCcomps 3" xfId="93"/>
    <cellStyle name="\_ITXCcomps 3 2" xfId="94"/>
    <cellStyle name="\_ITXCcomps 4" xfId="95"/>
    <cellStyle name="\_newcomps16" xfId="96"/>
    <cellStyle name="\_newcomps16 2" xfId="97"/>
    <cellStyle name="\_newcomps16 2 2" xfId="98"/>
    <cellStyle name="\_newcomps16 3" xfId="99"/>
    <cellStyle name="\_newcomps16 3 2" xfId="100"/>
    <cellStyle name="\_newcomps16 4" xfId="101"/>
    <cellStyle name="\_prism dcf (2)" xfId="102"/>
    <cellStyle name="\_prism dcf (2) 2" xfId="103"/>
    <cellStyle name="\_ravenpitch3" xfId="104"/>
    <cellStyle name="\_ravenpitch3 2" xfId="105"/>
    <cellStyle name="\_ravenpitch3_Project Norway model v20 (consolidated cash)" xfId="106"/>
    <cellStyle name="\_ravenpitch3_Project Norway model v20 (consolidated cash) 2" xfId="107"/>
    <cellStyle name="\_ravenpitch3_Project Norway model v28" xfId="108"/>
    <cellStyle name="\_ravenpitch3_Project Norway model v28 2" xfId="109"/>
    <cellStyle name="\_ravenpitch3_Project Norway model v33" xfId="110"/>
    <cellStyle name="\_ravenpitch3_Project Norway model v33 2" xfId="111"/>
    <cellStyle name="\_ravenpitch32" xfId="112"/>
    <cellStyle name="\_ravenpitch32 2" xfId="113"/>
    <cellStyle name="\_ravenpitch32_Project Norway model v20 (consolidated cash)" xfId="114"/>
    <cellStyle name="\_ravenpitch32_Project Norway model v20 (consolidated cash) 2" xfId="115"/>
    <cellStyle name="\_ravenpitch32_Project Norway model v28" xfId="116"/>
    <cellStyle name="\_ravenpitch32_Project Norway model v28 2" xfId="117"/>
    <cellStyle name="\_ravenpitch32_Project Norway model v33" xfId="118"/>
    <cellStyle name="\_ravenpitch32_Project Norway model v33 2" xfId="119"/>
    <cellStyle name="\_tb_model_19.3" xfId="120"/>
    <cellStyle name="\_tb_model_19.3 2" xfId="121"/>
    <cellStyle name="\_tb_model_19.3 2 2" xfId="122"/>
    <cellStyle name="\_tb_model_19.3 3" xfId="123"/>
    <cellStyle name="\_tb_model_19.3 3 2" xfId="124"/>
    <cellStyle name="\_tb_model_19.3 4" xfId="125"/>
    <cellStyle name="__Management_Reports（无锡软通）4季度预计" xfId="126"/>
    <cellStyle name="__Management_Reports（无锡软通）4季度预计 2" xfId="127"/>
    <cellStyle name="_070731人数 (2)" xfId="128"/>
    <cellStyle name="_070731人数 (2) 2" xfId="129"/>
    <cellStyle name="_2007 BU Report(ESS)--incl.bonus" xfId="130"/>
    <cellStyle name="_2007 BU Report(ESS)--incl.bonus 2" xfId="131"/>
    <cellStyle name="_2007 BU Reports (SEP)-V3.0" xfId="132"/>
    <cellStyle name="_2007 BU Reports (SEP)-V3.0 2" xfId="133"/>
    <cellStyle name="_2008_Budget_US-Euro" xfId="134"/>
    <cellStyle name="_2008_Budget_US-Euro 2" xfId="135"/>
    <cellStyle name="_2008_JKS_Budget" xfId="136"/>
    <cellStyle name="_2008_JKS_Budget 2" xfId="137"/>
    <cellStyle name="_200811AR aging-wutao" xfId="138"/>
    <cellStyle name="_200811AR aging-wutao 2" xfId="139"/>
    <cellStyle name="_2009年回款预测-JKS" xfId="140"/>
    <cellStyle name="_2009年回款预测-JKS 2" xfId="141"/>
    <cellStyle name="_2009年收入预测" xfId="142"/>
    <cellStyle name="_2009年收入预测 2" xfId="143"/>
    <cellStyle name="_2-4月回款预测" xfId="144"/>
    <cellStyle name="_2-4月回款预测 2" xfId="145"/>
    <cellStyle name="_3.11 POS by AM" xfId="146"/>
    <cellStyle name="_3.11 POS by AM 2" xfId="147"/>
    <cellStyle name="_3.11 POS by AM_China FY04  Base Plan Level 5" xfId="148"/>
    <cellStyle name="_3.11 POS by AM_China FY04  Base Plan Level 5 2" xfId="149"/>
    <cellStyle name="_3.11 POS by AM_China FY04  Base Plan Level 5_Project List" xfId="150"/>
    <cellStyle name="_3.11 POS by AM_China FY04  Base Plan Level 5_Project List 2" xfId="151"/>
    <cellStyle name="_3.11 POS by AM_CRUN Financial Package Nov FY03" xfId="152"/>
    <cellStyle name="_3.11 POS by AM_CRUN Financial Package Nov FY03 2" xfId="153"/>
    <cellStyle name="_3.11 POS by AM_CRUN Financial Package Nov FY03_China FY04  Base Plan Level 5" xfId="154"/>
    <cellStyle name="_3.11 POS by AM_CRUN Financial Package Nov FY03_China FY04  Base Plan Level 5 2" xfId="155"/>
    <cellStyle name="_3.11 POS by AM_CRUN Financial Package Nov FY03_China FY04  Base Plan Level 5_Project List" xfId="156"/>
    <cellStyle name="_3.11 POS by AM_CRUN Financial Package Nov FY03_China FY04  Base Plan Level 5_Project List 2" xfId="157"/>
    <cellStyle name="_3.11 POS by AM_CRUN Financial Package Nov FY03_Project List" xfId="158"/>
    <cellStyle name="_3.11 POS by AM_CRUN Financial Package Nov FY03_Project List 2" xfId="159"/>
    <cellStyle name="_3.11 POS by AM_Project List" xfId="160"/>
    <cellStyle name="_3.11 POS by AM_Project List 2" xfId="161"/>
    <cellStyle name="_3.9.2 Vertical Accnt Summary" xfId="162"/>
    <cellStyle name="_3.9.2 Vertical Accnt Summary 2" xfId="163"/>
    <cellStyle name="_3.9.2 Vertical Accnt Summary_China FY04  Base Plan Level 5" xfId="164"/>
    <cellStyle name="_3.9.2 Vertical Accnt Summary_China FY04  Base Plan Level 5 2" xfId="165"/>
    <cellStyle name="_3.9.2 Vertical Accnt Summary_China FY04  Base Plan Level 5_Project List" xfId="166"/>
    <cellStyle name="_3.9.2 Vertical Accnt Summary_China FY04  Base Plan Level 5_Project List 2" xfId="167"/>
    <cellStyle name="_3.9.2 Vertical Accnt Summary_CRUN Financial Package Nov FY03" xfId="168"/>
    <cellStyle name="_3.9.2 Vertical Accnt Summary_CRUN Financial Package Nov FY03 2" xfId="169"/>
    <cellStyle name="_3.9.2 Vertical Accnt Summary_CRUN Financial Package Nov FY03_China FY04  Base Plan Level 5" xfId="170"/>
    <cellStyle name="_3.9.2 Vertical Accnt Summary_CRUN Financial Package Nov FY03_China FY04  Base Plan Level 5 2" xfId="171"/>
    <cellStyle name="_3.9.2 Vertical Accnt Summary_CRUN Financial Package Nov FY03_China FY04  Base Plan Level 5_Project List" xfId="172"/>
    <cellStyle name="_3.9.2 Vertical Accnt Summary_CRUN Financial Package Nov FY03_China FY04  Base Plan Level 5_Project List 2" xfId="173"/>
    <cellStyle name="_3.9.2 Vertical Accnt Summary_CRUN Financial Package Nov FY03_Project List" xfId="174"/>
    <cellStyle name="_3.9.2 Vertical Accnt Summary_CRUN Financial Package Nov FY03_Project List 2" xfId="175"/>
    <cellStyle name="_3.9.2 Vertical Accnt Summary_Project List" xfId="176"/>
    <cellStyle name="_3.9.2 Vertical Accnt Summary_Project List 2" xfId="177"/>
    <cellStyle name="_3-WW 2nd Pass With Bridge Recd 20-Apr $3.557Bn" xfId="178"/>
    <cellStyle name="_3-WW 2nd Pass With Bridge Recd 20-Apr $3.557Bn 2" xfId="179"/>
    <cellStyle name="_ANZ_S.Asia Q3 Commit" xfId="180"/>
    <cellStyle name="_ANZ_S.Asia Q3 Commit 2" xfId="181"/>
    <cellStyle name="_APAC  Bookings Feb'02 Fcst" xfId="182"/>
    <cellStyle name="_APAC  Bookings Feb'02 Fcst 2" xfId="183"/>
    <cellStyle name="_APAC  Bookings Mar'02 Fcst" xfId="184"/>
    <cellStyle name="_APAC  Bookings Mar'02 Fcst 2" xfId="185"/>
    <cellStyle name="_APAC Support Bookings - Mar03" xfId="186"/>
    <cellStyle name="_APAC Support Bookings - Mar03 2" xfId="187"/>
    <cellStyle name="_APAC Support Bookings - Mar03_Project List" xfId="188"/>
    <cellStyle name="_APAC Support Bookings - Mar03_Project List 2" xfId="189"/>
    <cellStyle name="_APAC Support Bookings (Oct'02)" xfId="190"/>
    <cellStyle name="_APAC Support Bookings (Oct'02) 2" xfId="191"/>
    <cellStyle name="_APAC Support Bookings (Oct'02)_Project List" xfId="192"/>
    <cellStyle name="_APAC Support Bookings (Oct'02)_Project List 2" xfId="193"/>
    <cellStyle name="_APAC Support Bookings (Oct'02)_Q3'02 Ops Call_Feb'021  Korea" xfId="194"/>
    <cellStyle name="_APAC Support Bookings (Oct'02)_Q3'02 Ops Call_Feb'021  Korea 2" xfId="195"/>
    <cellStyle name="_APAC Support Bookings (Oct'02)_Q3'02 Ops Call_Feb'021  Korea_Project List" xfId="196"/>
    <cellStyle name="_APAC Support Bookings (Oct'02)_Q3'02 Ops Call_Feb'021  Korea_Project List 2" xfId="197"/>
    <cellStyle name="_APAC Support Bookings (Sep'02)" xfId="198"/>
    <cellStyle name="_APAC Support Bookings (Sep'02) 2" xfId="199"/>
    <cellStyle name="_APAC Support Bookings (Sep'02)_Project List" xfId="200"/>
    <cellStyle name="_APAC Support Bookings (Sep'02)_Project List 2" xfId="201"/>
    <cellStyle name="_APAC Support Bookings (Sep'02)_Q3'02 Ops Call_Feb'021  Korea" xfId="202"/>
    <cellStyle name="_APAC Support Bookings (Sep'02)_Q3'02 Ops Call_Feb'021  Korea 2" xfId="203"/>
    <cellStyle name="_APAC Support Bookings (Sep'02)_Q3'02 Ops Call_Feb'021  Korea_Project List" xfId="204"/>
    <cellStyle name="_APAC Support Bookings (Sep'02)_Q3'02 Ops Call_Feb'021  Korea_Project List 2" xfId="205"/>
    <cellStyle name="_APAC Support Bookings Dec02" xfId="206"/>
    <cellStyle name="_APAC Support Bookings Dec02 2" xfId="207"/>
    <cellStyle name="_APAC Support Bookings Dec02_Project List" xfId="208"/>
    <cellStyle name="_APAC Support Bookings Dec02_Project List 2" xfId="209"/>
    <cellStyle name="_APAC Support Bookings Dec02_Q3'02 Ops Call_Feb'021  Korea" xfId="210"/>
    <cellStyle name="_APAC Support Bookings Dec02_Q3'02 Ops Call_Feb'021  Korea 2" xfId="211"/>
    <cellStyle name="_APAC Support Bookings Dec02_Q3'02 Ops Call_Feb'021  Korea_Project List" xfId="212"/>
    <cellStyle name="_APAC Support Bookings Dec02_Q3'02 Ops Call_Feb'021  Korea_Project List 2" xfId="213"/>
    <cellStyle name="_APAC Support Bookings Nov02" xfId="214"/>
    <cellStyle name="_APAC Support Bookings Nov02 2" xfId="215"/>
    <cellStyle name="_APAC Support Bookings Nov02_Project List" xfId="216"/>
    <cellStyle name="_APAC Support Bookings Nov02_Project List 2" xfId="217"/>
    <cellStyle name="_APAC Support Bookings Nov02_Q3'02 Ops Call_Feb'021  Korea" xfId="218"/>
    <cellStyle name="_APAC Support Bookings Nov02_Q3'02 Ops Call_Feb'021  Korea 2" xfId="219"/>
    <cellStyle name="_APAC Support Bookings Nov02_Q3'02 Ops Call_Feb'021  Korea_Project List" xfId="220"/>
    <cellStyle name="_APAC Support Bookings Nov02_Q3'02 Ops Call_Feb'021  Korea_Project List 2" xfId="221"/>
    <cellStyle name="_AR as at Dec 31, 2006 - subsequently settlement at March 14, 07" xfId="222"/>
    <cellStyle name="_Backlog" xfId="223"/>
    <cellStyle name="_Backlog 2" xfId="224"/>
    <cellStyle name="_Biz Metrics coverpage_Lil" xfId="225"/>
    <cellStyle name="_Biz Metrics coverpage_Lil 2" xfId="226"/>
    <cellStyle name="_Biz Metrics coverpage_Lil_ATM commit" xfId="227"/>
    <cellStyle name="_Biz Metrics coverpage_Lil_ATM commit 2" xfId="228"/>
    <cellStyle name="_Biz Metrics coverpage_Lil_ATM commit_Project List" xfId="229"/>
    <cellStyle name="_Biz Metrics coverpage_Lil_ATM commit_Project List 2" xfId="230"/>
    <cellStyle name="_Biz Metrics coverpage_Lil_Master Asia Pac Weekly Commit Q2'03_Wk 13" xfId="231"/>
    <cellStyle name="_Biz Metrics coverpage_Lil_Master Asia Pac Weekly Commit Q2'03_Wk 13 2" xfId="232"/>
    <cellStyle name="_Biz Metrics coverpage_Lil_Master Asia Pac Weekly Commit Q2'03_Wk 13_Asia Pac Wk 1 Q204 Commit - Final" xfId="233"/>
    <cellStyle name="_Biz Metrics coverpage_Lil_Master Asia Pac Weekly Commit Q2'03_Wk 13_Asia Pac Wk 1 Q204 Commit - Final 2" xfId="234"/>
    <cellStyle name="_Biz Metrics coverpage_Lil_Master Asia Pac Weekly Commit Q2'03_Wk 13_Asia Pac Wk 1 Q204 Commit - Final_Project List" xfId="235"/>
    <cellStyle name="_Biz Metrics coverpage_Lil_Master Asia Pac Weekly Commit Q2'03_Wk 13_Asia Pac Wk 1 Q204 Commit - Final_Project List 2" xfId="236"/>
    <cellStyle name="_Biz Metrics coverpage_Lil_Master Asia Pac Weekly Commit Q2'03_Wk 13_Asia Pac Wk 13 Q104 Commit - Final" xfId="237"/>
    <cellStyle name="_Biz Metrics coverpage_Lil_Master Asia Pac Weekly Commit Q2'03_Wk 13_Asia Pac Wk 13 Q104 Commit - Final 2" xfId="238"/>
    <cellStyle name="_Biz Metrics coverpage_Lil_Master Asia Pac Weekly Commit Q2'03_Wk 13_Asia Pac Wk 13 Q104 Commit - Final_Project List" xfId="239"/>
    <cellStyle name="_Biz Metrics coverpage_Lil_Master Asia Pac Weekly Commit Q2'03_Wk 13_Asia Pac Wk 13 Q104 Commit - Final_Project List 2" xfId="240"/>
    <cellStyle name="_Biz Metrics coverpage_Lil_Master Asia Pac Weekly Commit Q2'03_Wk 13_AT&amp;M commit" xfId="241"/>
    <cellStyle name="_Biz Metrics coverpage_Lil_Master Asia Pac Weekly Commit Q2'03_Wk 13_AT&amp;M commit 2" xfId="242"/>
    <cellStyle name="_Biz Metrics coverpage_Lil_Master Asia Pac Weekly Commit Q2'03_Wk 13_AT&amp;M commit_Project List" xfId="243"/>
    <cellStyle name="_Biz Metrics coverpage_Lil_Master Asia Pac Weekly Commit Q2'03_Wk 13_AT&amp;M commit_Project List 2" xfId="244"/>
    <cellStyle name="_Biz Metrics coverpage_Lil_Master Asia Pac Weekly Commit Q2'03_Wk 13_ATM commit" xfId="245"/>
    <cellStyle name="_Biz Metrics coverpage_Lil_Master Asia Pac Weekly Commit Q2'03_Wk 13_ATM commit 2" xfId="246"/>
    <cellStyle name="_Biz Metrics coverpage_Lil_Master Asia Pac Weekly Commit Q2'03_Wk 13_ATM commit_Project List" xfId="247"/>
    <cellStyle name="_Biz Metrics coverpage_Lil_Master Asia Pac Weekly Commit Q2'03_Wk 13_ATM commit_Project List 2" xfId="248"/>
    <cellStyle name="_Biz Metrics coverpage_Lil_Master Asia Pac Weekly Commit Q2'03_Wk 13_Copy of Master Asia Pac Weekly Forecast FY04_49 for 05L" xfId="249"/>
    <cellStyle name="_Biz Metrics coverpage_Lil_Master Asia Pac Weekly Commit Q2'03_Wk 13_Copy of Master Asia Pac Weekly Forecast FY04_49 for 05L 2" xfId="250"/>
    <cellStyle name="_Biz Metrics coverpage_Lil_Master Asia Pac Weekly Commit Q2'03_Wk 13_Copy of Master Asia Pac Weekly Forecast FY04_49 for 05L_Project List" xfId="251"/>
    <cellStyle name="_Biz Metrics coverpage_Lil_Master Asia Pac Weekly Commit Q2'03_Wk 13_Copy of Master Asia Pac Weekly Forecast FY04_49 for 05L_Project List 2" xfId="252"/>
    <cellStyle name="_Biz Metrics coverpage_Lil_Master Asia Pac Weekly Commit Q2'03_Wk 13_Master Asia Pac Weekly Commit FY04" xfId="253"/>
    <cellStyle name="_Biz Metrics coverpage_Lil_Master Asia Pac Weekly Commit Q2'03_Wk 13_Master Asia Pac Weekly Commit FY04 2" xfId="254"/>
    <cellStyle name="_Biz Metrics coverpage_Lil_Master Asia Pac Weekly Commit Q2'03_Wk 13_Master Asia Pac Weekly Commit FY04_ATM commit" xfId="255"/>
    <cellStyle name="_Biz Metrics coverpage_Lil_Master Asia Pac Weekly Commit Q2'03_Wk 13_Master Asia Pac Weekly Commit FY04_ATM commit 2" xfId="256"/>
    <cellStyle name="_Biz Metrics coverpage_Lil_Master Asia Pac Weekly Commit Q2'03_Wk 13_Master Asia Pac Weekly Commit FY04_ATM commit_Project List" xfId="257"/>
    <cellStyle name="_Biz Metrics coverpage_Lil_Master Asia Pac Weekly Commit Q2'03_Wk 13_Master Asia Pac Weekly Commit FY04_ATM commit_Project List 2" xfId="258"/>
    <cellStyle name="_Biz Metrics coverpage_Lil_Master Asia Pac Weekly Commit Q2'03_Wk 13_Master Asia Pac Weekly Commit FY04_Project List" xfId="259"/>
    <cellStyle name="_Biz Metrics coverpage_Lil_Master Asia Pac Weekly Commit Q2'03_Wk 13_Master Asia Pac Weekly Commit FY04_Project List 2" xfId="260"/>
    <cellStyle name="_Biz Metrics coverpage_Lil_Master Asia Pac Weekly Commit Q2'03_Wk 13_Master Asia Pac Weekly Commit FY04_Wk 15" xfId="261"/>
    <cellStyle name="_Biz Metrics coverpage_Lil_Master Asia Pac Weekly Commit Q2'03_Wk 13_Master Asia Pac Weekly Commit FY04_Wk 15 2" xfId="262"/>
    <cellStyle name="_Biz Metrics coverpage_Lil_Master Asia Pac Weekly Commit Q2'03_Wk 13_Master Asia Pac Weekly Commit FY04_Wk 15 v2" xfId="263"/>
    <cellStyle name="_Biz Metrics coverpage_Lil_Master Asia Pac Weekly Commit Q2'03_Wk 13_Master Asia Pac Weekly Commit FY04_Wk 15 v2 2" xfId="264"/>
    <cellStyle name="_Biz Metrics coverpage_Lil_Master Asia Pac Weekly Commit Q2'03_Wk 13_Master Asia Pac Weekly Commit FY04_Wk 15 v2_Project List" xfId="265"/>
    <cellStyle name="_Biz Metrics coverpage_Lil_Master Asia Pac Weekly Commit Q2'03_Wk 13_Master Asia Pac Weekly Commit FY04_Wk 15 v2_Project List 2" xfId="266"/>
    <cellStyle name="_Biz Metrics coverpage_Lil_Master Asia Pac Weekly Commit Q2'03_Wk 13_Master Asia Pac Weekly Commit FY04_Wk 15_Project List" xfId="267"/>
    <cellStyle name="_Biz Metrics coverpage_Lil_Master Asia Pac Weekly Commit Q2'03_Wk 13_Master Asia Pac Weekly Commit FY04_Wk 15_Project List 2" xfId="268"/>
    <cellStyle name="_Biz Metrics coverpage_Lil_Master Asia Pac Weekly Commit Q2'03_Wk 13_Master Asia Pac Weekly Commit FY04_Wk 16" xfId="269"/>
    <cellStyle name="_Biz Metrics coverpage_Lil_Master Asia Pac Weekly Commit Q2'03_Wk 13_Master Asia Pac Weekly Commit FY04_Wk 16 2" xfId="270"/>
    <cellStyle name="_Biz Metrics coverpage_Lil_Master Asia Pac Weekly Commit Q2'03_Wk 13_Master Asia Pac Weekly Commit FY04_Wk 16_Project List" xfId="271"/>
    <cellStyle name="_Biz Metrics coverpage_Lil_Master Asia Pac Weekly Commit Q2'03_Wk 13_Master Asia Pac Weekly Commit FY04_Wk 16_Project List 2" xfId="272"/>
    <cellStyle name="_Biz Metrics coverpage_Lil_Master Asia Pac Weekly Commit Q2'03_Wk 13_Master Asia Pac Weekly Commit FY04_Wk 25" xfId="273"/>
    <cellStyle name="_Biz Metrics coverpage_Lil_Master Asia Pac Weekly Commit Q2'03_Wk 13_Master Asia Pac Weekly Commit FY04_Wk 25 2" xfId="274"/>
    <cellStyle name="_Biz Metrics coverpage_Lil_Master Asia Pac Weekly Commit Q2'03_Wk 13_Master Asia Pac Weekly Commit FY04_Wk 25_Project List" xfId="275"/>
    <cellStyle name="_Biz Metrics coverpage_Lil_Master Asia Pac Weekly Commit Q2'03_Wk 13_Master Asia Pac Weekly Commit FY04_Wk 25_Project List 2" xfId="276"/>
    <cellStyle name="_Biz Metrics coverpage_Lil_Master Asia Pac Weekly Commit Q2'03_Wk 13_Master Asia Pac Weekly Commit FY04_Wk 26" xfId="277"/>
    <cellStyle name="_Biz Metrics coverpage_Lil_Master Asia Pac Weekly Commit Q2'03_Wk 13_Master Asia Pac Weekly Commit FY04_Wk 26 2" xfId="278"/>
    <cellStyle name="_Biz Metrics coverpage_Lil_Master Asia Pac Weekly Commit Q2'03_Wk 13_Master Asia Pac Weekly Commit FY04_Wk 26_Project List" xfId="279"/>
    <cellStyle name="_Biz Metrics coverpage_Lil_Master Asia Pac Weekly Commit Q2'03_Wk 13_Master Asia Pac Weekly Commit FY04_Wk 26_Project List 2" xfId="280"/>
    <cellStyle name="_Biz Metrics coverpage_Lil_Master Asia Pac Weekly Commit Q2'03_Wk 13_Master Asia Pac Weekly Commit FY04_Wk 9 v2" xfId="281"/>
    <cellStyle name="_Biz Metrics coverpage_Lil_Master Asia Pac Weekly Commit Q2'03_Wk 13_Master Asia Pac Weekly Commit FY04_Wk 9 v2 2" xfId="282"/>
    <cellStyle name="_Biz Metrics coverpage_Lil_Master Asia Pac Weekly Commit Q2'03_Wk 13_Master Asia Pac Weekly Commit FY04_Wk 9 v2_Project List" xfId="283"/>
    <cellStyle name="_Biz Metrics coverpage_Lil_Master Asia Pac Weekly Commit Q2'03_Wk 13_Master Asia Pac Weekly Commit FY04_Wk 9 v2_Project List 2" xfId="284"/>
    <cellStyle name="_Biz Metrics coverpage_Lil_Master Asia Pac Weekly Commit Q2'03_Wk 13_Master Asia Pac Weekly Commit Q4'03_Wk 2" xfId="285"/>
    <cellStyle name="_Biz Metrics coverpage_Lil_Master Asia Pac Weekly Commit Q2'03_Wk 13_Master Asia Pac Weekly Commit Q4'03_Wk 2 2" xfId="286"/>
    <cellStyle name="_Biz Metrics coverpage_Lil_Master Asia Pac Weekly Commit Q2'03_Wk 13_Master Asia Pac Weekly Commit Q4'03_Wk 2_ATM commit" xfId="287"/>
    <cellStyle name="_Biz Metrics coverpage_Lil_Master Asia Pac Weekly Commit Q2'03_Wk 13_Master Asia Pac Weekly Commit Q4'03_Wk 2_ATM commit 2" xfId="288"/>
    <cellStyle name="_Biz Metrics coverpage_Lil_Master Asia Pac Weekly Commit Q2'03_Wk 13_Master Asia Pac Weekly Commit Q4'03_Wk 2_ATM commit_Project List" xfId="289"/>
    <cellStyle name="_Biz Metrics coverpage_Lil_Master Asia Pac Weekly Commit Q2'03_Wk 13_Master Asia Pac Weekly Commit Q4'03_Wk 2_ATM commit_Project List 2" xfId="290"/>
    <cellStyle name="_Biz Metrics coverpage_Lil_Master Asia Pac Weekly Commit Q2'03_Wk 13_Master Asia Pac Weekly Commit Q4'03_Wk 2_Project List" xfId="291"/>
    <cellStyle name="_Biz Metrics coverpage_Lil_Master Asia Pac Weekly Commit Q2'03_Wk 13_Master Asia Pac Weekly Commit Q4'03_Wk 2_Project List 2" xfId="292"/>
    <cellStyle name="_Biz Metrics coverpage_Lil_Master Asia Pac Weekly Commit Q2'03_Wk 13_Master Asia Pac Weekly Forecast FY04_50 v2" xfId="293"/>
    <cellStyle name="_Biz Metrics coverpage_Lil_Master Asia Pac Weekly Commit Q2'03_Wk 13_Master Asia Pac Weekly Forecast FY04_50 v2 2" xfId="294"/>
    <cellStyle name="_Biz Metrics coverpage_Lil_Master Asia Pac Weekly Commit Q2'03_Wk 13_Master Asia Pac Weekly Forecast FY04_50 v2_Project List" xfId="295"/>
    <cellStyle name="_Biz Metrics coverpage_Lil_Master Asia Pac Weekly Commit Q2'03_Wk 13_Master Asia Pac Weekly Forecast FY04_50 v2_Project List 2" xfId="296"/>
    <cellStyle name="_Biz Metrics coverpage_Lil_Master Asia Pac Weekly Commit Q2'03_Wk 13_Master Asia Pac Weekly Forecast FY04_53" xfId="297"/>
    <cellStyle name="_Biz Metrics coverpage_Lil_Master Asia Pac Weekly Commit Q2'03_Wk 13_Master Asia Pac Weekly Forecast FY04_53 2" xfId="298"/>
    <cellStyle name="_Biz Metrics coverpage_Lil_Master Asia Pac Weekly Commit Q2'03_Wk 13_Master Asia Pac Weekly Forecast FY04_53_Project List" xfId="299"/>
    <cellStyle name="_Biz Metrics coverpage_Lil_Master Asia Pac Weekly Commit Q2'03_Wk 13_Master Asia Pac Weekly Forecast FY04_53_Project List 2" xfId="300"/>
    <cellStyle name="_Biz Metrics coverpage_Lil_Master Asia Pac Weekly Commit Q2'03_Wk 13_Master Asia Pac Weekly Forecast FY04_Wk 27" xfId="301"/>
    <cellStyle name="_Biz Metrics coverpage_Lil_Master Asia Pac Weekly Commit Q2'03_Wk 13_Master Asia Pac Weekly Forecast FY04_Wk 27 2" xfId="302"/>
    <cellStyle name="_Biz Metrics coverpage_Lil_Master Asia Pac Weekly Commit Q2'03_Wk 13_Master Asia Pac Weekly Forecast FY04_Wk 27_Project List" xfId="303"/>
    <cellStyle name="_Biz Metrics coverpage_Lil_Master Asia Pac Weekly Commit Q2'03_Wk 13_Master Asia Pac Weekly Forecast FY04_Wk 27_Project List 2" xfId="304"/>
    <cellStyle name="_Biz Metrics coverpage_Lil_Master Asia Pac Weekly Commit Q2'03_Wk 13_Master Asia Pac Weekly Forecast FY04_Wk 28" xfId="305"/>
    <cellStyle name="_Biz Metrics coverpage_Lil_Master Asia Pac Weekly Commit Q2'03_Wk 13_Master Asia Pac Weekly Forecast FY04_Wk 28 2" xfId="306"/>
    <cellStyle name="_Biz Metrics coverpage_Lil_Master Asia Pac Weekly Commit Q2'03_Wk 13_Master Asia Pac Weekly Forecast FY04_Wk 28_Project List" xfId="307"/>
    <cellStyle name="_Biz Metrics coverpage_Lil_Master Asia Pac Weekly Commit Q2'03_Wk 13_Master Asia Pac Weekly Forecast FY04_Wk 28_Project List 2" xfId="308"/>
    <cellStyle name="_Biz Metrics coverpage_Lil_Master Asia Pac Weekly Commit Q2'03_Wk 13_Master Asia Pac Weekly Forecast FY04_Wk 41" xfId="309"/>
    <cellStyle name="_Biz Metrics coverpage_Lil_Master Asia Pac Weekly Commit Q2'03_Wk 13_Master Asia Pac Weekly Forecast FY04_Wk 41 2" xfId="310"/>
    <cellStyle name="_Biz Metrics coverpage_Lil_Master Asia Pac Weekly Commit Q2'03_Wk 13_Master Asia Pac Weekly Forecast FY04_Wk 41_Project List" xfId="311"/>
    <cellStyle name="_Biz Metrics coverpage_Lil_Master Asia Pac Weekly Commit Q2'03_Wk 13_Master Asia Pac Weekly Forecast FY04_Wk 41_Project List 2" xfId="312"/>
    <cellStyle name="_Biz Metrics coverpage_Lil_Master Asia Pac Weekly Commit Q2'03_Wk 13_Master Asia Pac Weekly Forecast FY04_Wk 48" xfId="313"/>
    <cellStyle name="_Biz Metrics coverpage_Lil_Master Asia Pac Weekly Commit Q2'03_Wk 13_Master Asia Pac Weekly Forecast FY04_Wk 48 2" xfId="314"/>
    <cellStyle name="_Biz Metrics coverpage_Lil_Master Asia Pac Weekly Commit Q2'03_Wk 13_Master Asia Pac Weekly Forecast FY04_Wk 48_Project List" xfId="315"/>
    <cellStyle name="_Biz Metrics coverpage_Lil_Master Asia Pac Weekly Commit Q2'03_Wk 13_Master Asia Pac Weekly Forecast FY04_Wk 48_Project List 2" xfId="316"/>
    <cellStyle name="_Biz Metrics coverpage_Lil_Master Asia Pac Weekly Commit Q2'03_Wk 13_Master Asia Pac Weekly Forecast FY04_Wk 49 sample" xfId="317"/>
    <cellStyle name="_Biz Metrics coverpage_Lil_Master Asia Pac Weekly Commit Q2'03_Wk 13_Master Asia Pac Weekly Forecast FY04_Wk 49 sample 2" xfId="318"/>
    <cellStyle name="_Biz Metrics coverpage_Lil_Master Asia Pac Weekly Commit Q2'03_Wk 13_Master Asia Pac Weekly Forecast FY04_Wk 49 sample_Project List" xfId="319"/>
    <cellStyle name="_Biz Metrics coverpage_Lil_Master Asia Pac Weekly Commit Q2'03_Wk 13_Master Asia Pac Weekly Forecast FY04_Wk 49 sample_Project List 2" xfId="320"/>
    <cellStyle name="_Biz Metrics coverpage_Lil_Master Asia Pac Weekly Commit Q2'03_Wk 13_Project List" xfId="321"/>
    <cellStyle name="_Biz Metrics coverpage_Lil_Master Asia Pac Weekly Commit Q2'03_Wk 13_Project List 2" xfId="322"/>
    <cellStyle name="_Biz Metrics coverpage_Lil_Master Asia Pac Weekly Commit Q3'03_Wk 10" xfId="323"/>
    <cellStyle name="_Biz Metrics coverpage_Lil_Master Asia Pac Weekly Commit Q3'03_Wk 10 2" xfId="324"/>
    <cellStyle name="_Biz Metrics coverpage_Lil_Master Asia Pac Weekly Commit Q3'03_Wk 10_Asia Pac Wk 1 Q204 Commit - Final" xfId="325"/>
    <cellStyle name="_Biz Metrics coverpage_Lil_Master Asia Pac Weekly Commit Q3'03_Wk 10_Asia Pac Wk 1 Q204 Commit - Final 2" xfId="326"/>
    <cellStyle name="_Biz Metrics coverpage_Lil_Master Asia Pac Weekly Commit Q3'03_Wk 10_Asia Pac Wk 1 Q204 Commit - Final_Project List" xfId="327"/>
    <cellStyle name="_Biz Metrics coverpage_Lil_Master Asia Pac Weekly Commit Q3'03_Wk 10_Asia Pac Wk 1 Q204 Commit - Final_Project List 2" xfId="328"/>
    <cellStyle name="_Biz Metrics coverpage_Lil_Master Asia Pac Weekly Commit Q3'03_Wk 10_Asia Pac Wk 13 Q104 Commit - Final" xfId="329"/>
    <cellStyle name="_Biz Metrics coverpage_Lil_Master Asia Pac Weekly Commit Q3'03_Wk 10_Asia Pac Wk 13 Q104 Commit - Final 2" xfId="330"/>
    <cellStyle name="_Biz Metrics coverpage_Lil_Master Asia Pac Weekly Commit Q3'03_Wk 10_Asia Pac Wk 13 Q104 Commit - Final_Project List" xfId="331"/>
    <cellStyle name="_Biz Metrics coverpage_Lil_Master Asia Pac Weekly Commit Q3'03_Wk 10_Asia Pac Wk 13 Q104 Commit - Final_Project List 2" xfId="332"/>
    <cellStyle name="_Biz Metrics coverpage_Lil_Master Asia Pac Weekly Commit Q3'03_Wk 10_AT&amp;M commit" xfId="333"/>
    <cellStyle name="_Biz Metrics coverpage_Lil_Master Asia Pac Weekly Commit Q3'03_Wk 10_AT&amp;M commit 2" xfId="334"/>
    <cellStyle name="_Biz Metrics coverpage_Lil_Master Asia Pac Weekly Commit Q3'03_Wk 10_AT&amp;M commit_Project List" xfId="335"/>
    <cellStyle name="_Biz Metrics coverpage_Lil_Master Asia Pac Weekly Commit Q3'03_Wk 10_AT&amp;M commit_Project List 2" xfId="336"/>
    <cellStyle name="_Biz Metrics coverpage_Lil_Master Asia Pac Weekly Commit Q3'03_Wk 10_ATM commit" xfId="337"/>
    <cellStyle name="_Biz Metrics coverpage_Lil_Master Asia Pac Weekly Commit Q3'03_Wk 10_ATM commit 2" xfId="338"/>
    <cellStyle name="_Biz Metrics coverpage_Lil_Master Asia Pac Weekly Commit Q3'03_Wk 10_ATM commit_Project List" xfId="339"/>
    <cellStyle name="_Biz Metrics coverpage_Lil_Master Asia Pac Weekly Commit Q3'03_Wk 10_ATM commit_Project List 2" xfId="340"/>
    <cellStyle name="_Biz Metrics coverpage_Lil_Master Asia Pac Weekly Commit Q3'03_Wk 10_Copy of Master Asia Pac Weekly Forecast FY04_49 for 05L" xfId="341"/>
    <cellStyle name="_Biz Metrics coverpage_Lil_Master Asia Pac Weekly Commit Q3'03_Wk 10_Copy of Master Asia Pac Weekly Forecast FY04_49 for 05L 2" xfId="342"/>
    <cellStyle name="_Biz Metrics coverpage_Lil_Master Asia Pac Weekly Commit Q3'03_Wk 10_Copy of Master Asia Pac Weekly Forecast FY04_49 for 05L_Project List" xfId="343"/>
    <cellStyle name="_Biz Metrics coverpage_Lil_Master Asia Pac Weekly Commit Q3'03_Wk 10_Copy of Master Asia Pac Weekly Forecast FY04_49 for 05L_Project List 2" xfId="344"/>
    <cellStyle name="_Biz Metrics coverpage_Lil_Master Asia Pac Weekly Commit Q3'03_Wk 10_Master Asia Pac Weekly Commit FY04" xfId="345"/>
    <cellStyle name="_Biz Metrics coverpage_Lil_Master Asia Pac Weekly Commit Q3'03_Wk 10_Master Asia Pac Weekly Commit FY04 2" xfId="346"/>
    <cellStyle name="_Biz Metrics coverpage_Lil_Master Asia Pac Weekly Commit Q3'03_Wk 10_Master Asia Pac Weekly Commit FY04_ATM commit" xfId="347"/>
    <cellStyle name="_Biz Metrics coverpage_Lil_Master Asia Pac Weekly Commit Q3'03_Wk 10_Master Asia Pac Weekly Commit FY04_ATM commit 2" xfId="348"/>
    <cellStyle name="_Biz Metrics coverpage_Lil_Master Asia Pac Weekly Commit Q3'03_Wk 10_Master Asia Pac Weekly Commit FY04_ATM commit_Project List" xfId="349"/>
    <cellStyle name="_Biz Metrics coverpage_Lil_Master Asia Pac Weekly Commit Q3'03_Wk 10_Master Asia Pac Weekly Commit FY04_ATM commit_Project List 2" xfId="350"/>
    <cellStyle name="_Biz Metrics coverpage_Lil_Master Asia Pac Weekly Commit Q3'03_Wk 10_Master Asia Pac Weekly Commit FY04_Project List" xfId="351"/>
    <cellStyle name="_Biz Metrics coverpage_Lil_Master Asia Pac Weekly Commit Q3'03_Wk 10_Master Asia Pac Weekly Commit FY04_Project List 2" xfId="352"/>
    <cellStyle name="_Biz Metrics coverpage_Lil_Master Asia Pac Weekly Commit Q3'03_Wk 10_Master Asia Pac Weekly Commit FY04_Wk 15" xfId="353"/>
    <cellStyle name="_Biz Metrics coverpage_Lil_Master Asia Pac Weekly Commit Q3'03_Wk 10_Master Asia Pac Weekly Commit FY04_Wk 15 2" xfId="354"/>
    <cellStyle name="_Biz Metrics coverpage_Lil_Master Asia Pac Weekly Commit Q3'03_Wk 10_Master Asia Pac Weekly Commit FY04_Wk 15 v2" xfId="355"/>
    <cellStyle name="_Biz Metrics coverpage_Lil_Master Asia Pac Weekly Commit Q3'03_Wk 10_Master Asia Pac Weekly Commit FY04_Wk 15 v2 2" xfId="356"/>
    <cellStyle name="_Biz Metrics coverpage_Lil_Master Asia Pac Weekly Commit Q3'03_Wk 10_Master Asia Pac Weekly Commit FY04_Wk 15 v2_Project List" xfId="357"/>
    <cellStyle name="_Biz Metrics coverpage_Lil_Master Asia Pac Weekly Commit Q3'03_Wk 10_Master Asia Pac Weekly Commit FY04_Wk 15 v2_Project List 2" xfId="358"/>
    <cellStyle name="_Biz Metrics coverpage_Lil_Master Asia Pac Weekly Commit Q3'03_Wk 10_Master Asia Pac Weekly Commit FY04_Wk 15_Project List" xfId="359"/>
    <cellStyle name="_Biz Metrics coverpage_Lil_Master Asia Pac Weekly Commit Q3'03_Wk 10_Master Asia Pac Weekly Commit FY04_Wk 15_Project List 2" xfId="360"/>
    <cellStyle name="_Biz Metrics coverpage_Lil_Master Asia Pac Weekly Commit Q3'03_Wk 10_Master Asia Pac Weekly Commit FY04_Wk 16" xfId="361"/>
    <cellStyle name="_Biz Metrics coverpage_Lil_Master Asia Pac Weekly Commit Q3'03_Wk 10_Master Asia Pac Weekly Commit FY04_Wk 16 2" xfId="362"/>
    <cellStyle name="_Biz Metrics coverpage_Lil_Master Asia Pac Weekly Commit Q3'03_Wk 10_Master Asia Pac Weekly Commit FY04_Wk 16_Project List" xfId="363"/>
    <cellStyle name="_Biz Metrics coverpage_Lil_Master Asia Pac Weekly Commit Q3'03_Wk 10_Master Asia Pac Weekly Commit FY04_Wk 16_Project List 2" xfId="364"/>
    <cellStyle name="_Biz Metrics coverpage_Lil_Master Asia Pac Weekly Commit Q3'03_Wk 10_Master Asia Pac Weekly Commit FY04_Wk 25" xfId="365"/>
    <cellStyle name="_Biz Metrics coverpage_Lil_Master Asia Pac Weekly Commit Q3'03_Wk 10_Master Asia Pac Weekly Commit FY04_Wk 25 2" xfId="366"/>
    <cellStyle name="_Biz Metrics coverpage_Lil_Master Asia Pac Weekly Commit Q3'03_Wk 10_Master Asia Pac Weekly Commit FY04_Wk 25_Project List" xfId="367"/>
    <cellStyle name="_Biz Metrics coverpage_Lil_Master Asia Pac Weekly Commit Q3'03_Wk 10_Master Asia Pac Weekly Commit FY04_Wk 25_Project List 2" xfId="368"/>
    <cellStyle name="_Biz Metrics coverpage_Lil_Master Asia Pac Weekly Commit Q3'03_Wk 10_Master Asia Pac Weekly Commit FY04_Wk 26" xfId="369"/>
    <cellStyle name="_Biz Metrics coverpage_Lil_Master Asia Pac Weekly Commit Q3'03_Wk 10_Master Asia Pac Weekly Commit FY04_Wk 26 2" xfId="370"/>
    <cellStyle name="_Biz Metrics coverpage_Lil_Master Asia Pac Weekly Commit Q3'03_Wk 10_Master Asia Pac Weekly Commit FY04_Wk 26_Project List" xfId="371"/>
    <cellStyle name="_Biz Metrics coverpage_Lil_Master Asia Pac Weekly Commit Q3'03_Wk 10_Master Asia Pac Weekly Commit FY04_Wk 26_Project List 2" xfId="372"/>
    <cellStyle name="_Biz Metrics coverpage_Lil_Master Asia Pac Weekly Commit Q3'03_Wk 10_Master Asia Pac Weekly Commit FY04_Wk 9 v2" xfId="373"/>
    <cellStyle name="_Biz Metrics coverpage_Lil_Master Asia Pac Weekly Commit Q3'03_Wk 10_Master Asia Pac Weekly Commit FY04_Wk 9 v2 2" xfId="374"/>
    <cellStyle name="_Biz Metrics coverpage_Lil_Master Asia Pac Weekly Commit Q3'03_Wk 10_Master Asia Pac Weekly Commit FY04_Wk 9 v2_Project List" xfId="375"/>
    <cellStyle name="_Biz Metrics coverpage_Lil_Master Asia Pac Weekly Commit Q3'03_Wk 10_Master Asia Pac Weekly Commit FY04_Wk 9 v2_Project List 2" xfId="376"/>
    <cellStyle name="_Biz Metrics coverpage_Lil_Master Asia Pac Weekly Commit Q3'03_Wk 10_Master Asia Pac Weekly Commit Q4'03_Wk 2" xfId="377"/>
    <cellStyle name="_Biz Metrics coverpage_Lil_Master Asia Pac Weekly Commit Q3'03_Wk 10_Master Asia Pac Weekly Commit Q4'03_Wk 2 2" xfId="378"/>
    <cellStyle name="_Biz Metrics coverpage_Lil_Master Asia Pac Weekly Commit Q3'03_Wk 10_Master Asia Pac Weekly Commit Q4'03_Wk 2_ATM commit" xfId="379"/>
    <cellStyle name="_Biz Metrics coverpage_Lil_Master Asia Pac Weekly Commit Q3'03_Wk 10_Master Asia Pac Weekly Commit Q4'03_Wk 2_ATM commit 2" xfId="380"/>
    <cellStyle name="_Biz Metrics coverpage_Lil_Master Asia Pac Weekly Commit Q3'03_Wk 10_Master Asia Pac Weekly Commit Q4'03_Wk 2_ATM commit_Project List" xfId="381"/>
    <cellStyle name="_Biz Metrics coverpage_Lil_Master Asia Pac Weekly Commit Q3'03_Wk 10_Master Asia Pac Weekly Commit Q4'03_Wk 2_ATM commit_Project List 2" xfId="382"/>
    <cellStyle name="_Biz Metrics coverpage_Lil_Master Asia Pac Weekly Commit Q3'03_Wk 10_Master Asia Pac Weekly Commit Q4'03_Wk 2_Project List" xfId="383"/>
    <cellStyle name="_Biz Metrics coverpage_Lil_Master Asia Pac Weekly Commit Q3'03_Wk 10_Master Asia Pac Weekly Commit Q4'03_Wk 2_Project List 2" xfId="384"/>
    <cellStyle name="_Biz Metrics coverpage_Lil_Master Asia Pac Weekly Commit Q3'03_Wk 10_Master Asia Pac Weekly Forecast FY04_50 v2" xfId="385"/>
    <cellStyle name="_Biz Metrics coverpage_Lil_Master Asia Pac Weekly Commit Q3'03_Wk 10_Master Asia Pac Weekly Forecast FY04_50 v2 2" xfId="386"/>
    <cellStyle name="_Biz Metrics coverpage_Lil_Master Asia Pac Weekly Commit Q3'03_Wk 10_Master Asia Pac Weekly Forecast FY04_50 v2_Project List" xfId="387"/>
    <cellStyle name="_Biz Metrics coverpage_Lil_Master Asia Pac Weekly Commit Q3'03_Wk 10_Master Asia Pac Weekly Forecast FY04_50 v2_Project List 2" xfId="388"/>
    <cellStyle name="_Biz Metrics coverpage_Lil_Master Asia Pac Weekly Commit Q3'03_Wk 10_Master Asia Pac Weekly Forecast FY04_53" xfId="389"/>
    <cellStyle name="_Biz Metrics coverpage_Lil_Master Asia Pac Weekly Commit Q3'03_Wk 10_Master Asia Pac Weekly Forecast FY04_53 2" xfId="390"/>
    <cellStyle name="_Biz Metrics coverpage_Lil_Master Asia Pac Weekly Commit Q3'03_Wk 10_Master Asia Pac Weekly Forecast FY04_53_Project List" xfId="391"/>
    <cellStyle name="_Biz Metrics coverpage_Lil_Master Asia Pac Weekly Commit Q3'03_Wk 10_Master Asia Pac Weekly Forecast FY04_53_Project List 2" xfId="392"/>
    <cellStyle name="_Biz Metrics coverpage_Lil_Master Asia Pac Weekly Commit Q3'03_Wk 10_Master Asia Pac Weekly Forecast FY04_Wk 27" xfId="393"/>
    <cellStyle name="_Biz Metrics coverpage_Lil_Master Asia Pac Weekly Commit Q3'03_Wk 10_Master Asia Pac Weekly Forecast FY04_Wk 27 2" xfId="394"/>
    <cellStyle name="_Biz Metrics coverpage_Lil_Master Asia Pac Weekly Commit Q3'03_Wk 10_Master Asia Pac Weekly Forecast FY04_Wk 27_Project List" xfId="395"/>
    <cellStyle name="_Biz Metrics coverpage_Lil_Master Asia Pac Weekly Commit Q3'03_Wk 10_Master Asia Pac Weekly Forecast FY04_Wk 27_Project List 2" xfId="396"/>
    <cellStyle name="_Biz Metrics coverpage_Lil_Master Asia Pac Weekly Commit Q3'03_Wk 10_Master Asia Pac Weekly Forecast FY04_Wk 28" xfId="397"/>
    <cellStyle name="_Biz Metrics coverpage_Lil_Master Asia Pac Weekly Commit Q3'03_Wk 10_Master Asia Pac Weekly Forecast FY04_Wk 28 2" xfId="398"/>
    <cellStyle name="_Biz Metrics coverpage_Lil_Master Asia Pac Weekly Commit Q3'03_Wk 10_Master Asia Pac Weekly Forecast FY04_Wk 28_Project List" xfId="399"/>
    <cellStyle name="_Biz Metrics coverpage_Lil_Master Asia Pac Weekly Commit Q3'03_Wk 10_Master Asia Pac Weekly Forecast FY04_Wk 28_Project List 2" xfId="400"/>
    <cellStyle name="_Biz Metrics coverpage_Lil_Master Asia Pac Weekly Commit Q3'03_Wk 10_Master Asia Pac Weekly Forecast FY04_Wk 41" xfId="401"/>
    <cellStyle name="_Biz Metrics coverpage_Lil_Master Asia Pac Weekly Commit Q3'03_Wk 10_Master Asia Pac Weekly Forecast FY04_Wk 41 2" xfId="402"/>
    <cellStyle name="_Biz Metrics coverpage_Lil_Master Asia Pac Weekly Commit Q3'03_Wk 10_Master Asia Pac Weekly Forecast FY04_Wk 41_Project List" xfId="403"/>
    <cellStyle name="_Biz Metrics coverpage_Lil_Master Asia Pac Weekly Commit Q3'03_Wk 10_Master Asia Pac Weekly Forecast FY04_Wk 41_Project List 2" xfId="404"/>
    <cellStyle name="_Biz Metrics coverpage_Lil_Master Asia Pac Weekly Commit Q3'03_Wk 10_Master Asia Pac Weekly Forecast FY04_Wk 48" xfId="405"/>
    <cellStyle name="_Biz Metrics coverpage_Lil_Master Asia Pac Weekly Commit Q3'03_Wk 10_Master Asia Pac Weekly Forecast FY04_Wk 48 2" xfId="406"/>
    <cellStyle name="_Biz Metrics coverpage_Lil_Master Asia Pac Weekly Commit Q3'03_Wk 10_Master Asia Pac Weekly Forecast FY04_Wk 48_Project List" xfId="407"/>
    <cellStyle name="_Biz Metrics coverpage_Lil_Master Asia Pac Weekly Commit Q3'03_Wk 10_Master Asia Pac Weekly Forecast FY04_Wk 48_Project List 2" xfId="408"/>
    <cellStyle name="_Biz Metrics coverpage_Lil_Master Asia Pac Weekly Commit Q3'03_Wk 10_Master Asia Pac Weekly Forecast FY04_Wk 49 sample" xfId="409"/>
    <cellStyle name="_Biz Metrics coverpage_Lil_Master Asia Pac Weekly Commit Q3'03_Wk 10_Master Asia Pac Weekly Forecast FY04_Wk 49 sample 2" xfId="410"/>
    <cellStyle name="_Biz Metrics coverpage_Lil_Master Asia Pac Weekly Commit Q3'03_Wk 10_Master Asia Pac Weekly Forecast FY04_Wk 49 sample_Project List" xfId="411"/>
    <cellStyle name="_Biz Metrics coverpage_Lil_Master Asia Pac Weekly Commit Q3'03_Wk 10_Master Asia Pac Weekly Forecast FY04_Wk 49 sample_Project List 2" xfId="412"/>
    <cellStyle name="_Biz Metrics coverpage_Lil_Master Asia Pac Weekly Commit Q3'03_Wk 10_Project List" xfId="413"/>
    <cellStyle name="_Biz Metrics coverpage_Lil_Master Asia Pac Weekly Commit Q3'03_Wk 10_Project List 2" xfId="414"/>
    <cellStyle name="_Biz Metrics coverpage_Lil_Project List" xfId="415"/>
    <cellStyle name="_Biz Metrics coverpage_Lil_Project List 2" xfId="416"/>
    <cellStyle name="_Biz Metrics coverpage_Lil_SP Commit-Q3 wk71" xfId="417"/>
    <cellStyle name="_Biz Metrics coverpage_Lil_SP Commit-Q3 wk71 2" xfId="418"/>
    <cellStyle name="_Biz Metrics coverpage_Lil_SP Commit-Q3 wk71_Asia Pac Wk 1 Q204 Commit - Final" xfId="419"/>
    <cellStyle name="_Biz Metrics coverpage_Lil_SP Commit-Q3 wk71_Asia Pac Wk 1 Q204 Commit - Final 2" xfId="420"/>
    <cellStyle name="_Biz Metrics coverpage_Lil_SP Commit-Q3 wk71_Asia Pac Wk 1 Q204 Commit - Final_Project List" xfId="421"/>
    <cellStyle name="_Biz Metrics coverpage_Lil_SP Commit-Q3 wk71_Asia Pac Wk 1 Q204 Commit - Final_Project List 2" xfId="422"/>
    <cellStyle name="_Biz Metrics coverpage_Lil_SP Commit-Q3 wk71_Asia Pac Wk 13 Q104 Commit - Final" xfId="423"/>
    <cellStyle name="_Biz Metrics coverpage_Lil_SP Commit-Q3 wk71_Asia Pac Wk 13 Q104 Commit - Final 2" xfId="424"/>
    <cellStyle name="_Biz Metrics coverpage_Lil_SP Commit-Q3 wk71_Asia Pac Wk 13 Q104 Commit - Final_Project List" xfId="425"/>
    <cellStyle name="_Biz Metrics coverpage_Lil_SP Commit-Q3 wk71_Asia Pac Wk 13 Q104 Commit - Final_Project List 2" xfId="426"/>
    <cellStyle name="_Biz Metrics coverpage_Lil_SP Commit-Q3 wk71_AT&amp;M commit" xfId="427"/>
    <cellStyle name="_Biz Metrics coverpage_Lil_SP Commit-Q3 wk71_AT&amp;M commit 2" xfId="428"/>
    <cellStyle name="_Biz Metrics coverpage_Lil_SP Commit-Q3 wk71_AT&amp;M commit_Project List" xfId="429"/>
    <cellStyle name="_Biz Metrics coverpage_Lil_SP Commit-Q3 wk71_AT&amp;M commit_Project List 2" xfId="430"/>
    <cellStyle name="_Biz Metrics coverpage_Lil_SP Commit-Q3 wk71_ATM commit" xfId="431"/>
    <cellStyle name="_Biz Metrics coverpage_Lil_SP Commit-Q3 wk71_ATM commit 2" xfId="432"/>
    <cellStyle name="_Biz Metrics coverpage_Lil_SP Commit-Q3 wk71_ATM commit_Project List" xfId="433"/>
    <cellStyle name="_Biz Metrics coverpage_Lil_SP Commit-Q3 wk71_ATM commit_Project List 2" xfId="434"/>
    <cellStyle name="_Biz Metrics coverpage_Lil_SP Commit-Q3 wk71_Copy of Master Asia Pac Weekly Forecast FY04_49 for 05L" xfId="435"/>
    <cellStyle name="_Biz Metrics coverpage_Lil_SP Commit-Q3 wk71_Copy of Master Asia Pac Weekly Forecast FY04_49 for 05L 2" xfId="436"/>
    <cellStyle name="_Biz Metrics coverpage_Lil_SP Commit-Q3 wk71_Copy of Master Asia Pac Weekly Forecast FY04_49 for 05L_Project List" xfId="437"/>
    <cellStyle name="_Biz Metrics coverpage_Lil_SP Commit-Q3 wk71_Copy of Master Asia Pac Weekly Forecast FY04_49 for 05L_Project List 2" xfId="438"/>
    <cellStyle name="_Biz Metrics coverpage_Lil_SP Commit-Q3 wk71_Master Asia Pac Weekly Commit FY04" xfId="439"/>
    <cellStyle name="_Biz Metrics coverpage_Lil_SP Commit-Q3 wk71_Master Asia Pac Weekly Commit FY04 2" xfId="440"/>
    <cellStyle name="_Biz Metrics coverpage_Lil_SP Commit-Q3 wk71_Master Asia Pac Weekly Commit FY04_ATM commit" xfId="441"/>
    <cellStyle name="_Biz Metrics coverpage_Lil_SP Commit-Q3 wk71_Master Asia Pac Weekly Commit FY04_ATM commit 2" xfId="442"/>
    <cellStyle name="_Biz Metrics coverpage_Lil_SP Commit-Q3 wk71_Master Asia Pac Weekly Commit FY04_ATM commit_Project List" xfId="443"/>
    <cellStyle name="_Biz Metrics coverpage_Lil_SP Commit-Q3 wk71_Master Asia Pac Weekly Commit FY04_ATM commit_Project List 2" xfId="444"/>
    <cellStyle name="_Biz Metrics coverpage_Lil_SP Commit-Q3 wk71_Master Asia Pac Weekly Commit FY04_Project List" xfId="445"/>
    <cellStyle name="_Biz Metrics coverpage_Lil_SP Commit-Q3 wk71_Master Asia Pac Weekly Commit FY04_Project List 2" xfId="446"/>
    <cellStyle name="_Biz Metrics coverpage_Lil_SP Commit-Q3 wk71_Master Asia Pac Weekly Commit FY04_Wk 15" xfId="447"/>
    <cellStyle name="_Biz Metrics coverpage_Lil_SP Commit-Q3 wk71_Master Asia Pac Weekly Commit FY04_Wk 15 2" xfId="448"/>
    <cellStyle name="_Biz Metrics coverpage_Lil_SP Commit-Q3 wk71_Master Asia Pac Weekly Commit FY04_Wk 15 v2" xfId="449"/>
    <cellStyle name="_Biz Metrics coverpage_Lil_SP Commit-Q3 wk71_Master Asia Pac Weekly Commit FY04_Wk 15 v2 2" xfId="450"/>
    <cellStyle name="_Biz Metrics coverpage_Lil_SP Commit-Q3 wk71_Master Asia Pac Weekly Commit FY04_Wk 15 v2_Project List" xfId="451"/>
    <cellStyle name="_Biz Metrics coverpage_Lil_SP Commit-Q3 wk71_Master Asia Pac Weekly Commit FY04_Wk 15 v2_Project List 2" xfId="452"/>
    <cellStyle name="_Biz Metrics coverpage_Lil_SP Commit-Q3 wk71_Master Asia Pac Weekly Commit FY04_Wk 15_Project List" xfId="453"/>
    <cellStyle name="_Biz Metrics coverpage_Lil_SP Commit-Q3 wk71_Master Asia Pac Weekly Commit FY04_Wk 15_Project List 2" xfId="454"/>
    <cellStyle name="_Biz Metrics coverpage_Lil_SP Commit-Q3 wk71_Master Asia Pac Weekly Commit FY04_Wk 16" xfId="455"/>
    <cellStyle name="_Biz Metrics coverpage_Lil_SP Commit-Q3 wk71_Master Asia Pac Weekly Commit FY04_Wk 16 2" xfId="456"/>
    <cellStyle name="_Biz Metrics coverpage_Lil_SP Commit-Q3 wk71_Master Asia Pac Weekly Commit FY04_Wk 16_Project List" xfId="457"/>
    <cellStyle name="_Biz Metrics coverpage_Lil_SP Commit-Q3 wk71_Master Asia Pac Weekly Commit FY04_Wk 16_Project List 2" xfId="458"/>
    <cellStyle name="_Biz Metrics coverpage_Lil_SP Commit-Q3 wk71_Master Asia Pac Weekly Commit FY04_Wk 25" xfId="459"/>
    <cellStyle name="_Biz Metrics coverpage_Lil_SP Commit-Q3 wk71_Master Asia Pac Weekly Commit FY04_Wk 25 2" xfId="460"/>
    <cellStyle name="_Biz Metrics coverpage_Lil_SP Commit-Q3 wk71_Master Asia Pac Weekly Commit FY04_Wk 25_Project List" xfId="461"/>
    <cellStyle name="_Biz Metrics coverpage_Lil_SP Commit-Q3 wk71_Master Asia Pac Weekly Commit FY04_Wk 25_Project List 2" xfId="462"/>
    <cellStyle name="_Biz Metrics coverpage_Lil_SP Commit-Q3 wk71_Master Asia Pac Weekly Commit FY04_Wk 26" xfId="463"/>
    <cellStyle name="_Biz Metrics coverpage_Lil_SP Commit-Q3 wk71_Master Asia Pac Weekly Commit FY04_Wk 26 2" xfId="464"/>
    <cellStyle name="_Biz Metrics coverpage_Lil_SP Commit-Q3 wk71_Master Asia Pac Weekly Commit FY04_Wk 26_Project List" xfId="465"/>
    <cellStyle name="_Biz Metrics coverpage_Lil_SP Commit-Q3 wk71_Master Asia Pac Weekly Commit FY04_Wk 26_Project List 2" xfId="466"/>
    <cellStyle name="_Biz Metrics coverpage_Lil_SP Commit-Q3 wk71_Master Asia Pac Weekly Commit FY04_Wk 9 v2" xfId="467"/>
    <cellStyle name="_Biz Metrics coverpage_Lil_SP Commit-Q3 wk71_Master Asia Pac Weekly Commit FY04_Wk 9 v2 2" xfId="468"/>
    <cellStyle name="_Biz Metrics coverpage_Lil_SP Commit-Q3 wk71_Master Asia Pac Weekly Commit FY04_Wk 9 v2_Project List" xfId="469"/>
    <cellStyle name="_Biz Metrics coverpage_Lil_SP Commit-Q3 wk71_Master Asia Pac Weekly Commit FY04_Wk 9 v2_Project List 2" xfId="470"/>
    <cellStyle name="_Biz Metrics coverpage_Lil_SP Commit-Q3 wk71_Master Asia Pac Weekly Commit Q4'03_Wk 2" xfId="471"/>
    <cellStyle name="_Biz Metrics coverpage_Lil_SP Commit-Q3 wk71_Master Asia Pac Weekly Commit Q4'03_Wk 2 2" xfId="472"/>
    <cellStyle name="_Biz Metrics coverpage_Lil_SP Commit-Q3 wk71_Master Asia Pac Weekly Commit Q4'03_Wk 2_ATM commit" xfId="473"/>
    <cellStyle name="_Biz Metrics coverpage_Lil_SP Commit-Q3 wk71_Master Asia Pac Weekly Commit Q4'03_Wk 2_ATM commit 2" xfId="474"/>
    <cellStyle name="_Biz Metrics coverpage_Lil_SP Commit-Q3 wk71_Master Asia Pac Weekly Commit Q4'03_Wk 2_ATM commit_Project List" xfId="475"/>
    <cellStyle name="_Biz Metrics coverpage_Lil_SP Commit-Q3 wk71_Master Asia Pac Weekly Commit Q4'03_Wk 2_ATM commit_Project List 2" xfId="476"/>
    <cellStyle name="_Biz Metrics coverpage_Lil_SP Commit-Q3 wk71_Master Asia Pac Weekly Commit Q4'03_Wk 2_Project List" xfId="477"/>
    <cellStyle name="_Biz Metrics coverpage_Lil_SP Commit-Q3 wk71_Master Asia Pac Weekly Commit Q4'03_Wk 2_Project List 2" xfId="478"/>
    <cellStyle name="_Biz Metrics coverpage_Lil_SP Commit-Q3 wk71_Master Asia Pac Weekly Forecast FY04_50 v2" xfId="479"/>
    <cellStyle name="_Biz Metrics coverpage_Lil_SP Commit-Q3 wk71_Master Asia Pac Weekly Forecast FY04_50 v2 2" xfId="480"/>
    <cellStyle name="_Biz Metrics coverpage_Lil_SP Commit-Q3 wk71_Master Asia Pac Weekly Forecast FY04_50 v2_Project List" xfId="481"/>
    <cellStyle name="_Biz Metrics coverpage_Lil_SP Commit-Q3 wk71_Master Asia Pac Weekly Forecast FY04_50 v2_Project List 2" xfId="482"/>
    <cellStyle name="_Biz Metrics coverpage_Lil_SP Commit-Q3 wk71_Master Asia Pac Weekly Forecast FY04_53" xfId="483"/>
    <cellStyle name="_Biz Metrics coverpage_Lil_SP Commit-Q3 wk71_Master Asia Pac Weekly Forecast FY04_53 2" xfId="484"/>
    <cellStyle name="_Biz Metrics coverpage_Lil_SP Commit-Q3 wk71_Master Asia Pac Weekly Forecast FY04_53_Project List" xfId="485"/>
    <cellStyle name="_Biz Metrics coverpage_Lil_SP Commit-Q3 wk71_Master Asia Pac Weekly Forecast FY04_53_Project List 2" xfId="486"/>
    <cellStyle name="_Biz Metrics coverpage_Lil_SP Commit-Q3 wk71_Master Asia Pac Weekly Forecast FY04_Wk 27" xfId="487"/>
    <cellStyle name="_Biz Metrics coverpage_Lil_SP Commit-Q3 wk71_Master Asia Pac Weekly Forecast FY04_Wk 27 2" xfId="488"/>
    <cellStyle name="_Biz Metrics coverpage_Lil_SP Commit-Q3 wk71_Master Asia Pac Weekly Forecast FY04_Wk 27_Project List" xfId="489"/>
    <cellStyle name="_Biz Metrics coverpage_Lil_SP Commit-Q3 wk71_Master Asia Pac Weekly Forecast FY04_Wk 27_Project List 2" xfId="490"/>
    <cellStyle name="_Biz Metrics coverpage_Lil_SP Commit-Q3 wk71_Master Asia Pac Weekly Forecast FY04_Wk 28" xfId="491"/>
    <cellStyle name="_Biz Metrics coverpage_Lil_SP Commit-Q3 wk71_Master Asia Pac Weekly Forecast FY04_Wk 28 2" xfId="492"/>
    <cellStyle name="_Biz Metrics coverpage_Lil_SP Commit-Q3 wk71_Master Asia Pac Weekly Forecast FY04_Wk 28_Project List" xfId="493"/>
    <cellStyle name="_Biz Metrics coverpage_Lil_SP Commit-Q3 wk71_Master Asia Pac Weekly Forecast FY04_Wk 28_Project List 2" xfId="494"/>
    <cellStyle name="_Biz Metrics coverpage_Lil_SP Commit-Q3 wk71_Master Asia Pac Weekly Forecast FY04_Wk 41" xfId="495"/>
    <cellStyle name="_Biz Metrics coverpage_Lil_SP Commit-Q3 wk71_Master Asia Pac Weekly Forecast FY04_Wk 41 2" xfId="496"/>
    <cellStyle name="_Biz Metrics coverpage_Lil_SP Commit-Q3 wk71_Master Asia Pac Weekly Forecast FY04_Wk 41_Project List" xfId="497"/>
    <cellStyle name="_Biz Metrics coverpage_Lil_SP Commit-Q3 wk71_Master Asia Pac Weekly Forecast FY04_Wk 41_Project List 2" xfId="498"/>
    <cellStyle name="_Biz Metrics coverpage_Lil_SP Commit-Q3 wk71_Master Asia Pac Weekly Forecast FY04_Wk 48" xfId="499"/>
    <cellStyle name="_Biz Metrics coverpage_Lil_SP Commit-Q3 wk71_Master Asia Pac Weekly Forecast FY04_Wk 48 2" xfId="500"/>
    <cellStyle name="_Biz Metrics coverpage_Lil_SP Commit-Q3 wk71_Master Asia Pac Weekly Forecast FY04_Wk 48_Project List" xfId="501"/>
    <cellStyle name="_Biz Metrics coverpage_Lil_SP Commit-Q3 wk71_Master Asia Pac Weekly Forecast FY04_Wk 48_Project List 2" xfId="502"/>
    <cellStyle name="_Biz Metrics coverpage_Lil_SP Commit-Q3 wk71_Master Asia Pac Weekly Forecast FY04_Wk 49 sample" xfId="503"/>
    <cellStyle name="_Biz Metrics coverpage_Lil_SP Commit-Q3 wk71_Master Asia Pac Weekly Forecast FY04_Wk 49 sample 2" xfId="504"/>
    <cellStyle name="_Biz Metrics coverpage_Lil_SP Commit-Q3 wk71_Master Asia Pac Weekly Forecast FY04_Wk 49 sample_Project List" xfId="505"/>
    <cellStyle name="_Biz Metrics coverpage_Lil_SP Commit-Q3 wk71_Master Asia Pac Weekly Forecast FY04_Wk 49 sample_Project List 2" xfId="506"/>
    <cellStyle name="_Biz Metrics coverpage_Lil_SP Commit-Q3 wk71_Project List" xfId="507"/>
    <cellStyle name="_Biz Metrics coverpage_Lil_SP Commit-Q3 wk71_Project List 2" xfId="508"/>
    <cellStyle name="_Book1" xfId="509"/>
    <cellStyle name="_Book1 2" xfId="510"/>
    <cellStyle name="_Book1_China FY04  Base Plan Level 5" xfId="511"/>
    <cellStyle name="_Book1_China FY04  Base Plan Level 5 2" xfId="512"/>
    <cellStyle name="_Book1_China FY04  Base Plan Level 5_Project List" xfId="513"/>
    <cellStyle name="_Book1_China FY04  Base Plan Level 5_Project List 2" xfId="514"/>
    <cellStyle name="_Book1_CRUN Financial Package Nov FY03" xfId="515"/>
    <cellStyle name="_Book1_CRUN Financial Package Nov FY03 2" xfId="516"/>
    <cellStyle name="_Book1_CRUN Financial Package Nov FY03_China FY04  Base Plan Level 5" xfId="517"/>
    <cellStyle name="_Book1_CRUN Financial Package Nov FY03_China FY04  Base Plan Level 5 2" xfId="518"/>
    <cellStyle name="_Book1_CRUN Financial Package Nov FY03_China FY04  Base Plan Level 5_Project List" xfId="519"/>
    <cellStyle name="_Book1_CRUN Financial Package Nov FY03_China FY04  Base Plan Level 5_Project List 2" xfId="520"/>
    <cellStyle name="_Book1_CRUN Financial Package Nov FY03_Project List" xfId="521"/>
    <cellStyle name="_Book1_CRUN Financial Package Nov FY03_Project List 2" xfId="522"/>
    <cellStyle name="_Book1_Project List" xfId="523"/>
    <cellStyle name="_Book1_Project List 2" xfId="524"/>
    <cellStyle name="_Book2" xfId="525"/>
    <cellStyle name="_Book2 2" xfId="526"/>
    <cellStyle name="_Book4" xfId="527"/>
    <cellStyle name="_Book4 2" xfId="528"/>
    <cellStyle name="_Budget revenue book" xfId="529"/>
    <cellStyle name="_Budget revenue book 2" xfId="530"/>
    <cellStyle name="_CA_DB_APAC_Nov02(update)" xfId="531"/>
    <cellStyle name="_CA_DB_APAC_Nov02(update) 2" xfId="532"/>
    <cellStyle name="_CA_DB_APAC_Nov02(update)_Project List" xfId="533"/>
    <cellStyle name="_CA_DB_APAC_Nov02(update)_Project List 2" xfId="534"/>
    <cellStyle name="_China FY04  Base Plan Level 5" xfId="535"/>
    <cellStyle name="_China FY04  Base Plan Level 5 2" xfId="536"/>
    <cellStyle name="_China FY04  Base Plan Level 5_Project List" xfId="537"/>
    <cellStyle name="_China FY04  Base Plan Level 5_Project List 2" xfId="538"/>
    <cellStyle name="_China Productivity Apr" xfId="539"/>
    <cellStyle name="_China Productivity Apr 2" xfId="540"/>
    <cellStyle name="_China Productivity Apr_China FY04  Base Plan Level 5" xfId="541"/>
    <cellStyle name="_China Productivity Apr_China FY04  Base Plan Level 5 2" xfId="542"/>
    <cellStyle name="_China Productivity Apr_China FY04  Base Plan Level 5_Project List" xfId="543"/>
    <cellStyle name="_China Productivity Apr_China FY04  Base Plan Level 5_Project List 2" xfId="544"/>
    <cellStyle name="_China Productivity Apr_CRUN Financial Package Nov FY03" xfId="545"/>
    <cellStyle name="_China Productivity Apr_CRUN Financial Package Nov FY03 2" xfId="546"/>
    <cellStyle name="_China Productivity Apr_CRUN Financial Package Nov FY03_China FY04  Base Plan Level 5" xfId="547"/>
    <cellStyle name="_China Productivity Apr_CRUN Financial Package Nov FY03_China FY04  Base Plan Level 5 2" xfId="548"/>
    <cellStyle name="_China Productivity Apr_CRUN Financial Package Nov FY03_China FY04  Base Plan Level 5_Project List" xfId="549"/>
    <cellStyle name="_China Productivity Apr_CRUN Financial Package Nov FY03_China FY04  Base Plan Level 5_Project List 2" xfId="550"/>
    <cellStyle name="_China Productivity Apr_CRUN Financial Package Nov FY03_Project List" xfId="551"/>
    <cellStyle name="_China Productivity Apr_CRUN Financial Package Nov FY03_Project List 2" xfId="552"/>
    <cellStyle name="_China Productivity Apr_Project List" xfId="553"/>
    <cellStyle name="_China Productivity Apr_Project List 2" xfId="554"/>
    <cellStyle name="_China Productivity FY03 AUG" xfId="555"/>
    <cellStyle name="_China Productivity FY03 AUG 2" xfId="556"/>
    <cellStyle name="_China Productivity FY03 AUG_China FY04  Base Plan Level 5" xfId="557"/>
    <cellStyle name="_China Productivity FY03 AUG_China FY04  Base Plan Level 5 2" xfId="558"/>
    <cellStyle name="_China Productivity FY03 AUG_China FY04  Base Plan Level 5_Project List" xfId="559"/>
    <cellStyle name="_China Productivity FY03 AUG_China FY04  Base Plan Level 5_Project List 2" xfId="560"/>
    <cellStyle name="_China Productivity FY03 AUG_CRUN Financial Package Nov FY03" xfId="561"/>
    <cellStyle name="_China Productivity FY03 AUG_CRUN Financial Package Nov FY03 2" xfId="562"/>
    <cellStyle name="_China Productivity FY03 AUG_CRUN Financial Package Nov FY03_China FY04  Base Plan Level 5" xfId="563"/>
    <cellStyle name="_China Productivity FY03 AUG_CRUN Financial Package Nov FY03_China FY04  Base Plan Level 5 2" xfId="564"/>
    <cellStyle name="_China Productivity FY03 AUG_CRUN Financial Package Nov FY03_China FY04  Base Plan Level 5_Project List" xfId="565"/>
    <cellStyle name="_China Productivity FY03 AUG_CRUN Financial Package Nov FY03_China FY04  Base Plan Level 5_Project List 2" xfId="566"/>
    <cellStyle name="_China Productivity FY03 AUG_CRUN Financial Package Nov FY03_Project List" xfId="567"/>
    <cellStyle name="_China Productivity FY03 AUG_CRUN Financial Package Nov FY03_Project List 2" xfId="568"/>
    <cellStyle name="_China Productivity FY03 AUG_Project List" xfId="569"/>
    <cellStyle name="_China Productivity FY03 AUG_Project List 2" xfId="570"/>
    <cellStyle name="_China Productivity JUL" xfId="571"/>
    <cellStyle name="_China Productivity JUL 2" xfId="572"/>
    <cellStyle name="_China Productivity JUL_China FY04  Base Plan Level 5" xfId="573"/>
    <cellStyle name="_China Productivity JUL_China FY04  Base Plan Level 5 2" xfId="574"/>
    <cellStyle name="_China Productivity JUL_China FY04  Base Plan Level 5_Project List" xfId="575"/>
    <cellStyle name="_China Productivity JUL_China FY04  Base Plan Level 5_Project List 2" xfId="576"/>
    <cellStyle name="_China Productivity JUL_CRUN Financial Package Nov FY03" xfId="577"/>
    <cellStyle name="_China Productivity JUL_CRUN Financial Package Nov FY03 2" xfId="578"/>
    <cellStyle name="_China Productivity JUL_CRUN Financial Package Nov FY03_China FY04  Base Plan Level 5" xfId="579"/>
    <cellStyle name="_China Productivity JUL_CRUN Financial Package Nov FY03_China FY04  Base Plan Level 5 2" xfId="580"/>
    <cellStyle name="_China Productivity JUL_CRUN Financial Package Nov FY03_China FY04  Base Plan Level 5_Project List" xfId="581"/>
    <cellStyle name="_China Productivity JUL_CRUN Financial Package Nov FY03_China FY04  Base Plan Level 5_Project List 2" xfId="582"/>
    <cellStyle name="_China Productivity JUL_CRUN Financial Package Nov FY03_Project List" xfId="583"/>
    <cellStyle name="_China Productivity JUL_CRUN Financial Package Nov FY03_Project List 2" xfId="584"/>
    <cellStyle name="_China Productivity JUL_Project List" xfId="585"/>
    <cellStyle name="_China Productivity JUL_Project List 2" xfId="586"/>
    <cellStyle name="_China Productivity JUN" xfId="587"/>
    <cellStyle name="_China Productivity JUN 2" xfId="588"/>
    <cellStyle name="_China Productivity JUN_China FY04  Base Plan Level 5" xfId="589"/>
    <cellStyle name="_China Productivity JUN_China FY04  Base Plan Level 5 2" xfId="590"/>
    <cellStyle name="_China Productivity JUN_China FY04  Base Plan Level 5_Project List" xfId="591"/>
    <cellStyle name="_China Productivity JUN_China FY04  Base Plan Level 5_Project List 2" xfId="592"/>
    <cellStyle name="_China Productivity JUN_CRUN Financial Package Nov FY03" xfId="593"/>
    <cellStyle name="_China Productivity JUN_CRUN Financial Package Nov FY03 2" xfId="594"/>
    <cellStyle name="_China Productivity JUN_CRUN Financial Package Nov FY03_China FY04  Base Plan Level 5" xfId="595"/>
    <cellStyle name="_China Productivity JUN_CRUN Financial Package Nov FY03_China FY04  Base Plan Level 5 2" xfId="596"/>
    <cellStyle name="_China Productivity JUN_CRUN Financial Package Nov FY03_China FY04  Base Plan Level 5_Project List" xfId="597"/>
    <cellStyle name="_China Productivity JUN_CRUN Financial Package Nov FY03_China FY04  Base Plan Level 5_Project List 2" xfId="598"/>
    <cellStyle name="_China Productivity JUN_CRUN Financial Package Nov FY03_Project List" xfId="599"/>
    <cellStyle name="_China Productivity JUN_CRUN Financial Package Nov FY03_Project List 2" xfId="600"/>
    <cellStyle name="_China Productivity JUN_Project List" xfId="601"/>
    <cellStyle name="_China Productivity JUN_Project List 2" xfId="602"/>
    <cellStyle name="_China Productivity May" xfId="603"/>
    <cellStyle name="_China Productivity May 2" xfId="604"/>
    <cellStyle name="_China Productivity May_China FY04  Base Plan Level 5" xfId="605"/>
    <cellStyle name="_China Productivity May_China FY04  Base Plan Level 5 2" xfId="606"/>
    <cellStyle name="_China Productivity May_China FY04  Base Plan Level 5_Project List" xfId="607"/>
    <cellStyle name="_China Productivity May_China FY04  Base Plan Level 5_Project List 2" xfId="608"/>
    <cellStyle name="_China Productivity May_CRUN Financial Package Nov FY03" xfId="609"/>
    <cellStyle name="_China Productivity May_CRUN Financial Package Nov FY03 2" xfId="610"/>
    <cellStyle name="_China Productivity May_CRUN Financial Package Nov FY03_China FY04  Base Plan Level 5" xfId="611"/>
    <cellStyle name="_China Productivity May_CRUN Financial Package Nov FY03_China FY04  Base Plan Level 5 2" xfId="612"/>
    <cellStyle name="_China Productivity May_CRUN Financial Package Nov FY03_China FY04  Base Plan Level 5_Project List" xfId="613"/>
    <cellStyle name="_China Productivity May_CRUN Financial Package Nov FY03_China FY04  Base Plan Level 5_Project List 2" xfId="614"/>
    <cellStyle name="_China Productivity May_CRUN Financial Package Nov FY03_Project List" xfId="615"/>
    <cellStyle name="_China Productivity May_CRUN Financial Package Nov FY03_Project List 2" xfId="616"/>
    <cellStyle name="_China Productivity May_Project List" xfId="617"/>
    <cellStyle name="_China Productivity May_Project List 2" xfId="618"/>
    <cellStyle name="_CHU_CTT Q4W13FY07 v1" xfId="619"/>
    <cellStyle name="_CHU_CTT Q4W13FY07 v1 2" xfId="620"/>
    <cellStyle name="_consolidated project list" xfId="621"/>
    <cellStyle name="_consolidated project list 2" xfId="622"/>
    <cellStyle name="_Corporate Comp" xfId="623"/>
    <cellStyle name="_Corporate Comp 2" xfId="624"/>
    <cellStyle name="_Definition" xfId="625"/>
    <cellStyle name="_Definition 2" xfId="626"/>
    <cellStyle name="_eExec - APAC_W7" xfId="627"/>
    <cellStyle name="_eExec - APAC_W7 2" xfId="628"/>
    <cellStyle name="_eExec - APAC_W7_Project List" xfId="629"/>
    <cellStyle name="_eExec - APAC_W7_Project List 2" xfId="630"/>
    <cellStyle name="_ERP_2007_projects" xfId="631"/>
    <cellStyle name="_ERP_2007_projects 2" xfId="632"/>
    <cellStyle name="_ES&amp;S Forecast_20070831" xfId="633"/>
    <cellStyle name="_ES&amp;S Forecast_20070831 2" xfId="634"/>
    <cellStyle name="_ES&amp;S_2HY2007" xfId="635"/>
    <cellStyle name="_ES&amp;S_2HY2007 2" xfId="636"/>
    <cellStyle name="_ESS合同2007" xfId="637"/>
    <cellStyle name="_ESS合同2007 2" xfId="638"/>
    <cellStyle name="_ET_STYLE_NoName_00_" xfId="639"/>
    <cellStyle name="_ET_STYLE_NoName_00__FSI事业群管理月报_20080708" xfId="640"/>
    <cellStyle name="_ET_STYLE_NoName_00__FSI事业群管理月报_20080708 2" xfId="641"/>
    <cellStyle name="_excel template(HR)-V3.0" xfId="642"/>
    <cellStyle name="_excel template(HR)-V3.0 2" xfId="643"/>
    <cellStyle name="_Final Weekly Project List of SP" xfId="644"/>
    <cellStyle name="_Final Weekly Project List of SP 2" xfId="645"/>
    <cellStyle name="_Financial Report for ESS_200708" xfId="646"/>
    <cellStyle name="_Financial Report for ESS_200708 2" xfId="647"/>
    <cellStyle name="_Financial Report for ESS_200709II" xfId="648"/>
    <cellStyle name="_Financial Report for ESS_200709II 2" xfId="649"/>
    <cellStyle name="_Forecast 04 FY01 before review" xfId="650"/>
    <cellStyle name="_Forecast 04 FY01 before review 2" xfId="651"/>
    <cellStyle name="_Forecast 04 FY01 before review_Project List" xfId="652"/>
    <cellStyle name="_Forecast 04 FY01 before review_Project List 2" xfId="653"/>
    <cellStyle name="_Forecast 04 FY01 before review_Q3'02 Ops Call_Feb'021  Korea" xfId="654"/>
    <cellStyle name="_Forecast 04 FY01 before review_Q3'02 Ops Call_Feb'021  Korea 2" xfId="655"/>
    <cellStyle name="_Forecast 04 FY01 before review_Q3'02 Ops Call_Feb'021  Korea_Project List" xfId="656"/>
    <cellStyle name="_Forecast 04 FY01 before review_Q3'02 Ops Call_Feb'021  Korea_Project List 2" xfId="657"/>
    <cellStyle name="_From LiuJun_20080321" xfId="658"/>
    <cellStyle name="_From LiuJun_20080321 2" xfId="659"/>
    <cellStyle name="_FY02 APAC Goal(FINALv1)" xfId="660"/>
    <cellStyle name="_FY02 APAC Goal(FINALv1) 2" xfId="661"/>
    <cellStyle name="_FY02Plan Mkt Lob - Asia all - consol FINAL - CA1" xfId="662"/>
    <cellStyle name="_FY02Plan Mkt Lob - Asia all - consol FINAL - CA1 2" xfId="663"/>
    <cellStyle name="_FY02Plan Mkt Lob - Asia all - consol FINAL - CA1_Project List" xfId="664"/>
    <cellStyle name="_FY02Plan Mkt Lob - Asia all - consol FINAL - CA1_Project List 2" xfId="665"/>
    <cellStyle name="_FY02Plan Mkt Lob - Asia all - consol FINAL - CA1_Q3'02 Ops Call_Feb'021  Korea" xfId="666"/>
    <cellStyle name="_FY02Plan Mkt Lob - Asia all - consol FINAL - CA1_Q3'02 Ops Call_Feb'021  Korea 2" xfId="667"/>
    <cellStyle name="_FY02Plan Mkt Lob - Asia all - consol FINAL - CA1_Q3'02 Ops Call_Feb'021  Korea_Project List" xfId="668"/>
    <cellStyle name="_FY02Plan Mkt Lob - Asia all - consol FINAL - CA1_Q3'02 Ops Call_Feb'021  Korea_Project List 2" xfId="669"/>
    <cellStyle name="_FY04 City Rep Commit" xfId="670"/>
    <cellStyle name="_FY04 City Rep Commit 2" xfId="671"/>
    <cellStyle name="_FY06 Dec OMF final to AP" xfId="672"/>
    <cellStyle name="_FY06 Dec OMF final to AP 2" xfId="673"/>
    <cellStyle name="_FY06 Dec OMF final to AP_Project List" xfId="674"/>
    <cellStyle name="_FY06 Dec OMF final to AP_Project List 2" xfId="675"/>
    <cellStyle name="_FY08Q2M1 Monthly OMF review -Oct 22_ CT East" xfId="676"/>
    <cellStyle name="_FY08Q2M1 Monthly OMF review -Oct 22_ CT East 2" xfId="677"/>
    <cellStyle name="_FY2007 Oct-Dec simulation" xfId="678"/>
    <cellStyle name="_FY2007 Oct-Dec simulation 2" xfId="679"/>
    <cellStyle name="_GChina_Fcst_FY07_Q4 w4shenhongtao" xfId="680"/>
    <cellStyle name="_GChina_Fcst_FY07_Q4 w4shenhongtao 2" xfId="681"/>
    <cellStyle name="_GDC_04092008" xfId="682"/>
    <cellStyle name="_GDC_04092008 2" xfId="683"/>
    <cellStyle name="_Greater China FY02 Goal-v21" xfId="684"/>
    <cellStyle name="_Greater China FY02 Goal-v21 2" xfId="685"/>
    <cellStyle name="_Headcount Budget to BU(JSS-ISSI-BL)" xfId="686"/>
    <cellStyle name="_Headcount Budget to BU(JSS-ISSI-BL) 2" xfId="687"/>
    <cellStyle name="_Headcount Budget to BU(KSS)" xfId="688"/>
    <cellStyle name="_Headcount Budget to BU(KSS) 2" xfId="689"/>
    <cellStyle name="_Headcount Budget to US-12-13" xfId="690"/>
    <cellStyle name="_Headcount Budget to US-12-13 2" xfId="691"/>
    <cellStyle name="_Headcount(shanghai)" xfId="692"/>
    <cellStyle name="_Headcount(shanghai) 2" xfId="693"/>
    <cellStyle name="_input" xfId="694"/>
    <cellStyle name="_input 2" xfId="695"/>
    <cellStyle name="_input 2 2" xfId="696"/>
    <cellStyle name="_input 3" xfId="697"/>
    <cellStyle name="_input 3 2" xfId="698"/>
    <cellStyle name="_input 4" xfId="699"/>
    <cellStyle name="_iSoftStone Corporate Dashboard(to Ted)" xfId="700"/>
    <cellStyle name="_iSoftStone Corporate Dashboard(to Ted) 2" xfId="701"/>
    <cellStyle name="_iSoftStone Scorecard V1 0" xfId="702"/>
    <cellStyle name="_iSoftStone Scorecard V1 0 2" xfId="703"/>
    <cellStyle name="_iSoftStone Scorecard V2 0" xfId="704"/>
    <cellStyle name="_iSoftStone Scorecard V2 0 2" xfId="705"/>
    <cellStyle name="_Jan Data" xfId="706"/>
    <cellStyle name="_Jan Data 2" xfId="707"/>
    <cellStyle name="_Jan Data_China FY04  Base Plan Level 5" xfId="708"/>
    <cellStyle name="_Jan Data_China FY04  Base Plan Level 5 2" xfId="709"/>
    <cellStyle name="_Jan Data_China FY04  Base Plan Level 5_Project List" xfId="710"/>
    <cellStyle name="_Jan Data_China FY04  Base Plan Level 5_Project List 2" xfId="711"/>
    <cellStyle name="_Jan Data_CRUN Financial Package Nov FY03" xfId="712"/>
    <cellStyle name="_Jan Data_CRUN Financial Package Nov FY03 2" xfId="713"/>
    <cellStyle name="_Jan Data_CRUN Financial Package Nov FY03_China FY04  Base Plan Level 5" xfId="714"/>
    <cellStyle name="_Jan Data_CRUN Financial Package Nov FY03_China FY04  Base Plan Level 5 2" xfId="715"/>
    <cellStyle name="_Jan Data_CRUN Financial Package Nov FY03_China FY04  Base Plan Level 5_Project List" xfId="716"/>
    <cellStyle name="_Jan Data_CRUN Financial Package Nov FY03_China FY04  Base Plan Level 5_Project List 2" xfId="717"/>
    <cellStyle name="_Jan Data_CRUN Financial Package Nov FY03_Project List" xfId="718"/>
    <cellStyle name="_Jan Data_CRUN Financial Package Nov FY03_Project List 2" xfId="719"/>
    <cellStyle name="_Jan Data_Project List" xfId="720"/>
    <cellStyle name="_Jan Data_Project List 2" xfId="721"/>
    <cellStyle name="_MA Budget 2008(ESS)" xfId="722"/>
    <cellStyle name="_MA Budget 2008(ESS) 2" xfId="723"/>
    <cellStyle name="_Major projects" xfId="724"/>
    <cellStyle name="_Major projects 2" xfId="725"/>
    <cellStyle name="_Mar FY01 Dashboard - Asia2" xfId="726"/>
    <cellStyle name="_Mar FY01 Dashboard - Asia2 2" xfId="727"/>
    <cellStyle name="_Mar FY01 Dashboard - Asia2_Project List" xfId="728"/>
    <cellStyle name="_Mar FY01 Dashboard - Asia2_Project List 2" xfId="729"/>
    <cellStyle name="_MDCL 0709 AR Report" xfId="730"/>
    <cellStyle name="_ME3400 Sales Progress Tracking (2)" xfId="731"/>
    <cellStyle name="_ME3400 Sales Progress Tracking (2) 2" xfId="732"/>
    <cellStyle name="_Monthly OMF- M4FY08-SP_Final.xls" xfId="733"/>
    <cellStyle name="_Monthly OMF- M4FY08-SP_Final.xls 2" xfId="734"/>
    <cellStyle name="_Monthly OMF review - M1FY08-temp" xfId="735"/>
    <cellStyle name="_Monthly OMF review - M1FY08-temp 2" xfId="736"/>
    <cellStyle name="_Monthly OMF review - M1FY08-temp_Project List" xfId="737"/>
    <cellStyle name="_Monthly OMF review - M1FY08-temp_Project List 2" xfId="738"/>
    <cellStyle name="_NSP Financial Package Apr FY02" xfId="739"/>
    <cellStyle name="_NSP Financial Package Apr FY02 " xfId="740"/>
    <cellStyle name="_NSP Financial Package Apr FY02  2" xfId="741"/>
    <cellStyle name="_NSP Financial Package Apr FY02 _China FY04  Base Plan Level 5" xfId="742"/>
    <cellStyle name="_NSP Financial Package Apr FY02 _China FY04  Base Plan Level 5 2" xfId="743"/>
    <cellStyle name="_NSP Financial Package Apr FY02 _China FY04  Base Plan Level 5_Project List" xfId="744"/>
    <cellStyle name="_NSP Financial Package Apr FY02 _China FY04  Base Plan Level 5_Project List 2" xfId="745"/>
    <cellStyle name="_NSP Financial Package Apr FY02 _CRUN Financial Package Nov FY03" xfId="746"/>
    <cellStyle name="_NSP Financial Package Apr FY02 _CRUN Financial Package Nov FY03 2" xfId="747"/>
    <cellStyle name="_NSP Financial Package Apr FY02 _CRUN Financial Package Nov FY03_China FY04  Base Plan Level 5" xfId="748"/>
    <cellStyle name="_NSP Financial Package Apr FY02 _CRUN Financial Package Nov FY03_China FY04  Base Plan Level 5 2" xfId="749"/>
    <cellStyle name="_NSP Financial Package Apr FY02 _CRUN Financial Package Nov FY03_China FY04  Base Plan Level 5_Project List" xfId="750"/>
    <cellStyle name="_NSP Financial Package Apr FY02 _CRUN Financial Package Nov FY03_China FY04  Base Plan Level 5_Project List 2" xfId="751"/>
    <cellStyle name="_NSP Financial Package Apr FY02 _CRUN Financial Package Nov FY03_Project List" xfId="752"/>
    <cellStyle name="_NSP Financial Package Apr FY02 _CRUN Financial Package Nov FY03_Project List 2" xfId="753"/>
    <cellStyle name="_NSP Financial Package Apr FY02 _Project List" xfId="754"/>
    <cellStyle name="_NSP Financial Package Apr FY02 _Project List 2" xfId="755"/>
    <cellStyle name="_NSP Financial Package Apr FY02 10" xfId="756"/>
    <cellStyle name="_NSP Financial Package Apr FY02 11" xfId="757"/>
    <cellStyle name="_NSP Financial Package Apr FY02 12" xfId="758"/>
    <cellStyle name="_NSP Financial Package Apr FY02 13" xfId="759"/>
    <cellStyle name="_NSP Financial Package Apr FY02 14" xfId="760"/>
    <cellStyle name="_NSP Financial Package Apr FY02 15" xfId="761"/>
    <cellStyle name="_NSP Financial Package Apr FY02 16" xfId="762"/>
    <cellStyle name="_NSP Financial Package Apr FY02 2" xfId="763"/>
    <cellStyle name="_NSP Financial Package Apr FY02 3" xfId="764"/>
    <cellStyle name="_NSP Financial Package Apr FY02 4" xfId="765"/>
    <cellStyle name="_NSP Financial Package Apr FY02 5" xfId="766"/>
    <cellStyle name="_NSP Financial Package Apr FY02 6" xfId="767"/>
    <cellStyle name="_NSP Financial Package Apr FY02 7" xfId="768"/>
    <cellStyle name="_NSP Financial Package Apr FY02 8" xfId="769"/>
    <cellStyle name="_NSP Financial Package Apr FY02 9" xfId="770"/>
    <cellStyle name="_NSP Financial Package Apr FY02_China FY04  Base Plan Level 5" xfId="771"/>
    <cellStyle name="_NSP Financial Package Apr FY02_China FY04  Base Plan Level 5 2" xfId="772"/>
    <cellStyle name="_NSP Financial Package Apr FY02_China FY04  Base Plan Level 5_Project List" xfId="773"/>
    <cellStyle name="_NSP Financial Package Apr FY02_China FY04  Base Plan Level 5_Project List 2" xfId="774"/>
    <cellStyle name="_NSP Financial Package Apr FY02_CRUN Financial Package Nov FY03" xfId="775"/>
    <cellStyle name="_NSP Financial Package Apr FY02_CRUN Financial Package Nov FY03 2" xfId="776"/>
    <cellStyle name="_NSP Financial Package Apr FY02_CRUN Financial Package Nov FY03_China FY04  Base Plan Level 5" xfId="777"/>
    <cellStyle name="_NSP Financial Package Apr FY02_CRUN Financial Package Nov FY03_China FY04  Base Plan Level 5 2" xfId="778"/>
    <cellStyle name="_NSP Financial Package Apr FY02_CRUN Financial Package Nov FY03_China FY04  Base Plan Level 5_Project List" xfId="779"/>
    <cellStyle name="_NSP Financial Package Apr FY02_CRUN Financial Package Nov FY03_China FY04  Base Plan Level 5_Project List 2" xfId="780"/>
    <cellStyle name="_NSP Financial Package Apr FY02_CRUN Financial Package Nov FY03_Project List" xfId="781"/>
    <cellStyle name="_NSP Financial Package Apr FY02_CRUN Financial Package Nov FY03_Project List 2" xfId="782"/>
    <cellStyle name="_NSP Financial Package Apr FY02_Project List" xfId="783"/>
    <cellStyle name="_NSP Financial Package Apr FY02_Project List 2" xfId="784"/>
    <cellStyle name="_NSP Pre-Financial Package May FY02" xfId="785"/>
    <cellStyle name="_NSP Pre-Financial Package May FY02 2" xfId="786"/>
    <cellStyle name="_NSP Pre-Financial Package May FY02_China FY04  Base Plan Level 5" xfId="787"/>
    <cellStyle name="_NSP Pre-Financial Package May FY02_China FY04  Base Plan Level 5 2" xfId="788"/>
    <cellStyle name="_NSP Pre-Financial Package May FY02_China FY04  Base Plan Level 5_Project List" xfId="789"/>
    <cellStyle name="_NSP Pre-Financial Package May FY02_China FY04  Base Plan Level 5_Project List 2" xfId="790"/>
    <cellStyle name="_NSP Pre-Financial Package May FY02_CRUN Financial Package Nov FY03" xfId="791"/>
    <cellStyle name="_NSP Pre-Financial Package May FY02_CRUN Financial Package Nov FY03 2" xfId="792"/>
    <cellStyle name="_NSP Pre-Financial Package May FY02_CRUN Financial Package Nov FY03_China FY04  Base Plan Level 5" xfId="793"/>
    <cellStyle name="_NSP Pre-Financial Package May FY02_CRUN Financial Package Nov FY03_China FY04  Base Plan Level 5 2" xfId="794"/>
    <cellStyle name="_NSP Pre-Financial Package May FY02_CRUN Financial Package Nov FY03_China FY04  Base Plan Level 5_Project List" xfId="795"/>
    <cellStyle name="_NSP Pre-Financial Package May FY02_CRUN Financial Package Nov FY03_China FY04  Base Plan Level 5_Project List 2" xfId="796"/>
    <cellStyle name="_NSP Pre-Financial Package May FY02_CRUN Financial Package Nov FY03_Project List" xfId="797"/>
    <cellStyle name="_NSP Pre-Financial Package May FY02_CRUN Financial Package Nov FY03_Project List 2" xfId="798"/>
    <cellStyle name="_NSP Pre-Financial Package May FY02_Project List" xfId="799"/>
    <cellStyle name="_NSP Pre-Financial Package May FY02_Project List 2" xfId="800"/>
    <cellStyle name="_OMF template &amp; Top deals list" xfId="801"/>
    <cellStyle name="_OMF template &amp; Top deals list 2" xfId="802"/>
    <cellStyle name="_PRC-FY02 Regoal details" xfId="803"/>
    <cellStyle name="_PRC-FY02 Regoal details 2" xfId="804"/>
    <cellStyle name="_Productivity" xfId="805"/>
    <cellStyle name="_Productivity 2" xfId="806"/>
    <cellStyle name="_Productivity_China FY04  Base Plan Level 5" xfId="807"/>
    <cellStyle name="_Productivity_China FY04  Base Plan Level 5 2" xfId="808"/>
    <cellStyle name="_Productivity_China FY04  Base Plan Level 5_Project List" xfId="809"/>
    <cellStyle name="_Productivity_China FY04  Base Plan Level 5_Project List 2" xfId="810"/>
    <cellStyle name="_Productivity_CRUN Financial Package Nov FY03" xfId="811"/>
    <cellStyle name="_Productivity_CRUN Financial Package Nov FY03 2" xfId="812"/>
    <cellStyle name="_Productivity_CRUN Financial Package Nov FY03_China FY04  Base Plan Level 5" xfId="813"/>
    <cellStyle name="_Productivity_CRUN Financial Package Nov FY03_China FY04  Base Plan Level 5 2" xfId="814"/>
    <cellStyle name="_Productivity_CRUN Financial Package Nov FY03_China FY04  Base Plan Level 5_Project List" xfId="815"/>
    <cellStyle name="_Productivity_CRUN Financial Package Nov FY03_China FY04  Base Plan Level 5_Project List 2" xfId="816"/>
    <cellStyle name="_Productivity_CRUN Financial Package Nov FY03_Project List" xfId="817"/>
    <cellStyle name="_Productivity_CRUN Financial Package Nov FY03_Project List 2" xfId="818"/>
    <cellStyle name="_Productivity_Project List" xfId="819"/>
    <cellStyle name="_Productivity_Project List 2" xfId="820"/>
    <cellStyle name="_Project List" xfId="821"/>
    <cellStyle name="_Project List 2" xfId="822"/>
    <cellStyle name="_Project List_1" xfId="823"/>
    <cellStyle name="_Project List_1 2" xfId="824"/>
    <cellStyle name="_Project Norway model v20 (consolidated cash)" xfId="825"/>
    <cellStyle name="_Project Norway model v20 (consolidated cash) 2" xfId="826"/>
    <cellStyle name="_Project Norway model v20 (consolidated cash)_Corporate Comp" xfId="827"/>
    <cellStyle name="_Project Norway model v20 (consolidated cash)_Corporate Comp 2" xfId="828"/>
    <cellStyle name="_Project Norway model v20 (consolidated cash)_Definition" xfId="829"/>
    <cellStyle name="_Project Norway model v20 (consolidated cash)_Definition 2" xfId="830"/>
    <cellStyle name="_Project Norway model v20 (consolidated cash)_iSoftStone Corporate Dashboard(to Ted)" xfId="831"/>
    <cellStyle name="_Project Norway model v20 (consolidated cash)_iSoftStone Corporate Dashboard(to Ted) 2" xfId="832"/>
    <cellStyle name="_Project Norway model v20 (consolidated cash)_iSoftStone Scorecard V1 0" xfId="833"/>
    <cellStyle name="_Project Norway model v20 (consolidated cash)_iSoftStone Scorecard V1 0 2" xfId="834"/>
    <cellStyle name="_Project Norway model v20 (consolidated cash)_iSoftStone Scorecard V2 0" xfId="835"/>
    <cellStyle name="_Project Norway model v20 (consolidated cash)_iSoftStone Scorecard V2 0 2" xfId="836"/>
    <cellStyle name="_Project Norway model v28" xfId="837"/>
    <cellStyle name="_Project Norway model v28 2" xfId="838"/>
    <cellStyle name="_Project Norway model v28_Corporate Comp" xfId="839"/>
    <cellStyle name="_Project Norway model v28_Corporate Comp 2" xfId="840"/>
    <cellStyle name="_Project Norway model v28_Definition" xfId="841"/>
    <cellStyle name="_Project Norway model v28_Definition 2" xfId="842"/>
    <cellStyle name="_Project Norway model v28_iSoftStone Corporate Dashboard(to Ted)" xfId="843"/>
    <cellStyle name="_Project Norway model v28_iSoftStone Corporate Dashboard(to Ted) 2" xfId="844"/>
    <cellStyle name="_Project Norway model v28_iSoftStone Scorecard V1 0" xfId="845"/>
    <cellStyle name="_Project Norway model v28_iSoftStone Scorecard V1 0 2" xfId="846"/>
    <cellStyle name="_Project Norway model v28_iSoftStone Scorecard V2 0" xfId="847"/>
    <cellStyle name="_Project Norway model v28_iSoftStone Scorecard V2 0 2" xfId="848"/>
    <cellStyle name="_Project Norway model v33" xfId="849"/>
    <cellStyle name="_Project Norway model v33 2" xfId="850"/>
    <cellStyle name="_Project Norway model v33_Corporate Comp" xfId="851"/>
    <cellStyle name="_Project Norway model v33_Corporate Comp 2" xfId="852"/>
    <cellStyle name="_Project Norway model v33_Definition" xfId="853"/>
    <cellStyle name="_Project Norway model v33_Definition 2" xfId="854"/>
    <cellStyle name="_Project Norway model v33_iSoftStone Corporate Dashboard(to Ted)" xfId="855"/>
    <cellStyle name="_Project Norway model v33_iSoftStone Corporate Dashboard(to Ted) 2" xfId="856"/>
    <cellStyle name="_Project Norway model v33_iSoftStone Scorecard V1 0" xfId="857"/>
    <cellStyle name="_Project Norway model v33_iSoftStone Scorecard V1 0 2" xfId="858"/>
    <cellStyle name="_Project Norway model v33_iSoftStone Scorecard V2 0" xfId="859"/>
    <cellStyle name="_Project Norway model v33_iSoftStone Scorecard V2 0 2" xfId="860"/>
    <cellStyle name="_Q2_Bkgs_Bridge_Nov021" xfId="861"/>
    <cellStyle name="_Q2_Bkgs_Bridge_Nov021 2" xfId="862"/>
    <cellStyle name="_Q2_Bkgs_Bridge_Nov021_Project List" xfId="863"/>
    <cellStyle name="_Q2_Bkgs_Bridge_Nov021_Project List 2" xfId="864"/>
    <cellStyle name="_Q3'02 Ops Call_Feb'02" xfId="865"/>
    <cellStyle name="_Q3'02 Ops Call_Feb'02 2" xfId="866"/>
    <cellStyle name="_Q3'02 Ops Call_Feb'02_Project List" xfId="867"/>
    <cellStyle name="_Q3'02 Ops Call_Feb'02_Project List 2" xfId="868"/>
    <cellStyle name="_Q3'02 Ops Commit Call_Jan'02" xfId="869"/>
    <cellStyle name="_Q3'02 Ops Commit Call_Jan'02 2" xfId="870"/>
    <cellStyle name="_Q3'02 Ops Commit Call_Jan'02_Project List" xfId="871"/>
    <cellStyle name="_Q3'02 Ops Commit Call_Jan'02_Project List 2" xfId="872"/>
    <cellStyle name="_Q302 weeklybookings_Q3 Wk5" xfId="873"/>
    <cellStyle name="_Q302 weeklybookings_Q3 Wk5 2" xfId="874"/>
    <cellStyle name="_Q302 weeklybookings_Q3 Wk9" xfId="875"/>
    <cellStyle name="_Q302 weeklybookings_Q3 Wk9 2" xfId="876"/>
    <cellStyle name="_Q402 weeklybookings_Q4 Wk1" xfId="877"/>
    <cellStyle name="_Q402 weeklybookings_Q4 Wk1 2" xfId="878"/>
    <cellStyle name="_Q402 weeklybookings_Q4 Wk5" xfId="879"/>
    <cellStyle name="_Q402 weeklybookings_Q4 Wk5 2" xfId="880"/>
    <cellStyle name="_Q402 weeklybookings_Q4 Wk9" xfId="881"/>
    <cellStyle name="_Q402 weeklybookings_Q4 Wk9 2" xfId="882"/>
    <cellStyle name="_Regent hotel Mtg on Feb - follow up - SP-V1" xfId="883"/>
    <cellStyle name="_Regent hotel Mtg on Feb - follow up - SP-V1 2" xfId="884"/>
    <cellStyle name="_Regent hotel Mtg on Feb - follow up - v1" xfId="885"/>
    <cellStyle name="_Regent hotel Mtg on Feb - follow up - v1 2" xfId="886"/>
    <cellStyle name="_Region report_SP_FY08Q2" xfId="887"/>
    <cellStyle name="_Region report_SP_FY08Q2 2" xfId="888"/>
    <cellStyle name="_Region report_SP_FY08Q2w1" xfId="889"/>
    <cellStyle name="_Region report_SP_FY08Q2w1 2" xfId="890"/>
    <cellStyle name="_Region report_SP_FY08Q3" xfId="891"/>
    <cellStyle name="_Region report_SP_FY08Q3 2" xfId="892"/>
    <cellStyle name="_Rev Recognized (Historical) v2" xfId="893"/>
    <cellStyle name="_Rev Recognized (Historical) v2 2" xfId="894"/>
    <cellStyle name="_rev_cogs build" xfId="895"/>
    <cellStyle name="_rev_cogs build 2" xfId="896"/>
    <cellStyle name="_rev_cogs build_Corporate Comp" xfId="897"/>
    <cellStyle name="_rev_cogs build_Corporate Comp 2" xfId="898"/>
    <cellStyle name="_rev_cogs build_Definition" xfId="899"/>
    <cellStyle name="_rev_cogs build_Definition 2" xfId="900"/>
    <cellStyle name="_rev_cogs build_iSoftStone Corporate Dashboard(to Ted)" xfId="901"/>
    <cellStyle name="_rev_cogs build_iSoftStone Corporate Dashboard(to Ted) 2" xfId="902"/>
    <cellStyle name="_rev_cogs build_iSoftStone Scorecard V1 0" xfId="903"/>
    <cellStyle name="_rev_cogs build_iSoftStone Scorecard V1 0 2" xfId="904"/>
    <cellStyle name="_rev_cogs build_iSoftStone Scorecard V2 0" xfId="905"/>
    <cellStyle name="_rev_cogs build_iSoftStone Scorecard V2 0 2" xfId="906"/>
    <cellStyle name="_rev_cogs build_Project Norway model v20 (consolidated cash)" xfId="907"/>
    <cellStyle name="_rev_cogs build_Project Norway model v20 (consolidated cash) 2" xfId="908"/>
    <cellStyle name="_rev_cogs build_Project Norway model v20 (consolidated cash)_Corporate Comp" xfId="909"/>
    <cellStyle name="_rev_cogs build_Project Norway model v20 (consolidated cash)_Corporate Comp 2" xfId="910"/>
    <cellStyle name="_rev_cogs build_Project Norway model v20 (consolidated cash)_Definition" xfId="911"/>
    <cellStyle name="_rev_cogs build_Project Norway model v20 (consolidated cash)_Definition 2" xfId="912"/>
    <cellStyle name="_rev_cogs build_Project Norway model v20 (consolidated cash)_iSoftStone Corporate Dashboard(to Ted)" xfId="913"/>
    <cellStyle name="_rev_cogs build_Project Norway model v20 (consolidated cash)_iSoftStone Corporate Dashboard(to Ted) 2" xfId="914"/>
    <cellStyle name="_rev_cogs build_Project Norway model v20 (consolidated cash)_iSoftStone Scorecard V1 0" xfId="915"/>
    <cellStyle name="_rev_cogs build_Project Norway model v20 (consolidated cash)_iSoftStone Scorecard V1 0 2" xfId="916"/>
    <cellStyle name="_rev_cogs build_Project Norway model v20 (consolidated cash)_iSoftStone Scorecard V2 0" xfId="917"/>
    <cellStyle name="_rev_cogs build_Project Norway model v20 (consolidated cash)_iSoftStone Scorecard V2 0 2" xfId="918"/>
    <cellStyle name="_rev_cogs build_Project Norway model v28" xfId="919"/>
    <cellStyle name="_rev_cogs build_Project Norway model v28 2" xfId="920"/>
    <cellStyle name="_rev_cogs build_Project Norway model v28_Corporate Comp" xfId="921"/>
    <cellStyle name="_rev_cogs build_Project Norway model v28_Corporate Comp 2" xfId="922"/>
    <cellStyle name="_rev_cogs build_Project Norway model v28_Definition" xfId="923"/>
    <cellStyle name="_rev_cogs build_Project Norway model v28_Definition 2" xfId="924"/>
    <cellStyle name="_rev_cogs build_Project Norway model v28_iSoftStone Corporate Dashboard(to Ted)" xfId="925"/>
    <cellStyle name="_rev_cogs build_Project Norway model v28_iSoftStone Corporate Dashboard(to Ted) 2" xfId="926"/>
    <cellStyle name="_rev_cogs build_Project Norway model v28_iSoftStone Scorecard V1 0" xfId="927"/>
    <cellStyle name="_rev_cogs build_Project Norway model v28_iSoftStone Scorecard V1 0 2" xfId="928"/>
    <cellStyle name="_rev_cogs build_Project Norway model v28_iSoftStone Scorecard V2 0" xfId="929"/>
    <cellStyle name="_rev_cogs build_Project Norway model v28_iSoftStone Scorecard V2 0 2" xfId="930"/>
    <cellStyle name="_rev_cogs build_Project Norway model v33" xfId="931"/>
    <cellStyle name="_rev_cogs build_Project Norway model v33 2" xfId="932"/>
    <cellStyle name="_rev_cogs build_Project Norway model v33_Corporate Comp" xfId="933"/>
    <cellStyle name="_rev_cogs build_Project Norway model v33_Corporate Comp 2" xfId="934"/>
    <cellStyle name="_rev_cogs build_Project Norway model v33_Definition" xfId="935"/>
    <cellStyle name="_rev_cogs build_Project Norway model v33_Definition 2" xfId="936"/>
    <cellStyle name="_rev_cogs build_Project Norway model v33_iSoftStone Corporate Dashboard(to Ted)" xfId="937"/>
    <cellStyle name="_rev_cogs build_Project Norway model v33_iSoftStone Corporate Dashboard(to Ted) 2" xfId="938"/>
    <cellStyle name="_rev_cogs build_Project Norway model v33_iSoftStone Scorecard V1 0" xfId="939"/>
    <cellStyle name="_rev_cogs build_Project Norway model v33_iSoftStone Scorecard V1 0 2" xfId="940"/>
    <cellStyle name="_rev_cogs build_Project Norway model v33_iSoftStone Scorecard V2 0" xfId="941"/>
    <cellStyle name="_rev_cogs build_Project Norway model v33_iSoftStone Scorecard V2 0 2" xfId="942"/>
    <cellStyle name="_Sales Pipeline_ESS_03262008" xfId="943"/>
    <cellStyle name="_Sales Pipeline_ESS_03262008 2" xfId="944"/>
    <cellStyle name="_Sales Pipeline_ESS_04082008" xfId="945"/>
    <cellStyle name="_Sales Pipeline_ESS_04082008 2" xfId="946"/>
    <cellStyle name="_SASIA Goals for GPS (regoal)" xfId="947"/>
    <cellStyle name="_SASIA Goals for GPS (regoal) 2" xfId="948"/>
    <cellStyle name="_SASIA Goals for GPS (regoal)_Project List" xfId="949"/>
    <cellStyle name="_SASIA Goals for GPS (regoal)_Project List 2" xfId="950"/>
    <cellStyle name="_SASIA Goals for GPS (regoal)_Q3'02 Ops Call_Feb'021  Korea" xfId="951"/>
    <cellStyle name="_SASIA Goals for GPS (regoal)_Q3'02 Ops Call_Feb'021  Korea 2" xfId="952"/>
    <cellStyle name="_SASIA Goals for GPS (regoal)_Q3'02 Ops Call_Feb'021  Korea_Project List" xfId="953"/>
    <cellStyle name="_SASIA Goals for GPS (regoal)_Q3'02 Ops Call_Feb'021  Korea_Project List 2" xfId="954"/>
    <cellStyle name="_Schedule 1 China Bookings Package Mar FY02" xfId="955"/>
    <cellStyle name="_Schedule 1 China Bookings Package Mar FY02 2" xfId="956"/>
    <cellStyle name="_Schedule 1 China Bookings Package Mar FY02_China FY04  Base Plan Level 5" xfId="957"/>
    <cellStyle name="_Schedule 1 China Bookings Package Mar FY02_China FY04  Base Plan Level 5 2" xfId="958"/>
    <cellStyle name="_Schedule 1 China Bookings Package Mar FY02_China FY04  Base Plan Level 5_Project List" xfId="959"/>
    <cellStyle name="_Schedule 1 China Bookings Package Mar FY02_China FY04  Base Plan Level 5_Project List 2" xfId="960"/>
    <cellStyle name="_Schedule 1 China Bookings Package Mar FY02_CRUN Financial Package Nov FY03" xfId="961"/>
    <cellStyle name="_Schedule 1 China Bookings Package Mar FY02_CRUN Financial Package Nov FY03 2" xfId="962"/>
    <cellStyle name="_Schedule 1 China Bookings Package Mar FY02_CRUN Financial Package Nov FY03_China FY04  Base Plan Level 5" xfId="963"/>
    <cellStyle name="_Schedule 1 China Bookings Package Mar FY02_CRUN Financial Package Nov FY03_China FY04  Base Plan Level 5 2" xfId="964"/>
    <cellStyle name="_Schedule 1 China Bookings Package Mar FY02_CRUN Financial Package Nov FY03_China FY04  Base Plan Level 5_Project List" xfId="965"/>
    <cellStyle name="_Schedule 1 China Bookings Package Mar FY02_CRUN Financial Package Nov FY03_China FY04  Base Plan Level 5_Project List 2" xfId="966"/>
    <cellStyle name="_Schedule 1 China Bookings Package Mar FY02_CRUN Financial Package Nov FY03_Project List" xfId="967"/>
    <cellStyle name="_Schedule 1 China Bookings Package Mar FY02_CRUN Financial Package Nov FY03_Project List 2" xfId="968"/>
    <cellStyle name="_Schedule 1 China Bookings Package Mar FY02_Project List" xfId="969"/>
    <cellStyle name="_Schedule 1 China Bookings Package Mar FY02_Project List 2" xfId="970"/>
    <cellStyle name="_Sheet1" xfId="971"/>
    <cellStyle name="_Sheet1 2" xfId="972"/>
    <cellStyle name="_Sole mio model 050718 formal V2" xfId="973"/>
    <cellStyle name="_Sole mio model 050718 formal V2 2" xfId="974"/>
    <cellStyle name="_Sole mio model 050718 formal V2_Corporate Comp" xfId="975"/>
    <cellStyle name="_Sole mio model 050718 formal V2_Corporate Comp 2" xfId="976"/>
    <cellStyle name="_Sole mio model 050718 formal V2_Definition" xfId="977"/>
    <cellStyle name="_Sole mio model 050718 formal V2_Definition 2" xfId="978"/>
    <cellStyle name="_Sole mio model 050718 formal V2_iSoftStone Corporate Dashboard(to Ted)" xfId="979"/>
    <cellStyle name="_Sole mio model 050718 formal V2_iSoftStone Corporate Dashboard(to Ted) 2" xfId="980"/>
    <cellStyle name="_Sole mio model 050718 formal V2_iSoftStone Scorecard V1 0" xfId="981"/>
    <cellStyle name="_Sole mio model 050718 formal V2_iSoftStone Scorecard V1 0 2" xfId="982"/>
    <cellStyle name="_Sole mio model 050718 formal V2_iSoftStone Scorecard V2 0" xfId="983"/>
    <cellStyle name="_Sole mio model 050718 formal V2_iSoftStone Scorecard V2 0 2" xfId="984"/>
    <cellStyle name="_Sole mio model 050718 formal V2_Project Norway model v20 (consolidated cash)" xfId="985"/>
    <cellStyle name="_Sole mio model 050718 formal V2_Project Norway model v20 (consolidated cash) 2" xfId="986"/>
    <cellStyle name="_Sole mio model 050718 formal V2_Project Norway model v20 (consolidated cash)_Corporate Comp" xfId="987"/>
    <cellStyle name="_Sole mio model 050718 formal V2_Project Norway model v20 (consolidated cash)_Corporate Comp 2" xfId="988"/>
    <cellStyle name="_Sole mio model 050718 formal V2_Project Norway model v20 (consolidated cash)_Definition" xfId="989"/>
    <cellStyle name="_Sole mio model 050718 formal V2_Project Norway model v20 (consolidated cash)_Definition 2" xfId="990"/>
    <cellStyle name="_Sole mio model 050718 formal V2_Project Norway model v20 (consolidated cash)_iSoftStone Corporate Dashboard(to Ted)" xfId="991"/>
    <cellStyle name="_Sole mio model 050718 formal V2_Project Norway model v20 (consolidated cash)_iSoftStone Corporate Dashboard(to Ted) 2" xfId="992"/>
    <cellStyle name="_Sole mio model 050718 formal V2_Project Norway model v20 (consolidated cash)_iSoftStone Scorecard V1 0" xfId="993"/>
    <cellStyle name="_Sole mio model 050718 formal V2_Project Norway model v20 (consolidated cash)_iSoftStone Scorecard V1 0 2" xfId="994"/>
    <cellStyle name="_Sole mio model 050718 formal V2_Project Norway model v20 (consolidated cash)_iSoftStone Scorecard V2 0" xfId="995"/>
    <cellStyle name="_Sole mio model 050718 formal V2_Project Norway model v20 (consolidated cash)_iSoftStone Scorecard V2 0 2" xfId="996"/>
    <cellStyle name="_Sole mio model 050718 formal V2_Project Norway model v28" xfId="997"/>
    <cellStyle name="_Sole mio model 050718 formal V2_Project Norway model v28 2" xfId="998"/>
    <cellStyle name="_Sole mio model 050718 formal V2_Project Norway model v28_Corporate Comp" xfId="999"/>
    <cellStyle name="_Sole mio model 050718 formal V2_Project Norway model v28_Corporate Comp 2" xfId="1000"/>
    <cellStyle name="_Sole mio model 050718 formal V2_Project Norway model v28_Definition" xfId="1001"/>
    <cellStyle name="_Sole mio model 050718 formal V2_Project Norway model v28_Definition 2" xfId="1002"/>
    <cellStyle name="_Sole mio model 050718 formal V2_Project Norway model v28_iSoftStone Corporate Dashboard(to Ted)" xfId="1003"/>
    <cellStyle name="_Sole mio model 050718 formal V2_Project Norway model v28_iSoftStone Corporate Dashboard(to Ted) 2" xfId="1004"/>
    <cellStyle name="_Sole mio model 050718 formal V2_Project Norway model v28_iSoftStone Scorecard V1 0" xfId="1005"/>
    <cellStyle name="_Sole mio model 050718 formal V2_Project Norway model v28_iSoftStone Scorecard V1 0 2" xfId="1006"/>
    <cellStyle name="_Sole mio model 050718 formal V2_Project Norway model v28_iSoftStone Scorecard V2 0" xfId="1007"/>
    <cellStyle name="_Sole mio model 050718 formal V2_Project Norway model v28_iSoftStone Scorecard V2 0 2" xfId="1008"/>
    <cellStyle name="_Sole mio model 050718 formal V2_Project Norway model v33" xfId="1009"/>
    <cellStyle name="_Sole mio model 050718 formal V2_Project Norway model v33 2" xfId="1010"/>
    <cellStyle name="_Sole mio model 050718 formal V2_Project Norway model v33_Corporate Comp" xfId="1011"/>
    <cellStyle name="_Sole mio model 050718 formal V2_Project Norway model v33_Corporate Comp 2" xfId="1012"/>
    <cellStyle name="_Sole mio model 050718 formal V2_Project Norway model v33_Definition" xfId="1013"/>
    <cellStyle name="_Sole mio model 050718 formal V2_Project Norway model v33_Definition 2" xfId="1014"/>
    <cellStyle name="_Sole mio model 050718 formal V2_Project Norway model v33_iSoftStone Corporate Dashboard(to Ted)" xfId="1015"/>
    <cellStyle name="_Sole mio model 050718 formal V2_Project Norway model v33_iSoftStone Corporate Dashboard(to Ted) 2" xfId="1016"/>
    <cellStyle name="_Sole mio model 050718 formal V2_Project Norway model v33_iSoftStone Scorecard V1 0" xfId="1017"/>
    <cellStyle name="_Sole mio model 050718 formal V2_Project Norway model v33_iSoftStone Scorecard V1 0 2" xfId="1018"/>
    <cellStyle name="_Sole mio model 050718 formal V2_Project Norway model v33_iSoftStone Scorecard V2 0" xfId="1019"/>
    <cellStyle name="_Sole mio model 050718 formal V2_Project Norway model v33_iSoftStone Scorecard V2 0 2" xfId="1020"/>
    <cellStyle name="_Sole mio model_ MS" xfId="1021"/>
    <cellStyle name="_Sole mio model_ MS 2" xfId="1022"/>
    <cellStyle name="_Sole mio model_ MS_Corporate Comp" xfId="1023"/>
    <cellStyle name="_Sole mio model_ MS_Corporate Comp 2" xfId="1024"/>
    <cellStyle name="_Sole mio model_ MS_Definition" xfId="1025"/>
    <cellStyle name="_Sole mio model_ MS_Definition 2" xfId="1026"/>
    <cellStyle name="_Sole mio model_ MS_iSoftStone Corporate Dashboard(to Ted)" xfId="1027"/>
    <cellStyle name="_Sole mio model_ MS_iSoftStone Corporate Dashboard(to Ted) 2" xfId="1028"/>
    <cellStyle name="_Sole mio model_ MS_iSoftStone Scorecard V1 0" xfId="1029"/>
    <cellStyle name="_Sole mio model_ MS_iSoftStone Scorecard V1 0 2" xfId="1030"/>
    <cellStyle name="_Sole mio model_ MS_iSoftStone Scorecard V2 0" xfId="1031"/>
    <cellStyle name="_Sole mio model_ MS_iSoftStone Scorecard V2 0 2" xfId="1032"/>
    <cellStyle name="_Sole mio model_ MS_Project Norway model v20 (consolidated cash)" xfId="1033"/>
    <cellStyle name="_Sole mio model_ MS_Project Norway model v20 (consolidated cash) 2" xfId="1034"/>
    <cellStyle name="_Sole mio model_ MS_Project Norway model v20 (consolidated cash)_Corporate Comp" xfId="1035"/>
    <cellStyle name="_Sole mio model_ MS_Project Norway model v20 (consolidated cash)_Corporate Comp 2" xfId="1036"/>
    <cellStyle name="_Sole mio model_ MS_Project Norway model v20 (consolidated cash)_Definition" xfId="1037"/>
    <cellStyle name="_Sole mio model_ MS_Project Norway model v20 (consolidated cash)_Definition 2" xfId="1038"/>
    <cellStyle name="_Sole mio model_ MS_Project Norway model v20 (consolidated cash)_iSoftStone Corporate Dashboard(to Ted)" xfId="1039"/>
    <cellStyle name="_Sole mio model_ MS_Project Norway model v20 (consolidated cash)_iSoftStone Corporate Dashboard(to Ted) 2" xfId="1040"/>
    <cellStyle name="_Sole mio model_ MS_Project Norway model v20 (consolidated cash)_iSoftStone Scorecard V1 0" xfId="1041"/>
    <cellStyle name="_Sole mio model_ MS_Project Norway model v20 (consolidated cash)_iSoftStone Scorecard V1 0 2" xfId="1042"/>
    <cellStyle name="_Sole mio model_ MS_Project Norway model v20 (consolidated cash)_iSoftStone Scorecard V2 0" xfId="1043"/>
    <cellStyle name="_Sole mio model_ MS_Project Norway model v20 (consolidated cash)_iSoftStone Scorecard V2 0 2" xfId="1044"/>
    <cellStyle name="_Sole mio model_ MS_Project Norway model v28" xfId="1045"/>
    <cellStyle name="_Sole mio model_ MS_Project Norway model v28 2" xfId="1046"/>
    <cellStyle name="_Sole mio model_ MS_Project Norway model v28_Corporate Comp" xfId="1047"/>
    <cellStyle name="_Sole mio model_ MS_Project Norway model v28_Corporate Comp 2" xfId="1048"/>
    <cellStyle name="_Sole mio model_ MS_Project Norway model v28_Definition" xfId="1049"/>
    <cellStyle name="_Sole mio model_ MS_Project Norway model v28_Definition 2" xfId="1050"/>
    <cellStyle name="_Sole mio model_ MS_Project Norway model v28_iSoftStone Corporate Dashboard(to Ted)" xfId="1051"/>
    <cellStyle name="_Sole mio model_ MS_Project Norway model v28_iSoftStone Corporate Dashboard(to Ted) 2" xfId="1052"/>
    <cellStyle name="_Sole mio model_ MS_Project Norway model v28_iSoftStone Scorecard V1 0" xfId="1053"/>
    <cellStyle name="_Sole mio model_ MS_Project Norway model v28_iSoftStone Scorecard V1 0 2" xfId="1054"/>
    <cellStyle name="_Sole mio model_ MS_Project Norway model v28_iSoftStone Scorecard V2 0" xfId="1055"/>
    <cellStyle name="_Sole mio model_ MS_Project Norway model v28_iSoftStone Scorecard V2 0 2" xfId="1056"/>
    <cellStyle name="_Sole mio model_ MS_Project Norway model v33" xfId="1057"/>
    <cellStyle name="_Sole mio model_ MS_Project Norway model v33 2" xfId="1058"/>
    <cellStyle name="_Sole mio model_ MS_Project Norway model v33_Corporate Comp" xfId="1059"/>
    <cellStyle name="_Sole mio model_ MS_Project Norway model v33_Corporate Comp 2" xfId="1060"/>
    <cellStyle name="_Sole mio model_ MS_Project Norway model v33_Definition" xfId="1061"/>
    <cellStyle name="_Sole mio model_ MS_Project Norway model v33_Definition 2" xfId="1062"/>
    <cellStyle name="_Sole mio model_ MS_Project Norway model v33_iSoftStone Corporate Dashboard(to Ted)" xfId="1063"/>
    <cellStyle name="_Sole mio model_ MS_Project Norway model v33_iSoftStone Corporate Dashboard(to Ted) 2" xfId="1064"/>
    <cellStyle name="_Sole mio model_ MS_Project Norway model v33_iSoftStone Scorecard V1 0" xfId="1065"/>
    <cellStyle name="_Sole mio model_ MS_Project Norway model v33_iSoftStone Scorecard V1 0 2" xfId="1066"/>
    <cellStyle name="_Sole mio model_ MS_Project Norway model v33_iSoftStone Scorecard V2 0" xfId="1067"/>
    <cellStyle name="_Sole mio model_ MS_Project Norway model v33_iSoftStone Scorecard V2 0 2" xfId="1068"/>
    <cellStyle name="_Sole mio model_ v20" xfId="1069"/>
    <cellStyle name="_Sole mio model_ v20 2" xfId="1070"/>
    <cellStyle name="_Sole mio model_ v20_Corporate Comp" xfId="1071"/>
    <cellStyle name="_Sole mio model_ v20_Corporate Comp 2" xfId="1072"/>
    <cellStyle name="_Sole mio model_ v20_Definition" xfId="1073"/>
    <cellStyle name="_Sole mio model_ v20_Definition 2" xfId="1074"/>
    <cellStyle name="_Sole mio model_ v20_iSoftStone Corporate Dashboard(to Ted)" xfId="1075"/>
    <cellStyle name="_Sole mio model_ v20_iSoftStone Corporate Dashboard(to Ted) 2" xfId="1076"/>
    <cellStyle name="_Sole mio model_ v20_iSoftStone Scorecard V1 0" xfId="1077"/>
    <cellStyle name="_Sole mio model_ v20_iSoftStone Scorecard V1 0 2" xfId="1078"/>
    <cellStyle name="_Sole mio model_ v20_iSoftStone Scorecard V2 0" xfId="1079"/>
    <cellStyle name="_Sole mio model_ v20_iSoftStone Scorecard V2 0 2" xfId="1080"/>
    <cellStyle name="_Sole mio model_ v20_Project Norway model v20 (consolidated cash)" xfId="1081"/>
    <cellStyle name="_Sole mio model_ v20_Project Norway model v20 (consolidated cash) 2" xfId="1082"/>
    <cellStyle name="_Sole mio model_ v20_Project Norway model v20 (consolidated cash)_Corporate Comp" xfId="1083"/>
    <cellStyle name="_Sole mio model_ v20_Project Norway model v20 (consolidated cash)_Corporate Comp 2" xfId="1084"/>
    <cellStyle name="_Sole mio model_ v20_Project Norway model v20 (consolidated cash)_Definition" xfId="1085"/>
    <cellStyle name="_Sole mio model_ v20_Project Norway model v20 (consolidated cash)_Definition 2" xfId="1086"/>
    <cellStyle name="_Sole mio model_ v20_Project Norway model v20 (consolidated cash)_iSoftStone Corporate Dashboard(to Ted)" xfId="1087"/>
    <cellStyle name="_Sole mio model_ v20_Project Norway model v20 (consolidated cash)_iSoftStone Corporate Dashboard(to Ted) 2" xfId="1088"/>
    <cellStyle name="_Sole mio model_ v20_Project Norway model v20 (consolidated cash)_iSoftStone Scorecard V1 0" xfId="1089"/>
    <cellStyle name="_Sole mio model_ v20_Project Norway model v20 (consolidated cash)_iSoftStone Scorecard V1 0 2" xfId="1090"/>
    <cellStyle name="_Sole mio model_ v20_Project Norway model v20 (consolidated cash)_iSoftStone Scorecard V2 0" xfId="1091"/>
    <cellStyle name="_Sole mio model_ v20_Project Norway model v20 (consolidated cash)_iSoftStone Scorecard V2 0 2" xfId="1092"/>
    <cellStyle name="_Sole mio model_ v20_Project Norway model v28" xfId="1093"/>
    <cellStyle name="_Sole mio model_ v20_Project Norway model v28 2" xfId="1094"/>
    <cellStyle name="_Sole mio model_ v20_Project Norway model v28_Corporate Comp" xfId="1095"/>
    <cellStyle name="_Sole mio model_ v20_Project Norway model v28_Corporate Comp 2" xfId="1096"/>
    <cellStyle name="_Sole mio model_ v20_Project Norway model v28_Definition" xfId="1097"/>
    <cellStyle name="_Sole mio model_ v20_Project Norway model v28_Definition 2" xfId="1098"/>
    <cellStyle name="_Sole mio model_ v20_Project Norway model v28_iSoftStone Corporate Dashboard(to Ted)" xfId="1099"/>
    <cellStyle name="_Sole mio model_ v20_Project Norway model v28_iSoftStone Corporate Dashboard(to Ted) 2" xfId="1100"/>
    <cellStyle name="_Sole mio model_ v20_Project Norway model v28_iSoftStone Scorecard V1 0" xfId="1101"/>
    <cellStyle name="_Sole mio model_ v20_Project Norway model v28_iSoftStone Scorecard V1 0 2" xfId="1102"/>
    <cellStyle name="_Sole mio model_ v20_Project Norway model v28_iSoftStone Scorecard V2 0" xfId="1103"/>
    <cellStyle name="_Sole mio model_ v20_Project Norway model v28_iSoftStone Scorecard V2 0 2" xfId="1104"/>
    <cellStyle name="_Sole mio model_ v20_Project Norway model v33" xfId="1105"/>
    <cellStyle name="_Sole mio model_ v20_Project Norway model v33 2" xfId="1106"/>
    <cellStyle name="_Sole mio model_ v20_Project Norway model v33_Corporate Comp" xfId="1107"/>
    <cellStyle name="_Sole mio model_ v20_Project Norway model v33_Corporate Comp 2" xfId="1108"/>
    <cellStyle name="_Sole mio model_ v20_Project Norway model v33_Definition" xfId="1109"/>
    <cellStyle name="_Sole mio model_ v20_Project Norway model v33_Definition 2" xfId="1110"/>
    <cellStyle name="_Sole mio model_ v20_Project Norway model v33_iSoftStone Corporate Dashboard(to Ted)" xfId="1111"/>
    <cellStyle name="_Sole mio model_ v20_Project Norway model v33_iSoftStone Corporate Dashboard(to Ted) 2" xfId="1112"/>
    <cellStyle name="_Sole mio model_ v20_Project Norway model v33_iSoftStone Scorecard V1 0" xfId="1113"/>
    <cellStyle name="_Sole mio model_ v20_Project Norway model v33_iSoftStone Scorecard V1 0 2" xfId="1114"/>
    <cellStyle name="_Sole mio model_ v20_Project Norway model v33_iSoftStone Scorecard V2 0" xfId="1115"/>
    <cellStyle name="_Sole mio model_ v20_Project Norway model v33_iSoftStone Scorecard V2 0 2" xfId="1116"/>
    <cellStyle name="_SP UC AT DC" xfId="1117"/>
    <cellStyle name="_SP UC AT DC 2" xfId="1118"/>
    <cellStyle name="_SP_CRUN Financial Package Aug FY03" xfId="1119"/>
    <cellStyle name="_SP_CRUN Financial Package Aug FY03 2" xfId="1120"/>
    <cellStyle name="_SP_CRUN Financial Package Aug FY03_China FY04  Base Plan Level 5" xfId="1121"/>
    <cellStyle name="_SP_CRUN Financial Package Aug FY03_China FY04  Base Plan Level 5 2" xfId="1122"/>
    <cellStyle name="_SP_CRUN Financial Package Aug FY03_China FY04  Base Plan Level 5_Project List" xfId="1123"/>
    <cellStyle name="_SP_CRUN Financial Package Aug FY03_China FY04  Base Plan Level 5_Project List 2" xfId="1124"/>
    <cellStyle name="_SP_CRUN Financial Package Aug FY03_CRUN Financial Package Nov FY03" xfId="1125"/>
    <cellStyle name="_SP_CRUN Financial Package Aug FY03_CRUN Financial Package Nov FY03 2" xfId="1126"/>
    <cellStyle name="_SP_CRUN Financial Package Aug FY03_CRUN Financial Package Nov FY03_China FY04  Base Plan Level 5" xfId="1127"/>
    <cellStyle name="_SP_CRUN Financial Package Aug FY03_CRUN Financial Package Nov FY03_China FY04  Base Plan Level 5 2" xfId="1128"/>
    <cellStyle name="_SP_CRUN Financial Package Aug FY03_CRUN Financial Package Nov FY03_China FY04  Base Plan Level 5_Project List" xfId="1129"/>
    <cellStyle name="_SP_CRUN Financial Package Aug FY03_CRUN Financial Package Nov FY03_China FY04  Base Plan Level 5_Project List 2" xfId="1130"/>
    <cellStyle name="_SP_CRUN Financial Package Aug FY03_CRUN Financial Package Nov FY03_Project List" xfId="1131"/>
    <cellStyle name="_SP_CRUN Financial Package Aug FY03_CRUN Financial Package Nov FY03_Project List 2" xfId="1132"/>
    <cellStyle name="_SP_CRUN Financial Package Aug FY03_Project List" xfId="1133"/>
    <cellStyle name="_SP_CRUN Financial Package Aug FY03_Project List 2" xfId="1134"/>
    <cellStyle name="_SP_CT Financial Package Aug FY02" xfId="1135"/>
    <cellStyle name="_SP_CT Financial Package Aug FY02 2" xfId="1136"/>
    <cellStyle name="_SP_CT Financial Package Aug FY02_China FY04  Base Plan Level 5" xfId="1137"/>
    <cellStyle name="_SP_CT Financial Package Aug FY02_China FY04  Base Plan Level 5 2" xfId="1138"/>
    <cellStyle name="_SP_CT Financial Package Aug FY02_China FY04  Base Plan Level 5_Project List" xfId="1139"/>
    <cellStyle name="_SP_CT Financial Package Aug FY02_China FY04  Base Plan Level 5_Project List 2" xfId="1140"/>
    <cellStyle name="_SP_CT Financial Package Aug FY02_CRUN Financial Package Nov FY03" xfId="1141"/>
    <cellStyle name="_SP_CT Financial Package Aug FY02_CRUN Financial Package Nov FY03 2" xfId="1142"/>
    <cellStyle name="_SP_CT Financial Package Aug FY02_CRUN Financial Package Nov FY03_China FY04  Base Plan Level 5" xfId="1143"/>
    <cellStyle name="_SP_CT Financial Package Aug FY02_CRUN Financial Package Nov FY03_China FY04  Base Plan Level 5 2" xfId="1144"/>
    <cellStyle name="_SP_CT Financial Package Aug FY02_CRUN Financial Package Nov FY03_China FY04  Base Plan Level 5_Project List" xfId="1145"/>
    <cellStyle name="_SP_CT Financial Package Aug FY02_CRUN Financial Package Nov FY03_China FY04  Base Plan Level 5_Project List 2" xfId="1146"/>
    <cellStyle name="_SP_CT Financial Package Aug FY02_CRUN Financial Package Nov FY03_Project List" xfId="1147"/>
    <cellStyle name="_SP_CT Financial Package Aug FY02_CRUN Financial Package Nov FY03_Project List 2" xfId="1148"/>
    <cellStyle name="_SP_CT Financial Package Aug FY02_Project List" xfId="1149"/>
    <cellStyle name="_SP_CT Financial Package Aug FY02_Project List 2" xfId="1150"/>
    <cellStyle name="_SP_CT Financial Package Aug FY03" xfId="1151"/>
    <cellStyle name="_SP_CT Financial Package Aug FY03 2" xfId="1152"/>
    <cellStyle name="_SP_CT Financial Package Aug FY03_China FY04  Base Plan Level 5" xfId="1153"/>
    <cellStyle name="_SP_CT Financial Package Aug FY03_China FY04  Base Plan Level 5 2" xfId="1154"/>
    <cellStyle name="_SP_CT Financial Package Aug FY03_China FY04  Base Plan Level 5_Project List" xfId="1155"/>
    <cellStyle name="_SP_CT Financial Package Aug FY03_China FY04  Base Plan Level 5_Project List 2" xfId="1156"/>
    <cellStyle name="_SP_CT Financial Package Aug FY03_CRUN Financial Package Nov FY03" xfId="1157"/>
    <cellStyle name="_SP_CT Financial Package Aug FY03_CRUN Financial Package Nov FY03 2" xfId="1158"/>
    <cellStyle name="_SP_CT Financial Package Aug FY03_CRUN Financial Package Nov FY03_China FY04  Base Plan Level 5" xfId="1159"/>
    <cellStyle name="_SP_CT Financial Package Aug FY03_CRUN Financial Package Nov FY03_China FY04  Base Plan Level 5 2" xfId="1160"/>
    <cellStyle name="_SP_CT Financial Package Aug FY03_CRUN Financial Package Nov FY03_China FY04  Base Plan Level 5_Project List" xfId="1161"/>
    <cellStyle name="_SP_CT Financial Package Aug FY03_CRUN Financial Package Nov FY03_China FY04  Base Plan Level 5_Project List 2" xfId="1162"/>
    <cellStyle name="_SP_CT Financial Package Aug FY03_CRUN Financial Package Nov FY03_Project List" xfId="1163"/>
    <cellStyle name="_SP_CT Financial Package Aug FY03_CRUN Financial Package Nov FY03_Project List 2" xfId="1164"/>
    <cellStyle name="_SP_CT Financial Package Aug FY03_Project List" xfId="1165"/>
    <cellStyle name="_SP_CT Financial Package Aug FY03_Project List 2" xfId="1166"/>
    <cellStyle name="_Summary of Input" xfId="1167"/>
    <cellStyle name="_Summary of Input 2" xfId="1168"/>
    <cellStyle name="_Summary of Input_Project List" xfId="1169"/>
    <cellStyle name="_Summary of Input_Project List 2" xfId="1170"/>
    <cellStyle name="_Summary Sheets" xfId="1171"/>
    <cellStyle name="_Summary Sheets 2" xfId="1172"/>
    <cellStyle name="_Summary Sheets_ATM commit" xfId="1173"/>
    <cellStyle name="_Summary Sheets_ATM commit 2" xfId="1174"/>
    <cellStyle name="_Summary Sheets_ATM commit_Project List" xfId="1175"/>
    <cellStyle name="_Summary Sheets_ATM commit_Project List 2" xfId="1176"/>
    <cellStyle name="_Summary Sheets_Master Asia Pac Weekly Commit Q2'03_Wk 13" xfId="1177"/>
    <cellStyle name="_Summary Sheets_Master Asia Pac Weekly Commit Q2'03_Wk 13 2" xfId="1178"/>
    <cellStyle name="_Summary Sheets_Master Asia Pac Weekly Commit Q2'03_Wk 13_Asia Pac Wk 1 Q204 Commit - Final" xfId="1179"/>
    <cellStyle name="_Summary Sheets_Master Asia Pac Weekly Commit Q2'03_Wk 13_Asia Pac Wk 1 Q204 Commit - Final 2" xfId="1180"/>
    <cellStyle name="_Summary Sheets_Master Asia Pac Weekly Commit Q2'03_Wk 13_Asia Pac Wk 1 Q204 Commit - Final_Project List" xfId="1181"/>
    <cellStyle name="_Summary Sheets_Master Asia Pac Weekly Commit Q2'03_Wk 13_Asia Pac Wk 1 Q204 Commit - Final_Project List 2" xfId="1182"/>
    <cellStyle name="_Summary Sheets_Master Asia Pac Weekly Commit Q2'03_Wk 13_Asia Pac Wk 13 Q104 Commit - Final" xfId="1183"/>
    <cellStyle name="_Summary Sheets_Master Asia Pac Weekly Commit Q2'03_Wk 13_Asia Pac Wk 13 Q104 Commit - Final 2" xfId="1184"/>
    <cellStyle name="_Summary Sheets_Master Asia Pac Weekly Commit Q2'03_Wk 13_Asia Pac Wk 13 Q104 Commit - Final_Project List" xfId="1185"/>
    <cellStyle name="_Summary Sheets_Master Asia Pac Weekly Commit Q2'03_Wk 13_Asia Pac Wk 13 Q104 Commit - Final_Project List 2" xfId="1186"/>
    <cellStyle name="_Summary Sheets_Master Asia Pac Weekly Commit Q2'03_Wk 13_AT&amp;M commit" xfId="1187"/>
    <cellStyle name="_Summary Sheets_Master Asia Pac Weekly Commit Q2'03_Wk 13_AT&amp;M commit 2" xfId="1188"/>
    <cellStyle name="_Summary Sheets_Master Asia Pac Weekly Commit Q2'03_Wk 13_AT&amp;M commit_Project List" xfId="1189"/>
    <cellStyle name="_Summary Sheets_Master Asia Pac Weekly Commit Q2'03_Wk 13_AT&amp;M commit_Project List 2" xfId="1190"/>
    <cellStyle name="_Summary Sheets_Master Asia Pac Weekly Commit Q2'03_Wk 13_ATM commit" xfId="1191"/>
    <cellStyle name="_Summary Sheets_Master Asia Pac Weekly Commit Q2'03_Wk 13_ATM commit 2" xfId="1192"/>
    <cellStyle name="_Summary Sheets_Master Asia Pac Weekly Commit Q2'03_Wk 13_ATM commit_Project List" xfId="1193"/>
    <cellStyle name="_Summary Sheets_Master Asia Pac Weekly Commit Q2'03_Wk 13_ATM commit_Project List 2" xfId="1194"/>
    <cellStyle name="_Summary Sheets_Master Asia Pac Weekly Commit Q2'03_Wk 13_Copy of Master Asia Pac Weekly Forecast FY04_49 for 05L" xfId="1195"/>
    <cellStyle name="_Summary Sheets_Master Asia Pac Weekly Commit Q2'03_Wk 13_Copy of Master Asia Pac Weekly Forecast FY04_49 for 05L 2" xfId="1196"/>
    <cellStyle name="_Summary Sheets_Master Asia Pac Weekly Commit Q2'03_Wk 13_Copy of Master Asia Pac Weekly Forecast FY04_49 for 05L_Project List" xfId="1197"/>
    <cellStyle name="_Summary Sheets_Master Asia Pac Weekly Commit Q2'03_Wk 13_Copy of Master Asia Pac Weekly Forecast FY04_49 for 05L_Project List 2" xfId="1198"/>
    <cellStyle name="_Summary Sheets_Master Asia Pac Weekly Commit Q2'03_Wk 13_Master Asia Pac Weekly Commit FY04" xfId="1199"/>
    <cellStyle name="_Summary Sheets_Master Asia Pac Weekly Commit Q2'03_Wk 13_Master Asia Pac Weekly Commit FY04 2" xfId="1200"/>
    <cellStyle name="_Summary Sheets_Master Asia Pac Weekly Commit Q2'03_Wk 13_Master Asia Pac Weekly Commit FY04_ATM commit" xfId="1201"/>
    <cellStyle name="_Summary Sheets_Master Asia Pac Weekly Commit Q2'03_Wk 13_Master Asia Pac Weekly Commit FY04_ATM commit 2" xfId="1202"/>
    <cellStyle name="_Summary Sheets_Master Asia Pac Weekly Commit Q2'03_Wk 13_Master Asia Pac Weekly Commit FY04_ATM commit_Project List" xfId="1203"/>
    <cellStyle name="_Summary Sheets_Master Asia Pac Weekly Commit Q2'03_Wk 13_Master Asia Pac Weekly Commit FY04_ATM commit_Project List 2" xfId="1204"/>
    <cellStyle name="_Summary Sheets_Master Asia Pac Weekly Commit Q2'03_Wk 13_Master Asia Pac Weekly Commit FY04_Project List" xfId="1205"/>
    <cellStyle name="_Summary Sheets_Master Asia Pac Weekly Commit Q2'03_Wk 13_Master Asia Pac Weekly Commit FY04_Project List 2" xfId="1206"/>
    <cellStyle name="_Summary Sheets_Master Asia Pac Weekly Commit Q2'03_Wk 13_Master Asia Pac Weekly Commit FY04_Wk 15" xfId="1207"/>
    <cellStyle name="_Summary Sheets_Master Asia Pac Weekly Commit Q2'03_Wk 13_Master Asia Pac Weekly Commit FY04_Wk 15 2" xfId="1208"/>
    <cellStyle name="_Summary Sheets_Master Asia Pac Weekly Commit Q2'03_Wk 13_Master Asia Pac Weekly Commit FY04_Wk 15 v2" xfId="1209"/>
    <cellStyle name="_Summary Sheets_Master Asia Pac Weekly Commit Q2'03_Wk 13_Master Asia Pac Weekly Commit FY04_Wk 15 v2 2" xfId="1210"/>
    <cellStyle name="_Summary Sheets_Master Asia Pac Weekly Commit Q2'03_Wk 13_Master Asia Pac Weekly Commit FY04_Wk 15 v2_Project List" xfId="1211"/>
    <cellStyle name="_Summary Sheets_Master Asia Pac Weekly Commit Q2'03_Wk 13_Master Asia Pac Weekly Commit FY04_Wk 15 v2_Project List 2" xfId="1212"/>
    <cellStyle name="_Summary Sheets_Master Asia Pac Weekly Commit Q2'03_Wk 13_Master Asia Pac Weekly Commit FY04_Wk 15_Project List" xfId="1213"/>
    <cellStyle name="_Summary Sheets_Master Asia Pac Weekly Commit Q2'03_Wk 13_Master Asia Pac Weekly Commit FY04_Wk 15_Project List 2" xfId="1214"/>
    <cellStyle name="_Summary Sheets_Master Asia Pac Weekly Commit Q2'03_Wk 13_Master Asia Pac Weekly Commit FY04_Wk 16" xfId="1215"/>
    <cellStyle name="_Summary Sheets_Master Asia Pac Weekly Commit Q2'03_Wk 13_Master Asia Pac Weekly Commit FY04_Wk 16 2" xfId="1216"/>
    <cellStyle name="_Summary Sheets_Master Asia Pac Weekly Commit Q2'03_Wk 13_Master Asia Pac Weekly Commit FY04_Wk 16_Project List" xfId="1217"/>
    <cellStyle name="_Summary Sheets_Master Asia Pac Weekly Commit Q2'03_Wk 13_Master Asia Pac Weekly Commit FY04_Wk 16_Project List 2" xfId="1218"/>
    <cellStyle name="_Summary Sheets_Master Asia Pac Weekly Commit Q2'03_Wk 13_Master Asia Pac Weekly Commit FY04_Wk 25" xfId="1219"/>
    <cellStyle name="_Summary Sheets_Master Asia Pac Weekly Commit Q2'03_Wk 13_Master Asia Pac Weekly Commit FY04_Wk 25 2" xfId="1220"/>
    <cellStyle name="_Summary Sheets_Master Asia Pac Weekly Commit Q2'03_Wk 13_Master Asia Pac Weekly Commit FY04_Wk 25_Project List" xfId="1221"/>
    <cellStyle name="_Summary Sheets_Master Asia Pac Weekly Commit Q2'03_Wk 13_Master Asia Pac Weekly Commit FY04_Wk 25_Project List 2" xfId="1222"/>
    <cellStyle name="_Summary Sheets_Master Asia Pac Weekly Commit Q2'03_Wk 13_Master Asia Pac Weekly Commit FY04_Wk 26" xfId="1223"/>
    <cellStyle name="_Summary Sheets_Master Asia Pac Weekly Commit Q2'03_Wk 13_Master Asia Pac Weekly Commit FY04_Wk 26 2" xfId="1224"/>
    <cellStyle name="_Summary Sheets_Master Asia Pac Weekly Commit Q2'03_Wk 13_Master Asia Pac Weekly Commit FY04_Wk 26_Project List" xfId="1225"/>
    <cellStyle name="_Summary Sheets_Master Asia Pac Weekly Commit Q2'03_Wk 13_Master Asia Pac Weekly Commit FY04_Wk 26_Project List 2" xfId="1226"/>
    <cellStyle name="_Summary Sheets_Master Asia Pac Weekly Commit Q2'03_Wk 13_Master Asia Pac Weekly Commit FY04_Wk 9 v2" xfId="1227"/>
    <cellStyle name="_Summary Sheets_Master Asia Pac Weekly Commit Q2'03_Wk 13_Master Asia Pac Weekly Commit FY04_Wk 9 v2 2" xfId="1228"/>
    <cellStyle name="_Summary Sheets_Master Asia Pac Weekly Commit Q2'03_Wk 13_Master Asia Pac Weekly Commit FY04_Wk 9 v2_Project List" xfId="1229"/>
    <cellStyle name="_Summary Sheets_Master Asia Pac Weekly Commit Q2'03_Wk 13_Master Asia Pac Weekly Commit FY04_Wk 9 v2_Project List 2" xfId="1230"/>
    <cellStyle name="_Summary Sheets_Master Asia Pac Weekly Commit Q2'03_Wk 13_Master Asia Pac Weekly Commit Q4'03_Wk 2" xfId="1231"/>
    <cellStyle name="_Summary Sheets_Master Asia Pac Weekly Commit Q2'03_Wk 13_Master Asia Pac Weekly Commit Q4'03_Wk 2 2" xfId="1232"/>
    <cellStyle name="_Summary Sheets_Master Asia Pac Weekly Commit Q2'03_Wk 13_Master Asia Pac Weekly Commit Q4'03_Wk 2_ATM commit" xfId="1233"/>
    <cellStyle name="_Summary Sheets_Master Asia Pac Weekly Commit Q2'03_Wk 13_Master Asia Pac Weekly Commit Q4'03_Wk 2_ATM commit 2" xfId="1234"/>
    <cellStyle name="_Summary Sheets_Master Asia Pac Weekly Commit Q2'03_Wk 13_Master Asia Pac Weekly Commit Q4'03_Wk 2_ATM commit_Project List" xfId="1235"/>
    <cellStyle name="_Summary Sheets_Master Asia Pac Weekly Commit Q2'03_Wk 13_Master Asia Pac Weekly Commit Q4'03_Wk 2_ATM commit_Project List 2" xfId="1236"/>
    <cellStyle name="_Summary Sheets_Master Asia Pac Weekly Commit Q2'03_Wk 13_Master Asia Pac Weekly Commit Q4'03_Wk 2_Project List" xfId="1237"/>
    <cellStyle name="_Summary Sheets_Master Asia Pac Weekly Commit Q2'03_Wk 13_Master Asia Pac Weekly Commit Q4'03_Wk 2_Project List 2" xfId="1238"/>
    <cellStyle name="_Summary Sheets_Master Asia Pac Weekly Commit Q2'03_Wk 13_Master Asia Pac Weekly Forecast FY04_50 v2" xfId="1239"/>
    <cellStyle name="_Summary Sheets_Master Asia Pac Weekly Commit Q2'03_Wk 13_Master Asia Pac Weekly Forecast FY04_50 v2 2" xfId="1240"/>
    <cellStyle name="_Summary Sheets_Master Asia Pac Weekly Commit Q2'03_Wk 13_Master Asia Pac Weekly Forecast FY04_50 v2_Project List" xfId="1241"/>
    <cellStyle name="_Summary Sheets_Master Asia Pac Weekly Commit Q2'03_Wk 13_Master Asia Pac Weekly Forecast FY04_50 v2_Project List 2" xfId="1242"/>
    <cellStyle name="_Summary Sheets_Master Asia Pac Weekly Commit Q2'03_Wk 13_Master Asia Pac Weekly Forecast FY04_53" xfId="1243"/>
    <cellStyle name="_Summary Sheets_Master Asia Pac Weekly Commit Q2'03_Wk 13_Master Asia Pac Weekly Forecast FY04_53 2" xfId="1244"/>
    <cellStyle name="_Summary Sheets_Master Asia Pac Weekly Commit Q2'03_Wk 13_Master Asia Pac Weekly Forecast FY04_53_Project List" xfId="1245"/>
    <cellStyle name="_Summary Sheets_Master Asia Pac Weekly Commit Q2'03_Wk 13_Master Asia Pac Weekly Forecast FY04_53_Project List 2" xfId="1246"/>
    <cellStyle name="_Summary Sheets_Master Asia Pac Weekly Commit Q2'03_Wk 13_Master Asia Pac Weekly Forecast FY04_Wk 27" xfId="1247"/>
    <cellStyle name="_Summary Sheets_Master Asia Pac Weekly Commit Q2'03_Wk 13_Master Asia Pac Weekly Forecast FY04_Wk 27 2" xfId="1248"/>
    <cellStyle name="_Summary Sheets_Master Asia Pac Weekly Commit Q2'03_Wk 13_Master Asia Pac Weekly Forecast FY04_Wk 27_Project List" xfId="1249"/>
    <cellStyle name="_Summary Sheets_Master Asia Pac Weekly Commit Q2'03_Wk 13_Master Asia Pac Weekly Forecast FY04_Wk 27_Project List 2" xfId="1250"/>
    <cellStyle name="_Summary Sheets_Master Asia Pac Weekly Commit Q2'03_Wk 13_Master Asia Pac Weekly Forecast FY04_Wk 28" xfId="1251"/>
    <cellStyle name="_Summary Sheets_Master Asia Pac Weekly Commit Q2'03_Wk 13_Master Asia Pac Weekly Forecast FY04_Wk 28 2" xfId="1252"/>
    <cellStyle name="_Summary Sheets_Master Asia Pac Weekly Commit Q2'03_Wk 13_Master Asia Pac Weekly Forecast FY04_Wk 28_Project List" xfId="1253"/>
    <cellStyle name="_Summary Sheets_Master Asia Pac Weekly Commit Q2'03_Wk 13_Master Asia Pac Weekly Forecast FY04_Wk 28_Project List 2" xfId="1254"/>
    <cellStyle name="_Summary Sheets_Master Asia Pac Weekly Commit Q2'03_Wk 13_Master Asia Pac Weekly Forecast FY04_Wk 41" xfId="1255"/>
    <cellStyle name="_Summary Sheets_Master Asia Pac Weekly Commit Q2'03_Wk 13_Master Asia Pac Weekly Forecast FY04_Wk 41 2" xfId="1256"/>
    <cellStyle name="_Summary Sheets_Master Asia Pac Weekly Commit Q2'03_Wk 13_Master Asia Pac Weekly Forecast FY04_Wk 41_Project List" xfId="1257"/>
    <cellStyle name="_Summary Sheets_Master Asia Pac Weekly Commit Q2'03_Wk 13_Master Asia Pac Weekly Forecast FY04_Wk 41_Project List 2" xfId="1258"/>
    <cellStyle name="_Summary Sheets_Master Asia Pac Weekly Commit Q2'03_Wk 13_Master Asia Pac Weekly Forecast FY04_Wk 48" xfId="1259"/>
    <cellStyle name="_Summary Sheets_Master Asia Pac Weekly Commit Q2'03_Wk 13_Master Asia Pac Weekly Forecast FY04_Wk 48 2" xfId="1260"/>
    <cellStyle name="_Summary Sheets_Master Asia Pac Weekly Commit Q2'03_Wk 13_Master Asia Pac Weekly Forecast FY04_Wk 48_Project List" xfId="1261"/>
    <cellStyle name="_Summary Sheets_Master Asia Pac Weekly Commit Q2'03_Wk 13_Master Asia Pac Weekly Forecast FY04_Wk 48_Project List 2" xfId="1262"/>
    <cellStyle name="_Summary Sheets_Master Asia Pac Weekly Commit Q2'03_Wk 13_Master Asia Pac Weekly Forecast FY04_Wk 49 sample" xfId="1263"/>
    <cellStyle name="_Summary Sheets_Master Asia Pac Weekly Commit Q2'03_Wk 13_Master Asia Pac Weekly Forecast FY04_Wk 49 sample 2" xfId="1264"/>
    <cellStyle name="_Summary Sheets_Master Asia Pac Weekly Commit Q2'03_Wk 13_Master Asia Pac Weekly Forecast FY04_Wk 49 sample_Project List" xfId="1265"/>
    <cellStyle name="_Summary Sheets_Master Asia Pac Weekly Commit Q2'03_Wk 13_Master Asia Pac Weekly Forecast FY04_Wk 49 sample_Project List 2" xfId="1266"/>
    <cellStyle name="_Summary Sheets_Master Asia Pac Weekly Commit Q2'03_Wk 13_Project List" xfId="1267"/>
    <cellStyle name="_Summary Sheets_Master Asia Pac Weekly Commit Q2'03_Wk 13_Project List 2" xfId="1268"/>
    <cellStyle name="_Summary Sheets_Master Asia Pac Weekly Commit Q3'03_Wk 10" xfId="1269"/>
    <cellStyle name="_Summary Sheets_Master Asia Pac Weekly Commit Q3'03_Wk 10 2" xfId="1270"/>
    <cellStyle name="_Summary Sheets_Master Asia Pac Weekly Commit Q3'03_Wk 10_Asia Pac Wk 1 Q204 Commit - Final" xfId="1271"/>
    <cellStyle name="_Summary Sheets_Master Asia Pac Weekly Commit Q3'03_Wk 10_Asia Pac Wk 1 Q204 Commit - Final 2" xfId="1272"/>
    <cellStyle name="_Summary Sheets_Master Asia Pac Weekly Commit Q3'03_Wk 10_Asia Pac Wk 1 Q204 Commit - Final_Project List" xfId="1273"/>
    <cellStyle name="_Summary Sheets_Master Asia Pac Weekly Commit Q3'03_Wk 10_Asia Pac Wk 1 Q204 Commit - Final_Project List 2" xfId="1274"/>
    <cellStyle name="_Summary Sheets_Master Asia Pac Weekly Commit Q3'03_Wk 10_Asia Pac Wk 13 Q104 Commit - Final" xfId="1275"/>
    <cellStyle name="_Summary Sheets_Master Asia Pac Weekly Commit Q3'03_Wk 10_Asia Pac Wk 13 Q104 Commit - Final 2" xfId="1276"/>
    <cellStyle name="_Summary Sheets_Master Asia Pac Weekly Commit Q3'03_Wk 10_Asia Pac Wk 13 Q104 Commit - Final_Project List" xfId="1277"/>
    <cellStyle name="_Summary Sheets_Master Asia Pac Weekly Commit Q3'03_Wk 10_Asia Pac Wk 13 Q104 Commit - Final_Project List 2" xfId="1278"/>
    <cellStyle name="_Summary Sheets_Master Asia Pac Weekly Commit Q3'03_Wk 10_AT&amp;M commit" xfId="1279"/>
    <cellStyle name="_Summary Sheets_Master Asia Pac Weekly Commit Q3'03_Wk 10_AT&amp;M commit 2" xfId="1280"/>
    <cellStyle name="_Summary Sheets_Master Asia Pac Weekly Commit Q3'03_Wk 10_AT&amp;M commit_Project List" xfId="1281"/>
    <cellStyle name="_Summary Sheets_Master Asia Pac Weekly Commit Q3'03_Wk 10_AT&amp;M commit_Project List 2" xfId="1282"/>
    <cellStyle name="_Summary Sheets_Master Asia Pac Weekly Commit Q3'03_Wk 10_ATM commit" xfId="1283"/>
    <cellStyle name="_Summary Sheets_Master Asia Pac Weekly Commit Q3'03_Wk 10_ATM commit 2" xfId="1284"/>
    <cellStyle name="_Summary Sheets_Master Asia Pac Weekly Commit Q3'03_Wk 10_ATM commit_Project List" xfId="1285"/>
    <cellStyle name="_Summary Sheets_Master Asia Pac Weekly Commit Q3'03_Wk 10_ATM commit_Project List 2" xfId="1286"/>
    <cellStyle name="_Summary Sheets_Master Asia Pac Weekly Commit Q3'03_Wk 10_Copy of Master Asia Pac Weekly Forecast FY04_49 for 05L" xfId="1287"/>
    <cellStyle name="_Summary Sheets_Master Asia Pac Weekly Commit Q3'03_Wk 10_Copy of Master Asia Pac Weekly Forecast FY04_49 for 05L 2" xfId="1288"/>
    <cellStyle name="_Summary Sheets_Master Asia Pac Weekly Commit Q3'03_Wk 10_Copy of Master Asia Pac Weekly Forecast FY04_49 for 05L_Project List" xfId="1289"/>
    <cellStyle name="_Summary Sheets_Master Asia Pac Weekly Commit Q3'03_Wk 10_Copy of Master Asia Pac Weekly Forecast FY04_49 for 05L_Project List 2" xfId="1290"/>
    <cellStyle name="_Summary Sheets_Master Asia Pac Weekly Commit Q3'03_Wk 10_Master Asia Pac Weekly Commit FY04" xfId="1291"/>
    <cellStyle name="_Summary Sheets_Master Asia Pac Weekly Commit Q3'03_Wk 10_Master Asia Pac Weekly Commit FY04 2" xfId="1292"/>
    <cellStyle name="_Summary Sheets_Master Asia Pac Weekly Commit Q3'03_Wk 10_Master Asia Pac Weekly Commit FY04_ATM commit" xfId="1293"/>
    <cellStyle name="_Summary Sheets_Master Asia Pac Weekly Commit Q3'03_Wk 10_Master Asia Pac Weekly Commit FY04_ATM commit 2" xfId="1294"/>
    <cellStyle name="_Summary Sheets_Master Asia Pac Weekly Commit Q3'03_Wk 10_Master Asia Pac Weekly Commit FY04_ATM commit_Project List" xfId="1295"/>
    <cellStyle name="_Summary Sheets_Master Asia Pac Weekly Commit Q3'03_Wk 10_Master Asia Pac Weekly Commit FY04_ATM commit_Project List 2" xfId="1296"/>
    <cellStyle name="_Summary Sheets_Master Asia Pac Weekly Commit Q3'03_Wk 10_Master Asia Pac Weekly Commit FY04_Project List" xfId="1297"/>
    <cellStyle name="_Summary Sheets_Master Asia Pac Weekly Commit Q3'03_Wk 10_Master Asia Pac Weekly Commit FY04_Project List 2" xfId="1298"/>
    <cellStyle name="_Summary Sheets_Master Asia Pac Weekly Commit Q3'03_Wk 10_Master Asia Pac Weekly Commit FY04_Wk 15" xfId="1299"/>
    <cellStyle name="_Summary Sheets_Master Asia Pac Weekly Commit Q3'03_Wk 10_Master Asia Pac Weekly Commit FY04_Wk 15 2" xfId="1300"/>
    <cellStyle name="_Summary Sheets_Master Asia Pac Weekly Commit Q3'03_Wk 10_Master Asia Pac Weekly Commit FY04_Wk 15 v2" xfId="1301"/>
    <cellStyle name="_Summary Sheets_Master Asia Pac Weekly Commit Q3'03_Wk 10_Master Asia Pac Weekly Commit FY04_Wk 15 v2 2" xfId="1302"/>
    <cellStyle name="_Summary Sheets_Master Asia Pac Weekly Commit Q3'03_Wk 10_Master Asia Pac Weekly Commit FY04_Wk 15 v2_Project List" xfId="1303"/>
    <cellStyle name="_Summary Sheets_Master Asia Pac Weekly Commit Q3'03_Wk 10_Master Asia Pac Weekly Commit FY04_Wk 15 v2_Project List 2" xfId="1304"/>
    <cellStyle name="_Summary Sheets_Master Asia Pac Weekly Commit Q3'03_Wk 10_Master Asia Pac Weekly Commit FY04_Wk 15_Project List" xfId="1305"/>
    <cellStyle name="_Summary Sheets_Master Asia Pac Weekly Commit Q3'03_Wk 10_Master Asia Pac Weekly Commit FY04_Wk 15_Project List 2" xfId="1306"/>
    <cellStyle name="_Summary Sheets_Master Asia Pac Weekly Commit Q3'03_Wk 10_Master Asia Pac Weekly Commit FY04_Wk 16" xfId="1307"/>
    <cellStyle name="_Summary Sheets_Master Asia Pac Weekly Commit Q3'03_Wk 10_Master Asia Pac Weekly Commit FY04_Wk 16 2" xfId="1308"/>
    <cellStyle name="_Summary Sheets_Master Asia Pac Weekly Commit Q3'03_Wk 10_Master Asia Pac Weekly Commit FY04_Wk 16_Project List" xfId="1309"/>
    <cellStyle name="_Summary Sheets_Master Asia Pac Weekly Commit Q3'03_Wk 10_Master Asia Pac Weekly Commit FY04_Wk 16_Project List 2" xfId="1310"/>
    <cellStyle name="_Summary Sheets_Master Asia Pac Weekly Commit Q3'03_Wk 10_Master Asia Pac Weekly Commit FY04_Wk 25" xfId="1311"/>
    <cellStyle name="_Summary Sheets_Master Asia Pac Weekly Commit Q3'03_Wk 10_Master Asia Pac Weekly Commit FY04_Wk 25 2" xfId="1312"/>
    <cellStyle name="_Summary Sheets_Master Asia Pac Weekly Commit Q3'03_Wk 10_Master Asia Pac Weekly Commit FY04_Wk 25_Project List" xfId="1313"/>
    <cellStyle name="_Summary Sheets_Master Asia Pac Weekly Commit Q3'03_Wk 10_Master Asia Pac Weekly Commit FY04_Wk 25_Project List 2" xfId="1314"/>
    <cellStyle name="_Summary Sheets_Master Asia Pac Weekly Commit Q3'03_Wk 10_Master Asia Pac Weekly Commit FY04_Wk 26" xfId="1315"/>
    <cellStyle name="_Summary Sheets_Master Asia Pac Weekly Commit Q3'03_Wk 10_Master Asia Pac Weekly Commit FY04_Wk 26 2" xfId="1316"/>
    <cellStyle name="_Summary Sheets_Master Asia Pac Weekly Commit Q3'03_Wk 10_Master Asia Pac Weekly Commit FY04_Wk 26_Project List" xfId="1317"/>
    <cellStyle name="_Summary Sheets_Master Asia Pac Weekly Commit Q3'03_Wk 10_Master Asia Pac Weekly Commit FY04_Wk 26_Project List 2" xfId="1318"/>
    <cellStyle name="_Summary Sheets_Master Asia Pac Weekly Commit Q3'03_Wk 10_Master Asia Pac Weekly Commit FY04_Wk 9 v2" xfId="1319"/>
    <cellStyle name="_Summary Sheets_Master Asia Pac Weekly Commit Q3'03_Wk 10_Master Asia Pac Weekly Commit FY04_Wk 9 v2 2" xfId="1320"/>
    <cellStyle name="_Summary Sheets_Master Asia Pac Weekly Commit Q3'03_Wk 10_Master Asia Pac Weekly Commit FY04_Wk 9 v2_Project List" xfId="1321"/>
    <cellStyle name="_Summary Sheets_Master Asia Pac Weekly Commit Q3'03_Wk 10_Master Asia Pac Weekly Commit FY04_Wk 9 v2_Project List 2" xfId="1322"/>
    <cellStyle name="_Summary Sheets_Master Asia Pac Weekly Commit Q3'03_Wk 10_Master Asia Pac Weekly Commit Q4'03_Wk 2" xfId="1323"/>
    <cellStyle name="_Summary Sheets_Master Asia Pac Weekly Commit Q3'03_Wk 10_Master Asia Pac Weekly Commit Q4'03_Wk 2 2" xfId="1324"/>
    <cellStyle name="_Summary Sheets_Master Asia Pac Weekly Commit Q3'03_Wk 10_Master Asia Pac Weekly Commit Q4'03_Wk 2_ATM commit" xfId="1325"/>
    <cellStyle name="_Summary Sheets_Master Asia Pac Weekly Commit Q3'03_Wk 10_Master Asia Pac Weekly Commit Q4'03_Wk 2_ATM commit 2" xfId="1326"/>
    <cellStyle name="_Summary Sheets_Master Asia Pac Weekly Commit Q3'03_Wk 10_Master Asia Pac Weekly Commit Q4'03_Wk 2_ATM commit_Project List" xfId="1327"/>
    <cellStyle name="_Summary Sheets_Master Asia Pac Weekly Commit Q3'03_Wk 10_Master Asia Pac Weekly Commit Q4'03_Wk 2_ATM commit_Project List 2" xfId="1328"/>
    <cellStyle name="_Summary Sheets_Master Asia Pac Weekly Commit Q3'03_Wk 10_Master Asia Pac Weekly Commit Q4'03_Wk 2_Project List" xfId="1329"/>
    <cellStyle name="_Summary Sheets_Master Asia Pac Weekly Commit Q3'03_Wk 10_Master Asia Pac Weekly Commit Q4'03_Wk 2_Project List 2" xfId="1330"/>
    <cellStyle name="_Summary Sheets_Master Asia Pac Weekly Commit Q3'03_Wk 10_Master Asia Pac Weekly Forecast FY04_50 v2" xfId="1331"/>
    <cellStyle name="_Summary Sheets_Master Asia Pac Weekly Commit Q3'03_Wk 10_Master Asia Pac Weekly Forecast FY04_50 v2 2" xfId="1332"/>
    <cellStyle name="_Summary Sheets_Master Asia Pac Weekly Commit Q3'03_Wk 10_Master Asia Pac Weekly Forecast FY04_50 v2_Project List" xfId="1333"/>
    <cellStyle name="_Summary Sheets_Master Asia Pac Weekly Commit Q3'03_Wk 10_Master Asia Pac Weekly Forecast FY04_50 v2_Project List 2" xfId="1334"/>
    <cellStyle name="_Summary Sheets_Master Asia Pac Weekly Commit Q3'03_Wk 10_Master Asia Pac Weekly Forecast FY04_53" xfId="1335"/>
    <cellStyle name="_Summary Sheets_Master Asia Pac Weekly Commit Q3'03_Wk 10_Master Asia Pac Weekly Forecast FY04_53 2" xfId="1336"/>
    <cellStyle name="_Summary Sheets_Master Asia Pac Weekly Commit Q3'03_Wk 10_Master Asia Pac Weekly Forecast FY04_53_Project List" xfId="1337"/>
    <cellStyle name="_Summary Sheets_Master Asia Pac Weekly Commit Q3'03_Wk 10_Master Asia Pac Weekly Forecast FY04_53_Project List 2" xfId="1338"/>
    <cellStyle name="_Summary Sheets_Master Asia Pac Weekly Commit Q3'03_Wk 10_Master Asia Pac Weekly Forecast FY04_Wk 27" xfId="1339"/>
    <cellStyle name="_Summary Sheets_Master Asia Pac Weekly Commit Q3'03_Wk 10_Master Asia Pac Weekly Forecast FY04_Wk 27 2" xfId="1340"/>
    <cellStyle name="_Summary Sheets_Master Asia Pac Weekly Commit Q3'03_Wk 10_Master Asia Pac Weekly Forecast FY04_Wk 27_Project List" xfId="1341"/>
    <cellStyle name="_Summary Sheets_Master Asia Pac Weekly Commit Q3'03_Wk 10_Master Asia Pac Weekly Forecast FY04_Wk 27_Project List 2" xfId="1342"/>
    <cellStyle name="_Summary Sheets_Master Asia Pac Weekly Commit Q3'03_Wk 10_Master Asia Pac Weekly Forecast FY04_Wk 28" xfId="1343"/>
    <cellStyle name="_Summary Sheets_Master Asia Pac Weekly Commit Q3'03_Wk 10_Master Asia Pac Weekly Forecast FY04_Wk 28 2" xfId="1344"/>
    <cellStyle name="_Summary Sheets_Master Asia Pac Weekly Commit Q3'03_Wk 10_Master Asia Pac Weekly Forecast FY04_Wk 28_Project List" xfId="1345"/>
    <cellStyle name="_Summary Sheets_Master Asia Pac Weekly Commit Q3'03_Wk 10_Master Asia Pac Weekly Forecast FY04_Wk 28_Project List 2" xfId="1346"/>
    <cellStyle name="_Summary Sheets_Master Asia Pac Weekly Commit Q3'03_Wk 10_Master Asia Pac Weekly Forecast FY04_Wk 41" xfId="1347"/>
    <cellStyle name="_Summary Sheets_Master Asia Pac Weekly Commit Q3'03_Wk 10_Master Asia Pac Weekly Forecast FY04_Wk 41 2" xfId="1348"/>
    <cellStyle name="_Summary Sheets_Master Asia Pac Weekly Commit Q3'03_Wk 10_Master Asia Pac Weekly Forecast FY04_Wk 41_Project List" xfId="1349"/>
    <cellStyle name="_Summary Sheets_Master Asia Pac Weekly Commit Q3'03_Wk 10_Master Asia Pac Weekly Forecast FY04_Wk 41_Project List 2" xfId="1350"/>
    <cellStyle name="_Summary Sheets_Master Asia Pac Weekly Commit Q3'03_Wk 10_Master Asia Pac Weekly Forecast FY04_Wk 48" xfId="1351"/>
    <cellStyle name="_Summary Sheets_Master Asia Pac Weekly Commit Q3'03_Wk 10_Master Asia Pac Weekly Forecast FY04_Wk 48 2" xfId="1352"/>
    <cellStyle name="_Summary Sheets_Master Asia Pac Weekly Commit Q3'03_Wk 10_Master Asia Pac Weekly Forecast FY04_Wk 48_Project List" xfId="1353"/>
    <cellStyle name="_Summary Sheets_Master Asia Pac Weekly Commit Q3'03_Wk 10_Master Asia Pac Weekly Forecast FY04_Wk 48_Project List 2" xfId="1354"/>
    <cellStyle name="_Summary Sheets_Master Asia Pac Weekly Commit Q3'03_Wk 10_Master Asia Pac Weekly Forecast FY04_Wk 49 sample" xfId="1355"/>
    <cellStyle name="_Summary Sheets_Master Asia Pac Weekly Commit Q3'03_Wk 10_Master Asia Pac Weekly Forecast FY04_Wk 49 sample 2" xfId="1356"/>
    <cellStyle name="_Summary Sheets_Master Asia Pac Weekly Commit Q3'03_Wk 10_Master Asia Pac Weekly Forecast FY04_Wk 49 sample_Project List" xfId="1357"/>
    <cellStyle name="_Summary Sheets_Master Asia Pac Weekly Commit Q3'03_Wk 10_Master Asia Pac Weekly Forecast FY04_Wk 49 sample_Project List 2" xfId="1358"/>
    <cellStyle name="_Summary Sheets_Master Asia Pac Weekly Commit Q3'03_Wk 10_Project List" xfId="1359"/>
    <cellStyle name="_Summary Sheets_Master Asia Pac Weekly Commit Q3'03_Wk 10_Project List 2" xfId="1360"/>
    <cellStyle name="_Summary Sheets_Project List" xfId="1361"/>
    <cellStyle name="_Summary Sheets_Project List 2" xfId="1362"/>
    <cellStyle name="_Summary Sheets_SP Commit-Q3 wk71" xfId="1363"/>
    <cellStyle name="_Summary Sheets_SP Commit-Q3 wk71 2" xfId="1364"/>
    <cellStyle name="_Summary Sheets_SP Commit-Q3 wk71_Asia Pac Wk 1 Q204 Commit - Final" xfId="1365"/>
    <cellStyle name="_Summary Sheets_SP Commit-Q3 wk71_Asia Pac Wk 1 Q204 Commit - Final 2" xfId="1366"/>
    <cellStyle name="_Summary Sheets_SP Commit-Q3 wk71_Asia Pac Wk 1 Q204 Commit - Final_Project List" xfId="1367"/>
    <cellStyle name="_Summary Sheets_SP Commit-Q3 wk71_Asia Pac Wk 1 Q204 Commit - Final_Project List 2" xfId="1368"/>
    <cellStyle name="_Summary Sheets_SP Commit-Q3 wk71_Asia Pac Wk 13 Q104 Commit - Final" xfId="1369"/>
    <cellStyle name="_Summary Sheets_SP Commit-Q3 wk71_Asia Pac Wk 13 Q104 Commit - Final 2" xfId="1370"/>
    <cellStyle name="_Summary Sheets_SP Commit-Q3 wk71_Asia Pac Wk 13 Q104 Commit - Final_Project List" xfId="1371"/>
    <cellStyle name="_Summary Sheets_SP Commit-Q3 wk71_Asia Pac Wk 13 Q104 Commit - Final_Project List 2" xfId="1372"/>
    <cellStyle name="_Summary Sheets_SP Commit-Q3 wk71_AT&amp;M commit" xfId="1373"/>
    <cellStyle name="_Summary Sheets_SP Commit-Q3 wk71_AT&amp;M commit 2" xfId="1374"/>
    <cellStyle name="_Summary Sheets_SP Commit-Q3 wk71_AT&amp;M commit_Project List" xfId="1375"/>
    <cellStyle name="_Summary Sheets_SP Commit-Q3 wk71_AT&amp;M commit_Project List 2" xfId="1376"/>
    <cellStyle name="_Summary Sheets_SP Commit-Q3 wk71_ATM commit" xfId="1377"/>
    <cellStyle name="_Summary Sheets_SP Commit-Q3 wk71_ATM commit 2" xfId="1378"/>
    <cellStyle name="_Summary Sheets_SP Commit-Q3 wk71_ATM commit_Project List" xfId="1379"/>
    <cellStyle name="_Summary Sheets_SP Commit-Q3 wk71_ATM commit_Project List 2" xfId="1380"/>
    <cellStyle name="_Summary Sheets_SP Commit-Q3 wk71_Copy of Master Asia Pac Weekly Forecast FY04_49 for 05L" xfId="1381"/>
    <cellStyle name="_Summary Sheets_SP Commit-Q3 wk71_Copy of Master Asia Pac Weekly Forecast FY04_49 for 05L 2" xfId="1382"/>
    <cellStyle name="_Summary Sheets_SP Commit-Q3 wk71_Copy of Master Asia Pac Weekly Forecast FY04_49 for 05L_Project List" xfId="1383"/>
    <cellStyle name="_Summary Sheets_SP Commit-Q3 wk71_Copy of Master Asia Pac Weekly Forecast FY04_49 for 05L_Project List 2" xfId="1384"/>
    <cellStyle name="_Summary Sheets_SP Commit-Q3 wk71_Master Asia Pac Weekly Commit FY04" xfId="1385"/>
    <cellStyle name="_Summary Sheets_SP Commit-Q3 wk71_Master Asia Pac Weekly Commit FY04 2" xfId="1386"/>
    <cellStyle name="_Summary Sheets_SP Commit-Q3 wk71_Master Asia Pac Weekly Commit FY04_ATM commit" xfId="1387"/>
    <cellStyle name="_Summary Sheets_SP Commit-Q3 wk71_Master Asia Pac Weekly Commit FY04_ATM commit 2" xfId="1388"/>
    <cellStyle name="_Summary Sheets_SP Commit-Q3 wk71_Master Asia Pac Weekly Commit FY04_ATM commit_Project List" xfId="1389"/>
    <cellStyle name="_Summary Sheets_SP Commit-Q3 wk71_Master Asia Pac Weekly Commit FY04_ATM commit_Project List 2" xfId="1390"/>
    <cellStyle name="_Summary Sheets_SP Commit-Q3 wk71_Master Asia Pac Weekly Commit FY04_Project List" xfId="1391"/>
    <cellStyle name="_Summary Sheets_SP Commit-Q3 wk71_Master Asia Pac Weekly Commit FY04_Project List 2" xfId="1392"/>
    <cellStyle name="_Summary Sheets_SP Commit-Q3 wk71_Master Asia Pac Weekly Commit FY04_Wk 15" xfId="1393"/>
    <cellStyle name="_Summary Sheets_SP Commit-Q3 wk71_Master Asia Pac Weekly Commit FY04_Wk 15 2" xfId="1394"/>
    <cellStyle name="_Summary Sheets_SP Commit-Q3 wk71_Master Asia Pac Weekly Commit FY04_Wk 15 v2" xfId="1395"/>
    <cellStyle name="_Summary Sheets_SP Commit-Q3 wk71_Master Asia Pac Weekly Commit FY04_Wk 15 v2 2" xfId="1396"/>
    <cellStyle name="_Summary Sheets_SP Commit-Q3 wk71_Master Asia Pac Weekly Commit FY04_Wk 15 v2_Project List" xfId="1397"/>
    <cellStyle name="_Summary Sheets_SP Commit-Q3 wk71_Master Asia Pac Weekly Commit FY04_Wk 15 v2_Project List 2" xfId="1398"/>
    <cellStyle name="_Summary Sheets_SP Commit-Q3 wk71_Master Asia Pac Weekly Commit FY04_Wk 15_Project List" xfId="1399"/>
    <cellStyle name="_Summary Sheets_SP Commit-Q3 wk71_Master Asia Pac Weekly Commit FY04_Wk 15_Project List 2" xfId="1400"/>
    <cellStyle name="_Summary Sheets_SP Commit-Q3 wk71_Master Asia Pac Weekly Commit FY04_Wk 16" xfId="1401"/>
    <cellStyle name="_Summary Sheets_SP Commit-Q3 wk71_Master Asia Pac Weekly Commit FY04_Wk 16 2" xfId="1402"/>
    <cellStyle name="_Summary Sheets_SP Commit-Q3 wk71_Master Asia Pac Weekly Commit FY04_Wk 16_Project List" xfId="1403"/>
    <cellStyle name="_Summary Sheets_SP Commit-Q3 wk71_Master Asia Pac Weekly Commit FY04_Wk 16_Project List 2" xfId="1404"/>
    <cellStyle name="_Summary Sheets_SP Commit-Q3 wk71_Master Asia Pac Weekly Commit FY04_Wk 25" xfId="1405"/>
    <cellStyle name="_Summary Sheets_SP Commit-Q3 wk71_Master Asia Pac Weekly Commit FY04_Wk 25 2" xfId="1406"/>
    <cellStyle name="_Summary Sheets_SP Commit-Q3 wk71_Master Asia Pac Weekly Commit FY04_Wk 25_Project List" xfId="1407"/>
    <cellStyle name="_Summary Sheets_SP Commit-Q3 wk71_Master Asia Pac Weekly Commit FY04_Wk 25_Project List 2" xfId="1408"/>
    <cellStyle name="_Summary Sheets_SP Commit-Q3 wk71_Master Asia Pac Weekly Commit FY04_Wk 26" xfId="1409"/>
    <cellStyle name="_Summary Sheets_SP Commit-Q3 wk71_Master Asia Pac Weekly Commit FY04_Wk 26 2" xfId="1410"/>
    <cellStyle name="_Summary Sheets_SP Commit-Q3 wk71_Master Asia Pac Weekly Commit FY04_Wk 26_Project List" xfId="1411"/>
    <cellStyle name="_Summary Sheets_SP Commit-Q3 wk71_Master Asia Pac Weekly Commit FY04_Wk 26_Project List 2" xfId="1412"/>
    <cellStyle name="_Summary Sheets_SP Commit-Q3 wk71_Master Asia Pac Weekly Commit FY04_Wk 9 v2" xfId="1413"/>
    <cellStyle name="_Summary Sheets_SP Commit-Q3 wk71_Master Asia Pac Weekly Commit FY04_Wk 9 v2 2" xfId="1414"/>
    <cellStyle name="_Summary Sheets_SP Commit-Q3 wk71_Master Asia Pac Weekly Commit FY04_Wk 9 v2_Project List" xfId="1415"/>
    <cellStyle name="_Summary Sheets_SP Commit-Q3 wk71_Master Asia Pac Weekly Commit FY04_Wk 9 v2_Project List 2" xfId="1416"/>
    <cellStyle name="_Summary Sheets_SP Commit-Q3 wk71_Master Asia Pac Weekly Commit Q4'03_Wk 2" xfId="1417"/>
    <cellStyle name="_Summary Sheets_SP Commit-Q3 wk71_Master Asia Pac Weekly Commit Q4'03_Wk 2 2" xfId="1418"/>
    <cellStyle name="_Summary Sheets_SP Commit-Q3 wk71_Master Asia Pac Weekly Commit Q4'03_Wk 2_ATM commit" xfId="1419"/>
    <cellStyle name="_Summary Sheets_SP Commit-Q3 wk71_Master Asia Pac Weekly Commit Q4'03_Wk 2_ATM commit 2" xfId="1420"/>
    <cellStyle name="_Summary Sheets_SP Commit-Q3 wk71_Master Asia Pac Weekly Commit Q4'03_Wk 2_ATM commit_Project List" xfId="1421"/>
    <cellStyle name="_Summary Sheets_SP Commit-Q3 wk71_Master Asia Pac Weekly Commit Q4'03_Wk 2_ATM commit_Project List 2" xfId="1422"/>
    <cellStyle name="_Summary Sheets_SP Commit-Q3 wk71_Master Asia Pac Weekly Commit Q4'03_Wk 2_Project List" xfId="1423"/>
    <cellStyle name="_Summary Sheets_SP Commit-Q3 wk71_Master Asia Pac Weekly Commit Q4'03_Wk 2_Project List 2" xfId="1424"/>
    <cellStyle name="_Summary Sheets_SP Commit-Q3 wk71_Master Asia Pac Weekly Forecast FY04_50 v2" xfId="1425"/>
    <cellStyle name="_Summary Sheets_SP Commit-Q3 wk71_Master Asia Pac Weekly Forecast FY04_50 v2 2" xfId="1426"/>
    <cellStyle name="_Summary Sheets_SP Commit-Q3 wk71_Master Asia Pac Weekly Forecast FY04_50 v2_Project List" xfId="1427"/>
    <cellStyle name="_Summary Sheets_SP Commit-Q3 wk71_Master Asia Pac Weekly Forecast FY04_50 v2_Project List 2" xfId="1428"/>
    <cellStyle name="_Summary Sheets_SP Commit-Q3 wk71_Master Asia Pac Weekly Forecast FY04_53" xfId="1429"/>
    <cellStyle name="_Summary Sheets_SP Commit-Q3 wk71_Master Asia Pac Weekly Forecast FY04_53 2" xfId="1430"/>
    <cellStyle name="_Summary Sheets_SP Commit-Q3 wk71_Master Asia Pac Weekly Forecast FY04_53_Project List" xfId="1431"/>
    <cellStyle name="_Summary Sheets_SP Commit-Q3 wk71_Master Asia Pac Weekly Forecast FY04_53_Project List 2" xfId="1432"/>
    <cellStyle name="_Summary Sheets_SP Commit-Q3 wk71_Master Asia Pac Weekly Forecast FY04_Wk 27" xfId="1433"/>
    <cellStyle name="_Summary Sheets_SP Commit-Q3 wk71_Master Asia Pac Weekly Forecast FY04_Wk 27 2" xfId="1434"/>
    <cellStyle name="_Summary Sheets_SP Commit-Q3 wk71_Master Asia Pac Weekly Forecast FY04_Wk 27_Project List" xfId="1435"/>
    <cellStyle name="_Summary Sheets_SP Commit-Q3 wk71_Master Asia Pac Weekly Forecast FY04_Wk 27_Project List 2" xfId="1436"/>
    <cellStyle name="_Summary Sheets_SP Commit-Q3 wk71_Master Asia Pac Weekly Forecast FY04_Wk 28" xfId="1437"/>
    <cellStyle name="_Summary Sheets_SP Commit-Q3 wk71_Master Asia Pac Weekly Forecast FY04_Wk 28 2" xfId="1438"/>
    <cellStyle name="_Summary Sheets_SP Commit-Q3 wk71_Master Asia Pac Weekly Forecast FY04_Wk 28_Project List" xfId="1439"/>
    <cellStyle name="_Summary Sheets_SP Commit-Q3 wk71_Master Asia Pac Weekly Forecast FY04_Wk 28_Project List 2" xfId="1440"/>
    <cellStyle name="_Summary Sheets_SP Commit-Q3 wk71_Master Asia Pac Weekly Forecast FY04_Wk 41" xfId="1441"/>
    <cellStyle name="_Summary Sheets_SP Commit-Q3 wk71_Master Asia Pac Weekly Forecast FY04_Wk 41 2" xfId="1442"/>
    <cellStyle name="_Summary Sheets_SP Commit-Q3 wk71_Master Asia Pac Weekly Forecast FY04_Wk 41_Project List" xfId="1443"/>
    <cellStyle name="_Summary Sheets_SP Commit-Q3 wk71_Master Asia Pac Weekly Forecast FY04_Wk 41_Project List 2" xfId="1444"/>
    <cellStyle name="_Summary Sheets_SP Commit-Q3 wk71_Master Asia Pac Weekly Forecast FY04_Wk 48" xfId="1445"/>
    <cellStyle name="_Summary Sheets_SP Commit-Q3 wk71_Master Asia Pac Weekly Forecast FY04_Wk 48 2" xfId="1446"/>
    <cellStyle name="_Summary Sheets_SP Commit-Q3 wk71_Master Asia Pac Weekly Forecast FY04_Wk 48_Project List" xfId="1447"/>
    <cellStyle name="_Summary Sheets_SP Commit-Q3 wk71_Master Asia Pac Weekly Forecast FY04_Wk 48_Project List 2" xfId="1448"/>
    <cellStyle name="_Summary Sheets_SP Commit-Q3 wk71_Master Asia Pac Weekly Forecast FY04_Wk 49 sample" xfId="1449"/>
    <cellStyle name="_Summary Sheets_SP Commit-Q3 wk71_Master Asia Pac Weekly Forecast FY04_Wk 49 sample 2" xfId="1450"/>
    <cellStyle name="_Summary Sheets_SP Commit-Q3 wk71_Master Asia Pac Weekly Forecast FY04_Wk 49 sample_Project List" xfId="1451"/>
    <cellStyle name="_Summary Sheets_SP Commit-Q3 wk71_Master Asia Pac Weekly Forecast FY04_Wk 49 sample_Project List 2" xfId="1452"/>
    <cellStyle name="_Summary Sheets_SP Commit-Q3 wk71_Project List" xfId="1453"/>
    <cellStyle name="_Summary Sheets_SP Commit-Q3 wk71_Project List 2" xfId="1454"/>
    <cellStyle name="_Temp" xfId="1455"/>
    <cellStyle name="_Temp 2" xfId="1456"/>
    <cellStyle name="_Temp_Corporate Comp" xfId="1457"/>
    <cellStyle name="_Temp_Corporate Comp 2" xfId="1458"/>
    <cellStyle name="_Temp_Definition" xfId="1459"/>
    <cellStyle name="_Temp_Definition 2" xfId="1460"/>
    <cellStyle name="_Temp_iSoftStone Corporate Dashboard(to Ted)" xfId="1461"/>
    <cellStyle name="_Temp_iSoftStone Corporate Dashboard(to Ted) 2" xfId="1462"/>
    <cellStyle name="_Temp_iSoftStone Scorecard V1 0" xfId="1463"/>
    <cellStyle name="_Temp_iSoftStone Scorecard V1 0 2" xfId="1464"/>
    <cellStyle name="_Temp_iSoftStone Scorecard V2 0" xfId="1465"/>
    <cellStyle name="_Temp_iSoftStone Scorecard V2 0 2" xfId="1466"/>
    <cellStyle name="_Temp_Project Norway model v20 (consolidated cash)" xfId="1467"/>
    <cellStyle name="_Temp_Project Norway model v20 (consolidated cash) 2" xfId="1468"/>
    <cellStyle name="_Temp_Project Norway model v20 (consolidated cash)_Corporate Comp" xfId="1469"/>
    <cellStyle name="_Temp_Project Norway model v20 (consolidated cash)_Corporate Comp 2" xfId="1470"/>
    <cellStyle name="_Temp_Project Norway model v20 (consolidated cash)_Definition" xfId="1471"/>
    <cellStyle name="_Temp_Project Norway model v20 (consolidated cash)_Definition 2" xfId="1472"/>
    <cellStyle name="_Temp_Project Norway model v20 (consolidated cash)_iSoftStone Corporate Dashboard(to Ted)" xfId="1473"/>
    <cellStyle name="_Temp_Project Norway model v20 (consolidated cash)_iSoftStone Corporate Dashboard(to Ted) 2" xfId="1474"/>
    <cellStyle name="_Temp_Project Norway model v20 (consolidated cash)_iSoftStone Scorecard V1 0" xfId="1475"/>
    <cellStyle name="_Temp_Project Norway model v20 (consolidated cash)_iSoftStone Scorecard V1 0 2" xfId="1476"/>
    <cellStyle name="_Temp_Project Norway model v20 (consolidated cash)_iSoftStone Scorecard V2 0" xfId="1477"/>
    <cellStyle name="_Temp_Project Norway model v20 (consolidated cash)_iSoftStone Scorecard V2 0 2" xfId="1478"/>
    <cellStyle name="_Temp_Project Norway model v28" xfId="1479"/>
    <cellStyle name="_Temp_Project Norway model v28 2" xfId="1480"/>
    <cellStyle name="_Temp_Project Norway model v28_Corporate Comp" xfId="1481"/>
    <cellStyle name="_Temp_Project Norway model v28_Corporate Comp 2" xfId="1482"/>
    <cellStyle name="_Temp_Project Norway model v28_Definition" xfId="1483"/>
    <cellStyle name="_Temp_Project Norway model v28_Definition 2" xfId="1484"/>
    <cellStyle name="_Temp_Project Norway model v28_iSoftStone Corporate Dashboard(to Ted)" xfId="1485"/>
    <cellStyle name="_Temp_Project Norway model v28_iSoftStone Corporate Dashboard(to Ted) 2" xfId="1486"/>
    <cellStyle name="_Temp_Project Norway model v28_iSoftStone Scorecard V1 0" xfId="1487"/>
    <cellStyle name="_Temp_Project Norway model v28_iSoftStone Scorecard V1 0 2" xfId="1488"/>
    <cellStyle name="_Temp_Project Norway model v28_iSoftStone Scorecard V2 0" xfId="1489"/>
    <cellStyle name="_Temp_Project Norway model v28_iSoftStone Scorecard V2 0 2" xfId="1490"/>
    <cellStyle name="_Temp_Project Norway model v33" xfId="1491"/>
    <cellStyle name="_Temp_Project Norway model v33 2" xfId="1492"/>
    <cellStyle name="_Temp_Project Norway model v33_Corporate Comp" xfId="1493"/>
    <cellStyle name="_Temp_Project Norway model v33_Corporate Comp 2" xfId="1494"/>
    <cellStyle name="_Temp_Project Norway model v33_Definition" xfId="1495"/>
    <cellStyle name="_Temp_Project Norway model v33_Definition 2" xfId="1496"/>
    <cellStyle name="_Temp_Project Norway model v33_iSoftStone Corporate Dashboard(to Ted)" xfId="1497"/>
    <cellStyle name="_Temp_Project Norway model v33_iSoftStone Corporate Dashboard(to Ted) 2" xfId="1498"/>
    <cellStyle name="_Temp_Project Norway model v33_iSoftStone Scorecard V1 0" xfId="1499"/>
    <cellStyle name="_Temp_Project Norway model v33_iSoftStone Scorecard V1 0 2" xfId="1500"/>
    <cellStyle name="_Temp_Project Norway model v33_iSoftStone Scorecard V2 0" xfId="1501"/>
    <cellStyle name="_Temp_Project Norway model v33_iSoftStone Scorecard V2 0 2" xfId="1502"/>
    <cellStyle name="_Weekly commit project W11_SP" xfId="1503"/>
    <cellStyle name="_Weekly commit project W11_SP 2" xfId="1504"/>
    <cellStyle name="_Weekly Submissions" xfId="1505"/>
    <cellStyle name="_Weekly Submissions 2" xfId="1506"/>
    <cellStyle name="_WW 2nd Pass Bridge2" xfId="1507"/>
    <cellStyle name="_WW 2nd Pass Bridge2 2" xfId="1508"/>
    <cellStyle name="_各月详细汇总" xfId="1509"/>
    <cellStyle name="_各月详细汇总 2" xfId="1510"/>
    <cellStyle name="_工位费用统计（最终版金额0707）" xfId="1511"/>
    <cellStyle name="_工位费用统计（最终版金额0707） 2" xfId="1512"/>
    <cellStyle name="_离职统计表2007" xfId="1513"/>
    <cellStyle name="_离职统计表2007 2" xfId="1514"/>
    <cellStyle name="_收款预测报表" xfId="1515"/>
    <cellStyle name="_收款预测报表 2" xfId="1516"/>
    <cellStyle name="_收款预测报表12" xfId="1517"/>
    <cellStyle name="_收款预测报表12 2" xfId="1518"/>
    <cellStyle name="_调整统计表（2007年）" xfId="1519"/>
    <cellStyle name="_调整统计表（2007年） 2" xfId="1520"/>
    <cellStyle name="_无锡ISS一季度资金流 " xfId="1521"/>
    <cellStyle name="_无锡ISS一季度资金流  2" xfId="1522"/>
    <cellStyle name="_张晓(v 1)" xfId="1523"/>
    <cellStyle name="_张晓(v 1) 2" xfId="1524"/>
    <cellStyle name="_中企动力预算模版071025修订" xfId="1525"/>
    <cellStyle name="_中企动力预算模版071025修订 2" xfId="1526"/>
    <cellStyle name="¦__x001d_" xfId="1527"/>
    <cellStyle name="’Ê‰Ý [0.00]_Region Orders (2)" xfId="1528"/>
    <cellStyle name="’Ê‰Ý_Region Orders (2)" xfId="1529"/>
    <cellStyle name="£ BP" xfId="1530"/>
    <cellStyle name="£ BP 2" xfId="1531"/>
    <cellStyle name="£ BP 2 2" xfId="1532"/>
    <cellStyle name="£ BP 3" xfId="1533"/>
    <cellStyle name="£ BP 3 2" xfId="1534"/>
    <cellStyle name="£ BP 4" xfId="1535"/>
    <cellStyle name="¥ JY" xfId="1536"/>
    <cellStyle name="¥ JY 2" xfId="1537"/>
    <cellStyle name="¥ JY 2 2" xfId="1538"/>
    <cellStyle name="¥ JY 3" xfId="1539"/>
    <cellStyle name="¥ JY 3 2" xfId="1540"/>
    <cellStyle name="¥ JY 4" xfId="1541"/>
    <cellStyle name="•W€_Pacific Region P&amp;L" xfId="1542"/>
    <cellStyle name="0%" xfId="1543"/>
    <cellStyle name="0,0_x000d__x000a_NA_x000d__x000a_" xfId="6"/>
    <cellStyle name="0,0_x000d__x000a_NA_x000d__x000a_ 2" xfId="1544"/>
    <cellStyle name="0,0_x000d__x000a_NA_x000d__x000a_ 2 2 2" xfId="1545"/>
    <cellStyle name="0.0%" xfId="1546"/>
    <cellStyle name="0.00%" xfId="1547"/>
    <cellStyle name="1,comma" xfId="1548"/>
    <cellStyle name="20% - Accent1" xfId="1549"/>
    <cellStyle name="20% - Accent1 10 2" xfId="1550"/>
    <cellStyle name="20% - Accent1 10 3" xfId="1551"/>
    <cellStyle name="20% - Accent1 11 2" xfId="1552"/>
    <cellStyle name="20% - Accent1 11 3" xfId="1553"/>
    <cellStyle name="20% - Accent1 12 2" xfId="1554"/>
    <cellStyle name="20% - Accent1 12 3" xfId="1555"/>
    <cellStyle name="20% - Accent1 13 2" xfId="1556"/>
    <cellStyle name="20% - Accent1 13 3" xfId="1557"/>
    <cellStyle name="20% - Accent1 14 2" xfId="1558"/>
    <cellStyle name="20% - Accent1 14 3" xfId="1559"/>
    <cellStyle name="20% - Accent1 15 2" xfId="1560"/>
    <cellStyle name="20% - Accent1 15 3" xfId="1561"/>
    <cellStyle name="20% - Accent1 16 2" xfId="1562"/>
    <cellStyle name="20% - Accent1 16 3" xfId="1563"/>
    <cellStyle name="20% - Accent1 17 2" xfId="1564"/>
    <cellStyle name="20% - Accent1 17 3" xfId="1565"/>
    <cellStyle name="20% - Accent1 18 2" xfId="1566"/>
    <cellStyle name="20% - Accent1 18 3" xfId="1567"/>
    <cellStyle name="20% - Accent1 19 2" xfId="1568"/>
    <cellStyle name="20% - Accent1 19 3" xfId="1569"/>
    <cellStyle name="20% - Accent1 2" xfId="1570"/>
    <cellStyle name="20% - Accent1 2 2" xfId="1571"/>
    <cellStyle name="20% - Accent1 2 3" xfId="1572"/>
    <cellStyle name="20% - Accent1 20 2" xfId="1573"/>
    <cellStyle name="20% - Accent1 20 3" xfId="1574"/>
    <cellStyle name="20% - Accent1 21 2" xfId="1575"/>
    <cellStyle name="20% - Accent1 21 3" xfId="1576"/>
    <cellStyle name="20% - Accent1 22 2" xfId="1577"/>
    <cellStyle name="20% - Accent1 22 3" xfId="1578"/>
    <cellStyle name="20% - Accent1 3 2" xfId="1579"/>
    <cellStyle name="20% - Accent1 3 3" xfId="1580"/>
    <cellStyle name="20% - Accent1 4 2" xfId="1581"/>
    <cellStyle name="20% - Accent1 4 3" xfId="1582"/>
    <cellStyle name="20% - Accent1 5 2" xfId="1583"/>
    <cellStyle name="20% - Accent1 5 3" xfId="1584"/>
    <cellStyle name="20% - Accent1 6 2" xfId="1585"/>
    <cellStyle name="20% - Accent1 6 3" xfId="1586"/>
    <cellStyle name="20% - Accent1 7 2" xfId="1587"/>
    <cellStyle name="20% - Accent1 7 3" xfId="1588"/>
    <cellStyle name="20% - Accent1 8 2" xfId="1589"/>
    <cellStyle name="20% - Accent1 8 3" xfId="1590"/>
    <cellStyle name="20% - Accent1 9 2" xfId="1591"/>
    <cellStyle name="20% - Accent1 9 3" xfId="1592"/>
    <cellStyle name="20% - Accent2" xfId="1593"/>
    <cellStyle name="20% - Accent2 10 2" xfId="1594"/>
    <cellStyle name="20% - Accent2 10 3" xfId="1595"/>
    <cellStyle name="20% - Accent2 11 2" xfId="1596"/>
    <cellStyle name="20% - Accent2 11 3" xfId="1597"/>
    <cellStyle name="20% - Accent2 12 2" xfId="1598"/>
    <cellStyle name="20% - Accent2 12 3" xfId="1599"/>
    <cellStyle name="20% - Accent2 13 2" xfId="1600"/>
    <cellStyle name="20% - Accent2 13 3" xfId="1601"/>
    <cellStyle name="20% - Accent2 14 2" xfId="1602"/>
    <cellStyle name="20% - Accent2 14 3" xfId="1603"/>
    <cellStyle name="20% - Accent2 15 2" xfId="1604"/>
    <cellStyle name="20% - Accent2 15 3" xfId="1605"/>
    <cellStyle name="20% - Accent2 16 2" xfId="1606"/>
    <cellStyle name="20% - Accent2 16 3" xfId="1607"/>
    <cellStyle name="20% - Accent2 17 2" xfId="1608"/>
    <cellStyle name="20% - Accent2 17 3" xfId="1609"/>
    <cellStyle name="20% - Accent2 18 2" xfId="1610"/>
    <cellStyle name="20% - Accent2 18 3" xfId="1611"/>
    <cellStyle name="20% - Accent2 19 2" xfId="1612"/>
    <cellStyle name="20% - Accent2 19 3" xfId="1613"/>
    <cellStyle name="20% - Accent2 2" xfId="1614"/>
    <cellStyle name="20% - Accent2 2 2" xfId="1615"/>
    <cellStyle name="20% - Accent2 2 3" xfId="1616"/>
    <cellStyle name="20% - Accent2 20 2" xfId="1617"/>
    <cellStyle name="20% - Accent2 20 3" xfId="1618"/>
    <cellStyle name="20% - Accent2 21 2" xfId="1619"/>
    <cellStyle name="20% - Accent2 21 3" xfId="1620"/>
    <cellStyle name="20% - Accent2 22 2" xfId="1621"/>
    <cellStyle name="20% - Accent2 22 3" xfId="1622"/>
    <cellStyle name="20% - Accent2 3 2" xfId="1623"/>
    <cellStyle name="20% - Accent2 3 3" xfId="1624"/>
    <cellStyle name="20% - Accent2 4 2" xfId="1625"/>
    <cellStyle name="20% - Accent2 4 3" xfId="1626"/>
    <cellStyle name="20% - Accent2 5 2" xfId="1627"/>
    <cellStyle name="20% - Accent2 5 3" xfId="1628"/>
    <cellStyle name="20% - Accent2 6 2" xfId="1629"/>
    <cellStyle name="20% - Accent2 6 3" xfId="1630"/>
    <cellStyle name="20% - Accent2 7 2" xfId="1631"/>
    <cellStyle name="20% - Accent2 7 3" xfId="1632"/>
    <cellStyle name="20% - Accent2 8 2" xfId="1633"/>
    <cellStyle name="20% - Accent2 8 3" xfId="1634"/>
    <cellStyle name="20% - Accent2 9 2" xfId="1635"/>
    <cellStyle name="20% - Accent2 9 3" xfId="1636"/>
    <cellStyle name="20% - Accent3" xfId="1637"/>
    <cellStyle name="20% - Accent3 10 2" xfId="1638"/>
    <cellStyle name="20% - Accent3 10 3" xfId="1639"/>
    <cellStyle name="20% - Accent3 11 2" xfId="1640"/>
    <cellStyle name="20% - Accent3 11 3" xfId="1641"/>
    <cellStyle name="20% - Accent3 12 2" xfId="1642"/>
    <cellStyle name="20% - Accent3 12 3" xfId="1643"/>
    <cellStyle name="20% - Accent3 13 2" xfId="1644"/>
    <cellStyle name="20% - Accent3 13 3" xfId="1645"/>
    <cellStyle name="20% - Accent3 14 2" xfId="1646"/>
    <cellStyle name="20% - Accent3 14 3" xfId="1647"/>
    <cellStyle name="20% - Accent3 15 2" xfId="1648"/>
    <cellStyle name="20% - Accent3 15 3" xfId="1649"/>
    <cellStyle name="20% - Accent3 16 2" xfId="1650"/>
    <cellStyle name="20% - Accent3 16 3" xfId="1651"/>
    <cellStyle name="20% - Accent3 17 2" xfId="1652"/>
    <cellStyle name="20% - Accent3 17 3" xfId="1653"/>
    <cellStyle name="20% - Accent3 18 2" xfId="1654"/>
    <cellStyle name="20% - Accent3 18 3" xfId="1655"/>
    <cellStyle name="20% - Accent3 19 2" xfId="1656"/>
    <cellStyle name="20% - Accent3 19 3" xfId="1657"/>
    <cellStyle name="20% - Accent3 2" xfId="1658"/>
    <cellStyle name="20% - Accent3 2 2" xfId="1659"/>
    <cellStyle name="20% - Accent3 2 3" xfId="1660"/>
    <cellStyle name="20% - Accent3 20 2" xfId="1661"/>
    <cellStyle name="20% - Accent3 20 3" xfId="1662"/>
    <cellStyle name="20% - Accent3 21 2" xfId="1663"/>
    <cellStyle name="20% - Accent3 21 3" xfId="1664"/>
    <cellStyle name="20% - Accent3 22 2" xfId="1665"/>
    <cellStyle name="20% - Accent3 22 3" xfId="1666"/>
    <cellStyle name="20% - Accent3 3 2" xfId="1667"/>
    <cellStyle name="20% - Accent3 3 3" xfId="1668"/>
    <cellStyle name="20% - Accent3 4 2" xfId="1669"/>
    <cellStyle name="20% - Accent3 4 3" xfId="1670"/>
    <cellStyle name="20% - Accent3 5 2" xfId="1671"/>
    <cellStyle name="20% - Accent3 5 3" xfId="1672"/>
    <cellStyle name="20% - Accent3 6 2" xfId="1673"/>
    <cellStyle name="20% - Accent3 6 3" xfId="1674"/>
    <cellStyle name="20% - Accent3 7 2" xfId="1675"/>
    <cellStyle name="20% - Accent3 7 3" xfId="1676"/>
    <cellStyle name="20% - Accent3 8 2" xfId="1677"/>
    <cellStyle name="20% - Accent3 8 3" xfId="1678"/>
    <cellStyle name="20% - Accent3 9 2" xfId="1679"/>
    <cellStyle name="20% - Accent3 9 3" xfId="1680"/>
    <cellStyle name="20% - Accent4" xfId="1681"/>
    <cellStyle name="20% - Accent4 10 2" xfId="1682"/>
    <cellStyle name="20% - Accent4 10 3" xfId="1683"/>
    <cellStyle name="20% - Accent4 11 2" xfId="1684"/>
    <cellStyle name="20% - Accent4 11 3" xfId="1685"/>
    <cellStyle name="20% - Accent4 12 2" xfId="1686"/>
    <cellStyle name="20% - Accent4 12 3" xfId="1687"/>
    <cellStyle name="20% - Accent4 13 2" xfId="1688"/>
    <cellStyle name="20% - Accent4 13 3" xfId="1689"/>
    <cellStyle name="20% - Accent4 14 2" xfId="1690"/>
    <cellStyle name="20% - Accent4 14 3" xfId="1691"/>
    <cellStyle name="20% - Accent4 15 2" xfId="1692"/>
    <cellStyle name="20% - Accent4 15 3" xfId="1693"/>
    <cellStyle name="20% - Accent4 16 2" xfId="1694"/>
    <cellStyle name="20% - Accent4 16 3" xfId="1695"/>
    <cellStyle name="20% - Accent4 17 2" xfId="1696"/>
    <cellStyle name="20% - Accent4 17 3" xfId="1697"/>
    <cellStyle name="20% - Accent4 18 2" xfId="1698"/>
    <cellStyle name="20% - Accent4 18 3" xfId="1699"/>
    <cellStyle name="20% - Accent4 19 2" xfId="1700"/>
    <cellStyle name="20% - Accent4 19 3" xfId="1701"/>
    <cellStyle name="20% - Accent4 2" xfId="1702"/>
    <cellStyle name="20% - Accent4 2 2" xfId="1703"/>
    <cellStyle name="20% - Accent4 2 3" xfId="1704"/>
    <cellStyle name="20% - Accent4 20 2" xfId="1705"/>
    <cellStyle name="20% - Accent4 20 3" xfId="1706"/>
    <cellStyle name="20% - Accent4 21 2" xfId="1707"/>
    <cellStyle name="20% - Accent4 21 3" xfId="1708"/>
    <cellStyle name="20% - Accent4 22 2" xfId="1709"/>
    <cellStyle name="20% - Accent4 22 3" xfId="1710"/>
    <cellStyle name="20% - Accent4 3 2" xfId="1711"/>
    <cellStyle name="20% - Accent4 3 3" xfId="1712"/>
    <cellStyle name="20% - Accent4 4 2" xfId="1713"/>
    <cellStyle name="20% - Accent4 4 3" xfId="1714"/>
    <cellStyle name="20% - Accent4 5 2" xfId="1715"/>
    <cellStyle name="20% - Accent4 5 3" xfId="1716"/>
    <cellStyle name="20% - Accent4 6 2" xfId="1717"/>
    <cellStyle name="20% - Accent4 6 3" xfId="1718"/>
    <cellStyle name="20% - Accent4 7 2" xfId="1719"/>
    <cellStyle name="20% - Accent4 7 3" xfId="1720"/>
    <cellStyle name="20% - Accent4 8 2" xfId="1721"/>
    <cellStyle name="20% - Accent4 8 3" xfId="1722"/>
    <cellStyle name="20% - Accent4 9 2" xfId="1723"/>
    <cellStyle name="20% - Accent4 9 3" xfId="1724"/>
    <cellStyle name="20% - Accent5" xfId="1725"/>
    <cellStyle name="20% - Accent5 10 2" xfId="1726"/>
    <cellStyle name="20% - Accent5 10 3" xfId="1727"/>
    <cellStyle name="20% - Accent5 11 2" xfId="1728"/>
    <cellStyle name="20% - Accent5 11 3" xfId="1729"/>
    <cellStyle name="20% - Accent5 12 2" xfId="1730"/>
    <cellStyle name="20% - Accent5 12 3" xfId="1731"/>
    <cellStyle name="20% - Accent5 13 2" xfId="1732"/>
    <cellStyle name="20% - Accent5 13 3" xfId="1733"/>
    <cellStyle name="20% - Accent5 14 2" xfId="1734"/>
    <cellStyle name="20% - Accent5 14 3" xfId="1735"/>
    <cellStyle name="20% - Accent5 15 2" xfId="1736"/>
    <cellStyle name="20% - Accent5 15 3" xfId="1737"/>
    <cellStyle name="20% - Accent5 16 2" xfId="1738"/>
    <cellStyle name="20% - Accent5 16 3" xfId="1739"/>
    <cellStyle name="20% - Accent5 17 2" xfId="1740"/>
    <cellStyle name="20% - Accent5 17 3" xfId="1741"/>
    <cellStyle name="20% - Accent5 18 2" xfId="1742"/>
    <cellStyle name="20% - Accent5 18 3" xfId="1743"/>
    <cellStyle name="20% - Accent5 19 2" xfId="1744"/>
    <cellStyle name="20% - Accent5 19 3" xfId="1745"/>
    <cellStyle name="20% - Accent5 2" xfId="1746"/>
    <cellStyle name="20% - Accent5 2 2" xfId="1747"/>
    <cellStyle name="20% - Accent5 2 3" xfId="1748"/>
    <cellStyle name="20% - Accent5 20 2" xfId="1749"/>
    <cellStyle name="20% - Accent5 20 3" xfId="1750"/>
    <cellStyle name="20% - Accent5 21 2" xfId="1751"/>
    <cellStyle name="20% - Accent5 21 3" xfId="1752"/>
    <cellStyle name="20% - Accent5 22 2" xfId="1753"/>
    <cellStyle name="20% - Accent5 22 3" xfId="1754"/>
    <cellStyle name="20% - Accent5 3 2" xfId="1755"/>
    <cellStyle name="20% - Accent5 3 3" xfId="1756"/>
    <cellStyle name="20% - Accent5 4 2" xfId="1757"/>
    <cellStyle name="20% - Accent5 4 3" xfId="1758"/>
    <cellStyle name="20% - Accent5 5 2" xfId="1759"/>
    <cellStyle name="20% - Accent5 5 3" xfId="1760"/>
    <cellStyle name="20% - Accent5 6 2" xfId="1761"/>
    <cellStyle name="20% - Accent5 6 3" xfId="1762"/>
    <cellStyle name="20% - Accent5 7 2" xfId="1763"/>
    <cellStyle name="20% - Accent5 7 3" xfId="1764"/>
    <cellStyle name="20% - Accent5 8 2" xfId="1765"/>
    <cellStyle name="20% - Accent5 8 3" xfId="1766"/>
    <cellStyle name="20% - Accent5 9 2" xfId="1767"/>
    <cellStyle name="20% - Accent5 9 3" xfId="1768"/>
    <cellStyle name="20% - Accent6" xfId="1769"/>
    <cellStyle name="20% - Accent6 10 2" xfId="1770"/>
    <cellStyle name="20% - Accent6 10 3" xfId="1771"/>
    <cellStyle name="20% - Accent6 11 2" xfId="1772"/>
    <cellStyle name="20% - Accent6 11 3" xfId="1773"/>
    <cellStyle name="20% - Accent6 12 2" xfId="1774"/>
    <cellStyle name="20% - Accent6 12 3" xfId="1775"/>
    <cellStyle name="20% - Accent6 13 2" xfId="1776"/>
    <cellStyle name="20% - Accent6 13 3" xfId="1777"/>
    <cellStyle name="20% - Accent6 14 2" xfId="1778"/>
    <cellStyle name="20% - Accent6 14 3" xfId="1779"/>
    <cellStyle name="20% - Accent6 15 2" xfId="1780"/>
    <cellStyle name="20% - Accent6 15 3" xfId="1781"/>
    <cellStyle name="20% - Accent6 16 2" xfId="1782"/>
    <cellStyle name="20% - Accent6 16 3" xfId="1783"/>
    <cellStyle name="20% - Accent6 17 2" xfId="1784"/>
    <cellStyle name="20% - Accent6 17 3" xfId="1785"/>
    <cellStyle name="20% - Accent6 18 2" xfId="1786"/>
    <cellStyle name="20% - Accent6 18 3" xfId="1787"/>
    <cellStyle name="20% - Accent6 19 2" xfId="1788"/>
    <cellStyle name="20% - Accent6 19 3" xfId="1789"/>
    <cellStyle name="20% - Accent6 2" xfId="1790"/>
    <cellStyle name="20% - Accent6 2 2" xfId="1791"/>
    <cellStyle name="20% - Accent6 2 3" xfId="1792"/>
    <cellStyle name="20% - Accent6 20 2" xfId="1793"/>
    <cellStyle name="20% - Accent6 20 3" xfId="1794"/>
    <cellStyle name="20% - Accent6 21 2" xfId="1795"/>
    <cellStyle name="20% - Accent6 21 3" xfId="1796"/>
    <cellStyle name="20% - Accent6 22 2" xfId="1797"/>
    <cellStyle name="20% - Accent6 22 3" xfId="1798"/>
    <cellStyle name="20% - Accent6 3 2" xfId="1799"/>
    <cellStyle name="20% - Accent6 3 3" xfId="1800"/>
    <cellStyle name="20% - Accent6 4 2" xfId="1801"/>
    <cellStyle name="20% - Accent6 4 3" xfId="1802"/>
    <cellStyle name="20% - Accent6 5 2" xfId="1803"/>
    <cellStyle name="20% - Accent6 5 3" xfId="1804"/>
    <cellStyle name="20% - Accent6 6 2" xfId="1805"/>
    <cellStyle name="20% - Accent6 6 3" xfId="1806"/>
    <cellStyle name="20% - Accent6 7 2" xfId="1807"/>
    <cellStyle name="20% - Accent6 7 3" xfId="1808"/>
    <cellStyle name="20% - Accent6 8 2" xfId="1809"/>
    <cellStyle name="20% - Accent6 8 3" xfId="1810"/>
    <cellStyle name="20% - Accent6 9 2" xfId="1811"/>
    <cellStyle name="20% - Accent6 9 3" xfId="1812"/>
    <cellStyle name="20% - アクセント 1" xfId="1813"/>
    <cellStyle name="20% - アクセント 1 2" xfId="1814"/>
    <cellStyle name="20% - アクセント 2" xfId="1815"/>
    <cellStyle name="20% - アクセント 2 2" xfId="1816"/>
    <cellStyle name="20% - アクセント 3" xfId="1817"/>
    <cellStyle name="20% - アクセント 3 2" xfId="1818"/>
    <cellStyle name="20% - アクセント 4" xfId="1819"/>
    <cellStyle name="20% - アクセント 4 2" xfId="1820"/>
    <cellStyle name="20% - アクセント 5" xfId="1821"/>
    <cellStyle name="20% - アクセント 5 2" xfId="1822"/>
    <cellStyle name="20% - アクセント 6" xfId="1823"/>
    <cellStyle name="20% - アクセント 6 2" xfId="1824"/>
    <cellStyle name="20% - 강조색1" xfId="1825"/>
    <cellStyle name="20% - 강조색1 2" xfId="1826"/>
    <cellStyle name="20% - 강조색2" xfId="1827"/>
    <cellStyle name="20% - 강조색2 2" xfId="1828"/>
    <cellStyle name="20% - 강조색3" xfId="1829"/>
    <cellStyle name="20% - 강조색3 2" xfId="1830"/>
    <cellStyle name="20% - 강조색4" xfId="1831"/>
    <cellStyle name="20% - 강조색4 2" xfId="1832"/>
    <cellStyle name="20% - 강조색5" xfId="1833"/>
    <cellStyle name="20% - 강조색5 2" xfId="1834"/>
    <cellStyle name="20% - 강조색6" xfId="1835"/>
    <cellStyle name="20% - 강조색6 2" xfId="1836"/>
    <cellStyle name="20% - 强调文字颜色 1 2" xfId="1837"/>
    <cellStyle name="20% - 强调文字颜色 1 2 10" xfId="1838"/>
    <cellStyle name="20% - 强调文字颜色 1 2 11" xfId="1839"/>
    <cellStyle name="20% - 强调文字颜色 1 2 2" xfId="1840"/>
    <cellStyle name="20% - 强调文字颜色 1 2 2 2" xfId="1841"/>
    <cellStyle name="20% - 强调文字颜色 1 2 2 2 2" xfId="1842"/>
    <cellStyle name="20% - 强调文字颜色 1 2 2 2 2 2" xfId="1843"/>
    <cellStyle name="20% - 强调文字颜色 1 2 2 2 3" xfId="1844"/>
    <cellStyle name="20% - 强调文字颜色 1 2 2 2 4" xfId="1845"/>
    <cellStyle name="20% - 强调文字颜色 1 2 2 2 5" xfId="1846"/>
    <cellStyle name="20% - 强调文字颜色 1 2 2 2 6" xfId="1847"/>
    <cellStyle name="20% - 强调文字颜色 1 2 2 2 7" xfId="1848"/>
    <cellStyle name="20% - 强调文字颜色 1 2 2 2 8" xfId="1849"/>
    <cellStyle name="20% - 强调文字颜色 1 2 2 3" xfId="1850"/>
    <cellStyle name="20% - 强调文字颜色 1 2 2 3 2" xfId="1851"/>
    <cellStyle name="20% - 强调文字颜色 1 2 2 4" xfId="1852"/>
    <cellStyle name="20% - 强调文字颜色 1 2 2 5" xfId="1853"/>
    <cellStyle name="20% - 强调文字颜色 1 2 2 6" xfId="1854"/>
    <cellStyle name="20% - 强调文字颜色 1 2 2 7" xfId="1855"/>
    <cellStyle name="20% - 强调文字颜色 1 2 2 8" xfId="1856"/>
    <cellStyle name="20% - 强调文字颜色 1 2 2 9" xfId="1857"/>
    <cellStyle name="20% - 强调文字颜色 1 2 3" xfId="1858"/>
    <cellStyle name="20% - 强调文字颜色 1 2 3 2" xfId="1859"/>
    <cellStyle name="20% - 强调文字颜色 1 2 3 2 2" xfId="1860"/>
    <cellStyle name="20% - 强调文字颜色 1 2 3 2 2 2" xfId="1861"/>
    <cellStyle name="20% - 强调文字颜色 1 2 3 2 3" xfId="1862"/>
    <cellStyle name="20% - 强调文字颜色 1 2 3 2 4" xfId="1863"/>
    <cellStyle name="20% - 强调文字颜色 1 2 3 2 5" xfId="1864"/>
    <cellStyle name="20% - 强调文字颜色 1 2 3 2 6" xfId="1865"/>
    <cellStyle name="20% - 强调文字颜色 1 2 3 2 7" xfId="1866"/>
    <cellStyle name="20% - 强调文字颜色 1 2 3 2 8" xfId="1867"/>
    <cellStyle name="20% - 强调文字颜色 1 2 3 3" xfId="1868"/>
    <cellStyle name="20% - 强调文字颜色 1 2 3 3 2" xfId="1869"/>
    <cellStyle name="20% - 强调文字颜色 1 2 3 4" xfId="1870"/>
    <cellStyle name="20% - 强调文字颜色 1 2 3 5" xfId="1871"/>
    <cellStyle name="20% - 强调文字颜色 1 2 3 6" xfId="1872"/>
    <cellStyle name="20% - 强调文字颜色 1 2 3 7" xfId="1873"/>
    <cellStyle name="20% - 强调文字颜色 1 2 3 8" xfId="1874"/>
    <cellStyle name="20% - 强调文字颜色 1 2 3 9" xfId="1875"/>
    <cellStyle name="20% - 强调文字颜色 1 2 4" xfId="1876"/>
    <cellStyle name="20% - 强调文字颜色 1 2 4 2" xfId="1877"/>
    <cellStyle name="20% - 强调文字颜色 1 2 4 2 2" xfId="1878"/>
    <cellStyle name="20% - 强调文字颜色 1 2 4 3" xfId="1879"/>
    <cellStyle name="20% - 强调文字颜色 1 2 4 4" xfId="1880"/>
    <cellStyle name="20% - 强调文字颜色 1 2 4 5" xfId="1881"/>
    <cellStyle name="20% - 强调文字颜色 1 2 4 6" xfId="1882"/>
    <cellStyle name="20% - 强调文字颜色 1 2 4 7" xfId="1883"/>
    <cellStyle name="20% - 强调文字颜色 1 2 4 8" xfId="1884"/>
    <cellStyle name="20% - 强调文字颜色 1 2 5" xfId="1885"/>
    <cellStyle name="20% - 强调文字颜色 1 2 5 2" xfId="1886"/>
    <cellStyle name="20% - 强调文字颜色 1 2 6" xfId="1887"/>
    <cellStyle name="20% - 强调文字颜色 1 2 6 2" xfId="1888"/>
    <cellStyle name="20% - 强调文字颜色 1 2 7" xfId="1889"/>
    <cellStyle name="20% - 强调文字颜色 1 2 8" xfId="1890"/>
    <cellStyle name="20% - 强调文字颜色 1 2 9" xfId="1891"/>
    <cellStyle name="20% - 强调文字颜色 1 3" xfId="1892"/>
    <cellStyle name="20% - 强调文字颜色 1 3 2" xfId="1893"/>
    <cellStyle name="20% - 强调文字颜色 1 3 2 2" xfId="1894"/>
    <cellStyle name="20% - 强调文字颜色 1 3 2 2 2" xfId="1895"/>
    <cellStyle name="20% - 强调文字颜色 1 3 2 3" xfId="1896"/>
    <cellStyle name="20% - 强调文字颜色 1 3 2 4" xfId="1897"/>
    <cellStyle name="20% - 强调文字颜色 1 3 2 5" xfId="1898"/>
    <cellStyle name="20% - 强调文字颜色 1 3 2 6" xfId="1899"/>
    <cellStyle name="20% - 强调文字颜色 1 3 2 7" xfId="1900"/>
    <cellStyle name="20% - 强调文字颜色 1 3 2 8" xfId="1901"/>
    <cellStyle name="20% - 强调文字颜色 1 3 3" xfId="1902"/>
    <cellStyle name="20% - 强调文字颜色 1 3 3 2" xfId="1903"/>
    <cellStyle name="20% - 强调文字颜色 1 3 4" xfId="1904"/>
    <cellStyle name="20% - 强调文字颜色 1 3 4 2" xfId="1905"/>
    <cellStyle name="20% - 强调文字颜色 1 3 5" xfId="1906"/>
    <cellStyle name="20% - 强调文字颜色 1 3 6" xfId="1907"/>
    <cellStyle name="20% - 强调文字颜色 1 3 7" xfId="1908"/>
    <cellStyle name="20% - 强调文字颜色 1 3 8" xfId="1909"/>
    <cellStyle name="20% - 强调文字颜色 1 3 9" xfId="1910"/>
    <cellStyle name="20% - 强调文字颜色 1 4" xfId="1911"/>
    <cellStyle name="20% - 强调文字颜色 1 4 2" xfId="1912"/>
    <cellStyle name="20% - 强调文字颜色 1 4 2 2" xfId="1913"/>
    <cellStyle name="20% - 强调文字颜色 1 4 2 2 2" xfId="1914"/>
    <cellStyle name="20% - 强调文字颜色 1 4 2 3" xfId="1915"/>
    <cellStyle name="20% - 强调文字颜色 1 4 2 4" xfId="1916"/>
    <cellStyle name="20% - 强调文字颜色 1 4 2 5" xfId="1917"/>
    <cellStyle name="20% - 强调文字颜色 1 4 2 6" xfId="1918"/>
    <cellStyle name="20% - 强调文字颜色 1 4 2 7" xfId="1919"/>
    <cellStyle name="20% - 强调文字颜色 1 4 2 8" xfId="1920"/>
    <cellStyle name="20% - 强调文字颜色 1 4 3" xfId="1921"/>
    <cellStyle name="20% - 强调文字颜色 1 4 3 2" xfId="1922"/>
    <cellStyle name="20% - 强调文字颜色 1 4 4" xfId="1923"/>
    <cellStyle name="20% - 强调文字颜色 1 4 5" xfId="1924"/>
    <cellStyle name="20% - 强调文字颜色 1 4 6" xfId="1925"/>
    <cellStyle name="20% - 强调文字颜色 1 4 7" xfId="1926"/>
    <cellStyle name="20% - 强调文字颜色 1 4 8" xfId="1927"/>
    <cellStyle name="20% - 强调文字颜色 1 4 9" xfId="1928"/>
    <cellStyle name="20% - 强调文字颜色 1 5" xfId="1929"/>
    <cellStyle name="20% - 强调文字颜色 1 5 2" xfId="1930"/>
    <cellStyle name="20% - 强调文字颜色 1 5 2 2" xfId="1931"/>
    <cellStyle name="20% - 强调文字颜色 1 5 3" xfId="1932"/>
    <cellStyle name="20% - 强调文字颜色 1 5 4" xfId="1933"/>
    <cellStyle name="20% - 强调文字颜色 1 5 5" xfId="1934"/>
    <cellStyle name="20% - 强调文字颜色 1 5 6" xfId="1935"/>
    <cellStyle name="20% - 强调文字颜色 1 5 7" xfId="1936"/>
    <cellStyle name="20% - 强调文字颜色 1 5 8" xfId="1937"/>
    <cellStyle name="20% - 强调文字颜色 1 6" xfId="1938"/>
    <cellStyle name="20% - 强调文字颜色 2 2" xfId="1939"/>
    <cellStyle name="20% - 强调文字颜色 2 2 10" xfId="1940"/>
    <cellStyle name="20% - 强调文字颜色 2 2 11" xfId="1941"/>
    <cellStyle name="20% - 强调文字颜色 2 2 2" xfId="1942"/>
    <cellStyle name="20% - 强调文字颜色 2 2 2 2" xfId="1943"/>
    <cellStyle name="20% - 强调文字颜色 2 2 2 2 2" xfId="1944"/>
    <cellStyle name="20% - 强调文字颜色 2 2 2 2 2 2" xfId="1945"/>
    <cellStyle name="20% - 强调文字颜色 2 2 2 2 3" xfId="1946"/>
    <cellStyle name="20% - 强调文字颜色 2 2 2 2 4" xfId="1947"/>
    <cellStyle name="20% - 强调文字颜色 2 2 2 2 5" xfId="1948"/>
    <cellStyle name="20% - 强调文字颜色 2 2 2 2 6" xfId="1949"/>
    <cellStyle name="20% - 强调文字颜色 2 2 2 2 7" xfId="1950"/>
    <cellStyle name="20% - 强调文字颜色 2 2 2 2 8" xfId="1951"/>
    <cellStyle name="20% - 强调文字颜色 2 2 2 3" xfId="1952"/>
    <cellStyle name="20% - 强调文字颜色 2 2 2 3 2" xfId="1953"/>
    <cellStyle name="20% - 强调文字颜色 2 2 2 4" xfId="1954"/>
    <cellStyle name="20% - 强调文字颜色 2 2 2 5" xfId="1955"/>
    <cellStyle name="20% - 强调文字颜色 2 2 2 6" xfId="1956"/>
    <cellStyle name="20% - 强调文字颜色 2 2 2 7" xfId="1957"/>
    <cellStyle name="20% - 强调文字颜色 2 2 2 8" xfId="1958"/>
    <cellStyle name="20% - 强调文字颜色 2 2 2 9" xfId="1959"/>
    <cellStyle name="20% - 强调文字颜色 2 2 3" xfId="1960"/>
    <cellStyle name="20% - 强调文字颜色 2 2 3 2" xfId="1961"/>
    <cellStyle name="20% - 强调文字颜色 2 2 3 2 2" xfId="1962"/>
    <cellStyle name="20% - 强调文字颜色 2 2 3 2 2 2" xfId="1963"/>
    <cellStyle name="20% - 强调文字颜色 2 2 3 2 3" xfId="1964"/>
    <cellStyle name="20% - 强调文字颜色 2 2 3 2 4" xfId="1965"/>
    <cellStyle name="20% - 强调文字颜色 2 2 3 2 5" xfId="1966"/>
    <cellStyle name="20% - 强调文字颜色 2 2 3 2 6" xfId="1967"/>
    <cellStyle name="20% - 强调文字颜色 2 2 3 2 7" xfId="1968"/>
    <cellStyle name="20% - 强调文字颜色 2 2 3 2 8" xfId="1969"/>
    <cellStyle name="20% - 强调文字颜色 2 2 3 3" xfId="1970"/>
    <cellStyle name="20% - 强调文字颜色 2 2 3 3 2" xfId="1971"/>
    <cellStyle name="20% - 强调文字颜色 2 2 3 4" xfId="1972"/>
    <cellStyle name="20% - 强调文字颜色 2 2 3 5" xfId="1973"/>
    <cellStyle name="20% - 强调文字颜色 2 2 3 6" xfId="1974"/>
    <cellStyle name="20% - 强调文字颜色 2 2 3 7" xfId="1975"/>
    <cellStyle name="20% - 强调文字颜色 2 2 3 8" xfId="1976"/>
    <cellStyle name="20% - 强调文字颜色 2 2 3 9" xfId="1977"/>
    <cellStyle name="20% - 强调文字颜色 2 2 4" xfId="1978"/>
    <cellStyle name="20% - 强调文字颜色 2 2 4 2" xfId="1979"/>
    <cellStyle name="20% - 强调文字颜色 2 2 4 2 2" xfId="1980"/>
    <cellStyle name="20% - 强调文字颜色 2 2 4 3" xfId="1981"/>
    <cellStyle name="20% - 强调文字颜色 2 2 4 4" xfId="1982"/>
    <cellStyle name="20% - 强调文字颜色 2 2 4 5" xfId="1983"/>
    <cellStyle name="20% - 强调文字颜色 2 2 4 6" xfId="1984"/>
    <cellStyle name="20% - 强调文字颜色 2 2 4 7" xfId="1985"/>
    <cellStyle name="20% - 强调文字颜色 2 2 4 8" xfId="1986"/>
    <cellStyle name="20% - 强调文字颜色 2 2 5" xfId="1987"/>
    <cellStyle name="20% - 强调文字颜色 2 2 5 2" xfId="1988"/>
    <cellStyle name="20% - 强调文字颜色 2 2 6" xfId="1989"/>
    <cellStyle name="20% - 强调文字颜色 2 2 6 2" xfId="1990"/>
    <cellStyle name="20% - 强调文字颜色 2 2 7" xfId="1991"/>
    <cellStyle name="20% - 强调文字颜色 2 2 8" xfId="1992"/>
    <cellStyle name="20% - 强调文字颜色 2 2 9" xfId="1993"/>
    <cellStyle name="20% - 强调文字颜色 2 3" xfId="1994"/>
    <cellStyle name="20% - 强调文字颜色 2 3 2" xfId="1995"/>
    <cellStyle name="20% - 强调文字颜色 2 3 2 2" xfId="1996"/>
    <cellStyle name="20% - 强调文字颜色 2 3 2 2 2" xfId="1997"/>
    <cellStyle name="20% - 强调文字颜色 2 3 2 3" xfId="1998"/>
    <cellStyle name="20% - 强调文字颜色 2 3 2 4" xfId="1999"/>
    <cellStyle name="20% - 强调文字颜色 2 3 2 5" xfId="2000"/>
    <cellStyle name="20% - 强调文字颜色 2 3 2 6" xfId="2001"/>
    <cellStyle name="20% - 强调文字颜色 2 3 2 7" xfId="2002"/>
    <cellStyle name="20% - 强调文字颜色 2 3 2 8" xfId="2003"/>
    <cellStyle name="20% - 强调文字颜色 2 3 3" xfId="2004"/>
    <cellStyle name="20% - 强调文字颜色 2 3 3 2" xfId="2005"/>
    <cellStyle name="20% - 强调文字颜色 2 3 4" xfId="2006"/>
    <cellStyle name="20% - 强调文字颜色 2 3 4 2" xfId="2007"/>
    <cellStyle name="20% - 强调文字颜色 2 3 5" xfId="2008"/>
    <cellStyle name="20% - 强调文字颜色 2 3 6" xfId="2009"/>
    <cellStyle name="20% - 强调文字颜色 2 3 7" xfId="2010"/>
    <cellStyle name="20% - 强调文字颜色 2 3 8" xfId="2011"/>
    <cellStyle name="20% - 强调文字颜色 2 3 9" xfId="2012"/>
    <cellStyle name="20% - 强调文字颜色 2 4" xfId="2013"/>
    <cellStyle name="20% - 强调文字颜色 2 4 2" xfId="2014"/>
    <cellStyle name="20% - 强调文字颜色 2 4 2 2" xfId="2015"/>
    <cellStyle name="20% - 强调文字颜色 2 4 2 2 2" xfId="2016"/>
    <cellStyle name="20% - 强调文字颜色 2 4 2 3" xfId="2017"/>
    <cellStyle name="20% - 强调文字颜色 2 4 2 4" xfId="2018"/>
    <cellStyle name="20% - 强调文字颜色 2 4 2 5" xfId="2019"/>
    <cellStyle name="20% - 强调文字颜色 2 4 2 6" xfId="2020"/>
    <cellStyle name="20% - 强调文字颜色 2 4 2 7" xfId="2021"/>
    <cellStyle name="20% - 强调文字颜色 2 4 2 8" xfId="2022"/>
    <cellStyle name="20% - 强调文字颜色 2 4 3" xfId="2023"/>
    <cellStyle name="20% - 强调文字颜色 2 4 3 2" xfId="2024"/>
    <cellStyle name="20% - 强调文字颜色 2 4 4" xfId="2025"/>
    <cellStyle name="20% - 强调文字颜色 2 4 5" xfId="2026"/>
    <cellStyle name="20% - 强调文字颜色 2 4 6" xfId="2027"/>
    <cellStyle name="20% - 强调文字颜色 2 4 7" xfId="2028"/>
    <cellStyle name="20% - 强调文字颜色 2 4 8" xfId="2029"/>
    <cellStyle name="20% - 强调文字颜色 2 4 9" xfId="2030"/>
    <cellStyle name="20% - 强调文字颜色 2 5" xfId="2031"/>
    <cellStyle name="20% - 强调文字颜色 2 5 2" xfId="2032"/>
    <cellStyle name="20% - 强调文字颜色 2 5 2 2" xfId="2033"/>
    <cellStyle name="20% - 强调文字颜色 2 5 3" xfId="2034"/>
    <cellStyle name="20% - 强调文字颜色 2 5 4" xfId="2035"/>
    <cellStyle name="20% - 强调文字颜色 2 5 5" xfId="2036"/>
    <cellStyle name="20% - 强调文字颜色 2 5 6" xfId="2037"/>
    <cellStyle name="20% - 强调文字颜色 2 5 7" xfId="2038"/>
    <cellStyle name="20% - 强调文字颜色 2 5 8" xfId="2039"/>
    <cellStyle name="20% - 强调文字颜色 2 6" xfId="2040"/>
    <cellStyle name="20% - 强调文字颜色 3 2" xfId="2041"/>
    <cellStyle name="20% - 强调文字颜色 3 2 10" xfId="2042"/>
    <cellStyle name="20% - 强调文字颜色 3 2 11" xfId="2043"/>
    <cellStyle name="20% - 强调文字颜色 3 2 2" xfId="2044"/>
    <cellStyle name="20% - 强调文字颜色 3 2 2 2" xfId="2045"/>
    <cellStyle name="20% - 强调文字颜色 3 2 2 2 2" xfId="2046"/>
    <cellStyle name="20% - 强调文字颜色 3 2 2 2 2 2" xfId="2047"/>
    <cellStyle name="20% - 强调文字颜色 3 2 2 2 3" xfId="2048"/>
    <cellStyle name="20% - 强调文字颜色 3 2 2 2 4" xfId="2049"/>
    <cellStyle name="20% - 强调文字颜色 3 2 2 2 5" xfId="2050"/>
    <cellStyle name="20% - 强调文字颜色 3 2 2 2 6" xfId="2051"/>
    <cellStyle name="20% - 强调文字颜色 3 2 2 2 7" xfId="2052"/>
    <cellStyle name="20% - 强调文字颜色 3 2 2 2 8" xfId="2053"/>
    <cellStyle name="20% - 强调文字颜色 3 2 2 3" xfId="2054"/>
    <cellStyle name="20% - 强调文字颜色 3 2 2 3 2" xfId="2055"/>
    <cellStyle name="20% - 强调文字颜色 3 2 2 4" xfId="2056"/>
    <cellStyle name="20% - 强调文字颜色 3 2 2 5" xfId="2057"/>
    <cellStyle name="20% - 强调文字颜色 3 2 2 6" xfId="2058"/>
    <cellStyle name="20% - 强调文字颜色 3 2 2 7" xfId="2059"/>
    <cellStyle name="20% - 强调文字颜色 3 2 2 8" xfId="2060"/>
    <cellStyle name="20% - 强调文字颜色 3 2 2 9" xfId="2061"/>
    <cellStyle name="20% - 强调文字颜色 3 2 3" xfId="2062"/>
    <cellStyle name="20% - 强调文字颜色 3 2 3 2" xfId="2063"/>
    <cellStyle name="20% - 强调文字颜色 3 2 3 2 2" xfId="2064"/>
    <cellStyle name="20% - 强调文字颜色 3 2 3 2 2 2" xfId="2065"/>
    <cellStyle name="20% - 强调文字颜色 3 2 3 2 3" xfId="2066"/>
    <cellStyle name="20% - 强调文字颜色 3 2 3 2 4" xfId="2067"/>
    <cellStyle name="20% - 强调文字颜色 3 2 3 2 5" xfId="2068"/>
    <cellStyle name="20% - 强调文字颜色 3 2 3 2 6" xfId="2069"/>
    <cellStyle name="20% - 强调文字颜色 3 2 3 2 7" xfId="2070"/>
    <cellStyle name="20% - 强调文字颜色 3 2 3 2 8" xfId="2071"/>
    <cellStyle name="20% - 强调文字颜色 3 2 3 3" xfId="2072"/>
    <cellStyle name="20% - 强调文字颜色 3 2 3 3 2" xfId="2073"/>
    <cellStyle name="20% - 强调文字颜色 3 2 3 4" xfId="2074"/>
    <cellStyle name="20% - 强调文字颜色 3 2 3 5" xfId="2075"/>
    <cellStyle name="20% - 强调文字颜色 3 2 3 6" xfId="2076"/>
    <cellStyle name="20% - 强调文字颜色 3 2 3 7" xfId="2077"/>
    <cellStyle name="20% - 强调文字颜色 3 2 3 8" xfId="2078"/>
    <cellStyle name="20% - 强调文字颜色 3 2 3 9" xfId="2079"/>
    <cellStyle name="20% - 强调文字颜色 3 2 4" xfId="2080"/>
    <cellStyle name="20% - 强调文字颜色 3 2 4 2" xfId="2081"/>
    <cellStyle name="20% - 强调文字颜色 3 2 4 2 2" xfId="2082"/>
    <cellStyle name="20% - 强调文字颜色 3 2 4 3" xfId="2083"/>
    <cellStyle name="20% - 强调文字颜色 3 2 4 4" xfId="2084"/>
    <cellStyle name="20% - 强调文字颜色 3 2 4 5" xfId="2085"/>
    <cellStyle name="20% - 强调文字颜色 3 2 4 6" xfId="2086"/>
    <cellStyle name="20% - 强调文字颜色 3 2 4 7" xfId="2087"/>
    <cellStyle name="20% - 强调文字颜色 3 2 4 8" xfId="2088"/>
    <cellStyle name="20% - 强调文字颜色 3 2 5" xfId="2089"/>
    <cellStyle name="20% - 强调文字颜色 3 2 5 2" xfId="2090"/>
    <cellStyle name="20% - 强调文字颜色 3 2 6" xfId="2091"/>
    <cellStyle name="20% - 强调文字颜色 3 2 6 2" xfId="2092"/>
    <cellStyle name="20% - 强调文字颜色 3 2 7" xfId="2093"/>
    <cellStyle name="20% - 强调文字颜色 3 2 8" xfId="2094"/>
    <cellStyle name="20% - 强调文字颜色 3 2 9" xfId="2095"/>
    <cellStyle name="20% - 强调文字颜色 3 3" xfId="2096"/>
    <cellStyle name="20% - 强调文字颜色 3 3 2" xfId="2097"/>
    <cellStyle name="20% - 强调文字颜色 3 3 2 2" xfId="2098"/>
    <cellStyle name="20% - 强调文字颜色 3 3 2 2 2" xfId="2099"/>
    <cellStyle name="20% - 强调文字颜色 3 3 2 3" xfId="2100"/>
    <cellStyle name="20% - 强调文字颜色 3 3 2 4" xfId="2101"/>
    <cellStyle name="20% - 强调文字颜色 3 3 2 5" xfId="2102"/>
    <cellStyle name="20% - 强调文字颜色 3 3 2 6" xfId="2103"/>
    <cellStyle name="20% - 强调文字颜色 3 3 2 7" xfId="2104"/>
    <cellStyle name="20% - 强调文字颜色 3 3 2 8" xfId="2105"/>
    <cellStyle name="20% - 强调文字颜色 3 3 3" xfId="2106"/>
    <cellStyle name="20% - 强调文字颜色 3 3 3 2" xfId="2107"/>
    <cellStyle name="20% - 强调文字颜色 3 3 4" xfId="2108"/>
    <cellStyle name="20% - 强调文字颜色 3 3 4 2" xfId="2109"/>
    <cellStyle name="20% - 强调文字颜色 3 3 5" xfId="2110"/>
    <cellStyle name="20% - 强调文字颜色 3 3 6" xfId="2111"/>
    <cellStyle name="20% - 强调文字颜色 3 3 7" xfId="2112"/>
    <cellStyle name="20% - 强调文字颜色 3 3 8" xfId="2113"/>
    <cellStyle name="20% - 强调文字颜色 3 3 9" xfId="2114"/>
    <cellStyle name="20% - 强调文字颜色 3 4" xfId="2115"/>
    <cellStyle name="20% - 强调文字颜色 3 4 2" xfId="2116"/>
    <cellStyle name="20% - 强调文字颜色 3 4 2 2" xfId="2117"/>
    <cellStyle name="20% - 强调文字颜色 3 4 2 2 2" xfId="2118"/>
    <cellStyle name="20% - 强调文字颜色 3 4 2 3" xfId="2119"/>
    <cellStyle name="20% - 强调文字颜色 3 4 2 4" xfId="2120"/>
    <cellStyle name="20% - 强调文字颜色 3 4 2 5" xfId="2121"/>
    <cellStyle name="20% - 强调文字颜色 3 4 2 6" xfId="2122"/>
    <cellStyle name="20% - 强调文字颜色 3 4 2 7" xfId="2123"/>
    <cellStyle name="20% - 强调文字颜色 3 4 2 8" xfId="2124"/>
    <cellStyle name="20% - 强调文字颜色 3 4 3" xfId="2125"/>
    <cellStyle name="20% - 强调文字颜色 3 4 3 2" xfId="2126"/>
    <cellStyle name="20% - 强调文字颜色 3 4 4" xfId="2127"/>
    <cellStyle name="20% - 强调文字颜色 3 4 5" xfId="2128"/>
    <cellStyle name="20% - 强调文字颜色 3 4 6" xfId="2129"/>
    <cellStyle name="20% - 强调文字颜色 3 4 7" xfId="2130"/>
    <cellStyle name="20% - 强调文字颜色 3 4 8" xfId="2131"/>
    <cellStyle name="20% - 强调文字颜色 3 4 9" xfId="2132"/>
    <cellStyle name="20% - 强调文字颜色 3 5" xfId="2133"/>
    <cellStyle name="20% - 强调文字颜色 3 5 2" xfId="2134"/>
    <cellStyle name="20% - 强调文字颜色 3 5 2 2" xfId="2135"/>
    <cellStyle name="20% - 强调文字颜色 3 5 3" xfId="2136"/>
    <cellStyle name="20% - 强调文字颜色 3 5 4" xfId="2137"/>
    <cellStyle name="20% - 强调文字颜色 3 5 5" xfId="2138"/>
    <cellStyle name="20% - 强调文字颜色 3 5 6" xfId="2139"/>
    <cellStyle name="20% - 强调文字颜色 3 5 7" xfId="2140"/>
    <cellStyle name="20% - 强调文字颜色 3 5 8" xfId="2141"/>
    <cellStyle name="20% - 强调文字颜色 3 6" xfId="2142"/>
    <cellStyle name="20% - 强调文字颜色 4 2" xfId="2143"/>
    <cellStyle name="20% - 强调文字颜色 4 2 10" xfId="2144"/>
    <cellStyle name="20% - 强调文字颜色 4 2 11" xfId="2145"/>
    <cellStyle name="20% - 强调文字颜色 4 2 2" xfId="2146"/>
    <cellStyle name="20% - 强调文字颜色 4 2 2 2" xfId="2147"/>
    <cellStyle name="20% - 强调文字颜色 4 2 2 2 2" xfId="2148"/>
    <cellStyle name="20% - 强调文字颜色 4 2 2 2 2 2" xfId="2149"/>
    <cellStyle name="20% - 强调文字颜色 4 2 2 2 3" xfId="2150"/>
    <cellStyle name="20% - 强调文字颜色 4 2 2 2 4" xfId="2151"/>
    <cellStyle name="20% - 强调文字颜色 4 2 2 2 5" xfId="2152"/>
    <cellStyle name="20% - 强调文字颜色 4 2 2 2 6" xfId="2153"/>
    <cellStyle name="20% - 强调文字颜色 4 2 2 2 7" xfId="2154"/>
    <cellStyle name="20% - 强调文字颜色 4 2 2 2 8" xfId="2155"/>
    <cellStyle name="20% - 强调文字颜色 4 2 2 3" xfId="2156"/>
    <cellStyle name="20% - 强调文字颜色 4 2 2 3 2" xfId="2157"/>
    <cellStyle name="20% - 强调文字颜色 4 2 2 4" xfId="2158"/>
    <cellStyle name="20% - 强调文字颜色 4 2 2 5" xfId="2159"/>
    <cellStyle name="20% - 强调文字颜色 4 2 2 6" xfId="2160"/>
    <cellStyle name="20% - 强调文字颜色 4 2 2 7" xfId="2161"/>
    <cellStyle name="20% - 强调文字颜色 4 2 2 8" xfId="2162"/>
    <cellStyle name="20% - 强调文字颜色 4 2 2 9" xfId="2163"/>
    <cellStyle name="20% - 强调文字颜色 4 2 3" xfId="2164"/>
    <cellStyle name="20% - 强调文字颜色 4 2 3 2" xfId="2165"/>
    <cellStyle name="20% - 强调文字颜色 4 2 3 2 2" xfId="2166"/>
    <cellStyle name="20% - 强调文字颜色 4 2 3 2 2 2" xfId="2167"/>
    <cellStyle name="20% - 强调文字颜色 4 2 3 2 3" xfId="2168"/>
    <cellStyle name="20% - 强调文字颜色 4 2 3 2 4" xfId="2169"/>
    <cellStyle name="20% - 强调文字颜色 4 2 3 2 5" xfId="2170"/>
    <cellStyle name="20% - 强调文字颜色 4 2 3 2 6" xfId="2171"/>
    <cellStyle name="20% - 强调文字颜色 4 2 3 2 7" xfId="2172"/>
    <cellStyle name="20% - 强调文字颜色 4 2 3 2 8" xfId="2173"/>
    <cellStyle name="20% - 强调文字颜色 4 2 3 3" xfId="2174"/>
    <cellStyle name="20% - 强调文字颜色 4 2 3 3 2" xfId="2175"/>
    <cellStyle name="20% - 强调文字颜色 4 2 3 4" xfId="2176"/>
    <cellStyle name="20% - 强调文字颜色 4 2 3 5" xfId="2177"/>
    <cellStyle name="20% - 强调文字颜色 4 2 3 6" xfId="2178"/>
    <cellStyle name="20% - 强调文字颜色 4 2 3 7" xfId="2179"/>
    <cellStyle name="20% - 强调文字颜色 4 2 3 8" xfId="2180"/>
    <cellStyle name="20% - 强调文字颜色 4 2 3 9" xfId="2181"/>
    <cellStyle name="20% - 强调文字颜色 4 2 4" xfId="2182"/>
    <cellStyle name="20% - 强调文字颜色 4 2 4 2" xfId="2183"/>
    <cellStyle name="20% - 强调文字颜色 4 2 4 2 2" xfId="2184"/>
    <cellStyle name="20% - 强调文字颜色 4 2 4 3" xfId="2185"/>
    <cellStyle name="20% - 强调文字颜色 4 2 4 4" xfId="2186"/>
    <cellStyle name="20% - 强调文字颜色 4 2 4 5" xfId="2187"/>
    <cellStyle name="20% - 强调文字颜色 4 2 4 6" xfId="2188"/>
    <cellStyle name="20% - 强调文字颜色 4 2 4 7" xfId="2189"/>
    <cellStyle name="20% - 强调文字颜色 4 2 4 8" xfId="2190"/>
    <cellStyle name="20% - 强调文字颜色 4 2 5" xfId="2191"/>
    <cellStyle name="20% - 强调文字颜色 4 2 5 2" xfId="2192"/>
    <cellStyle name="20% - 强调文字颜色 4 2 6" xfId="2193"/>
    <cellStyle name="20% - 强调文字颜色 4 2 6 2" xfId="2194"/>
    <cellStyle name="20% - 强调文字颜色 4 2 7" xfId="2195"/>
    <cellStyle name="20% - 强调文字颜色 4 2 8" xfId="2196"/>
    <cellStyle name="20% - 强调文字颜色 4 2 9" xfId="2197"/>
    <cellStyle name="20% - 强调文字颜色 4 3" xfId="2198"/>
    <cellStyle name="20% - 强调文字颜色 4 3 2" xfId="2199"/>
    <cellStyle name="20% - 强调文字颜色 4 3 2 2" xfId="2200"/>
    <cellStyle name="20% - 强调文字颜色 4 3 2 2 2" xfId="2201"/>
    <cellStyle name="20% - 强调文字颜色 4 3 2 3" xfId="2202"/>
    <cellStyle name="20% - 强调文字颜色 4 3 2 4" xfId="2203"/>
    <cellStyle name="20% - 强调文字颜色 4 3 2 5" xfId="2204"/>
    <cellStyle name="20% - 强调文字颜色 4 3 2 6" xfId="2205"/>
    <cellStyle name="20% - 强调文字颜色 4 3 2 7" xfId="2206"/>
    <cellStyle name="20% - 强调文字颜色 4 3 2 8" xfId="2207"/>
    <cellStyle name="20% - 强调文字颜色 4 3 3" xfId="2208"/>
    <cellStyle name="20% - 强调文字颜色 4 3 3 2" xfId="2209"/>
    <cellStyle name="20% - 强调文字颜色 4 3 4" xfId="2210"/>
    <cellStyle name="20% - 强调文字颜色 4 3 4 2" xfId="2211"/>
    <cellStyle name="20% - 强调文字颜色 4 3 5" xfId="2212"/>
    <cellStyle name="20% - 强调文字颜色 4 3 6" xfId="2213"/>
    <cellStyle name="20% - 强调文字颜色 4 3 7" xfId="2214"/>
    <cellStyle name="20% - 强调文字颜色 4 3 8" xfId="2215"/>
    <cellStyle name="20% - 强调文字颜色 4 3 9" xfId="2216"/>
    <cellStyle name="20% - 强调文字颜色 4 4" xfId="2217"/>
    <cellStyle name="20% - 强调文字颜色 4 4 2" xfId="2218"/>
    <cellStyle name="20% - 强调文字颜色 4 4 2 2" xfId="2219"/>
    <cellStyle name="20% - 强调文字颜色 4 4 2 2 2" xfId="2220"/>
    <cellStyle name="20% - 强调文字颜色 4 4 2 3" xfId="2221"/>
    <cellStyle name="20% - 强调文字颜色 4 4 2 4" xfId="2222"/>
    <cellStyle name="20% - 强调文字颜色 4 4 2 5" xfId="2223"/>
    <cellStyle name="20% - 强调文字颜色 4 4 2 6" xfId="2224"/>
    <cellStyle name="20% - 强调文字颜色 4 4 2 7" xfId="2225"/>
    <cellStyle name="20% - 强调文字颜色 4 4 2 8" xfId="2226"/>
    <cellStyle name="20% - 强调文字颜色 4 4 3" xfId="2227"/>
    <cellStyle name="20% - 强调文字颜色 4 4 3 2" xfId="2228"/>
    <cellStyle name="20% - 强调文字颜色 4 4 4" xfId="2229"/>
    <cellStyle name="20% - 强调文字颜色 4 4 5" xfId="2230"/>
    <cellStyle name="20% - 强调文字颜色 4 4 6" xfId="2231"/>
    <cellStyle name="20% - 强调文字颜色 4 4 7" xfId="2232"/>
    <cellStyle name="20% - 强调文字颜色 4 4 8" xfId="2233"/>
    <cellStyle name="20% - 强调文字颜色 4 4 9" xfId="2234"/>
    <cellStyle name="20% - 强调文字颜色 4 5" xfId="2235"/>
    <cellStyle name="20% - 强调文字颜色 4 5 2" xfId="2236"/>
    <cellStyle name="20% - 强调文字颜色 4 5 2 2" xfId="2237"/>
    <cellStyle name="20% - 强调文字颜色 4 5 3" xfId="2238"/>
    <cellStyle name="20% - 强调文字颜色 4 5 4" xfId="2239"/>
    <cellStyle name="20% - 强调文字颜色 4 5 5" xfId="2240"/>
    <cellStyle name="20% - 强调文字颜色 4 5 6" xfId="2241"/>
    <cellStyle name="20% - 强调文字颜色 4 5 7" xfId="2242"/>
    <cellStyle name="20% - 强调文字颜色 4 5 8" xfId="2243"/>
    <cellStyle name="20% - 强调文字颜色 4 6" xfId="2244"/>
    <cellStyle name="20% - 强调文字颜色 5 2" xfId="2245"/>
    <cellStyle name="20% - 强调文字颜色 5 2 10" xfId="2246"/>
    <cellStyle name="20% - 强调文字颜色 5 2 11" xfId="2247"/>
    <cellStyle name="20% - 强调文字颜色 5 2 2" xfId="2248"/>
    <cellStyle name="20% - 强调文字颜色 5 2 2 2" xfId="2249"/>
    <cellStyle name="20% - 强调文字颜色 5 2 2 2 2" xfId="2250"/>
    <cellStyle name="20% - 强调文字颜色 5 2 2 2 2 2" xfId="2251"/>
    <cellStyle name="20% - 强调文字颜色 5 2 2 2 3" xfId="2252"/>
    <cellStyle name="20% - 强调文字颜色 5 2 2 2 4" xfId="2253"/>
    <cellStyle name="20% - 强调文字颜色 5 2 2 2 5" xfId="2254"/>
    <cellStyle name="20% - 强调文字颜色 5 2 2 2 6" xfId="2255"/>
    <cellStyle name="20% - 强调文字颜色 5 2 2 2 7" xfId="2256"/>
    <cellStyle name="20% - 强调文字颜色 5 2 2 2 8" xfId="2257"/>
    <cellStyle name="20% - 强调文字颜色 5 2 2 3" xfId="2258"/>
    <cellStyle name="20% - 强调文字颜色 5 2 2 3 2" xfId="2259"/>
    <cellStyle name="20% - 强调文字颜色 5 2 2 4" xfId="2260"/>
    <cellStyle name="20% - 强调文字颜色 5 2 2 5" xfId="2261"/>
    <cellStyle name="20% - 强调文字颜色 5 2 2 6" xfId="2262"/>
    <cellStyle name="20% - 强调文字颜色 5 2 2 7" xfId="2263"/>
    <cellStyle name="20% - 强调文字颜色 5 2 2 8" xfId="2264"/>
    <cellStyle name="20% - 强调文字颜色 5 2 2 9" xfId="2265"/>
    <cellStyle name="20% - 强调文字颜色 5 2 3" xfId="2266"/>
    <cellStyle name="20% - 强调文字颜色 5 2 3 2" xfId="2267"/>
    <cellStyle name="20% - 强调文字颜色 5 2 3 2 2" xfId="2268"/>
    <cellStyle name="20% - 强调文字颜色 5 2 3 2 2 2" xfId="2269"/>
    <cellStyle name="20% - 强调文字颜色 5 2 3 2 3" xfId="2270"/>
    <cellStyle name="20% - 强调文字颜色 5 2 3 2 4" xfId="2271"/>
    <cellStyle name="20% - 强调文字颜色 5 2 3 2 5" xfId="2272"/>
    <cellStyle name="20% - 强调文字颜色 5 2 3 2 6" xfId="2273"/>
    <cellStyle name="20% - 强调文字颜色 5 2 3 2 7" xfId="2274"/>
    <cellStyle name="20% - 强调文字颜色 5 2 3 2 8" xfId="2275"/>
    <cellStyle name="20% - 强调文字颜色 5 2 3 3" xfId="2276"/>
    <cellStyle name="20% - 强调文字颜色 5 2 3 3 2" xfId="2277"/>
    <cellStyle name="20% - 强调文字颜色 5 2 3 4" xfId="2278"/>
    <cellStyle name="20% - 强调文字颜色 5 2 3 5" xfId="2279"/>
    <cellStyle name="20% - 强调文字颜色 5 2 3 6" xfId="2280"/>
    <cellStyle name="20% - 强调文字颜色 5 2 3 7" xfId="2281"/>
    <cellStyle name="20% - 强调文字颜色 5 2 3 8" xfId="2282"/>
    <cellStyle name="20% - 强调文字颜色 5 2 3 9" xfId="2283"/>
    <cellStyle name="20% - 强调文字颜色 5 2 4" xfId="2284"/>
    <cellStyle name="20% - 强调文字颜色 5 2 4 2" xfId="2285"/>
    <cellStyle name="20% - 强调文字颜色 5 2 4 2 2" xfId="2286"/>
    <cellStyle name="20% - 强调文字颜色 5 2 4 3" xfId="2287"/>
    <cellStyle name="20% - 强调文字颜色 5 2 4 4" xfId="2288"/>
    <cellStyle name="20% - 强调文字颜色 5 2 4 5" xfId="2289"/>
    <cellStyle name="20% - 强调文字颜色 5 2 4 6" xfId="2290"/>
    <cellStyle name="20% - 强调文字颜色 5 2 4 7" xfId="2291"/>
    <cellStyle name="20% - 强调文字颜色 5 2 4 8" xfId="2292"/>
    <cellStyle name="20% - 强调文字颜色 5 2 5" xfId="2293"/>
    <cellStyle name="20% - 强调文字颜色 5 2 5 2" xfId="2294"/>
    <cellStyle name="20% - 强调文字颜色 5 2 6" xfId="2295"/>
    <cellStyle name="20% - 强调文字颜色 5 2 6 2" xfId="2296"/>
    <cellStyle name="20% - 强调文字颜色 5 2 7" xfId="2297"/>
    <cellStyle name="20% - 强调文字颜色 5 2 8" xfId="2298"/>
    <cellStyle name="20% - 强调文字颜色 5 2 9" xfId="2299"/>
    <cellStyle name="20% - 强调文字颜色 5 3" xfId="2300"/>
    <cellStyle name="20% - 强调文字颜色 5 3 2" xfId="2301"/>
    <cellStyle name="20% - 强调文字颜色 5 3 2 2" xfId="2302"/>
    <cellStyle name="20% - 强调文字颜色 5 3 2 2 2" xfId="2303"/>
    <cellStyle name="20% - 强调文字颜色 5 3 2 3" xfId="2304"/>
    <cellStyle name="20% - 强调文字颜色 5 3 2 4" xfId="2305"/>
    <cellStyle name="20% - 强调文字颜色 5 3 2 5" xfId="2306"/>
    <cellStyle name="20% - 强调文字颜色 5 3 2 6" xfId="2307"/>
    <cellStyle name="20% - 强调文字颜色 5 3 2 7" xfId="2308"/>
    <cellStyle name="20% - 强调文字颜色 5 3 2 8" xfId="2309"/>
    <cellStyle name="20% - 强调文字颜色 5 3 3" xfId="2310"/>
    <cellStyle name="20% - 强调文字颜色 5 3 3 2" xfId="2311"/>
    <cellStyle name="20% - 强调文字颜色 5 3 4" xfId="2312"/>
    <cellStyle name="20% - 强调文字颜色 5 3 4 2" xfId="2313"/>
    <cellStyle name="20% - 强调文字颜色 5 3 5" xfId="2314"/>
    <cellStyle name="20% - 强调文字颜色 5 3 6" xfId="2315"/>
    <cellStyle name="20% - 强调文字颜色 5 3 7" xfId="2316"/>
    <cellStyle name="20% - 强调文字颜色 5 3 8" xfId="2317"/>
    <cellStyle name="20% - 强调文字颜色 5 3 9" xfId="2318"/>
    <cellStyle name="20% - 强调文字颜色 5 4" xfId="2319"/>
    <cellStyle name="20% - 强调文字颜色 5 4 2" xfId="2320"/>
    <cellStyle name="20% - 强调文字颜色 5 4 2 2" xfId="2321"/>
    <cellStyle name="20% - 强调文字颜色 5 4 2 2 2" xfId="2322"/>
    <cellStyle name="20% - 强调文字颜色 5 4 2 3" xfId="2323"/>
    <cellStyle name="20% - 强调文字颜色 5 4 2 4" xfId="2324"/>
    <cellStyle name="20% - 强调文字颜色 5 4 2 5" xfId="2325"/>
    <cellStyle name="20% - 强调文字颜色 5 4 2 6" xfId="2326"/>
    <cellStyle name="20% - 强调文字颜色 5 4 2 7" xfId="2327"/>
    <cellStyle name="20% - 强调文字颜色 5 4 2 8" xfId="2328"/>
    <cellStyle name="20% - 强调文字颜色 5 4 3" xfId="2329"/>
    <cellStyle name="20% - 强调文字颜色 5 4 3 2" xfId="2330"/>
    <cellStyle name="20% - 强调文字颜色 5 4 4" xfId="2331"/>
    <cellStyle name="20% - 强调文字颜色 5 4 5" xfId="2332"/>
    <cellStyle name="20% - 强调文字颜色 5 4 6" xfId="2333"/>
    <cellStyle name="20% - 强调文字颜色 5 4 7" xfId="2334"/>
    <cellStyle name="20% - 强调文字颜色 5 4 8" xfId="2335"/>
    <cellStyle name="20% - 强调文字颜色 5 4 9" xfId="2336"/>
    <cellStyle name="20% - 强调文字颜色 5 5" xfId="2337"/>
    <cellStyle name="20% - 强调文字颜色 5 5 2" xfId="2338"/>
    <cellStyle name="20% - 强调文字颜色 5 5 2 2" xfId="2339"/>
    <cellStyle name="20% - 强调文字颜色 5 5 3" xfId="2340"/>
    <cellStyle name="20% - 强调文字颜色 5 5 4" xfId="2341"/>
    <cellStyle name="20% - 强调文字颜色 5 5 5" xfId="2342"/>
    <cellStyle name="20% - 强调文字颜色 5 5 6" xfId="2343"/>
    <cellStyle name="20% - 强调文字颜色 5 5 7" xfId="2344"/>
    <cellStyle name="20% - 强调文字颜色 5 5 8" xfId="2345"/>
    <cellStyle name="20% - 强调文字颜色 5 6" xfId="2346"/>
    <cellStyle name="20% - 强调文字颜色 6 2" xfId="2347"/>
    <cellStyle name="20% - 强调文字颜色 6 2 10" xfId="2348"/>
    <cellStyle name="20% - 强调文字颜色 6 2 11" xfId="2349"/>
    <cellStyle name="20% - 强调文字颜色 6 2 2" xfId="2350"/>
    <cellStyle name="20% - 强调文字颜色 6 2 2 2" xfId="2351"/>
    <cellStyle name="20% - 强调文字颜色 6 2 2 2 2" xfId="2352"/>
    <cellStyle name="20% - 强调文字颜色 6 2 2 2 2 2" xfId="2353"/>
    <cellStyle name="20% - 强调文字颜色 6 2 2 2 3" xfId="2354"/>
    <cellStyle name="20% - 强调文字颜色 6 2 2 2 4" xfId="2355"/>
    <cellStyle name="20% - 强调文字颜色 6 2 2 2 5" xfId="2356"/>
    <cellStyle name="20% - 强调文字颜色 6 2 2 2 6" xfId="2357"/>
    <cellStyle name="20% - 强调文字颜色 6 2 2 2 7" xfId="2358"/>
    <cellStyle name="20% - 强调文字颜色 6 2 2 2 8" xfId="2359"/>
    <cellStyle name="20% - 强调文字颜色 6 2 2 3" xfId="2360"/>
    <cellStyle name="20% - 强调文字颜色 6 2 2 3 2" xfId="2361"/>
    <cellStyle name="20% - 强调文字颜色 6 2 2 4" xfId="2362"/>
    <cellStyle name="20% - 强调文字颜色 6 2 2 5" xfId="2363"/>
    <cellStyle name="20% - 强调文字颜色 6 2 2 6" xfId="2364"/>
    <cellStyle name="20% - 强调文字颜色 6 2 2 7" xfId="2365"/>
    <cellStyle name="20% - 强调文字颜色 6 2 2 8" xfId="2366"/>
    <cellStyle name="20% - 强调文字颜色 6 2 2 9" xfId="2367"/>
    <cellStyle name="20% - 强调文字颜色 6 2 3" xfId="2368"/>
    <cellStyle name="20% - 强调文字颜色 6 2 3 2" xfId="2369"/>
    <cellStyle name="20% - 强调文字颜色 6 2 3 2 2" xfId="2370"/>
    <cellStyle name="20% - 强调文字颜色 6 2 3 2 2 2" xfId="2371"/>
    <cellStyle name="20% - 强调文字颜色 6 2 3 2 3" xfId="2372"/>
    <cellStyle name="20% - 强调文字颜色 6 2 3 2 4" xfId="2373"/>
    <cellStyle name="20% - 强调文字颜色 6 2 3 2 5" xfId="2374"/>
    <cellStyle name="20% - 强调文字颜色 6 2 3 2 6" xfId="2375"/>
    <cellStyle name="20% - 强调文字颜色 6 2 3 2 7" xfId="2376"/>
    <cellStyle name="20% - 强调文字颜色 6 2 3 2 8" xfId="2377"/>
    <cellStyle name="20% - 强调文字颜色 6 2 3 3" xfId="2378"/>
    <cellStyle name="20% - 强调文字颜色 6 2 3 3 2" xfId="2379"/>
    <cellStyle name="20% - 强调文字颜色 6 2 3 4" xfId="2380"/>
    <cellStyle name="20% - 强调文字颜色 6 2 3 5" xfId="2381"/>
    <cellStyle name="20% - 强调文字颜色 6 2 3 6" xfId="2382"/>
    <cellStyle name="20% - 强调文字颜色 6 2 3 7" xfId="2383"/>
    <cellStyle name="20% - 强调文字颜色 6 2 3 8" xfId="2384"/>
    <cellStyle name="20% - 强调文字颜色 6 2 3 9" xfId="2385"/>
    <cellStyle name="20% - 强调文字颜色 6 2 4" xfId="2386"/>
    <cellStyle name="20% - 强调文字颜色 6 2 4 2" xfId="2387"/>
    <cellStyle name="20% - 强调文字颜色 6 2 4 2 2" xfId="2388"/>
    <cellStyle name="20% - 强调文字颜色 6 2 4 3" xfId="2389"/>
    <cellStyle name="20% - 强调文字颜色 6 2 4 4" xfId="2390"/>
    <cellStyle name="20% - 强调文字颜色 6 2 4 5" xfId="2391"/>
    <cellStyle name="20% - 强调文字颜色 6 2 4 6" xfId="2392"/>
    <cellStyle name="20% - 强调文字颜色 6 2 4 7" xfId="2393"/>
    <cellStyle name="20% - 强调文字颜色 6 2 4 8" xfId="2394"/>
    <cellStyle name="20% - 强调文字颜色 6 2 5" xfId="2395"/>
    <cellStyle name="20% - 强调文字颜色 6 2 5 2" xfId="2396"/>
    <cellStyle name="20% - 强调文字颜色 6 2 6" xfId="2397"/>
    <cellStyle name="20% - 强调文字颜色 6 2 6 2" xfId="2398"/>
    <cellStyle name="20% - 强调文字颜色 6 2 7" xfId="2399"/>
    <cellStyle name="20% - 强调文字颜色 6 2 8" xfId="2400"/>
    <cellStyle name="20% - 强调文字颜色 6 2 9" xfId="2401"/>
    <cellStyle name="20% - 强调文字颜色 6 3" xfId="2402"/>
    <cellStyle name="20% - 强调文字颜色 6 3 2" xfId="2403"/>
    <cellStyle name="20% - 强调文字颜色 6 3 2 2" xfId="2404"/>
    <cellStyle name="20% - 强调文字颜色 6 3 2 2 2" xfId="2405"/>
    <cellStyle name="20% - 强调文字颜色 6 3 2 3" xfId="2406"/>
    <cellStyle name="20% - 强调文字颜色 6 3 2 4" xfId="2407"/>
    <cellStyle name="20% - 强调文字颜色 6 3 2 5" xfId="2408"/>
    <cellStyle name="20% - 强调文字颜色 6 3 2 6" xfId="2409"/>
    <cellStyle name="20% - 强调文字颜色 6 3 2 7" xfId="2410"/>
    <cellStyle name="20% - 强调文字颜色 6 3 2 8" xfId="2411"/>
    <cellStyle name="20% - 强调文字颜色 6 3 3" xfId="2412"/>
    <cellStyle name="20% - 强调文字颜色 6 3 3 2" xfId="2413"/>
    <cellStyle name="20% - 强调文字颜色 6 3 4" xfId="2414"/>
    <cellStyle name="20% - 强调文字颜色 6 3 4 2" xfId="2415"/>
    <cellStyle name="20% - 强调文字颜色 6 3 5" xfId="2416"/>
    <cellStyle name="20% - 强调文字颜色 6 3 6" xfId="2417"/>
    <cellStyle name="20% - 强调文字颜色 6 3 7" xfId="2418"/>
    <cellStyle name="20% - 强调文字颜色 6 3 8" xfId="2419"/>
    <cellStyle name="20% - 强调文字颜色 6 3 9" xfId="2420"/>
    <cellStyle name="20% - 强调文字颜色 6 4" xfId="2421"/>
    <cellStyle name="20% - 强调文字颜色 6 4 2" xfId="2422"/>
    <cellStyle name="20% - 强调文字颜色 6 4 2 2" xfId="2423"/>
    <cellStyle name="20% - 强调文字颜色 6 4 2 2 2" xfId="2424"/>
    <cellStyle name="20% - 强调文字颜色 6 4 2 3" xfId="2425"/>
    <cellStyle name="20% - 强调文字颜色 6 4 2 4" xfId="2426"/>
    <cellStyle name="20% - 强调文字颜色 6 4 2 5" xfId="2427"/>
    <cellStyle name="20% - 强调文字颜色 6 4 2 6" xfId="2428"/>
    <cellStyle name="20% - 强调文字颜色 6 4 2 7" xfId="2429"/>
    <cellStyle name="20% - 强调文字颜色 6 4 2 8" xfId="2430"/>
    <cellStyle name="20% - 强调文字颜色 6 4 3" xfId="2431"/>
    <cellStyle name="20% - 强调文字颜色 6 4 3 2" xfId="2432"/>
    <cellStyle name="20% - 强调文字颜色 6 4 4" xfId="2433"/>
    <cellStyle name="20% - 强调文字颜色 6 4 5" xfId="2434"/>
    <cellStyle name="20% - 强调文字颜色 6 4 6" xfId="2435"/>
    <cellStyle name="20% - 强调文字颜色 6 4 7" xfId="2436"/>
    <cellStyle name="20% - 强调文字颜色 6 4 8" xfId="2437"/>
    <cellStyle name="20% - 强调文字颜色 6 4 9" xfId="2438"/>
    <cellStyle name="20% - 强调文字颜色 6 5" xfId="2439"/>
    <cellStyle name="20% - 强调文字颜色 6 5 2" xfId="2440"/>
    <cellStyle name="20% - 强调文字颜色 6 5 2 2" xfId="2441"/>
    <cellStyle name="20% - 强调文字颜色 6 5 3" xfId="2442"/>
    <cellStyle name="20% - 强调文字颜色 6 5 4" xfId="2443"/>
    <cellStyle name="20% - 强调文字颜色 6 5 5" xfId="2444"/>
    <cellStyle name="20% - 强调文字颜色 6 5 6" xfId="2445"/>
    <cellStyle name="20% - 强调文字颜色 6 5 7" xfId="2446"/>
    <cellStyle name="20% - 强调文字颜色 6 5 8" xfId="2447"/>
    <cellStyle name="20% - 强调文字颜色 6 6" xfId="2448"/>
    <cellStyle name="3232" xfId="2449"/>
    <cellStyle name="3232 2" xfId="2450"/>
    <cellStyle name="3232 3" xfId="2451"/>
    <cellStyle name="3232_ISSR" xfId="2452"/>
    <cellStyle name="40% - Accent1" xfId="2453"/>
    <cellStyle name="40% - Accent1 10 2" xfId="2454"/>
    <cellStyle name="40% - Accent1 10 3" xfId="2455"/>
    <cellStyle name="40% - Accent1 11 2" xfId="2456"/>
    <cellStyle name="40% - Accent1 11 3" xfId="2457"/>
    <cellStyle name="40% - Accent1 12 2" xfId="2458"/>
    <cellStyle name="40% - Accent1 12 3" xfId="2459"/>
    <cellStyle name="40% - Accent1 13 2" xfId="2460"/>
    <cellStyle name="40% - Accent1 13 3" xfId="2461"/>
    <cellStyle name="40% - Accent1 14 2" xfId="2462"/>
    <cellStyle name="40% - Accent1 14 3" xfId="2463"/>
    <cellStyle name="40% - Accent1 15 2" xfId="2464"/>
    <cellStyle name="40% - Accent1 15 3" xfId="2465"/>
    <cellStyle name="40% - Accent1 16 2" xfId="2466"/>
    <cellStyle name="40% - Accent1 16 3" xfId="2467"/>
    <cellStyle name="40% - Accent1 17 2" xfId="2468"/>
    <cellStyle name="40% - Accent1 17 3" xfId="2469"/>
    <cellStyle name="40% - Accent1 18 2" xfId="2470"/>
    <cellStyle name="40% - Accent1 18 3" xfId="2471"/>
    <cellStyle name="40% - Accent1 19 2" xfId="2472"/>
    <cellStyle name="40% - Accent1 19 3" xfId="2473"/>
    <cellStyle name="40% - Accent1 2" xfId="2474"/>
    <cellStyle name="40% - Accent1 2 2" xfId="2475"/>
    <cellStyle name="40% - Accent1 2 3" xfId="2476"/>
    <cellStyle name="40% - Accent1 20 2" xfId="2477"/>
    <cellStyle name="40% - Accent1 20 3" xfId="2478"/>
    <cellStyle name="40% - Accent1 21 2" xfId="2479"/>
    <cellStyle name="40% - Accent1 21 3" xfId="2480"/>
    <cellStyle name="40% - Accent1 22 2" xfId="2481"/>
    <cellStyle name="40% - Accent1 22 3" xfId="2482"/>
    <cellStyle name="40% - Accent1 3 2" xfId="2483"/>
    <cellStyle name="40% - Accent1 3 3" xfId="2484"/>
    <cellStyle name="40% - Accent1 4 2" xfId="2485"/>
    <cellStyle name="40% - Accent1 4 3" xfId="2486"/>
    <cellStyle name="40% - Accent1 5 2" xfId="2487"/>
    <cellStyle name="40% - Accent1 5 3" xfId="2488"/>
    <cellStyle name="40% - Accent1 6 2" xfId="2489"/>
    <cellStyle name="40% - Accent1 6 3" xfId="2490"/>
    <cellStyle name="40% - Accent1 7 2" xfId="2491"/>
    <cellStyle name="40% - Accent1 7 3" xfId="2492"/>
    <cellStyle name="40% - Accent1 8 2" xfId="2493"/>
    <cellStyle name="40% - Accent1 8 3" xfId="2494"/>
    <cellStyle name="40% - Accent1 9 2" xfId="2495"/>
    <cellStyle name="40% - Accent1 9 3" xfId="2496"/>
    <cellStyle name="40% - Accent2" xfId="2497"/>
    <cellStyle name="40% - Accent2 10 2" xfId="2498"/>
    <cellStyle name="40% - Accent2 10 3" xfId="2499"/>
    <cellStyle name="40% - Accent2 11 2" xfId="2500"/>
    <cellStyle name="40% - Accent2 11 3" xfId="2501"/>
    <cellStyle name="40% - Accent2 12 2" xfId="2502"/>
    <cellStyle name="40% - Accent2 12 3" xfId="2503"/>
    <cellStyle name="40% - Accent2 13 2" xfId="2504"/>
    <cellStyle name="40% - Accent2 13 3" xfId="2505"/>
    <cellStyle name="40% - Accent2 14 2" xfId="2506"/>
    <cellStyle name="40% - Accent2 14 3" xfId="2507"/>
    <cellStyle name="40% - Accent2 15 2" xfId="2508"/>
    <cellStyle name="40% - Accent2 15 3" xfId="2509"/>
    <cellStyle name="40% - Accent2 16 2" xfId="2510"/>
    <cellStyle name="40% - Accent2 16 3" xfId="2511"/>
    <cellStyle name="40% - Accent2 17 2" xfId="2512"/>
    <cellStyle name="40% - Accent2 17 3" xfId="2513"/>
    <cellStyle name="40% - Accent2 18 2" xfId="2514"/>
    <cellStyle name="40% - Accent2 18 3" xfId="2515"/>
    <cellStyle name="40% - Accent2 19 2" xfId="2516"/>
    <cellStyle name="40% - Accent2 19 3" xfId="2517"/>
    <cellStyle name="40% - Accent2 2" xfId="2518"/>
    <cellStyle name="40% - Accent2 2 2" xfId="2519"/>
    <cellStyle name="40% - Accent2 2 3" xfId="2520"/>
    <cellStyle name="40% - Accent2 20 2" xfId="2521"/>
    <cellStyle name="40% - Accent2 20 3" xfId="2522"/>
    <cellStyle name="40% - Accent2 21 2" xfId="2523"/>
    <cellStyle name="40% - Accent2 21 3" xfId="2524"/>
    <cellStyle name="40% - Accent2 22 2" xfId="2525"/>
    <cellStyle name="40% - Accent2 22 3" xfId="2526"/>
    <cellStyle name="40% - Accent2 3 2" xfId="2527"/>
    <cellStyle name="40% - Accent2 3 3" xfId="2528"/>
    <cellStyle name="40% - Accent2 4 2" xfId="2529"/>
    <cellStyle name="40% - Accent2 4 3" xfId="2530"/>
    <cellStyle name="40% - Accent2 5 2" xfId="2531"/>
    <cellStyle name="40% - Accent2 5 3" xfId="2532"/>
    <cellStyle name="40% - Accent2 6 2" xfId="2533"/>
    <cellStyle name="40% - Accent2 6 3" xfId="2534"/>
    <cellStyle name="40% - Accent2 7 2" xfId="2535"/>
    <cellStyle name="40% - Accent2 7 3" xfId="2536"/>
    <cellStyle name="40% - Accent2 8 2" xfId="2537"/>
    <cellStyle name="40% - Accent2 8 3" xfId="2538"/>
    <cellStyle name="40% - Accent2 9 2" xfId="2539"/>
    <cellStyle name="40% - Accent2 9 3" xfId="2540"/>
    <cellStyle name="40% - Accent3" xfId="2541"/>
    <cellStyle name="40% - Accent3 10 2" xfId="2542"/>
    <cellStyle name="40% - Accent3 10 3" xfId="2543"/>
    <cellStyle name="40% - Accent3 11 2" xfId="2544"/>
    <cellStyle name="40% - Accent3 11 3" xfId="2545"/>
    <cellStyle name="40% - Accent3 12 2" xfId="2546"/>
    <cellStyle name="40% - Accent3 12 3" xfId="2547"/>
    <cellStyle name="40% - Accent3 13 2" xfId="2548"/>
    <cellStyle name="40% - Accent3 13 3" xfId="2549"/>
    <cellStyle name="40% - Accent3 14 2" xfId="2550"/>
    <cellStyle name="40% - Accent3 14 3" xfId="2551"/>
    <cellStyle name="40% - Accent3 15 2" xfId="2552"/>
    <cellStyle name="40% - Accent3 15 3" xfId="2553"/>
    <cellStyle name="40% - Accent3 16 2" xfId="2554"/>
    <cellStyle name="40% - Accent3 16 3" xfId="2555"/>
    <cellStyle name="40% - Accent3 17 2" xfId="2556"/>
    <cellStyle name="40% - Accent3 17 3" xfId="2557"/>
    <cellStyle name="40% - Accent3 18 2" xfId="2558"/>
    <cellStyle name="40% - Accent3 18 3" xfId="2559"/>
    <cellStyle name="40% - Accent3 19 2" xfId="2560"/>
    <cellStyle name="40% - Accent3 19 3" xfId="2561"/>
    <cellStyle name="40% - Accent3 2" xfId="2562"/>
    <cellStyle name="40% - Accent3 2 2" xfId="2563"/>
    <cellStyle name="40% - Accent3 2 3" xfId="2564"/>
    <cellStyle name="40% - Accent3 20 2" xfId="2565"/>
    <cellStyle name="40% - Accent3 20 3" xfId="2566"/>
    <cellStyle name="40% - Accent3 21 2" xfId="2567"/>
    <cellStyle name="40% - Accent3 21 3" xfId="2568"/>
    <cellStyle name="40% - Accent3 22 2" xfId="2569"/>
    <cellStyle name="40% - Accent3 22 3" xfId="2570"/>
    <cellStyle name="40% - Accent3 3 2" xfId="2571"/>
    <cellStyle name="40% - Accent3 3 3" xfId="2572"/>
    <cellStyle name="40% - Accent3 4 2" xfId="2573"/>
    <cellStyle name="40% - Accent3 4 3" xfId="2574"/>
    <cellStyle name="40% - Accent3 5 2" xfId="2575"/>
    <cellStyle name="40% - Accent3 5 3" xfId="2576"/>
    <cellStyle name="40% - Accent3 6 2" xfId="2577"/>
    <cellStyle name="40% - Accent3 6 3" xfId="2578"/>
    <cellStyle name="40% - Accent3 7 2" xfId="2579"/>
    <cellStyle name="40% - Accent3 7 3" xfId="2580"/>
    <cellStyle name="40% - Accent3 8 2" xfId="2581"/>
    <cellStyle name="40% - Accent3 8 3" xfId="2582"/>
    <cellStyle name="40% - Accent3 9 2" xfId="2583"/>
    <cellStyle name="40% - Accent3 9 3" xfId="2584"/>
    <cellStyle name="40% - Accent4" xfId="2585"/>
    <cellStyle name="40% - Accent4 10 2" xfId="2586"/>
    <cellStyle name="40% - Accent4 10 3" xfId="2587"/>
    <cellStyle name="40% - Accent4 11 2" xfId="2588"/>
    <cellStyle name="40% - Accent4 11 3" xfId="2589"/>
    <cellStyle name="40% - Accent4 12 2" xfId="2590"/>
    <cellStyle name="40% - Accent4 12 3" xfId="2591"/>
    <cellStyle name="40% - Accent4 13 2" xfId="2592"/>
    <cellStyle name="40% - Accent4 13 3" xfId="2593"/>
    <cellStyle name="40% - Accent4 14 2" xfId="2594"/>
    <cellStyle name="40% - Accent4 14 3" xfId="2595"/>
    <cellStyle name="40% - Accent4 15 2" xfId="2596"/>
    <cellStyle name="40% - Accent4 15 3" xfId="2597"/>
    <cellStyle name="40% - Accent4 16 2" xfId="2598"/>
    <cellStyle name="40% - Accent4 16 3" xfId="2599"/>
    <cellStyle name="40% - Accent4 17 2" xfId="2600"/>
    <cellStyle name="40% - Accent4 17 3" xfId="2601"/>
    <cellStyle name="40% - Accent4 18 2" xfId="2602"/>
    <cellStyle name="40% - Accent4 18 3" xfId="2603"/>
    <cellStyle name="40% - Accent4 19 2" xfId="2604"/>
    <cellStyle name="40% - Accent4 19 3" xfId="2605"/>
    <cellStyle name="40% - Accent4 2" xfId="2606"/>
    <cellStyle name="40% - Accent4 2 2" xfId="2607"/>
    <cellStyle name="40% - Accent4 2 3" xfId="2608"/>
    <cellStyle name="40% - Accent4 20 2" xfId="2609"/>
    <cellStyle name="40% - Accent4 20 3" xfId="2610"/>
    <cellStyle name="40% - Accent4 21 2" xfId="2611"/>
    <cellStyle name="40% - Accent4 21 3" xfId="2612"/>
    <cellStyle name="40% - Accent4 22 2" xfId="2613"/>
    <cellStyle name="40% - Accent4 22 3" xfId="2614"/>
    <cellStyle name="40% - Accent4 3 2" xfId="2615"/>
    <cellStyle name="40% - Accent4 3 3" xfId="2616"/>
    <cellStyle name="40% - Accent4 4 2" xfId="2617"/>
    <cellStyle name="40% - Accent4 4 3" xfId="2618"/>
    <cellStyle name="40% - Accent4 5 2" xfId="2619"/>
    <cellStyle name="40% - Accent4 5 3" xfId="2620"/>
    <cellStyle name="40% - Accent4 6 2" xfId="2621"/>
    <cellStyle name="40% - Accent4 6 3" xfId="2622"/>
    <cellStyle name="40% - Accent4 7 2" xfId="2623"/>
    <cellStyle name="40% - Accent4 7 3" xfId="2624"/>
    <cellStyle name="40% - Accent4 8 2" xfId="2625"/>
    <cellStyle name="40% - Accent4 8 3" xfId="2626"/>
    <cellStyle name="40% - Accent4 9 2" xfId="2627"/>
    <cellStyle name="40% - Accent4 9 3" xfId="2628"/>
    <cellStyle name="40% - Accent5" xfId="2629"/>
    <cellStyle name="40% - Accent5 10 2" xfId="2630"/>
    <cellStyle name="40% - Accent5 10 3" xfId="2631"/>
    <cellStyle name="40% - Accent5 11 2" xfId="2632"/>
    <cellStyle name="40% - Accent5 11 3" xfId="2633"/>
    <cellStyle name="40% - Accent5 12 2" xfId="2634"/>
    <cellStyle name="40% - Accent5 12 3" xfId="2635"/>
    <cellStyle name="40% - Accent5 13 2" xfId="2636"/>
    <cellStyle name="40% - Accent5 13 3" xfId="2637"/>
    <cellStyle name="40% - Accent5 14 2" xfId="2638"/>
    <cellStyle name="40% - Accent5 14 3" xfId="2639"/>
    <cellStyle name="40% - Accent5 15 2" xfId="2640"/>
    <cellStyle name="40% - Accent5 15 3" xfId="2641"/>
    <cellStyle name="40% - Accent5 16 2" xfId="2642"/>
    <cellStyle name="40% - Accent5 16 3" xfId="2643"/>
    <cellStyle name="40% - Accent5 17 2" xfId="2644"/>
    <cellStyle name="40% - Accent5 17 3" xfId="2645"/>
    <cellStyle name="40% - Accent5 18 2" xfId="2646"/>
    <cellStyle name="40% - Accent5 18 3" xfId="2647"/>
    <cellStyle name="40% - Accent5 19 2" xfId="2648"/>
    <cellStyle name="40% - Accent5 19 3" xfId="2649"/>
    <cellStyle name="40% - Accent5 2" xfId="2650"/>
    <cellStyle name="40% - Accent5 2 2" xfId="2651"/>
    <cellStyle name="40% - Accent5 2 3" xfId="2652"/>
    <cellStyle name="40% - Accent5 20 2" xfId="2653"/>
    <cellStyle name="40% - Accent5 20 3" xfId="2654"/>
    <cellStyle name="40% - Accent5 21 2" xfId="2655"/>
    <cellStyle name="40% - Accent5 21 3" xfId="2656"/>
    <cellStyle name="40% - Accent5 22 2" xfId="2657"/>
    <cellStyle name="40% - Accent5 22 3" xfId="2658"/>
    <cellStyle name="40% - Accent5 3 2" xfId="2659"/>
    <cellStyle name="40% - Accent5 3 3" xfId="2660"/>
    <cellStyle name="40% - Accent5 4 2" xfId="2661"/>
    <cellStyle name="40% - Accent5 4 3" xfId="2662"/>
    <cellStyle name="40% - Accent5 5 2" xfId="2663"/>
    <cellStyle name="40% - Accent5 5 3" xfId="2664"/>
    <cellStyle name="40% - Accent5 6 2" xfId="2665"/>
    <cellStyle name="40% - Accent5 6 3" xfId="2666"/>
    <cellStyle name="40% - Accent5 7 2" xfId="2667"/>
    <cellStyle name="40% - Accent5 7 3" xfId="2668"/>
    <cellStyle name="40% - Accent5 8 2" xfId="2669"/>
    <cellStyle name="40% - Accent5 8 3" xfId="2670"/>
    <cellStyle name="40% - Accent5 9 2" xfId="2671"/>
    <cellStyle name="40% - Accent5 9 3" xfId="2672"/>
    <cellStyle name="40% - Accent6" xfId="2673"/>
    <cellStyle name="40% - Accent6 10 2" xfId="2674"/>
    <cellStyle name="40% - Accent6 10 3" xfId="2675"/>
    <cellStyle name="40% - Accent6 11 2" xfId="2676"/>
    <cellStyle name="40% - Accent6 11 3" xfId="2677"/>
    <cellStyle name="40% - Accent6 12 2" xfId="2678"/>
    <cellStyle name="40% - Accent6 12 3" xfId="2679"/>
    <cellStyle name="40% - Accent6 13 2" xfId="2680"/>
    <cellStyle name="40% - Accent6 13 3" xfId="2681"/>
    <cellStyle name="40% - Accent6 14 2" xfId="2682"/>
    <cellStyle name="40% - Accent6 14 3" xfId="2683"/>
    <cellStyle name="40% - Accent6 15 2" xfId="2684"/>
    <cellStyle name="40% - Accent6 15 3" xfId="2685"/>
    <cellStyle name="40% - Accent6 16 2" xfId="2686"/>
    <cellStyle name="40% - Accent6 16 3" xfId="2687"/>
    <cellStyle name="40% - Accent6 17 2" xfId="2688"/>
    <cellStyle name="40% - Accent6 17 3" xfId="2689"/>
    <cellStyle name="40% - Accent6 18 2" xfId="2690"/>
    <cellStyle name="40% - Accent6 18 3" xfId="2691"/>
    <cellStyle name="40% - Accent6 19 2" xfId="2692"/>
    <cellStyle name="40% - Accent6 19 3" xfId="2693"/>
    <cellStyle name="40% - Accent6 2" xfId="2694"/>
    <cellStyle name="40% - Accent6 2 2" xfId="2695"/>
    <cellStyle name="40% - Accent6 2 3" xfId="2696"/>
    <cellStyle name="40% - Accent6 20 2" xfId="2697"/>
    <cellStyle name="40% - Accent6 20 3" xfId="2698"/>
    <cellStyle name="40% - Accent6 21 2" xfId="2699"/>
    <cellStyle name="40% - Accent6 21 3" xfId="2700"/>
    <cellStyle name="40% - Accent6 22 2" xfId="2701"/>
    <cellStyle name="40% - Accent6 22 3" xfId="2702"/>
    <cellStyle name="40% - Accent6 3 2" xfId="2703"/>
    <cellStyle name="40% - Accent6 3 3" xfId="2704"/>
    <cellStyle name="40% - Accent6 4 2" xfId="2705"/>
    <cellStyle name="40% - Accent6 4 3" xfId="2706"/>
    <cellStyle name="40% - Accent6 5 2" xfId="2707"/>
    <cellStyle name="40% - Accent6 5 3" xfId="2708"/>
    <cellStyle name="40% - Accent6 6 2" xfId="2709"/>
    <cellStyle name="40% - Accent6 6 3" xfId="2710"/>
    <cellStyle name="40% - Accent6 7 2" xfId="2711"/>
    <cellStyle name="40% - Accent6 7 3" xfId="2712"/>
    <cellStyle name="40% - Accent6 8 2" xfId="2713"/>
    <cellStyle name="40% - Accent6 8 3" xfId="2714"/>
    <cellStyle name="40% - Accent6 9 2" xfId="2715"/>
    <cellStyle name="40% - Accent6 9 3" xfId="2716"/>
    <cellStyle name="40% - アクセント 1" xfId="2717"/>
    <cellStyle name="40% - アクセント 1 2" xfId="2718"/>
    <cellStyle name="40% - アクセント 2" xfId="2719"/>
    <cellStyle name="40% - アクセント 2 2" xfId="2720"/>
    <cellStyle name="40% - アクセント 3" xfId="2721"/>
    <cellStyle name="40% - アクセント 3 2" xfId="2722"/>
    <cellStyle name="40% - アクセント 4" xfId="2723"/>
    <cellStyle name="40% - アクセント 4 2" xfId="2724"/>
    <cellStyle name="40% - アクセント 5" xfId="2725"/>
    <cellStyle name="40% - アクセント 5 2" xfId="2726"/>
    <cellStyle name="40% - アクセント 6" xfId="2727"/>
    <cellStyle name="40% - アクセント 6 2" xfId="2728"/>
    <cellStyle name="40% - 강조색1" xfId="2729"/>
    <cellStyle name="40% - 강조색1 2" xfId="2730"/>
    <cellStyle name="40% - 강조색2" xfId="2731"/>
    <cellStyle name="40% - 강조색2 2" xfId="2732"/>
    <cellStyle name="40% - 강조색3" xfId="2733"/>
    <cellStyle name="40% - 강조색3 2" xfId="2734"/>
    <cellStyle name="40% - 강조색4" xfId="2735"/>
    <cellStyle name="40% - 강조색4 2" xfId="2736"/>
    <cellStyle name="40% - 강조색5" xfId="2737"/>
    <cellStyle name="40% - 강조색5 2" xfId="2738"/>
    <cellStyle name="40% - 강조색6" xfId="2739"/>
    <cellStyle name="40% - 강조색6 2" xfId="2740"/>
    <cellStyle name="40% - 强调文字颜色 1 2" xfId="2741"/>
    <cellStyle name="40% - 强调文字颜色 1 2 10" xfId="2742"/>
    <cellStyle name="40% - 强调文字颜色 1 2 11" xfId="2743"/>
    <cellStyle name="40% - 强调文字颜色 1 2 2" xfId="2744"/>
    <cellStyle name="40% - 强调文字颜色 1 2 2 2" xfId="2745"/>
    <cellStyle name="40% - 强调文字颜色 1 2 2 2 2" xfId="2746"/>
    <cellStyle name="40% - 强调文字颜色 1 2 2 2 2 2" xfId="2747"/>
    <cellStyle name="40% - 强调文字颜色 1 2 2 2 3" xfId="2748"/>
    <cellStyle name="40% - 强调文字颜色 1 2 2 2 4" xfId="2749"/>
    <cellStyle name="40% - 强调文字颜色 1 2 2 2 5" xfId="2750"/>
    <cellStyle name="40% - 强调文字颜色 1 2 2 2 6" xfId="2751"/>
    <cellStyle name="40% - 强调文字颜色 1 2 2 2 7" xfId="2752"/>
    <cellStyle name="40% - 强调文字颜色 1 2 2 2 8" xfId="2753"/>
    <cellStyle name="40% - 强调文字颜色 1 2 2 3" xfId="2754"/>
    <cellStyle name="40% - 强调文字颜色 1 2 2 3 2" xfId="2755"/>
    <cellStyle name="40% - 强调文字颜色 1 2 2 4" xfId="2756"/>
    <cellStyle name="40% - 强调文字颜色 1 2 2 5" xfId="2757"/>
    <cellStyle name="40% - 强调文字颜色 1 2 2 6" xfId="2758"/>
    <cellStyle name="40% - 强调文字颜色 1 2 2 7" xfId="2759"/>
    <cellStyle name="40% - 强调文字颜色 1 2 2 8" xfId="2760"/>
    <cellStyle name="40% - 强调文字颜色 1 2 2 9" xfId="2761"/>
    <cellStyle name="40% - 强调文字颜色 1 2 3" xfId="2762"/>
    <cellStyle name="40% - 强调文字颜色 1 2 3 2" xfId="2763"/>
    <cellStyle name="40% - 强调文字颜色 1 2 3 2 2" xfId="2764"/>
    <cellStyle name="40% - 强调文字颜色 1 2 3 2 2 2" xfId="2765"/>
    <cellStyle name="40% - 强调文字颜色 1 2 3 2 3" xfId="2766"/>
    <cellStyle name="40% - 强调文字颜色 1 2 3 2 4" xfId="2767"/>
    <cellStyle name="40% - 强调文字颜色 1 2 3 2 5" xfId="2768"/>
    <cellStyle name="40% - 强调文字颜色 1 2 3 2 6" xfId="2769"/>
    <cellStyle name="40% - 强调文字颜色 1 2 3 2 7" xfId="2770"/>
    <cellStyle name="40% - 强调文字颜色 1 2 3 2 8" xfId="2771"/>
    <cellStyle name="40% - 强调文字颜色 1 2 3 3" xfId="2772"/>
    <cellStyle name="40% - 强调文字颜色 1 2 3 3 2" xfId="2773"/>
    <cellStyle name="40% - 强调文字颜色 1 2 3 4" xfId="2774"/>
    <cellStyle name="40% - 强调文字颜色 1 2 3 5" xfId="2775"/>
    <cellStyle name="40% - 强调文字颜色 1 2 3 6" xfId="2776"/>
    <cellStyle name="40% - 强调文字颜色 1 2 3 7" xfId="2777"/>
    <cellStyle name="40% - 强调文字颜色 1 2 3 8" xfId="2778"/>
    <cellStyle name="40% - 强调文字颜色 1 2 3 9" xfId="2779"/>
    <cellStyle name="40% - 强调文字颜色 1 2 4" xfId="2780"/>
    <cellStyle name="40% - 强调文字颜色 1 2 4 2" xfId="2781"/>
    <cellStyle name="40% - 强调文字颜色 1 2 4 2 2" xfId="2782"/>
    <cellStyle name="40% - 强调文字颜色 1 2 4 3" xfId="2783"/>
    <cellStyle name="40% - 强调文字颜色 1 2 4 4" xfId="2784"/>
    <cellStyle name="40% - 强调文字颜色 1 2 4 5" xfId="2785"/>
    <cellStyle name="40% - 强调文字颜色 1 2 4 6" xfId="2786"/>
    <cellStyle name="40% - 强调文字颜色 1 2 4 7" xfId="2787"/>
    <cellStyle name="40% - 强调文字颜色 1 2 4 8" xfId="2788"/>
    <cellStyle name="40% - 强调文字颜色 1 2 5" xfId="2789"/>
    <cellStyle name="40% - 强调文字颜色 1 2 5 2" xfId="2790"/>
    <cellStyle name="40% - 强调文字颜色 1 2 6" xfId="2791"/>
    <cellStyle name="40% - 强调文字颜色 1 2 6 2" xfId="2792"/>
    <cellStyle name="40% - 强调文字颜色 1 2 7" xfId="2793"/>
    <cellStyle name="40% - 强调文字颜色 1 2 8" xfId="2794"/>
    <cellStyle name="40% - 强调文字颜色 1 2 9" xfId="2795"/>
    <cellStyle name="40% - 强调文字颜色 1 3" xfId="2796"/>
    <cellStyle name="40% - 强调文字颜色 1 3 2" xfId="2797"/>
    <cellStyle name="40% - 强调文字颜色 1 3 2 2" xfId="2798"/>
    <cellStyle name="40% - 强调文字颜色 1 3 2 2 2" xfId="2799"/>
    <cellStyle name="40% - 强调文字颜色 1 3 2 3" xfId="2800"/>
    <cellStyle name="40% - 强调文字颜色 1 3 2 4" xfId="2801"/>
    <cellStyle name="40% - 强调文字颜色 1 3 2 5" xfId="2802"/>
    <cellStyle name="40% - 强调文字颜色 1 3 2 6" xfId="2803"/>
    <cellStyle name="40% - 强调文字颜色 1 3 2 7" xfId="2804"/>
    <cellStyle name="40% - 强调文字颜色 1 3 2 8" xfId="2805"/>
    <cellStyle name="40% - 强调文字颜色 1 3 3" xfId="2806"/>
    <cellStyle name="40% - 强调文字颜色 1 3 3 2" xfId="2807"/>
    <cellStyle name="40% - 强调文字颜色 1 3 4" xfId="2808"/>
    <cellStyle name="40% - 强调文字颜色 1 3 4 2" xfId="2809"/>
    <cellStyle name="40% - 强调文字颜色 1 3 5" xfId="2810"/>
    <cellStyle name="40% - 强调文字颜色 1 3 6" xfId="2811"/>
    <cellStyle name="40% - 强调文字颜色 1 3 7" xfId="2812"/>
    <cellStyle name="40% - 强调文字颜色 1 3 8" xfId="2813"/>
    <cellStyle name="40% - 强调文字颜色 1 3 9" xfId="2814"/>
    <cellStyle name="40% - 强调文字颜色 1 4" xfId="2815"/>
    <cellStyle name="40% - 强调文字颜色 1 4 2" xfId="2816"/>
    <cellStyle name="40% - 强调文字颜色 1 4 2 2" xfId="2817"/>
    <cellStyle name="40% - 强调文字颜色 1 4 2 2 2" xfId="2818"/>
    <cellStyle name="40% - 强调文字颜色 1 4 2 3" xfId="2819"/>
    <cellStyle name="40% - 强调文字颜色 1 4 2 4" xfId="2820"/>
    <cellStyle name="40% - 强调文字颜色 1 4 2 5" xfId="2821"/>
    <cellStyle name="40% - 强调文字颜色 1 4 2 6" xfId="2822"/>
    <cellStyle name="40% - 强调文字颜色 1 4 2 7" xfId="2823"/>
    <cellStyle name="40% - 强调文字颜色 1 4 2 8" xfId="2824"/>
    <cellStyle name="40% - 强调文字颜色 1 4 3" xfId="2825"/>
    <cellStyle name="40% - 强调文字颜色 1 4 3 2" xfId="2826"/>
    <cellStyle name="40% - 强调文字颜色 1 4 4" xfId="2827"/>
    <cellStyle name="40% - 强调文字颜色 1 4 5" xfId="2828"/>
    <cellStyle name="40% - 强调文字颜色 1 4 6" xfId="2829"/>
    <cellStyle name="40% - 强调文字颜色 1 4 7" xfId="2830"/>
    <cellStyle name="40% - 强调文字颜色 1 4 8" xfId="2831"/>
    <cellStyle name="40% - 强调文字颜色 1 4 9" xfId="2832"/>
    <cellStyle name="40% - 强调文字颜色 1 5" xfId="2833"/>
    <cellStyle name="40% - 强调文字颜色 1 5 2" xfId="2834"/>
    <cellStyle name="40% - 强调文字颜色 1 5 2 2" xfId="2835"/>
    <cellStyle name="40% - 强调文字颜色 1 5 3" xfId="2836"/>
    <cellStyle name="40% - 强调文字颜色 1 5 4" xfId="2837"/>
    <cellStyle name="40% - 强调文字颜色 1 5 5" xfId="2838"/>
    <cellStyle name="40% - 强调文字颜色 1 5 6" xfId="2839"/>
    <cellStyle name="40% - 强调文字颜色 1 5 7" xfId="2840"/>
    <cellStyle name="40% - 强调文字颜色 1 5 8" xfId="2841"/>
    <cellStyle name="40% - 强调文字颜色 1 6" xfId="2842"/>
    <cellStyle name="40% - 强调文字颜色 2 2" xfId="2843"/>
    <cellStyle name="40% - 强调文字颜色 2 2 10" xfId="2844"/>
    <cellStyle name="40% - 强调文字颜色 2 2 11" xfId="2845"/>
    <cellStyle name="40% - 强调文字颜色 2 2 2" xfId="2846"/>
    <cellStyle name="40% - 强调文字颜色 2 2 2 2" xfId="2847"/>
    <cellStyle name="40% - 强调文字颜色 2 2 2 2 2" xfId="2848"/>
    <cellStyle name="40% - 强调文字颜色 2 2 2 2 2 2" xfId="2849"/>
    <cellStyle name="40% - 强调文字颜色 2 2 2 2 3" xfId="2850"/>
    <cellStyle name="40% - 强调文字颜色 2 2 2 2 4" xfId="2851"/>
    <cellStyle name="40% - 强调文字颜色 2 2 2 2 5" xfId="2852"/>
    <cellStyle name="40% - 强调文字颜色 2 2 2 2 6" xfId="2853"/>
    <cellStyle name="40% - 强调文字颜色 2 2 2 2 7" xfId="2854"/>
    <cellStyle name="40% - 强调文字颜色 2 2 2 2 8" xfId="2855"/>
    <cellStyle name="40% - 强调文字颜色 2 2 2 3" xfId="2856"/>
    <cellStyle name="40% - 强调文字颜色 2 2 2 3 2" xfId="2857"/>
    <cellStyle name="40% - 强调文字颜色 2 2 2 4" xfId="2858"/>
    <cellStyle name="40% - 强调文字颜色 2 2 2 5" xfId="2859"/>
    <cellStyle name="40% - 强调文字颜色 2 2 2 6" xfId="2860"/>
    <cellStyle name="40% - 强调文字颜色 2 2 2 7" xfId="2861"/>
    <cellStyle name="40% - 强调文字颜色 2 2 2 8" xfId="2862"/>
    <cellStyle name="40% - 强调文字颜色 2 2 2 9" xfId="2863"/>
    <cellStyle name="40% - 强调文字颜色 2 2 3" xfId="2864"/>
    <cellStyle name="40% - 强调文字颜色 2 2 3 2" xfId="2865"/>
    <cellStyle name="40% - 强调文字颜色 2 2 3 2 2" xfId="2866"/>
    <cellStyle name="40% - 强调文字颜色 2 2 3 2 2 2" xfId="2867"/>
    <cellStyle name="40% - 强调文字颜色 2 2 3 2 3" xfId="2868"/>
    <cellStyle name="40% - 强调文字颜色 2 2 3 2 4" xfId="2869"/>
    <cellStyle name="40% - 强调文字颜色 2 2 3 2 5" xfId="2870"/>
    <cellStyle name="40% - 强调文字颜色 2 2 3 2 6" xfId="2871"/>
    <cellStyle name="40% - 强调文字颜色 2 2 3 2 7" xfId="2872"/>
    <cellStyle name="40% - 强调文字颜色 2 2 3 2 8" xfId="2873"/>
    <cellStyle name="40% - 强调文字颜色 2 2 3 3" xfId="2874"/>
    <cellStyle name="40% - 强调文字颜色 2 2 3 3 2" xfId="2875"/>
    <cellStyle name="40% - 强调文字颜色 2 2 3 4" xfId="2876"/>
    <cellStyle name="40% - 强调文字颜色 2 2 3 5" xfId="2877"/>
    <cellStyle name="40% - 强调文字颜色 2 2 3 6" xfId="2878"/>
    <cellStyle name="40% - 强调文字颜色 2 2 3 7" xfId="2879"/>
    <cellStyle name="40% - 强调文字颜色 2 2 3 8" xfId="2880"/>
    <cellStyle name="40% - 强调文字颜色 2 2 3 9" xfId="2881"/>
    <cellStyle name="40% - 强调文字颜色 2 2 4" xfId="2882"/>
    <cellStyle name="40% - 强调文字颜色 2 2 4 2" xfId="2883"/>
    <cellStyle name="40% - 强调文字颜色 2 2 4 2 2" xfId="2884"/>
    <cellStyle name="40% - 强调文字颜色 2 2 4 3" xfId="2885"/>
    <cellStyle name="40% - 强调文字颜色 2 2 4 4" xfId="2886"/>
    <cellStyle name="40% - 强调文字颜色 2 2 4 5" xfId="2887"/>
    <cellStyle name="40% - 强调文字颜色 2 2 4 6" xfId="2888"/>
    <cellStyle name="40% - 强调文字颜色 2 2 4 7" xfId="2889"/>
    <cellStyle name="40% - 强调文字颜色 2 2 4 8" xfId="2890"/>
    <cellStyle name="40% - 强调文字颜色 2 2 5" xfId="2891"/>
    <cellStyle name="40% - 强调文字颜色 2 2 5 2" xfId="2892"/>
    <cellStyle name="40% - 强调文字颜色 2 2 6" xfId="2893"/>
    <cellStyle name="40% - 强调文字颜色 2 2 6 2" xfId="2894"/>
    <cellStyle name="40% - 强调文字颜色 2 2 7" xfId="2895"/>
    <cellStyle name="40% - 强调文字颜色 2 2 8" xfId="2896"/>
    <cellStyle name="40% - 强调文字颜色 2 2 9" xfId="2897"/>
    <cellStyle name="40% - 强调文字颜色 2 3" xfId="2898"/>
    <cellStyle name="40% - 强调文字颜色 2 3 2" xfId="2899"/>
    <cellStyle name="40% - 强调文字颜色 2 3 2 2" xfId="2900"/>
    <cellStyle name="40% - 强调文字颜色 2 3 2 2 2" xfId="2901"/>
    <cellStyle name="40% - 强调文字颜色 2 3 2 3" xfId="2902"/>
    <cellStyle name="40% - 强调文字颜色 2 3 2 4" xfId="2903"/>
    <cellStyle name="40% - 强调文字颜色 2 3 2 5" xfId="2904"/>
    <cellStyle name="40% - 强调文字颜色 2 3 2 6" xfId="2905"/>
    <cellStyle name="40% - 强调文字颜色 2 3 2 7" xfId="2906"/>
    <cellStyle name="40% - 强调文字颜色 2 3 2 8" xfId="2907"/>
    <cellStyle name="40% - 强调文字颜色 2 3 3" xfId="2908"/>
    <cellStyle name="40% - 强调文字颜色 2 3 3 2" xfId="2909"/>
    <cellStyle name="40% - 强调文字颜色 2 3 4" xfId="2910"/>
    <cellStyle name="40% - 强调文字颜色 2 3 4 2" xfId="2911"/>
    <cellStyle name="40% - 强调文字颜色 2 3 5" xfId="2912"/>
    <cellStyle name="40% - 强调文字颜色 2 3 6" xfId="2913"/>
    <cellStyle name="40% - 强调文字颜色 2 3 7" xfId="2914"/>
    <cellStyle name="40% - 强调文字颜色 2 3 8" xfId="2915"/>
    <cellStyle name="40% - 强调文字颜色 2 3 9" xfId="2916"/>
    <cellStyle name="40% - 强调文字颜色 2 4" xfId="2917"/>
    <cellStyle name="40% - 强调文字颜色 2 4 2" xfId="2918"/>
    <cellStyle name="40% - 强调文字颜色 2 4 2 2" xfId="2919"/>
    <cellStyle name="40% - 强调文字颜色 2 4 2 2 2" xfId="2920"/>
    <cellStyle name="40% - 强调文字颜色 2 4 2 3" xfId="2921"/>
    <cellStyle name="40% - 强调文字颜色 2 4 2 4" xfId="2922"/>
    <cellStyle name="40% - 强调文字颜色 2 4 2 5" xfId="2923"/>
    <cellStyle name="40% - 强调文字颜色 2 4 2 6" xfId="2924"/>
    <cellStyle name="40% - 强调文字颜色 2 4 2 7" xfId="2925"/>
    <cellStyle name="40% - 强调文字颜色 2 4 2 8" xfId="2926"/>
    <cellStyle name="40% - 强调文字颜色 2 4 3" xfId="2927"/>
    <cellStyle name="40% - 强调文字颜色 2 4 3 2" xfId="2928"/>
    <cellStyle name="40% - 强调文字颜色 2 4 4" xfId="2929"/>
    <cellStyle name="40% - 强调文字颜色 2 4 5" xfId="2930"/>
    <cellStyle name="40% - 强调文字颜色 2 4 6" xfId="2931"/>
    <cellStyle name="40% - 强调文字颜色 2 4 7" xfId="2932"/>
    <cellStyle name="40% - 强调文字颜色 2 4 8" xfId="2933"/>
    <cellStyle name="40% - 强调文字颜色 2 4 9" xfId="2934"/>
    <cellStyle name="40% - 强调文字颜色 2 5" xfId="2935"/>
    <cellStyle name="40% - 强调文字颜色 2 5 2" xfId="2936"/>
    <cellStyle name="40% - 强调文字颜色 2 5 2 2" xfId="2937"/>
    <cellStyle name="40% - 强调文字颜色 2 5 3" xfId="2938"/>
    <cellStyle name="40% - 强调文字颜色 2 5 4" xfId="2939"/>
    <cellStyle name="40% - 强调文字颜色 2 5 5" xfId="2940"/>
    <cellStyle name="40% - 强调文字颜色 2 5 6" xfId="2941"/>
    <cellStyle name="40% - 强调文字颜色 2 5 7" xfId="2942"/>
    <cellStyle name="40% - 强调文字颜色 2 5 8" xfId="2943"/>
    <cellStyle name="40% - 强调文字颜色 2 6" xfId="2944"/>
    <cellStyle name="40% - 强调文字颜色 3 2" xfId="2945"/>
    <cellStyle name="40% - 强调文字颜色 3 2 10" xfId="2946"/>
    <cellStyle name="40% - 强调文字颜色 3 2 11" xfId="2947"/>
    <cellStyle name="40% - 强调文字颜色 3 2 2" xfId="2948"/>
    <cellStyle name="40% - 强调文字颜色 3 2 2 2" xfId="2949"/>
    <cellStyle name="40% - 强调文字颜色 3 2 2 2 2" xfId="2950"/>
    <cellStyle name="40% - 强调文字颜色 3 2 2 2 2 2" xfId="2951"/>
    <cellStyle name="40% - 强调文字颜色 3 2 2 2 3" xfId="2952"/>
    <cellStyle name="40% - 强调文字颜色 3 2 2 2 4" xfId="2953"/>
    <cellStyle name="40% - 强调文字颜色 3 2 2 2 5" xfId="2954"/>
    <cellStyle name="40% - 强调文字颜色 3 2 2 2 6" xfId="2955"/>
    <cellStyle name="40% - 强调文字颜色 3 2 2 2 7" xfId="2956"/>
    <cellStyle name="40% - 强调文字颜色 3 2 2 2 8" xfId="2957"/>
    <cellStyle name="40% - 强调文字颜色 3 2 2 3" xfId="2958"/>
    <cellStyle name="40% - 强调文字颜色 3 2 2 3 2" xfId="2959"/>
    <cellStyle name="40% - 强调文字颜色 3 2 2 4" xfId="2960"/>
    <cellStyle name="40% - 强调文字颜色 3 2 2 5" xfId="2961"/>
    <cellStyle name="40% - 强调文字颜色 3 2 2 6" xfId="2962"/>
    <cellStyle name="40% - 强调文字颜色 3 2 2 7" xfId="2963"/>
    <cellStyle name="40% - 强调文字颜色 3 2 2 8" xfId="2964"/>
    <cellStyle name="40% - 强调文字颜色 3 2 2 9" xfId="2965"/>
    <cellStyle name="40% - 强调文字颜色 3 2 3" xfId="2966"/>
    <cellStyle name="40% - 强调文字颜色 3 2 3 2" xfId="2967"/>
    <cellStyle name="40% - 强调文字颜色 3 2 3 2 2" xfId="2968"/>
    <cellStyle name="40% - 强调文字颜色 3 2 3 2 2 2" xfId="2969"/>
    <cellStyle name="40% - 强调文字颜色 3 2 3 2 3" xfId="2970"/>
    <cellStyle name="40% - 强调文字颜色 3 2 3 2 4" xfId="2971"/>
    <cellStyle name="40% - 强调文字颜色 3 2 3 2 5" xfId="2972"/>
    <cellStyle name="40% - 强调文字颜色 3 2 3 2 6" xfId="2973"/>
    <cellStyle name="40% - 强调文字颜色 3 2 3 2 7" xfId="2974"/>
    <cellStyle name="40% - 强调文字颜色 3 2 3 2 8" xfId="2975"/>
    <cellStyle name="40% - 强调文字颜色 3 2 3 3" xfId="2976"/>
    <cellStyle name="40% - 强调文字颜色 3 2 3 3 2" xfId="2977"/>
    <cellStyle name="40% - 强调文字颜色 3 2 3 4" xfId="2978"/>
    <cellStyle name="40% - 强调文字颜色 3 2 3 5" xfId="2979"/>
    <cellStyle name="40% - 强调文字颜色 3 2 3 6" xfId="2980"/>
    <cellStyle name="40% - 强调文字颜色 3 2 3 7" xfId="2981"/>
    <cellStyle name="40% - 强调文字颜色 3 2 3 8" xfId="2982"/>
    <cellStyle name="40% - 强调文字颜色 3 2 3 9" xfId="2983"/>
    <cellStyle name="40% - 强调文字颜色 3 2 4" xfId="2984"/>
    <cellStyle name="40% - 强调文字颜色 3 2 4 2" xfId="2985"/>
    <cellStyle name="40% - 强调文字颜色 3 2 4 2 2" xfId="2986"/>
    <cellStyle name="40% - 强调文字颜色 3 2 4 3" xfId="2987"/>
    <cellStyle name="40% - 强调文字颜色 3 2 4 4" xfId="2988"/>
    <cellStyle name="40% - 强调文字颜色 3 2 4 5" xfId="2989"/>
    <cellStyle name="40% - 强调文字颜色 3 2 4 6" xfId="2990"/>
    <cellStyle name="40% - 强调文字颜色 3 2 4 7" xfId="2991"/>
    <cellStyle name="40% - 强调文字颜色 3 2 4 8" xfId="2992"/>
    <cellStyle name="40% - 强调文字颜色 3 2 5" xfId="2993"/>
    <cellStyle name="40% - 强调文字颜色 3 2 5 2" xfId="2994"/>
    <cellStyle name="40% - 强调文字颜色 3 2 6" xfId="2995"/>
    <cellStyle name="40% - 强调文字颜色 3 2 6 2" xfId="2996"/>
    <cellStyle name="40% - 强调文字颜色 3 2 7" xfId="2997"/>
    <cellStyle name="40% - 强调文字颜色 3 2 8" xfId="2998"/>
    <cellStyle name="40% - 强调文字颜色 3 2 9" xfId="2999"/>
    <cellStyle name="40% - 强调文字颜色 3 3" xfId="3000"/>
    <cellStyle name="40% - 强调文字颜色 3 3 2" xfId="3001"/>
    <cellStyle name="40% - 强调文字颜色 3 3 2 2" xfId="3002"/>
    <cellStyle name="40% - 强调文字颜色 3 3 2 2 2" xfId="3003"/>
    <cellStyle name="40% - 强调文字颜色 3 3 2 3" xfId="3004"/>
    <cellStyle name="40% - 强调文字颜色 3 3 2 4" xfId="3005"/>
    <cellStyle name="40% - 强调文字颜色 3 3 2 5" xfId="3006"/>
    <cellStyle name="40% - 强调文字颜色 3 3 2 6" xfId="3007"/>
    <cellStyle name="40% - 强调文字颜色 3 3 2 7" xfId="3008"/>
    <cellStyle name="40% - 强调文字颜色 3 3 2 8" xfId="3009"/>
    <cellStyle name="40% - 强调文字颜色 3 3 3" xfId="3010"/>
    <cellStyle name="40% - 强调文字颜色 3 3 3 2" xfId="3011"/>
    <cellStyle name="40% - 强调文字颜色 3 3 4" xfId="3012"/>
    <cellStyle name="40% - 强调文字颜色 3 3 4 2" xfId="3013"/>
    <cellStyle name="40% - 强调文字颜色 3 3 5" xfId="3014"/>
    <cellStyle name="40% - 强调文字颜色 3 3 6" xfId="3015"/>
    <cellStyle name="40% - 强调文字颜色 3 3 7" xfId="3016"/>
    <cellStyle name="40% - 强调文字颜色 3 3 8" xfId="3017"/>
    <cellStyle name="40% - 强调文字颜色 3 3 9" xfId="3018"/>
    <cellStyle name="40% - 强调文字颜色 3 4" xfId="3019"/>
    <cellStyle name="40% - 强调文字颜色 3 4 2" xfId="3020"/>
    <cellStyle name="40% - 强调文字颜色 3 4 2 2" xfId="3021"/>
    <cellStyle name="40% - 强调文字颜色 3 4 2 2 2" xfId="3022"/>
    <cellStyle name="40% - 强调文字颜色 3 4 2 3" xfId="3023"/>
    <cellStyle name="40% - 强调文字颜色 3 4 2 4" xfId="3024"/>
    <cellStyle name="40% - 强调文字颜色 3 4 2 5" xfId="3025"/>
    <cellStyle name="40% - 强调文字颜色 3 4 2 6" xfId="3026"/>
    <cellStyle name="40% - 强调文字颜色 3 4 2 7" xfId="3027"/>
    <cellStyle name="40% - 强调文字颜色 3 4 2 8" xfId="3028"/>
    <cellStyle name="40% - 强调文字颜色 3 4 3" xfId="3029"/>
    <cellStyle name="40% - 强调文字颜色 3 4 3 2" xfId="3030"/>
    <cellStyle name="40% - 强调文字颜色 3 4 4" xfId="3031"/>
    <cellStyle name="40% - 强调文字颜色 3 4 5" xfId="3032"/>
    <cellStyle name="40% - 强调文字颜色 3 4 6" xfId="3033"/>
    <cellStyle name="40% - 强调文字颜色 3 4 7" xfId="3034"/>
    <cellStyle name="40% - 强调文字颜色 3 4 8" xfId="3035"/>
    <cellStyle name="40% - 强调文字颜色 3 4 9" xfId="3036"/>
    <cellStyle name="40% - 强调文字颜色 3 5" xfId="3037"/>
    <cellStyle name="40% - 强调文字颜色 3 5 2" xfId="3038"/>
    <cellStyle name="40% - 强调文字颜色 3 5 2 2" xfId="3039"/>
    <cellStyle name="40% - 强调文字颜色 3 5 3" xfId="3040"/>
    <cellStyle name="40% - 强调文字颜色 3 5 4" xfId="3041"/>
    <cellStyle name="40% - 强调文字颜色 3 5 5" xfId="3042"/>
    <cellStyle name="40% - 强调文字颜色 3 5 6" xfId="3043"/>
    <cellStyle name="40% - 强调文字颜色 3 5 7" xfId="3044"/>
    <cellStyle name="40% - 强调文字颜色 3 5 8" xfId="3045"/>
    <cellStyle name="40% - 强调文字颜色 3 6" xfId="3046"/>
    <cellStyle name="40% - 强调文字颜色 4 2" xfId="3047"/>
    <cellStyle name="40% - 强调文字颜色 4 2 10" xfId="3048"/>
    <cellStyle name="40% - 强调文字颜色 4 2 11" xfId="3049"/>
    <cellStyle name="40% - 强调文字颜色 4 2 2" xfId="3050"/>
    <cellStyle name="40% - 强调文字颜色 4 2 2 2" xfId="3051"/>
    <cellStyle name="40% - 强调文字颜色 4 2 2 2 2" xfId="3052"/>
    <cellStyle name="40% - 强调文字颜色 4 2 2 2 2 2" xfId="3053"/>
    <cellStyle name="40% - 强调文字颜色 4 2 2 2 3" xfId="3054"/>
    <cellStyle name="40% - 强调文字颜色 4 2 2 2 4" xfId="3055"/>
    <cellStyle name="40% - 强调文字颜色 4 2 2 2 5" xfId="3056"/>
    <cellStyle name="40% - 强调文字颜色 4 2 2 2 6" xfId="3057"/>
    <cellStyle name="40% - 强调文字颜色 4 2 2 2 7" xfId="3058"/>
    <cellStyle name="40% - 强调文字颜色 4 2 2 2 8" xfId="3059"/>
    <cellStyle name="40% - 强调文字颜色 4 2 2 3" xfId="3060"/>
    <cellStyle name="40% - 强调文字颜色 4 2 2 3 2" xfId="3061"/>
    <cellStyle name="40% - 强调文字颜色 4 2 2 4" xfId="3062"/>
    <cellStyle name="40% - 强调文字颜色 4 2 2 5" xfId="3063"/>
    <cellStyle name="40% - 强调文字颜色 4 2 2 6" xfId="3064"/>
    <cellStyle name="40% - 强调文字颜色 4 2 2 7" xfId="3065"/>
    <cellStyle name="40% - 强调文字颜色 4 2 2 8" xfId="3066"/>
    <cellStyle name="40% - 强调文字颜色 4 2 2 9" xfId="3067"/>
    <cellStyle name="40% - 强调文字颜色 4 2 3" xfId="3068"/>
    <cellStyle name="40% - 强调文字颜色 4 2 3 2" xfId="3069"/>
    <cellStyle name="40% - 强调文字颜色 4 2 3 2 2" xfId="3070"/>
    <cellStyle name="40% - 强调文字颜色 4 2 3 2 2 2" xfId="3071"/>
    <cellStyle name="40% - 强调文字颜色 4 2 3 2 3" xfId="3072"/>
    <cellStyle name="40% - 强调文字颜色 4 2 3 2 4" xfId="3073"/>
    <cellStyle name="40% - 强调文字颜色 4 2 3 2 5" xfId="3074"/>
    <cellStyle name="40% - 强调文字颜色 4 2 3 2 6" xfId="3075"/>
    <cellStyle name="40% - 强调文字颜色 4 2 3 2 7" xfId="3076"/>
    <cellStyle name="40% - 强调文字颜色 4 2 3 2 8" xfId="3077"/>
    <cellStyle name="40% - 强调文字颜色 4 2 3 3" xfId="3078"/>
    <cellStyle name="40% - 强调文字颜色 4 2 3 3 2" xfId="3079"/>
    <cellStyle name="40% - 强调文字颜色 4 2 3 4" xfId="3080"/>
    <cellStyle name="40% - 强调文字颜色 4 2 3 5" xfId="3081"/>
    <cellStyle name="40% - 强调文字颜色 4 2 3 6" xfId="3082"/>
    <cellStyle name="40% - 强调文字颜色 4 2 3 7" xfId="3083"/>
    <cellStyle name="40% - 强调文字颜色 4 2 3 8" xfId="3084"/>
    <cellStyle name="40% - 强调文字颜色 4 2 3 9" xfId="3085"/>
    <cellStyle name="40% - 强调文字颜色 4 2 4" xfId="3086"/>
    <cellStyle name="40% - 强调文字颜色 4 2 4 2" xfId="3087"/>
    <cellStyle name="40% - 强调文字颜色 4 2 4 2 2" xfId="3088"/>
    <cellStyle name="40% - 强调文字颜色 4 2 4 3" xfId="3089"/>
    <cellStyle name="40% - 强调文字颜色 4 2 4 4" xfId="3090"/>
    <cellStyle name="40% - 强调文字颜色 4 2 4 5" xfId="3091"/>
    <cellStyle name="40% - 强调文字颜色 4 2 4 6" xfId="3092"/>
    <cellStyle name="40% - 强调文字颜色 4 2 4 7" xfId="3093"/>
    <cellStyle name="40% - 强调文字颜色 4 2 4 8" xfId="3094"/>
    <cellStyle name="40% - 强调文字颜色 4 2 5" xfId="3095"/>
    <cellStyle name="40% - 强调文字颜色 4 2 5 2" xfId="3096"/>
    <cellStyle name="40% - 强调文字颜色 4 2 6" xfId="3097"/>
    <cellStyle name="40% - 强调文字颜色 4 2 6 2" xfId="3098"/>
    <cellStyle name="40% - 强调文字颜色 4 2 7" xfId="3099"/>
    <cellStyle name="40% - 强调文字颜色 4 2 8" xfId="3100"/>
    <cellStyle name="40% - 强调文字颜色 4 2 9" xfId="3101"/>
    <cellStyle name="40% - 强调文字颜色 4 3" xfId="3102"/>
    <cellStyle name="40% - 强调文字颜色 4 3 2" xfId="3103"/>
    <cellStyle name="40% - 强调文字颜色 4 3 2 2" xfId="3104"/>
    <cellStyle name="40% - 强调文字颜色 4 3 2 2 2" xfId="3105"/>
    <cellStyle name="40% - 强调文字颜色 4 3 2 3" xfId="3106"/>
    <cellStyle name="40% - 强调文字颜色 4 3 2 4" xfId="3107"/>
    <cellStyle name="40% - 强调文字颜色 4 3 2 5" xfId="3108"/>
    <cellStyle name="40% - 强调文字颜色 4 3 2 6" xfId="3109"/>
    <cellStyle name="40% - 强调文字颜色 4 3 2 7" xfId="3110"/>
    <cellStyle name="40% - 强调文字颜色 4 3 2 8" xfId="3111"/>
    <cellStyle name="40% - 强调文字颜色 4 3 3" xfId="3112"/>
    <cellStyle name="40% - 强调文字颜色 4 3 3 2" xfId="3113"/>
    <cellStyle name="40% - 强调文字颜色 4 3 4" xfId="3114"/>
    <cellStyle name="40% - 强调文字颜色 4 3 4 2" xfId="3115"/>
    <cellStyle name="40% - 强调文字颜色 4 3 5" xfId="3116"/>
    <cellStyle name="40% - 强调文字颜色 4 3 6" xfId="3117"/>
    <cellStyle name="40% - 强调文字颜色 4 3 7" xfId="3118"/>
    <cellStyle name="40% - 强调文字颜色 4 3 8" xfId="3119"/>
    <cellStyle name="40% - 强调文字颜色 4 3 9" xfId="3120"/>
    <cellStyle name="40% - 强调文字颜色 4 4" xfId="3121"/>
    <cellStyle name="40% - 强调文字颜色 4 4 2" xfId="3122"/>
    <cellStyle name="40% - 强调文字颜色 4 4 2 2" xfId="3123"/>
    <cellStyle name="40% - 强调文字颜色 4 4 2 2 2" xfId="3124"/>
    <cellStyle name="40% - 强调文字颜色 4 4 2 3" xfId="3125"/>
    <cellStyle name="40% - 强调文字颜色 4 4 2 4" xfId="3126"/>
    <cellStyle name="40% - 强调文字颜色 4 4 2 5" xfId="3127"/>
    <cellStyle name="40% - 强调文字颜色 4 4 2 6" xfId="3128"/>
    <cellStyle name="40% - 强调文字颜色 4 4 2 7" xfId="3129"/>
    <cellStyle name="40% - 强调文字颜色 4 4 2 8" xfId="3130"/>
    <cellStyle name="40% - 强调文字颜色 4 4 3" xfId="3131"/>
    <cellStyle name="40% - 强调文字颜色 4 4 3 2" xfId="3132"/>
    <cellStyle name="40% - 强调文字颜色 4 4 4" xfId="3133"/>
    <cellStyle name="40% - 强调文字颜色 4 4 5" xfId="3134"/>
    <cellStyle name="40% - 强调文字颜色 4 4 6" xfId="3135"/>
    <cellStyle name="40% - 强调文字颜色 4 4 7" xfId="3136"/>
    <cellStyle name="40% - 强调文字颜色 4 4 8" xfId="3137"/>
    <cellStyle name="40% - 强调文字颜色 4 4 9" xfId="3138"/>
    <cellStyle name="40% - 强调文字颜色 4 5" xfId="3139"/>
    <cellStyle name="40% - 强调文字颜色 4 5 2" xfId="3140"/>
    <cellStyle name="40% - 强调文字颜色 4 5 2 2" xfId="3141"/>
    <cellStyle name="40% - 强调文字颜色 4 5 3" xfId="3142"/>
    <cellStyle name="40% - 强调文字颜色 4 5 4" xfId="3143"/>
    <cellStyle name="40% - 强调文字颜色 4 5 5" xfId="3144"/>
    <cellStyle name="40% - 强调文字颜色 4 5 6" xfId="3145"/>
    <cellStyle name="40% - 强调文字颜色 4 5 7" xfId="3146"/>
    <cellStyle name="40% - 强调文字颜色 4 5 8" xfId="3147"/>
    <cellStyle name="40% - 强调文字颜色 4 6" xfId="3148"/>
    <cellStyle name="40% - 强调文字颜色 5 2" xfId="3149"/>
    <cellStyle name="40% - 强调文字颜色 5 2 10" xfId="3150"/>
    <cellStyle name="40% - 强调文字颜色 5 2 11" xfId="3151"/>
    <cellStyle name="40% - 强调文字颜色 5 2 2" xfId="3152"/>
    <cellStyle name="40% - 强调文字颜色 5 2 2 2" xfId="3153"/>
    <cellStyle name="40% - 强调文字颜色 5 2 2 2 2" xfId="3154"/>
    <cellStyle name="40% - 强调文字颜色 5 2 2 2 2 2" xfId="3155"/>
    <cellStyle name="40% - 强调文字颜色 5 2 2 2 3" xfId="3156"/>
    <cellStyle name="40% - 强调文字颜色 5 2 2 2 4" xfId="3157"/>
    <cellStyle name="40% - 强调文字颜色 5 2 2 2 5" xfId="3158"/>
    <cellStyle name="40% - 强调文字颜色 5 2 2 2 6" xfId="3159"/>
    <cellStyle name="40% - 强调文字颜色 5 2 2 2 7" xfId="3160"/>
    <cellStyle name="40% - 强调文字颜色 5 2 2 2 8" xfId="3161"/>
    <cellStyle name="40% - 强调文字颜色 5 2 2 3" xfId="3162"/>
    <cellStyle name="40% - 强调文字颜色 5 2 2 3 2" xfId="3163"/>
    <cellStyle name="40% - 强调文字颜色 5 2 2 4" xfId="3164"/>
    <cellStyle name="40% - 强调文字颜色 5 2 2 5" xfId="3165"/>
    <cellStyle name="40% - 强调文字颜色 5 2 2 6" xfId="3166"/>
    <cellStyle name="40% - 强调文字颜色 5 2 2 7" xfId="3167"/>
    <cellStyle name="40% - 强调文字颜色 5 2 2 8" xfId="3168"/>
    <cellStyle name="40% - 强调文字颜色 5 2 2 9" xfId="3169"/>
    <cellStyle name="40% - 强调文字颜色 5 2 3" xfId="3170"/>
    <cellStyle name="40% - 强调文字颜色 5 2 3 2" xfId="3171"/>
    <cellStyle name="40% - 强调文字颜色 5 2 3 2 2" xfId="3172"/>
    <cellStyle name="40% - 强调文字颜色 5 2 3 2 2 2" xfId="3173"/>
    <cellStyle name="40% - 强调文字颜色 5 2 3 2 3" xfId="3174"/>
    <cellStyle name="40% - 强调文字颜色 5 2 3 2 4" xfId="3175"/>
    <cellStyle name="40% - 强调文字颜色 5 2 3 2 5" xfId="3176"/>
    <cellStyle name="40% - 强调文字颜色 5 2 3 2 6" xfId="3177"/>
    <cellStyle name="40% - 强调文字颜色 5 2 3 2 7" xfId="3178"/>
    <cellStyle name="40% - 强调文字颜色 5 2 3 2 8" xfId="3179"/>
    <cellStyle name="40% - 强调文字颜色 5 2 3 3" xfId="3180"/>
    <cellStyle name="40% - 强调文字颜色 5 2 3 3 2" xfId="3181"/>
    <cellStyle name="40% - 强调文字颜色 5 2 3 4" xfId="3182"/>
    <cellStyle name="40% - 强调文字颜色 5 2 3 5" xfId="3183"/>
    <cellStyle name="40% - 强调文字颜色 5 2 3 6" xfId="3184"/>
    <cellStyle name="40% - 强调文字颜色 5 2 3 7" xfId="3185"/>
    <cellStyle name="40% - 强调文字颜色 5 2 3 8" xfId="3186"/>
    <cellStyle name="40% - 强调文字颜色 5 2 3 9" xfId="3187"/>
    <cellStyle name="40% - 强调文字颜色 5 2 4" xfId="3188"/>
    <cellStyle name="40% - 强调文字颜色 5 2 4 2" xfId="3189"/>
    <cellStyle name="40% - 强调文字颜色 5 2 4 2 2" xfId="3190"/>
    <cellStyle name="40% - 强调文字颜色 5 2 4 3" xfId="3191"/>
    <cellStyle name="40% - 强调文字颜色 5 2 4 4" xfId="3192"/>
    <cellStyle name="40% - 强调文字颜色 5 2 4 5" xfId="3193"/>
    <cellStyle name="40% - 强调文字颜色 5 2 4 6" xfId="3194"/>
    <cellStyle name="40% - 强调文字颜色 5 2 4 7" xfId="3195"/>
    <cellStyle name="40% - 强调文字颜色 5 2 4 8" xfId="3196"/>
    <cellStyle name="40% - 强调文字颜色 5 2 5" xfId="3197"/>
    <cellStyle name="40% - 强调文字颜色 5 2 5 2" xfId="3198"/>
    <cellStyle name="40% - 强调文字颜色 5 2 6" xfId="3199"/>
    <cellStyle name="40% - 强调文字颜色 5 2 6 2" xfId="3200"/>
    <cellStyle name="40% - 强调文字颜色 5 2 7" xfId="3201"/>
    <cellStyle name="40% - 强调文字颜色 5 2 8" xfId="3202"/>
    <cellStyle name="40% - 强调文字颜色 5 2 9" xfId="3203"/>
    <cellStyle name="40% - 强调文字颜色 5 3" xfId="3204"/>
    <cellStyle name="40% - 强调文字颜色 5 3 2" xfId="3205"/>
    <cellStyle name="40% - 强调文字颜色 5 3 2 2" xfId="3206"/>
    <cellStyle name="40% - 强调文字颜色 5 3 2 2 2" xfId="3207"/>
    <cellStyle name="40% - 强调文字颜色 5 3 2 3" xfId="3208"/>
    <cellStyle name="40% - 强调文字颜色 5 3 2 4" xfId="3209"/>
    <cellStyle name="40% - 强调文字颜色 5 3 2 5" xfId="3210"/>
    <cellStyle name="40% - 强调文字颜色 5 3 2 6" xfId="3211"/>
    <cellStyle name="40% - 强调文字颜色 5 3 2 7" xfId="3212"/>
    <cellStyle name="40% - 强调文字颜色 5 3 2 8" xfId="3213"/>
    <cellStyle name="40% - 强调文字颜色 5 3 3" xfId="3214"/>
    <cellStyle name="40% - 强调文字颜色 5 3 3 2" xfId="3215"/>
    <cellStyle name="40% - 强调文字颜色 5 3 4" xfId="3216"/>
    <cellStyle name="40% - 强调文字颜色 5 3 4 2" xfId="3217"/>
    <cellStyle name="40% - 强调文字颜色 5 3 5" xfId="3218"/>
    <cellStyle name="40% - 强调文字颜色 5 3 6" xfId="3219"/>
    <cellStyle name="40% - 强调文字颜色 5 3 7" xfId="3220"/>
    <cellStyle name="40% - 强调文字颜色 5 3 8" xfId="3221"/>
    <cellStyle name="40% - 强调文字颜色 5 3 9" xfId="3222"/>
    <cellStyle name="40% - 强调文字颜色 5 4" xfId="3223"/>
    <cellStyle name="40% - 强调文字颜色 5 4 2" xfId="3224"/>
    <cellStyle name="40% - 强调文字颜色 5 4 2 2" xfId="3225"/>
    <cellStyle name="40% - 强调文字颜色 5 4 2 2 2" xfId="3226"/>
    <cellStyle name="40% - 强调文字颜色 5 4 2 3" xfId="3227"/>
    <cellStyle name="40% - 强调文字颜色 5 4 2 4" xfId="3228"/>
    <cellStyle name="40% - 强调文字颜色 5 4 2 5" xfId="3229"/>
    <cellStyle name="40% - 强调文字颜色 5 4 2 6" xfId="3230"/>
    <cellStyle name="40% - 强调文字颜色 5 4 2 7" xfId="3231"/>
    <cellStyle name="40% - 强调文字颜色 5 4 2 8" xfId="3232"/>
    <cellStyle name="40% - 强调文字颜色 5 4 3" xfId="3233"/>
    <cellStyle name="40% - 强调文字颜色 5 4 3 2" xfId="3234"/>
    <cellStyle name="40% - 强调文字颜色 5 4 4" xfId="3235"/>
    <cellStyle name="40% - 强调文字颜色 5 4 5" xfId="3236"/>
    <cellStyle name="40% - 强调文字颜色 5 4 6" xfId="3237"/>
    <cellStyle name="40% - 强调文字颜色 5 4 7" xfId="3238"/>
    <cellStyle name="40% - 强调文字颜色 5 4 8" xfId="3239"/>
    <cellStyle name="40% - 强调文字颜色 5 4 9" xfId="3240"/>
    <cellStyle name="40% - 强调文字颜色 5 5" xfId="3241"/>
    <cellStyle name="40% - 强调文字颜色 5 5 2" xfId="3242"/>
    <cellStyle name="40% - 强调文字颜色 5 5 2 2" xfId="3243"/>
    <cellStyle name="40% - 强调文字颜色 5 5 3" xfId="3244"/>
    <cellStyle name="40% - 强调文字颜色 5 5 4" xfId="3245"/>
    <cellStyle name="40% - 强调文字颜色 5 5 5" xfId="3246"/>
    <cellStyle name="40% - 强调文字颜色 5 5 6" xfId="3247"/>
    <cellStyle name="40% - 强调文字颜色 5 5 7" xfId="3248"/>
    <cellStyle name="40% - 强调文字颜色 5 5 8" xfId="3249"/>
    <cellStyle name="40% - 强调文字颜色 5 6" xfId="3250"/>
    <cellStyle name="40% - 强调文字颜色 6 2" xfId="3251"/>
    <cellStyle name="40% - 强调文字颜色 6 2 10" xfId="3252"/>
    <cellStyle name="40% - 强调文字颜色 6 2 11" xfId="3253"/>
    <cellStyle name="40% - 强调文字颜色 6 2 2" xfId="3254"/>
    <cellStyle name="40% - 强调文字颜色 6 2 2 2" xfId="3255"/>
    <cellStyle name="40% - 强调文字颜色 6 2 2 2 2" xfId="3256"/>
    <cellStyle name="40% - 强调文字颜色 6 2 2 2 2 2" xfId="3257"/>
    <cellStyle name="40% - 强调文字颜色 6 2 2 2 3" xfId="3258"/>
    <cellStyle name="40% - 强调文字颜色 6 2 2 2 4" xfId="3259"/>
    <cellStyle name="40% - 强调文字颜色 6 2 2 2 5" xfId="3260"/>
    <cellStyle name="40% - 强调文字颜色 6 2 2 2 6" xfId="3261"/>
    <cellStyle name="40% - 强调文字颜色 6 2 2 2 7" xfId="3262"/>
    <cellStyle name="40% - 强调文字颜色 6 2 2 2 8" xfId="3263"/>
    <cellStyle name="40% - 强调文字颜色 6 2 2 3" xfId="3264"/>
    <cellStyle name="40% - 强调文字颜色 6 2 2 3 2" xfId="3265"/>
    <cellStyle name="40% - 强调文字颜色 6 2 2 4" xfId="3266"/>
    <cellStyle name="40% - 强调文字颜色 6 2 2 5" xfId="3267"/>
    <cellStyle name="40% - 强调文字颜色 6 2 2 6" xfId="3268"/>
    <cellStyle name="40% - 强调文字颜色 6 2 2 7" xfId="3269"/>
    <cellStyle name="40% - 强调文字颜色 6 2 2 8" xfId="3270"/>
    <cellStyle name="40% - 强调文字颜色 6 2 2 9" xfId="3271"/>
    <cellStyle name="40% - 强调文字颜色 6 2 3" xfId="3272"/>
    <cellStyle name="40% - 强调文字颜色 6 2 3 2" xfId="3273"/>
    <cellStyle name="40% - 强调文字颜色 6 2 3 2 2" xfId="3274"/>
    <cellStyle name="40% - 强调文字颜色 6 2 3 2 2 2" xfId="3275"/>
    <cellStyle name="40% - 强调文字颜色 6 2 3 2 3" xfId="3276"/>
    <cellStyle name="40% - 强调文字颜色 6 2 3 2 4" xfId="3277"/>
    <cellStyle name="40% - 强调文字颜色 6 2 3 2 5" xfId="3278"/>
    <cellStyle name="40% - 强调文字颜色 6 2 3 2 6" xfId="3279"/>
    <cellStyle name="40% - 强调文字颜色 6 2 3 2 7" xfId="3280"/>
    <cellStyle name="40% - 强调文字颜色 6 2 3 2 8" xfId="3281"/>
    <cellStyle name="40% - 强调文字颜色 6 2 3 3" xfId="3282"/>
    <cellStyle name="40% - 强调文字颜色 6 2 3 3 2" xfId="3283"/>
    <cellStyle name="40% - 强调文字颜色 6 2 3 4" xfId="3284"/>
    <cellStyle name="40% - 强调文字颜色 6 2 3 5" xfId="3285"/>
    <cellStyle name="40% - 强调文字颜色 6 2 3 6" xfId="3286"/>
    <cellStyle name="40% - 强调文字颜色 6 2 3 7" xfId="3287"/>
    <cellStyle name="40% - 强调文字颜色 6 2 3 8" xfId="3288"/>
    <cellStyle name="40% - 强调文字颜色 6 2 3 9" xfId="3289"/>
    <cellStyle name="40% - 强调文字颜色 6 2 4" xfId="3290"/>
    <cellStyle name="40% - 强调文字颜色 6 2 4 2" xfId="3291"/>
    <cellStyle name="40% - 强调文字颜色 6 2 4 2 2" xfId="3292"/>
    <cellStyle name="40% - 强调文字颜色 6 2 4 3" xfId="3293"/>
    <cellStyle name="40% - 强调文字颜色 6 2 4 4" xfId="3294"/>
    <cellStyle name="40% - 强调文字颜色 6 2 4 5" xfId="3295"/>
    <cellStyle name="40% - 强调文字颜色 6 2 4 6" xfId="3296"/>
    <cellStyle name="40% - 强调文字颜色 6 2 4 7" xfId="3297"/>
    <cellStyle name="40% - 强调文字颜色 6 2 4 8" xfId="3298"/>
    <cellStyle name="40% - 强调文字颜色 6 2 5" xfId="3299"/>
    <cellStyle name="40% - 强调文字颜色 6 2 5 2" xfId="3300"/>
    <cellStyle name="40% - 强调文字颜色 6 2 6" xfId="3301"/>
    <cellStyle name="40% - 强调文字颜色 6 2 6 2" xfId="3302"/>
    <cellStyle name="40% - 强调文字颜色 6 2 7" xfId="3303"/>
    <cellStyle name="40% - 强调文字颜色 6 2 8" xfId="3304"/>
    <cellStyle name="40% - 强调文字颜色 6 2 9" xfId="3305"/>
    <cellStyle name="40% - 强调文字颜色 6 3" xfId="3306"/>
    <cellStyle name="40% - 强调文字颜色 6 3 2" xfId="3307"/>
    <cellStyle name="40% - 强调文字颜色 6 3 2 2" xfId="3308"/>
    <cellStyle name="40% - 强调文字颜色 6 3 2 2 2" xfId="3309"/>
    <cellStyle name="40% - 强调文字颜色 6 3 2 3" xfId="3310"/>
    <cellStyle name="40% - 强调文字颜色 6 3 2 4" xfId="3311"/>
    <cellStyle name="40% - 强调文字颜色 6 3 2 5" xfId="3312"/>
    <cellStyle name="40% - 强调文字颜色 6 3 2 6" xfId="3313"/>
    <cellStyle name="40% - 强调文字颜色 6 3 2 7" xfId="3314"/>
    <cellStyle name="40% - 强调文字颜色 6 3 2 8" xfId="3315"/>
    <cellStyle name="40% - 强调文字颜色 6 3 3" xfId="3316"/>
    <cellStyle name="40% - 强调文字颜色 6 3 3 2" xfId="3317"/>
    <cellStyle name="40% - 强调文字颜色 6 3 4" xfId="3318"/>
    <cellStyle name="40% - 强调文字颜色 6 3 4 2" xfId="3319"/>
    <cellStyle name="40% - 强调文字颜色 6 3 5" xfId="3320"/>
    <cellStyle name="40% - 强调文字颜色 6 3 6" xfId="3321"/>
    <cellStyle name="40% - 强调文字颜色 6 3 7" xfId="3322"/>
    <cellStyle name="40% - 强调文字颜色 6 3 8" xfId="3323"/>
    <cellStyle name="40% - 强调文字颜色 6 3 9" xfId="3324"/>
    <cellStyle name="40% - 强调文字颜色 6 4" xfId="3325"/>
    <cellStyle name="40% - 强调文字颜色 6 4 2" xfId="3326"/>
    <cellStyle name="40% - 强调文字颜色 6 4 2 2" xfId="3327"/>
    <cellStyle name="40% - 强调文字颜色 6 4 2 2 2" xfId="3328"/>
    <cellStyle name="40% - 强调文字颜色 6 4 2 3" xfId="3329"/>
    <cellStyle name="40% - 强调文字颜色 6 4 2 4" xfId="3330"/>
    <cellStyle name="40% - 强调文字颜色 6 4 2 5" xfId="3331"/>
    <cellStyle name="40% - 强调文字颜色 6 4 2 6" xfId="3332"/>
    <cellStyle name="40% - 强调文字颜色 6 4 2 7" xfId="3333"/>
    <cellStyle name="40% - 强调文字颜色 6 4 2 8" xfId="3334"/>
    <cellStyle name="40% - 强调文字颜色 6 4 3" xfId="3335"/>
    <cellStyle name="40% - 强调文字颜色 6 4 3 2" xfId="3336"/>
    <cellStyle name="40% - 强调文字颜色 6 4 4" xfId="3337"/>
    <cellStyle name="40% - 强调文字颜色 6 4 5" xfId="3338"/>
    <cellStyle name="40% - 强调文字颜色 6 4 6" xfId="3339"/>
    <cellStyle name="40% - 强调文字颜色 6 4 7" xfId="3340"/>
    <cellStyle name="40% - 强调文字颜色 6 4 8" xfId="3341"/>
    <cellStyle name="40% - 强调文字颜色 6 4 9" xfId="3342"/>
    <cellStyle name="40% - 强调文字颜色 6 5" xfId="3343"/>
    <cellStyle name="40% - 强调文字颜色 6 5 2" xfId="3344"/>
    <cellStyle name="40% - 强调文字颜色 6 5 2 2" xfId="3345"/>
    <cellStyle name="40% - 强调文字颜色 6 5 3" xfId="3346"/>
    <cellStyle name="40% - 强调文字颜色 6 5 4" xfId="3347"/>
    <cellStyle name="40% - 强调文字颜色 6 5 5" xfId="3348"/>
    <cellStyle name="40% - 强调文字颜色 6 5 6" xfId="3349"/>
    <cellStyle name="40% - 强调文字颜色 6 5 7" xfId="3350"/>
    <cellStyle name="40% - 强调文字颜色 6 5 8" xfId="3351"/>
    <cellStyle name="40% - 强调文字颜色 6 6" xfId="3352"/>
    <cellStyle name="60% - Accent1" xfId="3353"/>
    <cellStyle name="60% - Accent1 10 2" xfId="3354"/>
    <cellStyle name="60% - Accent1 10 3" xfId="3355"/>
    <cellStyle name="60% - Accent1 11 2" xfId="3356"/>
    <cellStyle name="60% - Accent1 11 3" xfId="3357"/>
    <cellStyle name="60% - Accent1 12 2" xfId="3358"/>
    <cellStyle name="60% - Accent1 12 3" xfId="3359"/>
    <cellStyle name="60% - Accent1 13 2" xfId="3360"/>
    <cellStyle name="60% - Accent1 13 3" xfId="3361"/>
    <cellStyle name="60% - Accent1 14 2" xfId="3362"/>
    <cellStyle name="60% - Accent1 14 3" xfId="3363"/>
    <cellStyle name="60% - Accent1 15 2" xfId="3364"/>
    <cellStyle name="60% - Accent1 15 3" xfId="3365"/>
    <cellStyle name="60% - Accent1 16 2" xfId="3366"/>
    <cellStyle name="60% - Accent1 16 3" xfId="3367"/>
    <cellStyle name="60% - Accent1 17 2" xfId="3368"/>
    <cellStyle name="60% - Accent1 17 3" xfId="3369"/>
    <cellStyle name="60% - Accent1 18 2" xfId="3370"/>
    <cellStyle name="60% - Accent1 18 3" xfId="3371"/>
    <cellStyle name="60% - Accent1 19 2" xfId="3372"/>
    <cellStyle name="60% - Accent1 19 3" xfId="3373"/>
    <cellStyle name="60% - Accent1 2" xfId="3374"/>
    <cellStyle name="60% - Accent1 2 2" xfId="3375"/>
    <cellStyle name="60% - Accent1 2 3" xfId="3376"/>
    <cellStyle name="60% - Accent1 20 2" xfId="3377"/>
    <cellStyle name="60% - Accent1 20 3" xfId="3378"/>
    <cellStyle name="60% - Accent1 21 2" xfId="3379"/>
    <cellStyle name="60% - Accent1 21 3" xfId="3380"/>
    <cellStyle name="60% - Accent1 22 2" xfId="3381"/>
    <cellStyle name="60% - Accent1 22 3" xfId="3382"/>
    <cellStyle name="60% - Accent1 3 2" xfId="3383"/>
    <cellStyle name="60% - Accent1 3 3" xfId="3384"/>
    <cellStyle name="60% - Accent1 4 2" xfId="3385"/>
    <cellStyle name="60% - Accent1 4 3" xfId="3386"/>
    <cellStyle name="60% - Accent1 5 2" xfId="3387"/>
    <cellStyle name="60% - Accent1 5 3" xfId="3388"/>
    <cellStyle name="60% - Accent1 6 2" xfId="3389"/>
    <cellStyle name="60% - Accent1 6 3" xfId="3390"/>
    <cellStyle name="60% - Accent1 7 2" xfId="3391"/>
    <cellStyle name="60% - Accent1 7 3" xfId="3392"/>
    <cellStyle name="60% - Accent1 8 2" xfId="3393"/>
    <cellStyle name="60% - Accent1 8 3" xfId="3394"/>
    <cellStyle name="60% - Accent1 9 2" xfId="3395"/>
    <cellStyle name="60% - Accent1 9 3" xfId="3396"/>
    <cellStyle name="60% - Accent2" xfId="3397"/>
    <cellStyle name="60% - Accent2 10 2" xfId="3398"/>
    <cellStyle name="60% - Accent2 10 3" xfId="3399"/>
    <cellStyle name="60% - Accent2 11 2" xfId="3400"/>
    <cellStyle name="60% - Accent2 11 3" xfId="3401"/>
    <cellStyle name="60% - Accent2 12 2" xfId="3402"/>
    <cellStyle name="60% - Accent2 12 3" xfId="3403"/>
    <cellStyle name="60% - Accent2 13 2" xfId="3404"/>
    <cellStyle name="60% - Accent2 13 3" xfId="3405"/>
    <cellStyle name="60% - Accent2 14 2" xfId="3406"/>
    <cellStyle name="60% - Accent2 14 3" xfId="3407"/>
    <cellStyle name="60% - Accent2 15 2" xfId="3408"/>
    <cellStyle name="60% - Accent2 15 3" xfId="3409"/>
    <cellStyle name="60% - Accent2 16 2" xfId="3410"/>
    <cellStyle name="60% - Accent2 16 3" xfId="3411"/>
    <cellStyle name="60% - Accent2 17 2" xfId="3412"/>
    <cellStyle name="60% - Accent2 17 3" xfId="3413"/>
    <cellStyle name="60% - Accent2 18 2" xfId="3414"/>
    <cellStyle name="60% - Accent2 18 3" xfId="3415"/>
    <cellStyle name="60% - Accent2 19 2" xfId="3416"/>
    <cellStyle name="60% - Accent2 19 3" xfId="3417"/>
    <cellStyle name="60% - Accent2 2" xfId="3418"/>
    <cellStyle name="60% - Accent2 2 2" xfId="3419"/>
    <cellStyle name="60% - Accent2 2 3" xfId="3420"/>
    <cellStyle name="60% - Accent2 20 2" xfId="3421"/>
    <cellStyle name="60% - Accent2 20 3" xfId="3422"/>
    <cellStyle name="60% - Accent2 21 2" xfId="3423"/>
    <cellStyle name="60% - Accent2 21 3" xfId="3424"/>
    <cellStyle name="60% - Accent2 22 2" xfId="3425"/>
    <cellStyle name="60% - Accent2 22 3" xfId="3426"/>
    <cellStyle name="60% - Accent2 3 2" xfId="3427"/>
    <cellStyle name="60% - Accent2 3 3" xfId="3428"/>
    <cellStyle name="60% - Accent2 4 2" xfId="3429"/>
    <cellStyle name="60% - Accent2 4 3" xfId="3430"/>
    <cellStyle name="60% - Accent2 5 2" xfId="3431"/>
    <cellStyle name="60% - Accent2 5 3" xfId="3432"/>
    <cellStyle name="60% - Accent2 6 2" xfId="3433"/>
    <cellStyle name="60% - Accent2 6 3" xfId="3434"/>
    <cellStyle name="60% - Accent2 7 2" xfId="3435"/>
    <cellStyle name="60% - Accent2 7 3" xfId="3436"/>
    <cellStyle name="60% - Accent2 8 2" xfId="3437"/>
    <cellStyle name="60% - Accent2 8 3" xfId="3438"/>
    <cellStyle name="60% - Accent2 9 2" xfId="3439"/>
    <cellStyle name="60% - Accent2 9 3" xfId="3440"/>
    <cellStyle name="60% - Accent3" xfId="3441"/>
    <cellStyle name="60% - Accent3 10 2" xfId="3442"/>
    <cellStyle name="60% - Accent3 10 3" xfId="3443"/>
    <cellStyle name="60% - Accent3 11 2" xfId="3444"/>
    <cellStyle name="60% - Accent3 11 3" xfId="3445"/>
    <cellStyle name="60% - Accent3 12 2" xfId="3446"/>
    <cellStyle name="60% - Accent3 12 3" xfId="3447"/>
    <cellStyle name="60% - Accent3 13 2" xfId="3448"/>
    <cellStyle name="60% - Accent3 13 3" xfId="3449"/>
    <cellStyle name="60% - Accent3 14 2" xfId="3450"/>
    <cellStyle name="60% - Accent3 14 3" xfId="3451"/>
    <cellStyle name="60% - Accent3 15 2" xfId="3452"/>
    <cellStyle name="60% - Accent3 15 3" xfId="3453"/>
    <cellStyle name="60% - Accent3 16 2" xfId="3454"/>
    <cellStyle name="60% - Accent3 16 3" xfId="3455"/>
    <cellStyle name="60% - Accent3 17 2" xfId="3456"/>
    <cellStyle name="60% - Accent3 17 3" xfId="3457"/>
    <cellStyle name="60% - Accent3 18 2" xfId="3458"/>
    <cellStyle name="60% - Accent3 18 3" xfId="3459"/>
    <cellStyle name="60% - Accent3 19 2" xfId="3460"/>
    <cellStyle name="60% - Accent3 19 3" xfId="3461"/>
    <cellStyle name="60% - Accent3 2" xfId="3462"/>
    <cellStyle name="60% - Accent3 2 2" xfId="3463"/>
    <cellStyle name="60% - Accent3 2 3" xfId="3464"/>
    <cellStyle name="60% - Accent3 20 2" xfId="3465"/>
    <cellStyle name="60% - Accent3 20 3" xfId="3466"/>
    <cellStyle name="60% - Accent3 21 2" xfId="3467"/>
    <cellStyle name="60% - Accent3 21 3" xfId="3468"/>
    <cellStyle name="60% - Accent3 22 2" xfId="3469"/>
    <cellStyle name="60% - Accent3 22 3" xfId="3470"/>
    <cellStyle name="60% - Accent3 3 2" xfId="3471"/>
    <cellStyle name="60% - Accent3 3 3" xfId="3472"/>
    <cellStyle name="60% - Accent3 4 2" xfId="3473"/>
    <cellStyle name="60% - Accent3 4 3" xfId="3474"/>
    <cellStyle name="60% - Accent3 5 2" xfId="3475"/>
    <cellStyle name="60% - Accent3 5 3" xfId="3476"/>
    <cellStyle name="60% - Accent3 6 2" xfId="3477"/>
    <cellStyle name="60% - Accent3 6 3" xfId="3478"/>
    <cellStyle name="60% - Accent3 7 2" xfId="3479"/>
    <cellStyle name="60% - Accent3 7 3" xfId="3480"/>
    <cellStyle name="60% - Accent3 8 2" xfId="3481"/>
    <cellStyle name="60% - Accent3 8 3" xfId="3482"/>
    <cellStyle name="60% - Accent3 9 2" xfId="3483"/>
    <cellStyle name="60% - Accent3 9 3" xfId="3484"/>
    <cellStyle name="60% - Accent4" xfId="3485"/>
    <cellStyle name="60% - Accent4 10 2" xfId="3486"/>
    <cellStyle name="60% - Accent4 10 3" xfId="3487"/>
    <cellStyle name="60% - Accent4 11 2" xfId="3488"/>
    <cellStyle name="60% - Accent4 11 3" xfId="3489"/>
    <cellStyle name="60% - Accent4 12 2" xfId="3490"/>
    <cellStyle name="60% - Accent4 12 3" xfId="3491"/>
    <cellStyle name="60% - Accent4 13 2" xfId="3492"/>
    <cellStyle name="60% - Accent4 13 3" xfId="3493"/>
    <cellStyle name="60% - Accent4 14 2" xfId="3494"/>
    <cellStyle name="60% - Accent4 14 3" xfId="3495"/>
    <cellStyle name="60% - Accent4 15 2" xfId="3496"/>
    <cellStyle name="60% - Accent4 15 3" xfId="3497"/>
    <cellStyle name="60% - Accent4 16 2" xfId="3498"/>
    <cellStyle name="60% - Accent4 16 3" xfId="3499"/>
    <cellStyle name="60% - Accent4 17 2" xfId="3500"/>
    <cellStyle name="60% - Accent4 17 3" xfId="3501"/>
    <cellStyle name="60% - Accent4 18 2" xfId="3502"/>
    <cellStyle name="60% - Accent4 18 3" xfId="3503"/>
    <cellStyle name="60% - Accent4 19 2" xfId="3504"/>
    <cellStyle name="60% - Accent4 19 3" xfId="3505"/>
    <cellStyle name="60% - Accent4 2" xfId="3506"/>
    <cellStyle name="60% - Accent4 2 2" xfId="3507"/>
    <cellStyle name="60% - Accent4 2 3" xfId="3508"/>
    <cellStyle name="60% - Accent4 20 2" xfId="3509"/>
    <cellStyle name="60% - Accent4 20 3" xfId="3510"/>
    <cellStyle name="60% - Accent4 21 2" xfId="3511"/>
    <cellStyle name="60% - Accent4 21 3" xfId="3512"/>
    <cellStyle name="60% - Accent4 22 2" xfId="3513"/>
    <cellStyle name="60% - Accent4 22 3" xfId="3514"/>
    <cellStyle name="60% - Accent4 3 2" xfId="3515"/>
    <cellStyle name="60% - Accent4 3 3" xfId="3516"/>
    <cellStyle name="60% - Accent4 4 2" xfId="3517"/>
    <cellStyle name="60% - Accent4 4 3" xfId="3518"/>
    <cellStyle name="60% - Accent4 5 2" xfId="3519"/>
    <cellStyle name="60% - Accent4 5 3" xfId="3520"/>
    <cellStyle name="60% - Accent4 6 2" xfId="3521"/>
    <cellStyle name="60% - Accent4 6 3" xfId="3522"/>
    <cellStyle name="60% - Accent4 7 2" xfId="3523"/>
    <cellStyle name="60% - Accent4 7 3" xfId="3524"/>
    <cellStyle name="60% - Accent4 8 2" xfId="3525"/>
    <cellStyle name="60% - Accent4 8 3" xfId="3526"/>
    <cellStyle name="60% - Accent4 9 2" xfId="3527"/>
    <cellStyle name="60% - Accent4 9 3" xfId="3528"/>
    <cellStyle name="60% - Accent5" xfId="3529"/>
    <cellStyle name="60% - Accent5 10 2" xfId="3530"/>
    <cellStyle name="60% - Accent5 10 3" xfId="3531"/>
    <cellStyle name="60% - Accent5 11 2" xfId="3532"/>
    <cellStyle name="60% - Accent5 11 3" xfId="3533"/>
    <cellStyle name="60% - Accent5 12 2" xfId="3534"/>
    <cellStyle name="60% - Accent5 12 3" xfId="3535"/>
    <cellStyle name="60% - Accent5 13 2" xfId="3536"/>
    <cellStyle name="60% - Accent5 13 3" xfId="3537"/>
    <cellStyle name="60% - Accent5 14 2" xfId="3538"/>
    <cellStyle name="60% - Accent5 14 3" xfId="3539"/>
    <cellStyle name="60% - Accent5 15 2" xfId="3540"/>
    <cellStyle name="60% - Accent5 15 3" xfId="3541"/>
    <cellStyle name="60% - Accent5 16 2" xfId="3542"/>
    <cellStyle name="60% - Accent5 16 3" xfId="3543"/>
    <cellStyle name="60% - Accent5 17 2" xfId="3544"/>
    <cellStyle name="60% - Accent5 17 3" xfId="3545"/>
    <cellStyle name="60% - Accent5 18 2" xfId="3546"/>
    <cellStyle name="60% - Accent5 18 3" xfId="3547"/>
    <cellStyle name="60% - Accent5 19 2" xfId="3548"/>
    <cellStyle name="60% - Accent5 19 3" xfId="3549"/>
    <cellStyle name="60% - Accent5 2" xfId="3550"/>
    <cellStyle name="60% - Accent5 2 2" xfId="3551"/>
    <cellStyle name="60% - Accent5 2 3" xfId="3552"/>
    <cellStyle name="60% - Accent5 20 2" xfId="3553"/>
    <cellStyle name="60% - Accent5 20 3" xfId="3554"/>
    <cellStyle name="60% - Accent5 21 2" xfId="3555"/>
    <cellStyle name="60% - Accent5 21 3" xfId="3556"/>
    <cellStyle name="60% - Accent5 22 2" xfId="3557"/>
    <cellStyle name="60% - Accent5 22 3" xfId="3558"/>
    <cellStyle name="60% - Accent5 3 2" xfId="3559"/>
    <cellStyle name="60% - Accent5 3 3" xfId="3560"/>
    <cellStyle name="60% - Accent5 4 2" xfId="3561"/>
    <cellStyle name="60% - Accent5 4 3" xfId="3562"/>
    <cellStyle name="60% - Accent5 5 2" xfId="3563"/>
    <cellStyle name="60% - Accent5 5 3" xfId="3564"/>
    <cellStyle name="60% - Accent5 6 2" xfId="3565"/>
    <cellStyle name="60% - Accent5 6 3" xfId="3566"/>
    <cellStyle name="60% - Accent5 7 2" xfId="3567"/>
    <cellStyle name="60% - Accent5 7 3" xfId="3568"/>
    <cellStyle name="60% - Accent5 8 2" xfId="3569"/>
    <cellStyle name="60% - Accent5 8 3" xfId="3570"/>
    <cellStyle name="60% - Accent5 9 2" xfId="3571"/>
    <cellStyle name="60% - Accent5 9 3" xfId="3572"/>
    <cellStyle name="60% - Accent6" xfId="3573"/>
    <cellStyle name="60% - Accent6 10 2" xfId="3574"/>
    <cellStyle name="60% - Accent6 10 3" xfId="3575"/>
    <cellStyle name="60% - Accent6 11 2" xfId="3576"/>
    <cellStyle name="60% - Accent6 11 3" xfId="3577"/>
    <cellStyle name="60% - Accent6 12 2" xfId="3578"/>
    <cellStyle name="60% - Accent6 12 3" xfId="3579"/>
    <cellStyle name="60% - Accent6 13 2" xfId="3580"/>
    <cellStyle name="60% - Accent6 13 3" xfId="3581"/>
    <cellStyle name="60% - Accent6 14 2" xfId="3582"/>
    <cellStyle name="60% - Accent6 14 3" xfId="3583"/>
    <cellStyle name="60% - Accent6 15 2" xfId="3584"/>
    <cellStyle name="60% - Accent6 15 3" xfId="3585"/>
    <cellStyle name="60% - Accent6 16 2" xfId="3586"/>
    <cellStyle name="60% - Accent6 16 3" xfId="3587"/>
    <cellStyle name="60% - Accent6 17 2" xfId="3588"/>
    <cellStyle name="60% - Accent6 17 3" xfId="3589"/>
    <cellStyle name="60% - Accent6 18 2" xfId="3590"/>
    <cellStyle name="60% - Accent6 18 3" xfId="3591"/>
    <cellStyle name="60% - Accent6 19 2" xfId="3592"/>
    <cellStyle name="60% - Accent6 19 3" xfId="3593"/>
    <cellStyle name="60% - Accent6 2" xfId="3594"/>
    <cellStyle name="60% - Accent6 2 2" xfId="3595"/>
    <cellStyle name="60% - Accent6 2 3" xfId="3596"/>
    <cellStyle name="60% - Accent6 20 2" xfId="3597"/>
    <cellStyle name="60% - Accent6 20 3" xfId="3598"/>
    <cellStyle name="60% - Accent6 21 2" xfId="3599"/>
    <cellStyle name="60% - Accent6 21 3" xfId="3600"/>
    <cellStyle name="60% - Accent6 22 2" xfId="3601"/>
    <cellStyle name="60% - Accent6 22 3" xfId="3602"/>
    <cellStyle name="60% - Accent6 3 2" xfId="3603"/>
    <cellStyle name="60% - Accent6 3 3" xfId="3604"/>
    <cellStyle name="60% - Accent6 4 2" xfId="3605"/>
    <cellStyle name="60% - Accent6 4 3" xfId="3606"/>
    <cellStyle name="60% - Accent6 5 2" xfId="3607"/>
    <cellStyle name="60% - Accent6 5 3" xfId="3608"/>
    <cellStyle name="60% - Accent6 6 2" xfId="3609"/>
    <cellStyle name="60% - Accent6 6 3" xfId="3610"/>
    <cellStyle name="60% - Accent6 7 2" xfId="3611"/>
    <cellStyle name="60% - Accent6 7 3" xfId="3612"/>
    <cellStyle name="60% - Accent6 8 2" xfId="3613"/>
    <cellStyle name="60% - Accent6 8 3" xfId="3614"/>
    <cellStyle name="60% - Accent6 9 2" xfId="3615"/>
    <cellStyle name="60% - Accent6 9 3" xfId="3616"/>
    <cellStyle name="60% - アクセント 1" xfId="3617"/>
    <cellStyle name="60% - アクセント 1 2" xfId="3618"/>
    <cellStyle name="60% - アクセント 2" xfId="3619"/>
    <cellStyle name="60% - アクセント 2 2" xfId="3620"/>
    <cellStyle name="60% - アクセント 3" xfId="3621"/>
    <cellStyle name="60% - アクセント 3 2" xfId="3622"/>
    <cellStyle name="60% - アクセント 4" xfId="3623"/>
    <cellStyle name="60% - アクセント 4 2" xfId="3624"/>
    <cellStyle name="60% - アクセント 5" xfId="3625"/>
    <cellStyle name="60% - アクセント 5 2" xfId="3626"/>
    <cellStyle name="60% - アクセント 6" xfId="3627"/>
    <cellStyle name="60% - アクセント 6 2" xfId="3628"/>
    <cellStyle name="60% - 강조색1" xfId="3629"/>
    <cellStyle name="60% - 강조색1 2" xfId="3630"/>
    <cellStyle name="60% - 강조색2" xfId="3631"/>
    <cellStyle name="60% - 강조색2 2" xfId="3632"/>
    <cellStyle name="60% - 강조색3" xfId="3633"/>
    <cellStyle name="60% - 강조색3 2" xfId="3634"/>
    <cellStyle name="60% - 강조색4" xfId="3635"/>
    <cellStyle name="60% - 강조색4 2" xfId="3636"/>
    <cellStyle name="60% - 강조색5" xfId="3637"/>
    <cellStyle name="60% - 강조색5 2" xfId="3638"/>
    <cellStyle name="60% - 강조색6" xfId="3639"/>
    <cellStyle name="60% - 강조색6 2" xfId="3640"/>
    <cellStyle name="60% - 强调文字颜色 1 2" xfId="3641"/>
    <cellStyle name="60% - 强调文字颜色 1 2 2" xfId="3642"/>
    <cellStyle name="60% - 强调文字颜色 1 3" xfId="3643"/>
    <cellStyle name="60% - 强调文字颜色 1 3 2" xfId="3644"/>
    <cellStyle name="60% - 强调文字颜色 1 4" xfId="3645"/>
    <cellStyle name="60% - 强调文字颜色 1 5" xfId="3646"/>
    <cellStyle name="60% - 强调文字颜色 1 6" xfId="3647"/>
    <cellStyle name="60% - 强调文字颜色 2 2" xfId="3648"/>
    <cellStyle name="60% - 强调文字颜色 2 2 2" xfId="3649"/>
    <cellStyle name="60% - 强调文字颜色 2 3" xfId="3650"/>
    <cellStyle name="60% - 强调文字颜色 2 3 2" xfId="3651"/>
    <cellStyle name="60% - 强调文字颜色 2 4" xfId="3652"/>
    <cellStyle name="60% - 强调文字颜色 2 5" xfId="3653"/>
    <cellStyle name="60% - 强调文字颜色 2 6" xfId="3654"/>
    <cellStyle name="60% - 强调文字颜色 3 2" xfId="3655"/>
    <cellStyle name="60% - 强调文字颜色 3 2 2" xfId="3656"/>
    <cellStyle name="60% - 强调文字颜色 3 3" xfId="3657"/>
    <cellStyle name="60% - 强调文字颜色 3 3 2" xfId="3658"/>
    <cellStyle name="60% - 强调文字颜色 3 4" xfId="3659"/>
    <cellStyle name="60% - 强调文字颜色 3 5" xfId="3660"/>
    <cellStyle name="60% - 强调文字颜色 3 6" xfId="3661"/>
    <cellStyle name="60% - 强调文字颜色 4 2" xfId="3662"/>
    <cellStyle name="60% - 强调文字颜色 4 2 2" xfId="3663"/>
    <cellStyle name="60% - 强调文字颜色 4 3" xfId="3664"/>
    <cellStyle name="60% - 强调文字颜色 4 3 2" xfId="3665"/>
    <cellStyle name="60% - 强调文字颜色 4 4" xfId="3666"/>
    <cellStyle name="60% - 强调文字颜色 4 5" xfId="3667"/>
    <cellStyle name="60% - 强调文字颜色 4 6" xfId="3668"/>
    <cellStyle name="60% - 强调文字颜色 5 2" xfId="3669"/>
    <cellStyle name="60% - 强调文字颜色 5 2 2" xfId="3670"/>
    <cellStyle name="60% - 强调文字颜色 5 3" xfId="3671"/>
    <cellStyle name="60% - 强调文字颜色 5 3 2" xfId="3672"/>
    <cellStyle name="60% - 强调文字颜色 5 4" xfId="3673"/>
    <cellStyle name="60% - 强调文字颜色 5 5" xfId="3674"/>
    <cellStyle name="60% - 强调文字颜色 5 6" xfId="3675"/>
    <cellStyle name="60% - 强调文字颜色 6 2" xfId="3676"/>
    <cellStyle name="60% - 强调文字颜色 6 2 2" xfId="3677"/>
    <cellStyle name="60% - 强调文字颜色 6 3" xfId="3678"/>
    <cellStyle name="60% - 强调文字颜色 6 3 2" xfId="3679"/>
    <cellStyle name="60% - 强调文字颜色 6 4" xfId="3680"/>
    <cellStyle name="60% - 强调文字颜色 6 5" xfId="3681"/>
    <cellStyle name="60% - 强调文字颜色 6 6" xfId="3682"/>
    <cellStyle name="Accent1" xfId="3683"/>
    <cellStyle name="Accent1 10 2" xfId="3684"/>
    <cellStyle name="Accent1 10 3" xfId="3685"/>
    <cellStyle name="Accent1 11 2" xfId="3686"/>
    <cellStyle name="Accent1 11 3" xfId="3687"/>
    <cellStyle name="Accent1 12 2" xfId="3688"/>
    <cellStyle name="Accent1 12 3" xfId="3689"/>
    <cellStyle name="Accent1 13 2" xfId="3690"/>
    <cellStyle name="Accent1 13 3" xfId="3691"/>
    <cellStyle name="Accent1 14 2" xfId="3692"/>
    <cellStyle name="Accent1 14 3" xfId="3693"/>
    <cellStyle name="Accent1 15 2" xfId="3694"/>
    <cellStyle name="Accent1 15 3" xfId="3695"/>
    <cellStyle name="Accent1 16 2" xfId="3696"/>
    <cellStyle name="Accent1 16 3" xfId="3697"/>
    <cellStyle name="Accent1 17 2" xfId="3698"/>
    <cellStyle name="Accent1 17 3" xfId="3699"/>
    <cellStyle name="Accent1 18 2" xfId="3700"/>
    <cellStyle name="Accent1 18 3" xfId="3701"/>
    <cellStyle name="Accent1 19 2" xfId="3702"/>
    <cellStyle name="Accent1 19 3" xfId="3703"/>
    <cellStyle name="Accent1 2" xfId="3704"/>
    <cellStyle name="Accent1 2 2" xfId="3705"/>
    <cellStyle name="Accent1 2 3" xfId="3706"/>
    <cellStyle name="Accent1 20 2" xfId="3707"/>
    <cellStyle name="Accent1 20 3" xfId="3708"/>
    <cellStyle name="Accent1 21 2" xfId="3709"/>
    <cellStyle name="Accent1 21 3" xfId="3710"/>
    <cellStyle name="Accent1 22 2" xfId="3711"/>
    <cellStyle name="Accent1 22 3" xfId="3712"/>
    <cellStyle name="Accent1 3 2" xfId="3713"/>
    <cellStyle name="Accent1 3 3" xfId="3714"/>
    <cellStyle name="Accent1 4 2" xfId="3715"/>
    <cellStyle name="Accent1 4 3" xfId="3716"/>
    <cellStyle name="Accent1 5 2" xfId="3717"/>
    <cellStyle name="Accent1 5 3" xfId="3718"/>
    <cellStyle name="Accent1 6 2" xfId="3719"/>
    <cellStyle name="Accent1 6 3" xfId="3720"/>
    <cellStyle name="Accent1 7 2" xfId="3721"/>
    <cellStyle name="Accent1 7 3" xfId="3722"/>
    <cellStyle name="Accent1 8 2" xfId="3723"/>
    <cellStyle name="Accent1 8 3" xfId="3724"/>
    <cellStyle name="Accent1 9 2" xfId="3725"/>
    <cellStyle name="Accent1 9 3" xfId="3726"/>
    <cellStyle name="Accent2" xfId="3727"/>
    <cellStyle name="Accent2 10 2" xfId="3728"/>
    <cellStyle name="Accent2 10 3" xfId="3729"/>
    <cellStyle name="Accent2 11 2" xfId="3730"/>
    <cellStyle name="Accent2 11 3" xfId="3731"/>
    <cellStyle name="Accent2 12 2" xfId="3732"/>
    <cellStyle name="Accent2 12 3" xfId="3733"/>
    <cellStyle name="Accent2 13 2" xfId="3734"/>
    <cellStyle name="Accent2 13 3" xfId="3735"/>
    <cellStyle name="Accent2 14 2" xfId="3736"/>
    <cellStyle name="Accent2 14 3" xfId="3737"/>
    <cellStyle name="Accent2 15 2" xfId="3738"/>
    <cellStyle name="Accent2 15 3" xfId="3739"/>
    <cellStyle name="Accent2 16 2" xfId="3740"/>
    <cellStyle name="Accent2 16 3" xfId="3741"/>
    <cellStyle name="Accent2 17 2" xfId="3742"/>
    <cellStyle name="Accent2 17 3" xfId="3743"/>
    <cellStyle name="Accent2 18 2" xfId="3744"/>
    <cellStyle name="Accent2 18 3" xfId="3745"/>
    <cellStyle name="Accent2 19 2" xfId="3746"/>
    <cellStyle name="Accent2 19 3" xfId="3747"/>
    <cellStyle name="Accent2 2" xfId="3748"/>
    <cellStyle name="Accent2 2 2" xfId="3749"/>
    <cellStyle name="Accent2 2 3" xfId="3750"/>
    <cellStyle name="Accent2 20 2" xfId="3751"/>
    <cellStyle name="Accent2 20 3" xfId="3752"/>
    <cellStyle name="Accent2 21 2" xfId="3753"/>
    <cellStyle name="Accent2 21 3" xfId="3754"/>
    <cellStyle name="Accent2 22 2" xfId="3755"/>
    <cellStyle name="Accent2 22 3" xfId="3756"/>
    <cellStyle name="Accent2 3 2" xfId="3757"/>
    <cellStyle name="Accent2 3 3" xfId="3758"/>
    <cellStyle name="Accent2 4 2" xfId="3759"/>
    <cellStyle name="Accent2 4 3" xfId="3760"/>
    <cellStyle name="Accent2 5 2" xfId="3761"/>
    <cellStyle name="Accent2 5 3" xfId="3762"/>
    <cellStyle name="Accent2 6 2" xfId="3763"/>
    <cellStyle name="Accent2 6 3" xfId="3764"/>
    <cellStyle name="Accent2 7 2" xfId="3765"/>
    <cellStyle name="Accent2 7 3" xfId="3766"/>
    <cellStyle name="Accent2 8 2" xfId="3767"/>
    <cellStyle name="Accent2 8 3" xfId="3768"/>
    <cellStyle name="Accent2 9 2" xfId="3769"/>
    <cellStyle name="Accent2 9 3" xfId="3770"/>
    <cellStyle name="Accent3" xfId="3771"/>
    <cellStyle name="Accent3 10 2" xfId="3772"/>
    <cellStyle name="Accent3 10 3" xfId="3773"/>
    <cellStyle name="Accent3 11 2" xfId="3774"/>
    <cellStyle name="Accent3 11 3" xfId="3775"/>
    <cellStyle name="Accent3 12 2" xfId="3776"/>
    <cellStyle name="Accent3 12 3" xfId="3777"/>
    <cellStyle name="Accent3 13 2" xfId="3778"/>
    <cellStyle name="Accent3 13 3" xfId="3779"/>
    <cellStyle name="Accent3 14 2" xfId="3780"/>
    <cellStyle name="Accent3 14 3" xfId="3781"/>
    <cellStyle name="Accent3 15 2" xfId="3782"/>
    <cellStyle name="Accent3 15 3" xfId="3783"/>
    <cellStyle name="Accent3 16 2" xfId="3784"/>
    <cellStyle name="Accent3 16 3" xfId="3785"/>
    <cellStyle name="Accent3 17 2" xfId="3786"/>
    <cellStyle name="Accent3 17 3" xfId="3787"/>
    <cellStyle name="Accent3 18 2" xfId="3788"/>
    <cellStyle name="Accent3 18 3" xfId="3789"/>
    <cellStyle name="Accent3 19 2" xfId="3790"/>
    <cellStyle name="Accent3 19 3" xfId="3791"/>
    <cellStyle name="Accent3 2" xfId="3792"/>
    <cellStyle name="Accent3 2 2" xfId="3793"/>
    <cellStyle name="Accent3 2 3" xfId="3794"/>
    <cellStyle name="Accent3 20 2" xfId="3795"/>
    <cellStyle name="Accent3 20 3" xfId="3796"/>
    <cellStyle name="Accent3 21 2" xfId="3797"/>
    <cellStyle name="Accent3 21 3" xfId="3798"/>
    <cellStyle name="Accent3 22 2" xfId="3799"/>
    <cellStyle name="Accent3 22 3" xfId="3800"/>
    <cellStyle name="Accent3 3 2" xfId="3801"/>
    <cellStyle name="Accent3 3 3" xfId="3802"/>
    <cellStyle name="Accent3 4 2" xfId="3803"/>
    <cellStyle name="Accent3 4 3" xfId="3804"/>
    <cellStyle name="Accent3 5 2" xfId="3805"/>
    <cellStyle name="Accent3 5 3" xfId="3806"/>
    <cellStyle name="Accent3 6 2" xfId="3807"/>
    <cellStyle name="Accent3 6 3" xfId="3808"/>
    <cellStyle name="Accent3 7 2" xfId="3809"/>
    <cellStyle name="Accent3 7 3" xfId="3810"/>
    <cellStyle name="Accent3 8 2" xfId="3811"/>
    <cellStyle name="Accent3 8 3" xfId="3812"/>
    <cellStyle name="Accent3 9 2" xfId="3813"/>
    <cellStyle name="Accent3 9 3" xfId="3814"/>
    <cellStyle name="Accent4" xfId="3815"/>
    <cellStyle name="Accent4 10 2" xfId="3816"/>
    <cellStyle name="Accent4 10 3" xfId="3817"/>
    <cellStyle name="Accent4 11 2" xfId="3818"/>
    <cellStyle name="Accent4 11 3" xfId="3819"/>
    <cellStyle name="Accent4 12 2" xfId="3820"/>
    <cellStyle name="Accent4 12 3" xfId="3821"/>
    <cellStyle name="Accent4 13 2" xfId="3822"/>
    <cellStyle name="Accent4 13 3" xfId="3823"/>
    <cellStyle name="Accent4 14 2" xfId="3824"/>
    <cellStyle name="Accent4 14 3" xfId="3825"/>
    <cellStyle name="Accent4 15 2" xfId="3826"/>
    <cellStyle name="Accent4 15 3" xfId="3827"/>
    <cellStyle name="Accent4 16 2" xfId="3828"/>
    <cellStyle name="Accent4 16 3" xfId="3829"/>
    <cellStyle name="Accent4 17 2" xfId="3830"/>
    <cellStyle name="Accent4 17 3" xfId="3831"/>
    <cellStyle name="Accent4 18 2" xfId="3832"/>
    <cellStyle name="Accent4 18 3" xfId="3833"/>
    <cellStyle name="Accent4 19 2" xfId="3834"/>
    <cellStyle name="Accent4 19 3" xfId="3835"/>
    <cellStyle name="Accent4 2" xfId="3836"/>
    <cellStyle name="Accent4 2 2" xfId="3837"/>
    <cellStyle name="Accent4 2 3" xfId="3838"/>
    <cellStyle name="Accent4 20 2" xfId="3839"/>
    <cellStyle name="Accent4 20 3" xfId="3840"/>
    <cellStyle name="Accent4 21 2" xfId="3841"/>
    <cellStyle name="Accent4 21 3" xfId="3842"/>
    <cellStyle name="Accent4 22 2" xfId="3843"/>
    <cellStyle name="Accent4 22 3" xfId="3844"/>
    <cellStyle name="Accent4 3 2" xfId="3845"/>
    <cellStyle name="Accent4 3 3" xfId="3846"/>
    <cellStyle name="Accent4 4 2" xfId="3847"/>
    <cellStyle name="Accent4 4 3" xfId="3848"/>
    <cellStyle name="Accent4 5 2" xfId="3849"/>
    <cellStyle name="Accent4 5 3" xfId="3850"/>
    <cellStyle name="Accent4 6 2" xfId="3851"/>
    <cellStyle name="Accent4 6 3" xfId="3852"/>
    <cellStyle name="Accent4 7 2" xfId="3853"/>
    <cellStyle name="Accent4 7 3" xfId="3854"/>
    <cellStyle name="Accent4 8 2" xfId="3855"/>
    <cellStyle name="Accent4 8 3" xfId="3856"/>
    <cellStyle name="Accent4 9 2" xfId="3857"/>
    <cellStyle name="Accent4 9 3" xfId="3858"/>
    <cellStyle name="Accent5" xfId="3859"/>
    <cellStyle name="Accent5 10 2" xfId="3860"/>
    <cellStyle name="Accent5 10 3" xfId="3861"/>
    <cellStyle name="Accent5 11 2" xfId="3862"/>
    <cellStyle name="Accent5 11 3" xfId="3863"/>
    <cellStyle name="Accent5 12 2" xfId="3864"/>
    <cellStyle name="Accent5 12 3" xfId="3865"/>
    <cellStyle name="Accent5 13 2" xfId="3866"/>
    <cellStyle name="Accent5 13 3" xfId="3867"/>
    <cellStyle name="Accent5 14 2" xfId="3868"/>
    <cellStyle name="Accent5 14 3" xfId="3869"/>
    <cellStyle name="Accent5 15 2" xfId="3870"/>
    <cellStyle name="Accent5 15 3" xfId="3871"/>
    <cellStyle name="Accent5 16 2" xfId="3872"/>
    <cellStyle name="Accent5 16 3" xfId="3873"/>
    <cellStyle name="Accent5 17 2" xfId="3874"/>
    <cellStyle name="Accent5 17 3" xfId="3875"/>
    <cellStyle name="Accent5 18 2" xfId="3876"/>
    <cellStyle name="Accent5 18 3" xfId="3877"/>
    <cellStyle name="Accent5 19 2" xfId="3878"/>
    <cellStyle name="Accent5 19 3" xfId="3879"/>
    <cellStyle name="Accent5 2" xfId="3880"/>
    <cellStyle name="Accent5 2 2" xfId="3881"/>
    <cellStyle name="Accent5 2 3" xfId="3882"/>
    <cellStyle name="Accent5 20 2" xfId="3883"/>
    <cellStyle name="Accent5 20 3" xfId="3884"/>
    <cellStyle name="Accent5 21 2" xfId="3885"/>
    <cellStyle name="Accent5 21 3" xfId="3886"/>
    <cellStyle name="Accent5 22 2" xfId="3887"/>
    <cellStyle name="Accent5 22 3" xfId="3888"/>
    <cellStyle name="Accent5 3 2" xfId="3889"/>
    <cellStyle name="Accent5 3 3" xfId="3890"/>
    <cellStyle name="Accent5 4 2" xfId="3891"/>
    <cellStyle name="Accent5 4 3" xfId="3892"/>
    <cellStyle name="Accent5 5 2" xfId="3893"/>
    <cellStyle name="Accent5 5 3" xfId="3894"/>
    <cellStyle name="Accent5 6 2" xfId="3895"/>
    <cellStyle name="Accent5 6 3" xfId="3896"/>
    <cellStyle name="Accent5 7 2" xfId="3897"/>
    <cellStyle name="Accent5 7 3" xfId="3898"/>
    <cellStyle name="Accent5 8 2" xfId="3899"/>
    <cellStyle name="Accent5 8 3" xfId="3900"/>
    <cellStyle name="Accent5 9 2" xfId="3901"/>
    <cellStyle name="Accent5 9 3" xfId="3902"/>
    <cellStyle name="Accent6" xfId="3903"/>
    <cellStyle name="Accent6 10 2" xfId="3904"/>
    <cellStyle name="Accent6 10 3" xfId="3905"/>
    <cellStyle name="Accent6 11 2" xfId="3906"/>
    <cellStyle name="Accent6 11 3" xfId="3907"/>
    <cellStyle name="Accent6 12 2" xfId="3908"/>
    <cellStyle name="Accent6 12 3" xfId="3909"/>
    <cellStyle name="Accent6 13 2" xfId="3910"/>
    <cellStyle name="Accent6 13 3" xfId="3911"/>
    <cellStyle name="Accent6 14 2" xfId="3912"/>
    <cellStyle name="Accent6 14 3" xfId="3913"/>
    <cellStyle name="Accent6 15 2" xfId="3914"/>
    <cellStyle name="Accent6 15 3" xfId="3915"/>
    <cellStyle name="Accent6 16 2" xfId="3916"/>
    <cellStyle name="Accent6 16 3" xfId="3917"/>
    <cellStyle name="Accent6 17 2" xfId="3918"/>
    <cellStyle name="Accent6 17 3" xfId="3919"/>
    <cellStyle name="Accent6 18 2" xfId="3920"/>
    <cellStyle name="Accent6 18 3" xfId="3921"/>
    <cellStyle name="Accent6 19 2" xfId="3922"/>
    <cellStyle name="Accent6 19 3" xfId="3923"/>
    <cellStyle name="Accent6 2" xfId="3924"/>
    <cellStyle name="Accent6 2 2" xfId="3925"/>
    <cellStyle name="Accent6 2 3" xfId="3926"/>
    <cellStyle name="Accent6 20 2" xfId="3927"/>
    <cellStyle name="Accent6 20 3" xfId="3928"/>
    <cellStyle name="Accent6 21 2" xfId="3929"/>
    <cellStyle name="Accent6 21 3" xfId="3930"/>
    <cellStyle name="Accent6 22 2" xfId="3931"/>
    <cellStyle name="Accent6 22 3" xfId="3932"/>
    <cellStyle name="Accent6 3 2" xfId="3933"/>
    <cellStyle name="Accent6 3 3" xfId="3934"/>
    <cellStyle name="Accent6 4 2" xfId="3935"/>
    <cellStyle name="Accent6 4 3" xfId="3936"/>
    <cellStyle name="Accent6 5 2" xfId="3937"/>
    <cellStyle name="Accent6 5 3" xfId="3938"/>
    <cellStyle name="Accent6 6 2" xfId="3939"/>
    <cellStyle name="Accent6 6 3" xfId="3940"/>
    <cellStyle name="Accent6 7 2" xfId="3941"/>
    <cellStyle name="Accent6 7 3" xfId="3942"/>
    <cellStyle name="Accent6 8 2" xfId="3943"/>
    <cellStyle name="Accent6 8 3" xfId="3944"/>
    <cellStyle name="Accent6 9 2" xfId="3945"/>
    <cellStyle name="Accent6 9 3" xfId="3946"/>
    <cellStyle name="Accounting" xfId="3947"/>
    <cellStyle name="Accounting ($)" xfId="3948"/>
    <cellStyle name="Accounting No Decimal" xfId="3949"/>
    <cellStyle name="AFE" xfId="3950"/>
    <cellStyle name="AFE 2" xfId="3951"/>
    <cellStyle name="AFE 2 2" xfId="3952"/>
    <cellStyle name="AFE 3" xfId="3953"/>
    <cellStyle name="AFE 3 2" xfId="3954"/>
    <cellStyle name="AFE 4" xfId="3955"/>
    <cellStyle name="args.style" xfId="3956"/>
    <cellStyle name="args.style 2" xfId="3957"/>
    <cellStyle name="Arial 10" xfId="3958"/>
    <cellStyle name="Arial 10 2" xfId="3959"/>
    <cellStyle name="Arial 12" xfId="3960"/>
    <cellStyle name="Arial 12 2" xfId="3961"/>
    <cellStyle name="ArialNormal" xfId="3962"/>
    <cellStyle name="ArialNormal 2" xfId="3963"/>
    <cellStyle name="ArialNormal 2 2" xfId="3964"/>
    <cellStyle name="ArialNormal 2 2 2" xfId="3965"/>
    <cellStyle name="ArialNormal 2 2 3" xfId="3966"/>
    <cellStyle name="ArialNormal 2 2 4" xfId="3967"/>
    <cellStyle name="ArialNormal 2 2 5" xfId="3968"/>
    <cellStyle name="ArialNormal 2 3" xfId="3969"/>
    <cellStyle name="ArialNormal 2 3 2" xfId="3970"/>
    <cellStyle name="ArialNormal 2 3 3" xfId="3971"/>
    <cellStyle name="ArialNormal 2 3 4" xfId="3972"/>
    <cellStyle name="ArialNormal 2 3 5" xfId="3973"/>
    <cellStyle name="ArialNormal 2 3 6" xfId="3974"/>
    <cellStyle name="ArialNormal 2 4" xfId="3975"/>
    <cellStyle name="ArialNormal 2 4 2" xfId="3976"/>
    <cellStyle name="ArialNormal 2 4 3" xfId="3977"/>
    <cellStyle name="ArialNormal 2 4 4" xfId="3978"/>
    <cellStyle name="ArialNormal 2 4 5" xfId="3979"/>
    <cellStyle name="ArialNormal 2 4 6" xfId="3980"/>
    <cellStyle name="ArialNormal 3" xfId="3981"/>
    <cellStyle name="ArialNormal 3 2" xfId="3982"/>
    <cellStyle name="ArialNormal 3 2 2" xfId="3983"/>
    <cellStyle name="ArialNormal 3 2 3" xfId="3984"/>
    <cellStyle name="ArialNormal 3 2 4" xfId="3985"/>
    <cellStyle name="ArialNormal 3 2 5" xfId="3986"/>
    <cellStyle name="ArialNormal 3 3" xfId="3987"/>
    <cellStyle name="ArialNormal 3 3 2" xfId="3988"/>
    <cellStyle name="ArialNormal 3 3 3" xfId="3989"/>
    <cellStyle name="ArialNormal 3 3 4" xfId="3990"/>
    <cellStyle name="ArialNormal 3 3 5" xfId="3991"/>
    <cellStyle name="ArialNormal 3 3 6" xfId="3992"/>
    <cellStyle name="ArialNormal 3 4" xfId="3993"/>
    <cellStyle name="ArialNormal 3 4 2" xfId="3994"/>
    <cellStyle name="ArialNormal 3 4 3" xfId="3995"/>
    <cellStyle name="ArialNormal 3 4 4" xfId="3996"/>
    <cellStyle name="ArialNormal 3 4 5" xfId="3997"/>
    <cellStyle name="ArialNormal 3 4 6" xfId="3998"/>
    <cellStyle name="ArialNormal 4" xfId="3999"/>
    <cellStyle name="ArialNormal 4 2" xfId="4000"/>
    <cellStyle name="ArialNormal 4 3" xfId="4001"/>
    <cellStyle name="ArialNormal 4 4" xfId="4002"/>
    <cellStyle name="ArialNormal 4 5" xfId="4003"/>
    <cellStyle name="ArialNormal 5" xfId="4004"/>
    <cellStyle name="ArialNormal 5 2" xfId="4005"/>
    <cellStyle name="ArialNormal 5 3" xfId="4006"/>
    <cellStyle name="ArialNormal 5 4" xfId="4007"/>
    <cellStyle name="ArialNormal 5 5" xfId="4008"/>
    <cellStyle name="ArialNormal 5 6" xfId="4009"/>
    <cellStyle name="ArialNormal 6" xfId="4010"/>
    <cellStyle name="ArialNormal 6 2" xfId="4011"/>
    <cellStyle name="ArialNormal 6 3" xfId="4012"/>
    <cellStyle name="ArialNormal 6 4" xfId="4013"/>
    <cellStyle name="ArialNormal 6 5" xfId="4014"/>
    <cellStyle name="ArialNormal 6 6" xfId="4015"/>
    <cellStyle name="ArialNormal 7" xfId="4016"/>
    <cellStyle name="ArialNormal 7 2" xfId="4017"/>
    <cellStyle name="ArialNormal 7 3" xfId="4018"/>
    <cellStyle name="ArialNormal 7 4" xfId="4019"/>
    <cellStyle name="ArialNormal 7 5" xfId="4020"/>
    <cellStyle name="B&amp;Wbold" xfId="4021"/>
    <cellStyle name="B&amp;Wbold 2" xfId="4022"/>
    <cellStyle name="B&amp;Wbold 3" xfId="4023"/>
    <cellStyle name="Bad" xfId="4024"/>
    <cellStyle name="Bad 10 2" xfId="4025"/>
    <cellStyle name="Bad 10 3" xfId="4026"/>
    <cellStyle name="Bad 11 2" xfId="4027"/>
    <cellStyle name="Bad 11 3" xfId="4028"/>
    <cellStyle name="Bad 12 2" xfId="4029"/>
    <cellStyle name="Bad 12 3" xfId="4030"/>
    <cellStyle name="Bad 13 2" xfId="4031"/>
    <cellStyle name="Bad 13 3" xfId="4032"/>
    <cellStyle name="Bad 14 2" xfId="4033"/>
    <cellStyle name="Bad 14 3" xfId="4034"/>
    <cellStyle name="Bad 15 2" xfId="4035"/>
    <cellStyle name="Bad 15 3" xfId="4036"/>
    <cellStyle name="Bad 16 2" xfId="4037"/>
    <cellStyle name="Bad 16 3" xfId="4038"/>
    <cellStyle name="Bad 17 2" xfId="4039"/>
    <cellStyle name="Bad 17 3" xfId="4040"/>
    <cellStyle name="Bad 18 2" xfId="4041"/>
    <cellStyle name="Bad 18 3" xfId="4042"/>
    <cellStyle name="Bad 19 2" xfId="4043"/>
    <cellStyle name="Bad 19 3" xfId="4044"/>
    <cellStyle name="Bad 2" xfId="4045"/>
    <cellStyle name="Bad 2 2" xfId="4046"/>
    <cellStyle name="Bad 2 3" xfId="4047"/>
    <cellStyle name="Bad 20 2" xfId="4048"/>
    <cellStyle name="Bad 20 3" xfId="4049"/>
    <cellStyle name="Bad 21 2" xfId="4050"/>
    <cellStyle name="Bad 21 3" xfId="4051"/>
    <cellStyle name="Bad 22 2" xfId="4052"/>
    <cellStyle name="Bad 22 3" xfId="4053"/>
    <cellStyle name="Bad 3 2" xfId="4054"/>
    <cellStyle name="Bad 3 3" xfId="4055"/>
    <cellStyle name="Bad 4 2" xfId="4056"/>
    <cellStyle name="Bad 4 3" xfId="4057"/>
    <cellStyle name="Bad 5 2" xfId="4058"/>
    <cellStyle name="Bad 5 3" xfId="4059"/>
    <cellStyle name="Bad 6 2" xfId="4060"/>
    <cellStyle name="Bad 6 3" xfId="4061"/>
    <cellStyle name="Bad 7 2" xfId="4062"/>
    <cellStyle name="Bad 7 3" xfId="4063"/>
    <cellStyle name="Bad 8 2" xfId="4064"/>
    <cellStyle name="Bad 8 3" xfId="4065"/>
    <cellStyle name="Bad 9 2" xfId="4066"/>
    <cellStyle name="Bad 9 3" xfId="4067"/>
    <cellStyle name="BLACK" xfId="4068"/>
    <cellStyle name="BLACK 2" xfId="4069"/>
    <cellStyle name="BLACK 2 2" xfId="4070"/>
    <cellStyle name="BLACK 3" xfId="4071"/>
    <cellStyle name="BLACK 3 2" xfId="4072"/>
    <cellStyle name="BLACK 4" xfId="4073"/>
    <cellStyle name="BlackStrike" xfId="4074"/>
    <cellStyle name="BlackStrike 2" xfId="4075"/>
    <cellStyle name="BlackText" xfId="4076"/>
    <cellStyle name="BlackText 2" xfId="4077"/>
    <cellStyle name="BlackText 2 2" xfId="4078"/>
    <cellStyle name="BlackText 3" xfId="4079"/>
    <cellStyle name="BlackText 3 2" xfId="4080"/>
    <cellStyle name="BlackText 4" xfId="4081"/>
    <cellStyle name="blank" xfId="4082"/>
    <cellStyle name="blank 2" xfId="4083"/>
    <cellStyle name="blank 2 2" xfId="4084"/>
    <cellStyle name="blank 3" xfId="4085"/>
    <cellStyle name="blank 3 2" xfId="4086"/>
    <cellStyle name="Blue" xfId="4087"/>
    <cellStyle name="Blue 2" xfId="4088"/>
    <cellStyle name="Blue 2 2" xfId="4089"/>
    <cellStyle name="Blue 3" xfId="4090"/>
    <cellStyle name="Blue 3 2" xfId="4091"/>
    <cellStyle name="Blue 4" xfId="4092"/>
    <cellStyle name="Body" xfId="4093"/>
    <cellStyle name="Body 2" xfId="4094"/>
    <cellStyle name="Body 2 2" xfId="4095"/>
    <cellStyle name="Body 3" xfId="4096"/>
    <cellStyle name="Body 3 2" xfId="4097"/>
    <cellStyle name="Body 4" xfId="4098"/>
    <cellStyle name="Bold/Border" xfId="4099"/>
    <cellStyle name="Bold/Border 10" xfId="4100"/>
    <cellStyle name="Bold/Border 2" xfId="4101"/>
    <cellStyle name="Bold/Border 2 2" xfId="4102"/>
    <cellStyle name="Bold/Border 2 2 2" xfId="4103"/>
    <cellStyle name="Bold/Border 2 2 3" xfId="4104"/>
    <cellStyle name="Bold/Border 2 3" xfId="4105"/>
    <cellStyle name="Bold/Border 2 3 2" xfId="4106"/>
    <cellStyle name="Bold/Border 2 3 3" xfId="4107"/>
    <cellStyle name="Bold/Border 2 4" xfId="4108"/>
    <cellStyle name="Bold/Border 2 4 2" xfId="4109"/>
    <cellStyle name="Bold/Border 2 5" xfId="4110"/>
    <cellStyle name="Bold/Border 2 5 2" xfId="4111"/>
    <cellStyle name="Bold/Border 2 6" xfId="4112"/>
    <cellStyle name="Bold/Border 2 6 2" xfId="4113"/>
    <cellStyle name="Bold/Border 2 7" xfId="4114"/>
    <cellStyle name="Bold/Border 3" xfId="4115"/>
    <cellStyle name="Bold/Border 3 2" xfId="4116"/>
    <cellStyle name="Bold/Border 3 2 2" xfId="4117"/>
    <cellStyle name="Bold/Border 3 2 3" xfId="4118"/>
    <cellStyle name="Bold/Border 3 3" xfId="4119"/>
    <cellStyle name="Bold/Border 3 3 2" xfId="4120"/>
    <cellStyle name="Bold/Border 3 3 3" xfId="4121"/>
    <cellStyle name="Bold/Border 3 4" xfId="4122"/>
    <cellStyle name="Bold/Border 3 4 2" xfId="4123"/>
    <cellStyle name="Bold/Border 3 5" xfId="4124"/>
    <cellStyle name="Bold/Border 3 5 2" xfId="4125"/>
    <cellStyle name="Bold/Border 3 6" xfId="4126"/>
    <cellStyle name="Bold/Border 3 6 2" xfId="4127"/>
    <cellStyle name="Bold/Border 3 7" xfId="4128"/>
    <cellStyle name="Bold/Border 4" xfId="4129"/>
    <cellStyle name="Bold/Border 5" xfId="4130"/>
    <cellStyle name="Bold/Border 5 2" xfId="4131"/>
    <cellStyle name="Bold/Border 5 3" xfId="4132"/>
    <cellStyle name="Bold/Border 6" xfId="4133"/>
    <cellStyle name="Bold/Border 7" xfId="4134"/>
    <cellStyle name="Bold/Border 7 2" xfId="4135"/>
    <cellStyle name="Bold/Border 7 3" xfId="4136"/>
    <cellStyle name="Bold/Border 8" xfId="4137"/>
    <cellStyle name="Bold/Border 8 2" xfId="4138"/>
    <cellStyle name="Bold/Border 9" xfId="4139"/>
    <cellStyle name="Bold/Border 9 2" xfId="4140"/>
    <cellStyle name="BoldText" xfId="4141"/>
    <cellStyle name="BoldText 2" xfId="4142"/>
    <cellStyle name="BoldText 2 2" xfId="4143"/>
    <cellStyle name="BoldText 3" xfId="4144"/>
    <cellStyle name="BoldText 3 2" xfId="4145"/>
    <cellStyle name="BoldText 4" xfId="4146"/>
    <cellStyle name="Border Heavy" xfId="4147"/>
    <cellStyle name="Border Heavy 2" xfId="4148"/>
    <cellStyle name="Border Heavy 2 2" xfId="4149"/>
    <cellStyle name="Border Heavy 3" xfId="4150"/>
    <cellStyle name="Border Heavy 3 2" xfId="4151"/>
    <cellStyle name="Border Heavy 4" xfId="4152"/>
    <cellStyle name="border th" xfId="4153"/>
    <cellStyle name="border th 2" xfId="4154"/>
    <cellStyle name="Border Thin" xfId="4155"/>
    <cellStyle name="Border Thin 2" xfId="4156"/>
    <cellStyle name="Border Thin 2 2" xfId="4157"/>
    <cellStyle name="Border Thin 2 2 2" xfId="4158"/>
    <cellStyle name="Border Thin 2 3" xfId="4159"/>
    <cellStyle name="Border Thin 2 3 2" xfId="4160"/>
    <cellStyle name="Border Thin 2 3 3" xfId="4161"/>
    <cellStyle name="Border Thin 2 4" xfId="4162"/>
    <cellStyle name="Border Thin 2 4 2" xfId="4163"/>
    <cellStyle name="Border Thin 2 4 3" xfId="4164"/>
    <cellStyle name="Border Thin 2 5" xfId="4165"/>
    <cellStyle name="Border Thin 2 5 2" xfId="4166"/>
    <cellStyle name="Border Thin 2 6" xfId="4167"/>
    <cellStyle name="Border Thin 2 6 2" xfId="4168"/>
    <cellStyle name="Border Thin 2 6 3" xfId="4169"/>
    <cellStyle name="Border Thin 2 7" xfId="4170"/>
    <cellStyle name="Border Thin 2 7 2" xfId="4171"/>
    <cellStyle name="Border Thin 2 8" xfId="4172"/>
    <cellStyle name="Border Thin 3" xfId="4173"/>
    <cellStyle name="Border Thin 3 2" xfId="4174"/>
    <cellStyle name="Border Thin 3 2 2" xfId="4175"/>
    <cellStyle name="Border Thin 3 3" xfId="4176"/>
    <cellStyle name="Border Thin 3 3 2" xfId="4177"/>
    <cellStyle name="Border Thin 3 3 3" xfId="4178"/>
    <cellStyle name="Border Thin 3 4" xfId="4179"/>
    <cellStyle name="Border Thin 3 4 2" xfId="4180"/>
    <cellStyle name="Border Thin 3 4 3" xfId="4181"/>
    <cellStyle name="Border Thin 3 5" xfId="4182"/>
    <cellStyle name="Border Thin 3 5 2" xfId="4183"/>
    <cellStyle name="Border Thin 3 6" xfId="4184"/>
    <cellStyle name="Border Thin 3 6 2" xfId="4185"/>
    <cellStyle name="Border Thin 3 6 3" xfId="4186"/>
    <cellStyle name="Border Thin 3 7" xfId="4187"/>
    <cellStyle name="Border Thin 3 7 2" xfId="4188"/>
    <cellStyle name="Border Thin 3 8" xfId="4189"/>
    <cellStyle name="Border Thin 4" xfId="4190"/>
    <cellStyle name="Border Thin 4 2" xfId="4191"/>
    <cellStyle name="Border Thin 5" xfId="4192"/>
    <cellStyle name="Border Thin 5 2" xfId="4193"/>
    <cellStyle name="Border Thin 5 3" xfId="4194"/>
    <cellStyle name="Border Thin 6" xfId="4195"/>
    <cellStyle name="Border Thin 6 2" xfId="4196"/>
    <cellStyle name="Border Thin 6 3" xfId="4197"/>
    <cellStyle name="Border Thin 7" xfId="4198"/>
    <cellStyle name="Border Thin 7 2" xfId="4199"/>
    <cellStyle name="border think" xfId="4200"/>
    <cellStyle name="border think 2" xfId="4201"/>
    <cellStyle name="border think 3" xfId="4202"/>
    <cellStyle name="borderthin" xfId="4203"/>
    <cellStyle name="borderthin 2" xfId="4204"/>
    <cellStyle name="borderthin 2 2" xfId="4205"/>
    <cellStyle name="borderthin 3" xfId="4206"/>
    <cellStyle name="borderthin 3 2" xfId="4207"/>
    <cellStyle name="borderthin 4" xfId="4208"/>
    <cellStyle name="British Pound" xfId="4209"/>
    <cellStyle name="British Pound 2" xfId="4210"/>
    <cellStyle name="British Pound 3" xfId="4211"/>
    <cellStyle name="Bullet" xfId="4212"/>
    <cellStyle name="Bullet 2" xfId="4213"/>
    <cellStyle name="Bullet 3" xfId="4214"/>
    <cellStyle name="Calc Currency (0)" xfId="4215"/>
    <cellStyle name="Calc Currency (2)" xfId="4216"/>
    <cellStyle name="Calc Percent (0)" xfId="4217"/>
    <cellStyle name="Calc Percent (1)" xfId="4218"/>
    <cellStyle name="Calc Percent (2)" xfId="4219"/>
    <cellStyle name="Calc Units (0)" xfId="4220"/>
    <cellStyle name="Calc Units (1)" xfId="4221"/>
    <cellStyle name="Calc Units (2)" xfId="4222"/>
    <cellStyle name="Calculation" xfId="4223"/>
    <cellStyle name="Calculation 10 2" xfId="4224"/>
    <cellStyle name="Calculation 10 3" xfId="4225"/>
    <cellStyle name="Calculation 11 2" xfId="4226"/>
    <cellStyle name="Calculation 11 3" xfId="4227"/>
    <cellStyle name="Calculation 12 2" xfId="4228"/>
    <cellStyle name="Calculation 12 3" xfId="4229"/>
    <cellStyle name="Calculation 13 2" xfId="4230"/>
    <cellStyle name="Calculation 13 3" xfId="4231"/>
    <cellStyle name="Calculation 14 2" xfId="4232"/>
    <cellStyle name="Calculation 14 3" xfId="4233"/>
    <cellStyle name="Calculation 15 2" xfId="4234"/>
    <cellStyle name="Calculation 15 3" xfId="4235"/>
    <cellStyle name="Calculation 16 2" xfId="4236"/>
    <cellStyle name="Calculation 16 3" xfId="4237"/>
    <cellStyle name="Calculation 17 2" xfId="4238"/>
    <cellStyle name="Calculation 17 3" xfId="4239"/>
    <cellStyle name="Calculation 18 2" xfId="4240"/>
    <cellStyle name="Calculation 18 3" xfId="4241"/>
    <cellStyle name="Calculation 19 2" xfId="4242"/>
    <cellStyle name="Calculation 19 3" xfId="4243"/>
    <cellStyle name="Calculation 2" xfId="4244"/>
    <cellStyle name="Calculation 2 2" xfId="4245"/>
    <cellStyle name="Calculation 2 2 2" xfId="4246"/>
    <cellStyle name="Calculation 2 2 3" xfId="4247"/>
    <cellStyle name="Calculation 2 2 4" xfId="4248"/>
    <cellStyle name="Calculation 2 2 5" xfId="4249"/>
    <cellStyle name="Calculation 2 3" xfId="4250"/>
    <cellStyle name="Calculation 2 3 2" xfId="4251"/>
    <cellStyle name="Calculation 2 3 3" xfId="4252"/>
    <cellStyle name="Calculation 2 3 4" xfId="4253"/>
    <cellStyle name="Calculation 2 3 5" xfId="4254"/>
    <cellStyle name="Calculation 2 3 6" xfId="4255"/>
    <cellStyle name="Calculation 2 4" xfId="4256"/>
    <cellStyle name="Calculation 2 4 2" xfId="4257"/>
    <cellStyle name="Calculation 2 4 3" xfId="4258"/>
    <cellStyle name="Calculation 2 4 4" xfId="4259"/>
    <cellStyle name="Calculation 2 4 5" xfId="4260"/>
    <cellStyle name="Calculation 2 4 6" xfId="4261"/>
    <cellStyle name="Calculation 20 2" xfId="4262"/>
    <cellStyle name="Calculation 20 3" xfId="4263"/>
    <cellStyle name="Calculation 21 2" xfId="4264"/>
    <cellStyle name="Calculation 21 3" xfId="4265"/>
    <cellStyle name="Calculation 22 2" xfId="4266"/>
    <cellStyle name="Calculation 22 3" xfId="4267"/>
    <cellStyle name="Calculation 3" xfId="4268"/>
    <cellStyle name="Calculation 3 2" xfId="4269"/>
    <cellStyle name="Calculation 3 2 2" xfId="4270"/>
    <cellStyle name="Calculation 3 2 3" xfId="4271"/>
    <cellStyle name="Calculation 3 2 4" xfId="4272"/>
    <cellStyle name="Calculation 3 2 5" xfId="4273"/>
    <cellStyle name="Calculation 3 3" xfId="4274"/>
    <cellStyle name="Calculation 3 3 2" xfId="4275"/>
    <cellStyle name="Calculation 3 3 3" xfId="4276"/>
    <cellStyle name="Calculation 3 3 4" xfId="4277"/>
    <cellStyle name="Calculation 3 3 5" xfId="4278"/>
    <cellStyle name="Calculation 3 3 6" xfId="4279"/>
    <cellStyle name="Calculation 3 4" xfId="4280"/>
    <cellStyle name="Calculation 3 4 2" xfId="4281"/>
    <cellStyle name="Calculation 3 4 3" xfId="4282"/>
    <cellStyle name="Calculation 3 4 4" xfId="4283"/>
    <cellStyle name="Calculation 3 4 5" xfId="4284"/>
    <cellStyle name="Calculation 3 4 6" xfId="4285"/>
    <cellStyle name="Calculation 4" xfId="4286"/>
    <cellStyle name="Calculation 4 2" xfId="4287"/>
    <cellStyle name="Calculation 4 3" xfId="4288"/>
    <cellStyle name="Calculation 4 4" xfId="4289"/>
    <cellStyle name="Calculation 4 5" xfId="4290"/>
    <cellStyle name="Calculation 4 6" xfId="4291"/>
    <cellStyle name="Calculation 4 7" xfId="4292"/>
    <cellStyle name="Calculation 5" xfId="4293"/>
    <cellStyle name="Calculation 5 2" xfId="4294"/>
    <cellStyle name="Calculation 5 3" xfId="4295"/>
    <cellStyle name="Calculation 5 4" xfId="4296"/>
    <cellStyle name="Calculation 5 5" xfId="4297"/>
    <cellStyle name="Calculation 5 6" xfId="4298"/>
    <cellStyle name="Calculation 5 7" xfId="4299"/>
    <cellStyle name="Calculation 5 8" xfId="4300"/>
    <cellStyle name="Calculation 6" xfId="4301"/>
    <cellStyle name="Calculation 6 2" xfId="4302"/>
    <cellStyle name="Calculation 6 3" xfId="4303"/>
    <cellStyle name="Calculation 6 4" xfId="4304"/>
    <cellStyle name="Calculation 6 5" xfId="4305"/>
    <cellStyle name="Calculation 6 6" xfId="4306"/>
    <cellStyle name="Calculation 6 7" xfId="4307"/>
    <cellStyle name="Calculation 6 8" xfId="4308"/>
    <cellStyle name="Calculation 7" xfId="4309"/>
    <cellStyle name="Calculation 7 2" xfId="4310"/>
    <cellStyle name="Calculation 7 3" xfId="4311"/>
    <cellStyle name="Calculation 7 4" xfId="4312"/>
    <cellStyle name="Calculation 7 5" xfId="4313"/>
    <cellStyle name="Calculation 7 6" xfId="4314"/>
    <cellStyle name="Calculation 7 7" xfId="4315"/>
    <cellStyle name="Calculation 8 2" xfId="4316"/>
    <cellStyle name="Calculation 8 3" xfId="4317"/>
    <cellStyle name="Calculation 9 2" xfId="4318"/>
    <cellStyle name="Calculation 9 3" xfId="4319"/>
    <cellStyle name="Case" xfId="4320"/>
    <cellStyle name="Case 2" xfId="4321"/>
    <cellStyle name="Case 2 2" xfId="4322"/>
    <cellStyle name="Case 3" xfId="4323"/>
    <cellStyle name="Case 3 2" xfId="4324"/>
    <cellStyle name="category" xfId="4325"/>
    <cellStyle name="category 2" xfId="4326"/>
    <cellStyle name="category 2 2" xfId="4327"/>
    <cellStyle name="category 3" xfId="4328"/>
    <cellStyle name="category 3 2" xfId="4329"/>
    <cellStyle name="category 4" xfId="4330"/>
    <cellStyle name="CComma" xfId="4331"/>
    <cellStyle name="CComma (0)" xfId="4332"/>
    <cellStyle name="CCurrency (0)" xfId="4333"/>
    <cellStyle name="Center Across" xfId="4334"/>
    <cellStyle name="Center Across 10" xfId="4335"/>
    <cellStyle name="Center Across 2" xfId="4336"/>
    <cellStyle name="Center Across 2 2" xfId="4337"/>
    <cellStyle name="Center Across 2 2 2" xfId="4338"/>
    <cellStyle name="Center Across 2 2 3" xfId="4339"/>
    <cellStyle name="Center Across 2 3" xfId="4340"/>
    <cellStyle name="Center Across 2 3 2" xfId="4341"/>
    <cellStyle name="Center Across 2 3 3" xfId="4342"/>
    <cellStyle name="Center Across 2 4" xfId="4343"/>
    <cellStyle name="Center Across 2 4 2" xfId="4344"/>
    <cellStyle name="Center Across 2 5" xfId="4345"/>
    <cellStyle name="Center Across 2 5 2" xfId="4346"/>
    <cellStyle name="Center Across 2 6" xfId="4347"/>
    <cellStyle name="Center Across 2 6 2" xfId="4348"/>
    <cellStyle name="Center Across 2 7" xfId="4349"/>
    <cellStyle name="Center Across 3" xfId="4350"/>
    <cellStyle name="Center Across 3 2" xfId="4351"/>
    <cellStyle name="Center Across 3 2 2" xfId="4352"/>
    <cellStyle name="Center Across 3 2 3" xfId="4353"/>
    <cellStyle name="Center Across 3 3" xfId="4354"/>
    <cellStyle name="Center Across 3 3 2" xfId="4355"/>
    <cellStyle name="Center Across 3 3 3" xfId="4356"/>
    <cellStyle name="Center Across 3 4" xfId="4357"/>
    <cellStyle name="Center Across 3 4 2" xfId="4358"/>
    <cellStyle name="Center Across 3 5" xfId="4359"/>
    <cellStyle name="Center Across 3 5 2" xfId="4360"/>
    <cellStyle name="Center Across 3 6" xfId="4361"/>
    <cellStyle name="Center Across 3 6 2" xfId="4362"/>
    <cellStyle name="Center Across 3 7" xfId="4363"/>
    <cellStyle name="Center Across 4" xfId="4364"/>
    <cellStyle name="Center Across 5" xfId="4365"/>
    <cellStyle name="Center Across 5 2" xfId="4366"/>
    <cellStyle name="Center Across 5 3" xfId="4367"/>
    <cellStyle name="Center Across 6" xfId="4368"/>
    <cellStyle name="Center Across 7" xfId="4369"/>
    <cellStyle name="Center Across 7 2" xfId="4370"/>
    <cellStyle name="Center Across 7 3" xfId="4371"/>
    <cellStyle name="Center Across 8" xfId="4372"/>
    <cellStyle name="Center Across 8 2" xfId="4373"/>
    <cellStyle name="Center Across 9" xfId="4374"/>
    <cellStyle name="Center Across 9 2" xfId="4375"/>
    <cellStyle name="Chart %" xfId="4376"/>
    <cellStyle name="chart no." xfId="4377"/>
    <cellStyle name="Chart Title" xfId="4378"/>
    <cellStyle name="Check Cell" xfId="4379"/>
    <cellStyle name="Check Cell 10 2" xfId="4380"/>
    <cellStyle name="Check Cell 10 3" xfId="4381"/>
    <cellStyle name="Check Cell 11 2" xfId="4382"/>
    <cellStyle name="Check Cell 11 3" xfId="4383"/>
    <cellStyle name="Check Cell 12 2" xfId="4384"/>
    <cellStyle name="Check Cell 12 3" xfId="4385"/>
    <cellStyle name="Check Cell 13 2" xfId="4386"/>
    <cellStyle name="Check Cell 13 3" xfId="4387"/>
    <cellStyle name="Check Cell 14 2" xfId="4388"/>
    <cellStyle name="Check Cell 14 3" xfId="4389"/>
    <cellStyle name="Check Cell 15 2" xfId="4390"/>
    <cellStyle name="Check Cell 15 3" xfId="4391"/>
    <cellStyle name="Check Cell 16 2" xfId="4392"/>
    <cellStyle name="Check Cell 16 3" xfId="4393"/>
    <cellStyle name="Check Cell 17 2" xfId="4394"/>
    <cellStyle name="Check Cell 17 3" xfId="4395"/>
    <cellStyle name="Check Cell 18 2" xfId="4396"/>
    <cellStyle name="Check Cell 18 3" xfId="4397"/>
    <cellStyle name="Check Cell 19 2" xfId="4398"/>
    <cellStyle name="Check Cell 19 3" xfId="4399"/>
    <cellStyle name="Check Cell 2" xfId="4400"/>
    <cellStyle name="Check Cell 2 2" xfId="4401"/>
    <cellStyle name="Check Cell 2 3" xfId="4402"/>
    <cellStyle name="Check Cell 20 2" xfId="4403"/>
    <cellStyle name="Check Cell 20 3" xfId="4404"/>
    <cellStyle name="Check Cell 21 2" xfId="4405"/>
    <cellStyle name="Check Cell 21 3" xfId="4406"/>
    <cellStyle name="Check Cell 22 2" xfId="4407"/>
    <cellStyle name="Check Cell 22 3" xfId="4408"/>
    <cellStyle name="Check Cell 3 2" xfId="4409"/>
    <cellStyle name="Check Cell 3 3" xfId="4410"/>
    <cellStyle name="Check Cell 4 2" xfId="4411"/>
    <cellStyle name="Check Cell 4 3" xfId="4412"/>
    <cellStyle name="Check Cell 5 2" xfId="4413"/>
    <cellStyle name="Check Cell 5 3" xfId="4414"/>
    <cellStyle name="Check Cell 6 2" xfId="4415"/>
    <cellStyle name="Check Cell 6 3" xfId="4416"/>
    <cellStyle name="Check Cell 7 2" xfId="4417"/>
    <cellStyle name="Check Cell 7 3" xfId="4418"/>
    <cellStyle name="Check Cell 8 2" xfId="4419"/>
    <cellStyle name="Check Cell 8 3" xfId="4420"/>
    <cellStyle name="Check Cell 9 2" xfId="4421"/>
    <cellStyle name="Check Cell 9 3" xfId="4422"/>
    <cellStyle name="Checksum" xfId="4423"/>
    <cellStyle name="Checksum 2" xfId="4424"/>
    <cellStyle name="COL HEADINGS" xfId="4425"/>
    <cellStyle name="COL HEADINGS 10" xfId="4426"/>
    <cellStyle name="COL HEADINGS 2" xfId="4427"/>
    <cellStyle name="COL HEADINGS 2 2" xfId="4428"/>
    <cellStyle name="COL HEADINGS 3" xfId="4429"/>
    <cellStyle name="COL HEADINGS 3 2" xfId="4430"/>
    <cellStyle name="COL HEADINGS 4" xfId="4431"/>
    <cellStyle name="COL HEADINGS 5" xfId="4432"/>
    <cellStyle name="COL HEADINGS 5 2" xfId="4433"/>
    <cellStyle name="COL HEADINGS 5 3" xfId="4434"/>
    <cellStyle name="COL HEADINGS 6" xfId="4435"/>
    <cellStyle name="COL HEADINGS 7" xfId="4436"/>
    <cellStyle name="COL HEADINGS 7 2" xfId="4437"/>
    <cellStyle name="COL HEADINGS 7 3" xfId="4438"/>
    <cellStyle name="COL HEADINGS 8" xfId="4439"/>
    <cellStyle name="COL HEADINGS 8 2" xfId="4440"/>
    <cellStyle name="COL HEADINGS 9" xfId="4441"/>
    <cellStyle name="COL HEADINGS 9 2" xfId="4442"/>
    <cellStyle name="Col Heads" xfId="4443"/>
    <cellStyle name="Col Heads 2" xfId="4444"/>
    <cellStyle name="Col Heads 3" xfId="4445"/>
    <cellStyle name="Col Heads 3 2" xfId="4446"/>
    <cellStyle name="Col Heads 3 3" xfId="4447"/>
    <cellStyle name="Col Heads 4" xfId="4448"/>
    <cellStyle name="Col Heads 5" xfId="4449"/>
    <cellStyle name="Col Heads 5 2" xfId="4450"/>
    <cellStyle name="Col Heads 5 3" xfId="4451"/>
    <cellStyle name="Col Heads 6" xfId="4452"/>
    <cellStyle name="Col Heads 6 2" xfId="4453"/>
    <cellStyle name="Col Heads 7" xfId="4454"/>
    <cellStyle name="Col Heads 7 2" xfId="4455"/>
    <cellStyle name="Col Heads 8" xfId="4456"/>
    <cellStyle name="ColHeading" xfId="4457"/>
    <cellStyle name="ColHeading 2" xfId="4458"/>
    <cellStyle name="Column Heading" xfId="4459"/>
    <cellStyle name="Column Heading 2" xfId="4460"/>
    <cellStyle name="Column Headings" xfId="4461"/>
    <cellStyle name="Column Headings 2" xfId="4462"/>
    <cellStyle name="ColumnAttributeAbovePrompt" xfId="4463"/>
    <cellStyle name="ColumnAttributeAbovePrompt 2" xfId="4464"/>
    <cellStyle name="ColumnAttributeAbovePrompt 2 2" xfId="4465"/>
    <cellStyle name="ColumnAttributeAbovePrompt 3" xfId="4466"/>
    <cellStyle name="ColumnAttributeAbovePrompt 3 2" xfId="4467"/>
    <cellStyle name="ColumnAttributeAbovePrompt 4" xfId="4468"/>
    <cellStyle name="ColumnAttributePrompt" xfId="4469"/>
    <cellStyle name="ColumnAttributePrompt 2" xfId="4470"/>
    <cellStyle name="ColumnAttributePrompt 2 2" xfId="4471"/>
    <cellStyle name="ColumnAttributePrompt 3" xfId="4472"/>
    <cellStyle name="ColumnAttributePrompt 3 2" xfId="4473"/>
    <cellStyle name="ColumnAttributePrompt 4" xfId="4474"/>
    <cellStyle name="ColumnAttributeValue" xfId="4475"/>
    <cellStyle name="ColumnAttributeValue 2" xfId="4476"/>
    <cellStyle name="ColumnAttributeValue 2 2" xfId="4477"/>
    <cellStyle name="ColumnAttributeValue 3" xfId="4478"/>
    <cellStyle name="ColumnAttributeValue 3 2" xfId="4479"/>
    <cellStyle name="ColumnAttributeValue 4" xfId="4480"/>
    <cellStyle name="ColumnHeadingPrompt" xfId="4481"/>
    <cellStyle name="ColumnHeadingPrompt 2" xfId="4482"/>
    <cellStyle name="ColumnHeadingPrompt 2 2" xfId="4483"/>
    <cellStyle name="ColumnHeadingPrompt 3" xfId="4484"/>
    <cellStyle name="ColumnHeadingPrompt 3 2" xfId="4485"/>
    <cellStyle name="ColumnHeadingPrompt 4" xfId="4486"/>
    <cellStyle name="ColumnHeadingValue" xfId="4487"/>
    <cellStyle name="ColumnHeadingValue 2" xfId="4488"/>
    <cellStyle name="ColumnHeadingValue 2 2" xfId="4489"/>
    <cellStyle name="ColumnHeadingValue 3" xfId="4490"/>
    <cellStyle name="ColumnHeadingValue 3 2" xfId="4491"/>
    <cellStyle name="ColumnHeadingValue 4" xfId="4492"/>
    <cellStyle name="comam" xfId="4493"/>
    <cellStyle name="comam 2" xfId="4494"/>
    <cellStyle name="comam 2 2" xfId="4495"/>
    <cellStyle name="comam 2 2 2" xfId="4496"/>
    <cellStyle name="comam 2 3" xfId="4497"/>
    <cellStyle name="comam 2 3 2" xfId="4498"/>
    <cellStyle name="comam 2 3 3" xfId="4499"/>
    <cellStyle name="comam 2 4" xfId="4500"/>
    <cellStyle name="comam 2 4 2" xfId="4501"/>
    <cellStyle name="comam 2 4 3" xfId="4502"/>
    <cellStyle name="comam 2 5" xfId="4503"/>
    <cellStyle name="comam 2 5 2" xfId="4504"/>
    <cellStyle name="comam 3" xfId="4505"/>
    <cellStyle name="comam 3 2" xfId="4506"/>
    <cellStyle name="comam 3 2 2" xfId="4507"/>
    <cellStyle name="comam 3 3" xfId="4508"/>
    <cellStyle name="comam 3 3 2" xfId="4509"/>
    <cellStyle name="comam 3 3 3" xfId="4510"/>
    <cellStyle name="comam 3 4" xfId="4511"/>
    <cellStyle name="comam 3 4 2" xfId="4512"/>
    <cellStyle name="comam 3 4 3" xfId="4513"/>
    <cellStyle name="comam 3 5" xfId="4514"/>
    <cellStyle name="comam 3 5 2" xfId="4515"/>
    <cellStyle name="comam 4" xfId="4516"/>
    <cellStyle name="comam 4 2" xfId="4517"/>
    <cellStyle name="comam 5" xfId="4518"/>
    <cellStyle name="comam 5 2" xfId="4519"/>
    <cellStyle name="comam 5 3" xfId="4520"/>
    <cellStyle name="comam 6" xfId="4521"/>
    <cellStyle name="comam 6 2" xfId="4522"/>
    <cellStyle name="comam 6 3" xfId="4523"/>
    <cellStyle name="comam 7" xfId="4524"/>
    <cellStyle name="comam 7 2" xfId="4525"/>
    <cellStyle name="comm" xfId="4526"/>
    <cellStyle name="comm 2" xfId="4527"/>
    <cellStyle name="comm 2 2" xfId="4528"/>
    <cellStyle name="comm 3" xfId="4529"/>
    <cellStyle name="comm 3 2" xfId="4530"/>
    <cellStyle name="comm 4" xfId="4531"/>
    <cellStyle name="Comma  - Style1" xfId="4532"/>
    <cellStyle name="Comma  - Style1 2" xfId="4533"/>
    <cellStyle name="Comma  - Style1 3" xfId="4534"/>
    <cellStyle name="Comma  - Style2" xfId="4535"/>
    <cellStyle name="Comma  - Style2 2" xfId="4536"/>
    <cellStyle name="Comma  - Style2 3" xfId="4537"/>
    <cellStyle name="Comma  - Style3" xfId="4538"/>
    <cellStyle name="Comma  - Style3 2" xfId="4539"/>
    <cellStyle name="Comma  - Style3 3" xfId="4540"/>
    <cellStyle name="Comma  - Style4" xfId="4541"/>
    <cellStyle name="Comma  - Style4 2" xfId="4542"/>
    <cellStyle name="Comma  - Style4 3" xfId="4543"/>
    <cellStyle name="Comma  - Style5" xfId="4544"/>
    <cellStyle name="Comma  - Style5 2" xfId="4545"/>
    <cellStyle name="Comma  - Style5 3" xfId="4546"/>
    <cellStyle name="Comma  - Style6" xfId="4547"/>
    <cellStyle name="Comma  - Style6 2" xfId="4548"/>
    <cellStyle name="Comma  - Style6 3" xfId="4549"/>
    <cellStyle name="Comma  - Style7" xfId="4550"/>
    <cellStyle name="Comma  - Style7 2" xfId="4551"/>
    <cellStyle name="Comma  - Style7 3" xfId="4552"/>
    <cellStyle name="Comma [0]_Apr" xfId="4553"/>
    <cellStyle name="Comma [00]" xfId="4554"/>
    <cellStyle name="Comma [1]" xfId="4555"/>
    <cellStyle name="Comma 0" xfId="4556"/>
    <cellStyle name="Comma 0 2" xfId="4557"/>
    <cellStyle name="Comma 0 3" xfId="4558"/>
    <cellStyle name="Comma 0*" xfId="4559"/>
    <cellStyle name="Comma 0* 2" xfId="4560"/>
    <cellStyle name="Comma 0* 3" xfId="4561"/>
    <cellStyle name="Comma 0_ALL STARS ACCRET DILUT" xfId="4562"/>
    <cellStyle name="Comma 15" xfId="4563"/>
    <cellStyle name="Comma 2" xfId="4564"/>
    <cellStyle name="Comma 2 2" xfId="4565"/>
    <cellStyle name="Comma 2 3" xfId="4566"/>
    <cellStyle name="Comma 2 4" xfId="4567"/>
    <cellStyle name="Comma 2 4 2" xfId="4568"/>
    <cellStyle name="Comma 3" xfId="4569"/>
    <cellStyle name="comma zerodec" xfId="4570"/>
    <cellStyle name="comma zerodec 2" xfId="4571"/>
    <cellStyle name="comma zerodec 3" xfId="4572"/>
    <cellStyle name="Comma, 1 dec" xfId="4573"/>
    <cellStyle name="Comma,0" xfId="4574"/>
    <cellStyle name="Comma,1" xfId="4575"/>
    <cellStyle name="Comma,2" xfId="4576"/>
    <cellStyle name="Comma_5 Series SW" xfId="4577"/>
    <cellStyle name="Comma-Rounded" xfId="4578"/>
    <cellStyle name="Comma-Rounded 2" xfId="4579"/>
    <cellStyle name="Comma-Rounded 3" xfId="4580"/>
    <cellStyle name="Company" xfId="4581"/>
    <cellStyle name="Company 2" xfId="4582"/>
    <cellStyle name="Company 2 2" xfId="4583"/>
    <cellStyle name="Company 3" xfId="4584"/>
    <cellStyle name="Company 3 2" xfId="4585"/>
    <cellStyle name="Company 4" xfId="4586"/>
    <cellStyle name="Copied" xfId="4587"/>
    <cellStyle name="Copied 2" xfId="4588"/>
    <cellStyle name="Copied 2 2" xfId="4589"/>
    <cellStyle name="Copied 3" xfId="4590"/>
    <cellStyle name="Copied 3 2" xfId="4591"/>
    <cellStyle name="Copied 4" xfId="4592"/>
    <cellStyle name="COST1" xfId="4593"/>
    <cellStyle name="COST1 2" xfId="4594"/>
    <cellStyle name="Cur" xfId="4595"/>
    <cellStyle name="Cur 2" xfId="4596"/>
    <cellStyle name="Cur 3" xfId="4597"/>
    <cellStyle name="curr" xfId="4598"/>
    <cellStyle name="curr 2" xfId="4599"/>
    <cellStyle name="curr 3" xfId="4600"/>
    <cellStyle name="CurRatio" xfId="4601"/>
    <cellStyle name="currecny" xfId="4602"/>
    <cellStyle name="currence" xfId="4603"/>
    <cellStyle name="currence 2" xfId="4604"/>
    <cellStyle name="Currency ($)" xfId="4605"/>
    <cellStyle name="Currency ($) 2" xfId="4606"/>
    <cellStyle name="Currency ($) 3" xfId="4607"/>
    <cellStyle name="Currency (£)" xfId="4608"/>
    <cellStyle name="Currency (£) 2" xfId="4609"/>
    <cellStyle name="Currency (£) 3" xfId="4610"/>
    <cellStyle name="Currency [0]_Apr" xfId="4611"/>
    <cellStyle name="Currency [1]" xfId="4612"/>
    <cellStyle name="Currency [1] 2" xfId="4613"/>
    <cellStyle name="Currency [1] 3" xfId="4614"/>
    <cellStyle name="Currency [2]" xfId="4615"/>
    <cellStyle name="Currency [2] 2" xfId="4616"/>
    <cellStyle name="Currency [2] 2 2" xfId="4617"/>
    <cellStyle name="Currency [2] 2 2 2" xfId="4618"/>
    <cellStyle name="Currency [2] 2 2 2 2" xfId="4619"/>
    <cellStyle name="Currency [2] 2 2 2 3" xfId="4620"/>
    <cellStyle name="Currency [2] 2 2 2 4" xfId="4621"/>
    <cellStyle name="Currency [2] 2 2 2 5" xfId="4622"/>
    <cellStyle name="Currency [2] 2 2 2 6" xfId="4623"/>
    <cellStyle name="Currency [2] 2 2 3" xfId="4624"/>
    <cellStyle name="Currency [2] 2 2 3 2" xfId="4625"/>
    <cellStyle name="Currency [2] 2 2 3 3" xfId="4626"/>
    <cellStyle name="Currency [2] 2 2 3 4" xfId="4627"/>
    <cellStyle name="Currency [2] 2 2 3 5" xfId="4628"/>
    <cellStyle name="Currency [2] 2 2 3 6" xfId="4629"/>
    <cellStyle name="Currency [2] 2 2 4" xfId="4630"/>
    <cellStyle name="Currency [2] 2 2 4 2" xfId="4631"/>
    <cellStyle name="Currency [2] 2 2 4 3" xfId="4632"/>
    <cellStyle name="Currency [2] 2 2 4 4" xfId="4633"/>
    <cellStyle name="Currency [2] 2 2 4 5" xfId="4634"/>
    <cellStyle name="Currency [2] 2 2 4 6" xfId="4635"/>
    <cellStyle name="Currency [2] 2 3" xfId="4636"/>
    <cellStyle name="Currency [2] 2 3 2" xfId="4637"/>
    <cellStyle name="Currency [2] 2 3 2 2" xfId="4638"/>
    <cellStyle name="Currency [2] 2 3 2 3" xfId="4639"/>
    <cellStyle name="Currency [2] 2 3 2 4" xfId="4640"/>
    <cellStyle name="Currency [2] 2 3 2 5" xfId="4641"/>
    <cellStyle name="Currency [2] 2 3 2 6" xfId="4642"/>
    <cellStyle name="Currency [2] 2 3 3" xfId="4643"/>
    <cellStyle name="Currency [2] 2 3 3 2" xfId="4644"/>
    <cellStyle name="Currency [2] 2 3 3 3" xfId="4645"/>
    <cellStyle name="Currency [2] 2 3 3 4" xfId="4646"/>
    <cellStyle name="Currency [2] 2 3 3 5" xfId="4647"/>
    <cellStyle name="Currency [2] 2 3 3 6" xfId="4648"/>
    <cellStyle name="Currency [2] 2 3 4" xfId="4649"/>
    <cellStyle name="Currency [2] 2 3 4 2" xfId="4650"/>
    <cellStyle name="Currency [2] 2 3 4 3" xfId="4651"/>
    <cellStyle name="Currency [2] 2 3 4 4" xfId="4652"/>
    <cellStyle name="Currency [2] 2 3 4 5" xfId="4653"/>
    <cellStyle name="Currency [2] 2 3 4 6" xfId="4654"/>
    <cellStyle name="Currency [2] 2 4" xfId="4655"/>
    <cellStyle name="Currency [2] 2 4 2" xfId="4656"/>
    <cellStyle name="Currency [2] 2 4 3" xfId="4657"/>
    <cellStyle name="Currency [2] 2 4 4" xfId="4658"/>
    <cellStyle name="Currency [2] 2 4 5" xfId="4659"/>
    <cellStyle name="Currency [2] 2 4 6" xfId="4660"/>
    <cellStyle name="Currency [2] 2 5" xfId="4661"/>
    <cellStyle name="Currency [2] 2 5 2" xfId="4662"/>
    <cellStyle name="Currency [2] 2 5 3" xfId="4663"/>
    <cellStyle name="Currency [2] 2 5 4" xfId="4664"/>
    <cellStyle name="Currency [2] 2 5 5" xfId="4665"/>
    <cellStyle name="Currency [2] 2 5 6" xfId="4666"/>
    <cellStyle name="Currency [2] 2 6" xfId="4667"/>
    <cellStyle name="Currency [2] 2 6 2" xfId="4668"/>
    <cellStyle name="Currency [2] 2 6 3" xfId="4669"/>
    <cellStyle name="Currency [2] 2 6 4" xfId="4670"/>
    <cellStyle name="Currency [2] 2 6 5" xfId="4671"/>
    <cellStyle name="Currency [2] 2 6 6" xfId="4672"/>
    <cellStyle name="Currency [2] 3" xfId="4673"/>
    <cellStyle name="Currency [2] 3 2" xfId="4674"/>
    <cellStyle name="Currency [2] 3 2 2" xfId="4675"/>
    <cellStyle name="Currency [2] 3 2 2 2" xfId="4676"/>
    <cellStyle name="Currency [2] 3 2 2 3" xfId="4677"/>
    <cellStyle name="Currency [2] 3 2 2 4" xfId="4678"/>
    <cellStyle name="Currency [2] 3 2 2 5" xfId="4679"/>
    <cellStyle name="Currency [2] 3 2 2 6" xfId="4680"/>
    <cellStyle name="Currency [2] 3 2 3" xfId="4681"/>
    <cellStyle name="Currency [2] 3 2 3 2" xfId="4682"/>
    <cellStyle name="Currency [2] 3 2 3 3" xfId="4683"/>
    <cellStyle name="Currency [2] 3 2 3 4" xfId="4684"/>
    <cellStyle name="Currency [2] 3 2 3 5" xfId="4685"/>
    <cellStyle name="Currency [2] 3 2 3 6" xfId="4686"/>
    <cellStyle name="Currency [2] 3 2 4" xfId="4687"/>
    <cellStyle name="Currency [2] 3 2 4 2" xfId="4688"/>
    <cellStyle name="Currency [2] 3 2 4 3" xfId="4689"/>
    <cellStyle name="Currency [2] 3 2 4 4" xfId="4690"/>
    <cellStyle name="Currency [2] 3 2 4 5" xfId="4691"/>
    <cellStyle name="Currency [2] 3 2 4 6" xfId="4692"/>
    <cellStyle name="Currency [2] 3 3" xfId="4693"/>
    <cellStyle name="Currency [2] 3 3 2" xfId="4694"/>
    <cellStyle name="Currency [2] 3 3 2 2" xfId="4695"/>
    <cellStyle name="Currency [2] 3 3 2 3" xfId="4696"/>
    <cellStyle name="Currency [2] 3 3 2 4" xfId="4697"/>
    <cellStyle name="Currency [2] 3 3 2 5" xfId="4698"/>
    <cellStyle name="Currency [2] 3 3 2 6" xfId="4699"/>
    <cellStyle name="Currency [2] 3 3 3" xfId="4700"/>
    <cellStyle name="Currency [2] 3 3 3 2" xfId="4701"/>
    <cellStyle name="Currency [2] 3 3 3 3" xfId="4702"/>
    <cellStyle name="Currency [2] 3 3 3 4" xfId="4703"/>
    <cellStyle name="Currency [2] 3 3 3 5" xfId="4704"/>
    <cellStyle name="Currency [2] 3 3 3 6" xfId="4705"/>
    <cellStyle name="Currency [2] 3 3 4" xfId="4706"/>
    <cellStyle name="Currency [2] 3 3 4 2" xfId="4707"/>
    <cellStyle name="Currency [2] 3 3 4 3" xfId="4708"/>
    <cellStyle name="Currency [2] 3 3 4 4" xfId="4709"/>
    <cellStyle name="Currency [2] 3 3 4 5" xfId="4710"/>
    <cellStyle name="Currency [2] 3 3 4 6" xfId="4711"/>
    <cellStyle name="Currency [2] 3 4" xfId="4712"/>
    <cellStyle name="Currency [2] 3 4 2" xfId="4713"/>
    <cellStyle name="Currency [2] 3 4 3" xfId="4714"/>
    <cellStyle name="Currency [2] 3 4 4" xfId="4715"/>
    <cellStyle name="Currency [2] 3 4 5" xfId="4716"/>
    <cellStyle name="Currency [2] 3 4 6" xfId="4717"/>
    <cellStyle name="Currency [2] 3 5" xfId="4718"/>
    <cellStyle name="Currency [2] 3 5 2" xfId="4719"/>
    <cellStyle name="Currency [2] 3 5 3" xfId="4720"/>
    <cellStyle name="Currency [2] 3 5 4" xfId="4721"/>
    <cellStyle name="Currency [2] 3 5 5" xfId="4722"/>
    <cellStyle name="Currency [2] 3 5 6" xfId="4723"/>
    <cellStyle name="Currency [2] 3 6" xfId="4724"/>
    <cellStyle name="Currency [2] 3 6 2" xfId="4725"/>
    <cellStyle name="Currency [2] 3 6 3" xfId="4726"/>
    <cellStyle name="Currency [2] 3 6 4" xfId="4727"/>
    <cellStyle name="Currency [2] 3 6 5" xfId="4728"/>
    <cellStyle name="Currency [2] 3 6 6" xfId="4729"/>
    <cellStyle name="Currency [2] 4" xfId="4730"/>
    <cellStyle name="Currency [2] 4 2" xfId="4731"/>
    <cellStyle name="Currency [2] 4 2 2" xfId="4732"/>
    <cellStyle name="Currency [2] 4 2 3" xfId="4733"/>
    <cellStyle name="Currency [2] 4 2 4" xfId="4734"/>
    <cellStyle name="Currency [2] 4 2 5" xfId="4735"/>
    <cellStyle name="Currency [2] 4 2 6" xfId="4736"/>
    <cellStyle name="Currency [2] 4 3" xfId="4737"/>
    <cellStyle name="Currency [2] 4 3 2" xfId="4738"/>
    <cellStyle name="Currency [2] 4 3 3" xfId="4739"/>
    <cellStyle name="Currency [2] 4 3 4" xfId="4740"/>
    <cellStyle name="Currency [2] 4 3 5" xfId="4741"/>
    <cellStyle name="Currency [2] 4 3 6" xfId="4742"/>
    <cellStyle name="Currency [2] 4 4" xfId="4743"/>
    <cellStyle name="Currency [2] 4 4 2" xfId="4744"/>
    <cellStyle name="Currency [2] 4 4 3" xfId="4745"/>
    <cellStyle name="Currency [2] 4 4 4" xfId="4746"/>
    <cellStyle name="Currency [2] 4 4 5" xfId="4747"/>
    <cellStyle name="Currency [2] 4 4 6" xfId="4748"/>
    <cellStyle name="Currency [2] 5" xfId="4749"/>
    <cellStyle name="Currency [2] 5 2" xfId="4750"/>
    <cellStyle name="Currency [2] 5 2 2" xfId="4751"/>
    <cellStyle name="Currency [2] 5 2 3" xfId="4752"/>
    <cellStyle name="Currency [2] 5 2 4" xfId="4753"/>
    <cellStyle name="Currency [2] 5 2 5" xfId="4754"/>
    <cellStyle name="Currency [2] 5 2 6" xfId="4755"/>
    <cellStyle name="Currency [2] 5 3" xfId="4756"/>
    <cellStyle name="Currency [2] 5 3 2" xfId="4757"/>
    <cellStyle name="Currency [2] 5 3 3" xfId="4758"/>
    <cellStyle name="Currency [2] 5 3 4" xfId="4759"/>
    <cellStyle name="Currency [2] 5 3 5" xfId="4760"/>
    <cellStyle name="Currency [2] 5 3 6" xfId="4761"/>
    <cellStyle name="Currency [2] 5 4" xfId="4762"/>
    <cellStyle name="Currency [2] 5 4 2" xfId="4763"/>
    <cellStyle name="Currency [2] 5 4 3" xfId="4764"/>
    <cellStyle name="Currency [2] 5 4 4" xfId="4765"/>
    <cellStyle name="Currency [2] 5 4 5" xfId="4766"/>
    <cellStyle name="Currency [2] 5 4 6" xfId="4767"/>
    <cellStyle name="Currency [2] 6" xfId="4768"/>
    <cellStyle name="Currency [2] 6 2" xfId="4769"/>
    <cellStyle name="Currency [2] 6 3" xfId="4770"/>
    <cellStyle name="Currency [2] 6 4" xfId="4771"/>
    <cellStyle name="Currency [2] 6 5" xfId="4772"/>
    <cellStyle name="Currency [2] 6 6" xfId="4773"/>
    <cellStyle name="Currency [2] 7" xfId="4774"/>
    <cellStyle name="Currency [2] 7 2" xfId="4775"/>
    <cellStyle name="Currency [2] 7 3" xfId="4776"/>
    <cellStyle name="Currency [2] 7 4" xfId="4777"/>
    <cellStyle name="Currency [2] 7 5" xfId="4778"/>
    <cellStyle name="Currency [2] 7 6" xfId="4779"/>
    <cellStyle name="Currency [2] 8" xfId="4780"/>
    <cellStyle name="Currency [2] 8 2" xfId="4781"/>
    <cellStyle name="Currency [2] 8 3" xfId="4782"/>
    <cellStyle name="Currency [2] 8 4" xfId="4783"/>
    <cellStyle name="Currency [2] 8 5" xfId="4784"/>
    <cellStyle name="Currency [2] 8 6" xfId="4785"/>
    <cellStyle name="Currency 0" xfId="4786"/>
    <cellStyle name="Currency 0 2" xfId="4787"/>
    <cellStyle name="Currency 0 3" xfId="4788"/>
    <cellStyle name="Currency 2" xfId="4789"/>
    <cellStyle name="Currency 2 2" xfId="4790"/>
    <cellStyle name="Currency 2 3" xfId="4791"/>
    <cellStyle name="Currency Per Share" xfId="4792"/>
    <cellStyle name="Currency Per Share 2" xfId="4793"/>
    <cellStyle name="Currency Per Share 3" xfId="4794"/>
    <cellStyle name="Currency,0" xfId="4795"/>
    <cellStyle name="Currency,2" xfId="4796"/>
    <cellStyle name="Currency_Apr" xfId="4797"/>
    <cellStyle name="Currency0" xfId="4798"/>
    <cellStyle name="Currency0 2" xfId="4799"/>
    <cellStyle name="Currency0 3" xfId="4800"/>
    <cellStyle name="Currency1" xfId="4801"/>
    <cellStyle name="Currency-Rounded" xfId="4802"/>
    <cellStyle name="Currency-Rounded 2" xfId="4803"/>
    <cellStyle name="Currency-Rounded 3" xfId="4804"/>
    <cellStyle name="Currsmall" xfId="4805"/>
    <cellStyle name="Currsmall 2" xfId="4806"/>
    <cellStyle name="Currsmall 3" xfId="4807"/>
    <cellStyle name="d_yield" xfId="4808"/>
    <cellStyle name="d_yield 2" xfId="4809"/>
    <cellStyle name="d_yield 3" xfId="4810"/>
    <cellStyle name="d_yield_Sheet1" xfId="4811"/>
    <cellStyle name="d_yield_Sheet1 2" xfId="4812"/>
    <cellStyle name="d_yield_Sheet1 3" xfId="4813"/>
    <cellStyle name="Dash" xfId="4814"/>
    <cellStyle name="Dash 2" xfId="4815"/>
    <cellStyle name="Dash 2 2" xfId="4816"/>
    <cellStyle name="Dash 3" xfId="4817"/>
    <cellStyle name="Dash 3 2" xfId="4818"/>
    <cellStyle name="Dash 4" xfId="4819"/>
    <cellStyle name="Date" xfId="4820"/>
    <cellStyle name="Date [mmm-yy]" xfId="4821"/>
    <cellStyle name="Date [mmm-yy] 2" xfId="4822"/>
    <cellStyle name="Date [mmm-yy] 3" xfId="4823"/>
    <cellStyle name="Date 2" xfId="4824"/>
    <cellStyle name="Date 3" xfId="4825"/>
    <cellStyle name="Date Aligned" xfId="4826"/>
    <cellStyle name="Date Aligned 2" xfId="4827"/>
    <cellStyle name="Date Aligned 3" xfId="4828"/>
    <cellStyle name="Date_AccDil(Spider)" xfId="4829"/>
    <cellStyle name="Date1" xfId="4830"/>
    <cellStyle name="Date1 2" xfId="4831"/>
    <cellStyle name="Date1 3" xfId="4832"/>
    <cellStyle name="Datum" xfId="4833"/>
    <cellStyle name="Datum 2" xfId="4834"/>
    <cellStyle name="Datum 3" xfId="4835"/>
    <cellStyle name="Dezimal [0]_revenue" xfId="4836"/>
    <cellStyle name="Dezimal_airt-rev" xfId="4837"/>
    <cellStyle name="dollar" xfId="4838"/>
    <cellStyle name="Dollar (zero dec)" xfId="4839"/>
    <cellStyle name="Dollar (zero dec) 2" xfId="4840"/>
    <cellStyle name="dollar 2" xfId="4841"/>
    <cellStyle name="dollar 3" xfId="4842"/>
    <cellStyle name="dollar_rev_cogs build" xfId="4843"/>
    <cellStyle name="Dollar1" xfId="4844"/>
    <cellStyle name="Dollar1 2" xfId="4845"/>
    <cellStyle name="Dollar1 3" xfId="4846"/>
    <cellStyle name="Dollar1Blue" xfId="4847"/>
    <cellStyle name="Dollar1Blue 2" xfId="4848"/>
    <cellStyle name="Dollar1Blue 3" xfId="4849"/>
    <cellStyle name="Dollar2" xfId="4850"/>
    <cellStyle name="Dollar2 2" xfId="4851"/>
    <cellStyle name="Dollar2 3" xfId="4852"/>
    <cellStyle name="Dollars" xfId="4853"/>
    <cellStyle name="Dollars 2" xfId="4854"/>
    <cellStyle name="Dollars 3" xfId="4855"/>
    <cellStyle name="Dotted Line" xfId="4856"/>
    <cellStyle name="Dotted Line 2" xfId="4857"/>
    <cellStyle name="Dotted Line 2 2" xfId="4858"/>
    <cellStyle name="Dotted Line 3" xfId="4859"/>
    <cellStyle name="Dotted Line 3 2" xfId="4860"/>
    <cellStyle name="Double Accounting" xfId="4861"/>
    <cellStyle name="Double Accounting 2" xfId="4862"/>
    <cellStyle name="Double Accounting 3" xfId="4863"/>
    <cellStyle name="dp*NumberGeneral" xfId="4864"/>
    <cellStyle name="dp*NumberGeneral 2" xfId="4865"/>
    <cellStyle name="dp*NumberGeneral 3" xfId="4866"/>
    <cellStyle name="Entered" xfId="4867"/>
    <cellStyle name="Entered 2" xfId="4868"/>
    <cellStyle name="Entered 2 2" xfId="4869"/>
    <cellStyle name="Entered 3" xfId="4870"/>
    <cellStyle name="Entered 3 2" xfId="4871"/>
    <cellStyle name="Entered 4" xfId="4872"/>
    <cellStyle name="entry" xfId="4873"/>
    <cellStyle name="entry 2" xfId="4874"/>
    <cellStyle name="eps" xfId="4875"/>
    <cellStyle name="eps 2" xfId="4876"/>
    <cellStyle name="eps 3" xfId="4877"/>
    <cellStyle name="eps$" xfId="4878"/>
    <cellStyle name="eps$ 2" xfId="4879"/>
    <cellStyle name="eps$ 3" xfId="4880"/>
    <cellStyle name="eps$A" xfId="4881"/>
    <cellStyle name="eps$A 2" xfId="4882"/>
    <cellStyle name="eps$A 3" xfId="4883"/>
    <cellStyle name="eps$E" xfId="4884"/>
    <cellStyle name="eps$E 2" xfId="4885"/>
    <cellStyle name="eps$E 3" xfId="4886"/>
    <cellStyle name="eps_2nd Quarter" xfId="4887"/>
    <cellStyle name="epsA" xfId="4888"/>
    <cellStyle name="epsA 2" xfId="4889"/>
    <cellStyle name="epsA 3" xfId="4890"/>
    <cellStyle name="epsE" xfId="4891"/>
    <cellStyle name="epsE 2" xfId="4892"/>
    <cellStyle name="epsE 3" xfId="4893"/>
    <cellStyle name="Euro" xfId="4894"/>
    <cellStyle name="Euro 2" xfId="4895"/>
    <cellStyle name="Euro 3" xfId="4896"/>
    <cellStyle name="Euro 4" xfId="4897"/>
    <cellStyle name="Excel Built-in Comma" xfId="4898"/>
    <cellStyle name="Excel Built-in Normal" xfId="4899"/>
    <cellStyle name="Explanatory Text" xfId="4900"/>
    <cellStyle name="Explanatory Text 10 2" xfId="4901"/>
    <cellStyle name="Explanatory Text 10 3" xfId="4902"/>
    <cellStyle name="Explanatory Text 11 2" xfId="4903"/>
    <cellStyle name="Explanatory Text 11 3" xfId="4904"/>
    <cellStyle name="Explanatory Text 12 2" xfId="4905"/>
    <cellStyle name="Explanatory Text 12 3" xfId="4906"/>
    <cellStyle name="Explanatory Text 13 2" xfId="4907"/>
    <cellStyle name="Explanatory Text 13 3" xfId="4908"/>
    <cellStyle name="Explanatory Text 14 2" xfId="4909"/>
    <cellStyle name="Explanatory Text 14 3" xfId="4910"/>
    <cellStyle name="Explanatory Text 15 2" xfId="4911"/>
    <cellStyle name="Explanatory Text 15 3" xfId="4912"/>
    <cellStyle name="Explanatory Text 16 2" xfId="4913"/>
    <cellStyle name="Explanatory Text 16 3" xfId="4914"/>
    <cellStyle name="Explanatory Text 17 2" xfId="4915"/>
    <cellStyle name="Explanatory Text 17 3" xfId="4916"/>
    <cellStyle name="Explanatory Text 18 2" xfId="4917"/>
    <cellStyle name="Explanatory Text 18 3" xfId="4918"/>
    <cellStyle name="Explanatory Text 19 2" xfId="4919"/>
    <cellStyle name="Explanatory Text 19 3" xfId="4920"/>
    <cellStyle name="Explanatory Text 2" xfId="4921"/>
    <cellStyle name="Explanatory Text 2 2" xfId="4922"/>
    <cellStyle name="Explanatory Text 2 3" xfId="4923"/>
    <cellStyle name="Explanatory Text 20 2" xfId="4924"/>
    <cellStyle name="Explanatory Text 20 3" xfId="4925"/>
    <cellStyle name="Explanatory Text 21 2" xfId="4926"/>
    <cellStyle name="Explanatory Text 21 3" xfId="4927"/>
    <cellStyle name="Explanatory Text 22 2" xfId="4928"/>
    <cellStyle name="Explanatory Text 22 3" xfId="4929"/>
    <cellStyle name="Explanatory Text 3 2" xfId="4930"/>
    <cellStyle name="Explanatory Text 3 3" xfId="4931"/>
    <cellStyle name="Explanatory Text 4 2" xfId="4932"/>
    <cellStyle name="Explanatory Text 4 3" xfId="4933"/>
    <cellStyle name="Explanatory Text 5 2" xfId="4934"/>
    <cellStyle name="Explanatory Text 5 3" xfId="4935"/>
    <cellStyle name="Explanatory Text 6 2" xfId="4936"/>
    <cellStyle name="Explanatory Text 6 3" xfId="4937"/>
    <cellStyle name="Explanatory Text 7 2" xfId="4938"/>
    <cellStyle name="Explanatory Text 7 3" xfId="4939"/>
    <cellStyle name="Explanatory Text 8 2" xfId="4940"/>
    <cellStyle name="Explanatory Text 8 3" xfId="4941"/>
    <cellStyle name="Explanatory Text 9 2" xfId="4942"/>
    <cellStyle name="Explanatory Text 9 3" xfId="4943"/>
    <cellStyle name="Financials" xfId="4944"/>
    <cellStyle name="Financials 2" xfId="4945"/>
    <cellStyle name="Financials 3" xfId="4946"/>
    <cellStyle name="Financials Bold" xfId="4947"/>
    <cellStyle name="Financials Bold 2" xfId="4948"/>
    <cellStyle name="Financials Bold 2 2" xfId="4949"/>
    <cellStyle name="Financials Bold 3" xfId="4950"/>
    <cellStyle name="Financials Bold 3 2" xfId="4951"/>
    <cellStyle name="Financials_Corporate Comp" xfId="4952"/>
    <cellStyle name="Fixlong" xfId="4953"/>
    <cellStyle name="Fixlong 2" xfId="4954"/>
    <cellStyle name="Fixlong 3" xfId="4955"/>
    <cellStyle name="Footnote" xfId="4956"/>
    <cellStyle name="Footnote 2" xfId="4957"/>
    <cellStyle name="Formula" xfId="4958"/>
    <cellStyle name="Formula 2" xfId="4959"/>
    <cellStyle name="Formula 3" xfId="4960"/>
    <cellStyle name="Formula 4" xfId="4961"/>
    <cellStyle name="Formula 4 2" xfId="4962"/>
    <cellStyle name="Formula 4 2 2" xfId="4963"/>
    <cellStyle name="Formula 4 2 3" xfId="4964"/>
    <cellStyle name="Formula 4 2 4" xfId="4965"/>
    <cellStyle name="Formula 4 2 5" xfId="4966"/>
    <cellStyle name="Formula 4 2 6" xfId="4967"/>
    <cellStyle name="Formula 4 3" xfId="4968"/>
    <cellStyle name="Formula 4 3 2" xfId="4969"/>
    <cellStyle name="Formula 4 3 3" xfId="4970"/>
    <cellStyle name="Formula 4 3 4" xfId="4971"/>
    <cellStyle name="Formula 4 3 5" xfId="4972"/>
    <cellStyle name="Formula 4 3 6" xfId="4973"/>
    <cellStyle name="Formula 5" xfId="4974"/>
    <cellStyle name="Formula 5 2" xfId="4975"/>
    <cellStyle name="Formula 5 2 2" xfId="4976"/>
    <cellStyle name="Formula 5 2 3" xfId="4977"/>
    <cellStyle name="Formula 5 2 4" xfId="4978"/>
    <cellStyle name="Formula 5 2 5" xfId="4979"/>
    <cellStyle name="Formula 5 2 6" xfId="4980"/>
    <cellStyle name="Formula 5 3" xfId="4981"/>
    <cellStyle name="Formula 5 3 2" xfId="4982"/>
    <cellStyle name="Formula 5 3 3" xfId="4983"/>
    <cellStyle name="Formula 5 3 4" xfId="4984"/>
    <cellStyle name="Formula 5 3 5" xfId="4985"/>
    <cellStyle name="Formula 5 3 6" xfId="4986"/>
    <cellStyle name="Formula 6" xfId="4987"/>
    <cellStyle name="Formula 6 2" xfId="4988"/>
    <cellStyle name="Formula 6 3" xfId="4989"/>
    <cellStyle name="Formula 6 4" xfId="4990"/>
    <cellStyle name="Formula 6 5" xfId="4991"/>
    <cellStyle name="Formula 6 6" xfId="4992"/>
    <cellStyle name="Formula 7" xfId="4993"/>
    <cellStyle name="Formula 7 2" xfId="4994"/>
    <cellStyle name="Formula 7 3" xfId="4995"/>
    <cellStyle name="Formula 7 4" xfId="4996"/>
    <cellStyle name="Formula 7 5" xfId="4997"/>
    <cellStyle name="Formula 7 6" xfId="4998"/>
    <cellStyle name="fy_eps$" xfId="4999"/>
    <cellStyle name="g_rate" xfId="5000"/>
    <cellStyle name="g_rate 2" xfId="5001"/>
    <cellStyle name="g_rate 3" xfId="5002"/>
    <cellStyle name="g_rate_Sheet1" xfId="5003"/>
    <cellStyle name="g_rate_Sheet1 2" xfId="5004"/>
    <cellStyle name="g_rate_Sheet1 3" xfId="5005"/>
    <cellStyle name="Good" xfId="5006"/>
    <cellStyle name="Good 10 2" xfId="5007"/>
    <cellStyle name="Good 10 3" xfId="5008"/>
    <cellStyle name="Good 11 2" xfId="5009"/>
    <cellStyle name="Good 11 3" xfId="5010"/>
    <cellStyle name="Good 12 2" xfId="5011"/>
    <cellStyle name="Good 12 3" xfId="5012"/>
    <cellStyle name="Good 13 2" xfId="5013"/>
    <cellStyle name="Good 13 3" xfId="5014"/>
    <cellStyle name="Good 14 2" xfId="5015"/>
    <cellStyle name="Good 14 3" xfId="5016"/>
    <cellStyle name="Good 15 2" xfId="5017"/>
    <cellStyle name="Good 15 3" xfId="5018"/>
    <cellStyle name="Good 16 2" xfId="5019"/>
    <cellStyle name="Good 16 3" xfId="5020"/>
    <cellStyle name="Good 17 2" xfId="5021"/>
    <cellStyle name="Good 17 3" xfId="5022"/>
    <cellStyle name="Good 18 2" xfId="5023"/>
    <cellStyle name="Good 18 3" xfId="5024"/>
    <cellStyle name="Good 19 2" xfId="5025"/>
    <cellStyle name="Good 19 3" xfId="5026"/>
    <cellStyle name="Good 2" xfId="5027"/>
    <cellStyle name="Good 2 2" xfId="5028"/>
    <cellStyle name="Good 2 3" xfId="5029"/>
    <cellStyle name="Good 20 2" xfId="5030"/>
    <cellStyle name="Good 20 3" xfId="5031"/>
    <cellStyle name="Good 21 2" xfId="5032"/>
    <cellStyle name="Good 21 3" xfId="5033"/>
    <cellStyle name="Good 22 2" xfId="5034"/>
    <cellStyle name="Good 22 3" xfId="5035"/>
    <cellStyle name="Good 3 2" xfId="5036"/>
    <cellStyle name="Good 3 3" xfId="5037"/>
    <cellStyle name="Good 4 2" xfId="5038"/>
    <cellStyle name="Good 4 3" xfId="5039"/>
    <cellStyle name="Good 5 2" xfId="5040"/>
    <cellStyle name="Good 5 3" xfId="5041"/>
    <cellStyle name="Good 6 2" xfId="5042"/>
    <cellStyle name="Good 6 3" xfId="5043"/>
    <cellStyle name="Good 7 2" xfId="5044"/>
    <cellStyle name="Good 7 3" xfId="5045"/>
    <cellStyle name="Good 8 2" xfId="5046"/>
    <cellStyle name="Good 8 3" xfId="5047"/>
    <cellStyle name="Good 9 2" xfId="5048"/>
    <cellStyle name="Good 9 3" xfId="5049"/>
    <cellStyle name="Grey" xfId="5050"/>
    <cellStyle name="Grey 2" xfId="5051"/>
    <cellStyle name="Grey 2 2" xfId="5052"/>
    <cellStyle name="Grey 3" xfId="5053"/>
    <cellStyle name="Grey 3 2" xfId="5054"/>
    <cellStyle name="H 2" xfId="5055"/>
    <cellStyle name="H 2 2" xfId="5056"/>
    <cellStyle name="hard no." xfId="5057"/>
    <cellStyle name="hard no. 2" xfId="5058"/>
    <cellStyle name="hard no. 2 2" xfId="5059"/>
    <cellStyle name="hard no. 2 2 2" xfId="5060"/>
    <cellStyle name="hard no. 2 2 2 2" xfId="5061"/>
    <cellStyle name="hard no. 2 2 2 3" xfId="5062"/>
    <cellStyle name="hard no. 2 2 2 4" xfId="5063"/>
    <cellStyle name="hard no. 2 2 2 5" xfId="5064"/>
    <cellStyle name="hard no. 2 2 3" xfId="5065"/>
    <cellStyle name="hard no. 2 2 4" xfId="5066"/>
    <cellStyle name="hard no. 2 2 5" xfId="5067"/>
    <cellStyle name="hard no. 2 2 6" xfId="5068"/>
    <cellStyle name="hard no. 2 3" xfId="5069"/>
    <cellStyle name="hard no. 2 3 2" xfId="5070"/>
    <cellStyle name="hard no. 2 3 2 2" xfId="5071"/>
    <cellStyle name="hard no. 2 3 2 3" xfId="5072"/>
    <cellStyle name="hard no. 2 3 2 4" xfId="5073"/>
    <cellStyle name="hard no. 2 3 2 5" xfId="5074"/>
    <cellStyle name="hard no. 2 3 3" xfId="5075"/>
    <cellStyle name="hard no. 2 3 4" xfId="5076"/>
    <cellStyle name="hard no. 2 3 5" xfId="5077"/>
    <cellStyle name="hard no. 2 3 6" xfId="5078"/>
    <cellStyle name="hard no. 2 4" xfId="5079"/>
    <cellStyle name="hard no. 2 4 2" xfId="5080"/>
    <cellStyle name="hard no. 2 4 3" xfId="5081"/>
    <cellStyle name="hard no. 2 4 4" xfId="5082"/>
    <cellStyle name="hard no. 2 4 5" xfId="5083"/>
    <cellStyle name="hard no. 2 5" xfId="5084"/>
    <cellStyle name="hard no. 2 5 2" xfId="5085"/>
    <cellStyle name="hard no. 2 5 3" xfId="5086"/>
    <cellStyle name="hard no. 2 5 4" xfId="5087"/>
    <cellStyle name="hard no. 2 5 5" xfId="5088"/>
    <cellStyle name="hard no. 2 6" xfId="5089"/>
    <cellStyle name="hard no. 2 7" xfId="5090"/>
    <cellStyle name="hard no. 2 8" xfId="5091"/>
    <cellStyle name="hard no. 2 9" xfId="5092"/>
    <cellStyle name="hard no. 3" xfId="5093"/>
    <cellStyle name="hard no. 3 2" xfId="5094"/>
    <cellStyle name="hard no. 3 2 2" xfId="5095"/>
    <cellStyle name="hard no. 3 2 2 2" xfId="5096"/>
    <cellStyle name="hard no. 3 2 2 3" xfId="5097"/>
    <cellStyle name="hard no. 3 2 2 4" xfId="5098"/>
    <cellStyle name="hard no. 3 2 2 5" xfId="5099"/>
    <cellStyle name="hard no. 3 2 3" xfId="5100"/>
    <cellStyle name="hard no. 3 2 4" xfId="5101"/>
    <cellStyle name="hard no. 3 2 5" xfId="5102"/>
    <cellStyle name="hard no. 3 2 6" xfId="5103"/>
    <cellStyle name="hard no. 3 3" xfId="5104"/>
    <cellStyle name="hard no. 3 3 2" xfId="5105"/>
    <cellStyle name="hard no. 3 3 2 2" xfId="5106"/>
    <cellStyle name="hard no. 3 3 2 3" xfId="5107"/>
    <cellStyle name="hard no. 3 3 2 4" xfId="5108"/>
    <cellStyle name="hard no. 3 3 2 5" xfId="5109"/>
    <cellStyle name="hard no. 3 3 3" xfId="5110"/>
    <cellStyle name="hard no. 3 3 4" xfId="5111"/>
    <cellStyle name="hard no. 3 3 5" xfId="5112"/>
    <cellStyle name="hard no. 3 3 6" xfId="5113"/>
    <cellStyle name="hard no. 3 4" xfId="5114"/>
    <cellStyle name="hard no. 3 4 2" xfId="5115"/>
    <cellStyle name="hard no. 3 4 3" xfId="5116"/>
    <cellStyle name="hard no. 3 4 4" xfId="5117"/>
    <cellStyle name="hard no. 3 4 5" xfId="5118"/>
    <cellStyle name="hard no. 3 5" xfId="5119"/>
    <cellStyle name="hard no. 3 5 2" xfId="5120"/>
    <cellStyle name="hard no. 3 5 3" xfId="5121"/>
    <cellStyle name="hard no. 3 5 4" xfId="5122"/>
    <cellStyle name="hard no. 3 5 5" xfId="5123"/>
    <cellStyle name="hard no. 3 6" xfId="5124"/>
    <cellStyle name="hard no. 3 7" xfId="5125"/>
    <cellStyle name="hard no. 3 8" xfId="5126"/>
    <cellStyle name="hard no. 3 9" xfId="5127"/>
    <cellStyle name="hard no. 4" xfId="5128"/>
    <cellStyle name="hard no. 4 2" xfId="5129"/>
    <cellStyle name="hard no. 4 2 2" xfId="5130"/>
    <cellStyle name="hard no. 4 2 3" xfId="5131"/>
    <cellStyle name="hard no. 4 2 4" xfId="5132"/>
    <cellStyle name="hard no. 4 2 5" xfId="5133"/>
    <cellStyle name="hard no. 4 2 6" xfId="5134"/>
    <cellStyle name="hard no. 4 3" xfId="5135"/>
    <cellStyle name="hard no. 4 3 2" xfId="5136"/>
    <cellStyle name="hard no. 4 3 3" xfId="5137"/>
    <cellStyle name="hard no. 4 3 4" xfId="5138"/>
    <cellStyle name="hard no. 4 3 5" xfId="5139"/>
    <cellStyle name="hard no. 4 3 6" xfId="5140"/>
    <cellStyle name="hard no. 4 4" xfId="5141"/>
    <cellStyle name="hard no. 4 5" xfId="5142"/>
    <cellStyle name="hard no. 4 6" xfId="5143"/>
    <cellStyle name="hard no. 4 7" xfId="5144"/>
    <cellStyle name="hard no. 5" xfId="5145"/>
    <cellStyle name="hard no. 5 2" xfId="5146"/>
    <cellStyle name="hard no. 5 2 2" xfId="5147"/>
    <cellStyle name="hard no. 5 2 3" xfId="5148"/>
    <cellStyle name="hard no. 5 2 4" xfId="5149"/>
    <cellStyle name="hard no. 5 2 5" xfId="5150"/>
    <cellStyle name="hard no. 5 2 6" xfId="5151"/>
    <cellStyle name="hard no. 5 3" xfId="5152"/>
    <cellStyle name="hard no. 5 3 2" xfId="5153"/>
    <cellStyle name="hard no. 5 3 3" xfId="5154"/>
    <cellStyle name="hard no. 5 3 4" xfId="5155"/>
    <cellStyle name="hard no. 5 3 5" xfId="5156"/>
    <cellStyle name="hard no. 5 3 6" xfId="5157"/>
    <cellStyle name="hard no. 5 4" xfId="5158"/>
    <cellStyle name="hard no. 5 5" xfId="5159"/>
    <cellStyle name="hard no. 5 6" xfId="5160"/>
    <cellStyle name="hard no. 5 7" xfId="5161"/>
    <cellStyle name="Hard Percent" xfId="5162"/>
    <cellStyle name="Hard Percent 2" xfId="5163"/>
    <cellStyle name="Hard Percent 3" xfId="5164"/>
    <cellStyle name="Header" xfId="5165"/>
    <cellStyle name="Header - Style1" xfId="5166"/>
    <cellStyle name="Header - Style1 2" xfId="5167"/>
    <cellStyle name="Header - Style1 2 2" xfId="5168"/>
    <cellStyle name="Header - Style1 3" xfId="5169"/>
    <cellStyle name="Header - Style1 3 2" xfId="5170"/>
    <cellStyle name="Header - Style1 4" xfId="5171"/>
    <cellStyle name="Header 10" xfId="5172"/>
    <cellStyle name="Header 11" xfId="5173"/>
    <cellStyle name="Header 12" xfId="5174"/>
    <cellStyle name="Header 13" xfId="5175"/>
    <cellStyle name="Header 14" xfId="5176"/>
    <cellStyle name="Header 15" xfId="5177"/>
    <cellStyle name="Header 16" xfId="5178"/>
    <cellStyle name="Header 2" xfId="5179"/>
    <cellStyle name="Header 3" xfId="5180"/>
    <cellStyle name="Header 4" xfId="5181"/>
    <cellStyle name="Header 5" xfId="5182"/>
    <cellStyle name="Header 6" xfId="5183"/>
    <cellStyle name="Header 7" xfId="5184"/>
    <cellStyle name="Header 8" xfId="5185"/>
    <cellStyle name="Header 9" xfId="5186"/>
    <cellStyle name="HEADER_2003 Apr Update" xfId="5187"/>
    <cellStyle name="Header1" xfId="5188"/>
    <cellStyle name="Header1 2" xfId="5189"/>
    <cellStyle name="Header1 2 2" xfId="5190"/>
    <cellStyle name="Header1 3" xfId="5191"/>
    <cellStyle name="Header1 3 2" xfId="5192"/>
    <cellStyle name="Header1 4" xfId="5193"/>
    <cellStyle name="Header2" xfId="5194"/>
    <cellStyle name="Header2 2" xfId="5195"/>
    <cellStyle name="Header2 2 2" xfId="5196"/>
    <cellStyle name="Header2 2 2 2" xfId="5197"/>
    <cellStyle name="Header2 2 2 2 2" xfId="5198"/>
    <cellStyle name="Header2 2 2 2 3" xfId="5199"/>
    <cellStyle name="Header2 2 2 2 4" xfId="5200"/>
    <cellStyle name="Header2 2 2 2 5" xfId="5201"/>
    <cellStyle name="Header2 2 2 2 6" xfId="5202"/>
    <cellStyle name="Header2 2 2 3" xfId="5203"/>
    <cellStyle name="Header2 2 2 3 2" xfId="5204"/>
    <cellStyle name="Header2 2 2 3 3" xfId="5205"/>
    <cellStyle name="Header2 2 2 3 4" xfId="5206"/>
    <cellStyle name="Header2 2 2 3 5" xfId="5207"/>
    <cellStyle name="Header2 2 2 3 6" xfId="5208"/>
    <cellStyle name="Header2 2 2 4" xfId="5209"/>
    <cellStyle name="Header2 2 3" xfId="5210"/>
    <cellStyle name="Header2 2 3 2" xfId="5211"/>
    <cellStyle name="Header2 2 3 2 2" xfId="5212"/>
    <cellStyle name="Header2 2 3 2 3" xfId="5213"/>
    <cellStyle name="Header2 2 3 2 4" xfId="5214"/>
    <cellStyle name="Header2 2 3 2 5" xfId="5215"/>
    <cellStyle name="Header2 2 3 2 6" xfId="5216"/>
    <cellStyle name="Header2 2 3 3" xfId="5217"/>
    <cellStyle name="Header2 2 3 3 2" xfId="5218"/>
    <cellStyle name="Header2 2 3 3 3" xfId="5219"/>
    <cellStyle name="Header2 2 3 3 4" xfId="5220"/>
    <cellStyle name="Header2 2 3 3 5" xfId="5221"/>
    <cellStyle name="Header2 2 3 3 6" xfId="5222"/>
    <cellStyle name="Header2 2 3 4" xfId="5223"/>
    <cellStyle name="Header2 2 4" xfId="5224"/>
    <cellStyle name="Header2 2 4 2" xfId="5225"/>
    <cellStyle name="Header2 2 4 3" xfId="5226"/>
    <cellStyle name="Header2 2 4 4" xfId="5227"/>
    <cellStyle name="Header2 2 4 5" xfId="5228"/>
    <cellStyle name="Header2 2 4 6" xfId="5229"/>
    <cellStyle name="Header2 2 5" xfId="5230"/>
    <cellStyle name="Header2 2 5 2" xfId="5231"/>
    <cellStyle name="Header2 2 5 3" xfId="5232"/>
    <cellStyle name="Header2 2 5 4" xfId="5233"/>
    <cellStyle name="Header2 2 5 5" xfId="5234"/>
    <cellStyle name="Header2 2 5 6" xfId="5235"/>
    <cellStyle name="Header2 2 6" xfId="5236"/>
    <cellStyle name="Header2 2 6 2" xfId="5237"/>
    <cellStyle name="Header2 2 6 3" xfId="5238"/>
    <cellStyle name="Header2 2 6 4" xfId="5239"/>
    <cellStyle name="Header2 2 6 5" xfId="5240"/>
    <cellStyle name="Header2 2 7" xfId="5241"/>
    <cellStyle name="Header2 3" xfId="5242"/>
    <cellStyle name="Header2 3 2" xfId="5243"/>
    <cellStyle name="Header2 3 2 2" xfId="5244"/>
    <cellStyle name="Header2 3 2 2 2" xfId="5245"/>
    <cellStyle name="Header2 3 2 2 3" xfId="5246"/>
    <cellStyle name="Header2 3 2 2 4" xfId="5247"/>
    <cellStyle name="Header2 3 2 2 5" xfId="5248"/>
    <cellStyle name="Header2 3 2 2 6" xfId="5249"/>
    <cellStyle name="Header2 3 2 3" xfId="5250"/>
    <cellStyle name="Header2 3 2 3 2" xfId="5251"/>
    <cellStyle name="Header2 3 2 3 3" xfId="5252"/>
    <cellStyle name="Header2 3 2 3 4" xfId="5253"/>
    <cellStyle name="Header2 3 2 3 5" xfId="5254"/>
    <cellStyle name="Header2 3 2 3 6" xfId="5255"/>
    <cellStyle name="Header2 3 2 4" xfId="5256"/>
    <cellStyle name="Header2 3 3" xfId="5257"/>
    <cellStyle name="Header2 3 3 2" xfId="5258"/>
    <cellStyle name="Header2 3 3 2 2" xfId="5259"/>
    <cellStyle name="Header2 3 3 2 3" xfId="5260"/>
    <cellStyle name="Header2 3 3 2 4" xfId="5261"/>
    <cellStyle name="Header2 3 3 2 5" xfId="5262"/>
    <cellStyle name="Header2 3 3 2 6" xfId="5263"/>
    <cellStyle name="Header2 3 3 3" xfId="5264"/>
    <cellStyle name="Header2 3 3 3 2" xfId="5265"/>
    <cellStyle name="Header2 3 3 3 3" xfId="5266"/>
    <cellStyle name="Header2 3 3 3 4" xfId="5267"/>
    <cellStyle name="Header2 3 3 3 5" xfId="5268"/>
    <cellStyle name="Header2 3 3 3 6" xfId="5269"/>
    <cellStyle name="Header2 3 3 4" xfId="5270"/>
    <cellStyle name="Header2 3 4" xfId="5271"/>
    <cellStyle name="Header2 3 4 2" xfId="5272"/>
    <cellStyle name="Header2 3 4 3" xfId="5273"/>
    <cellStyle name="Header2 3 4 4" xfId="5274"/>
    <cellStyle name="Header2 3 4 5" xfId="5275"/>
    <cellStyle name="Header2 3 4 6" xfId="5276"/>
    <cellStyle name="Header2 3 5" xfId="5277"/>
    <cellStyle name="Header2 3 5 2" xfId="5278"/>
    <cellStyle name="Header2 3 5 3" xfId="5279"/>
    <cellStyle name="Header2 3 5 4" xfId="5280"/>
    <cellStyle name="Header2 3 5 5" xfId="5281"/>
    <cellStyle name="Header2 3 5 6" xfId="5282"/>
    <cellStyle name="Header2 3 6" xfId="5283"/>
    <cellStyle name="Header2 3 6 2" xfId="5284"/>
    <cellStyle name="Header2 3 6 3" xfId="5285"/>
    <cellStyle name="Header2 3 6 4" xfId="5286"/>
    <cellStyle name="Header2 3 6 5" xfId="5287"/>
    <cellStyle name="Header2 3 7" xfId="5288"/>
    <cellStyle name="Header2 4" xfId="5289"/>
    <cellStyle name="Header2 4 2" xfId="5290"/>
    <cellStyle name="Header2 4 2 2" xfId="5291"/>
    <cellStyle name="Header2 4 2 3" xfId="5292"/>
    <cellStyle name="Header2 4 2 4" xfId="5293"/>
    <cellStyle name="Header2 4 2 5" xfId="5294"/>
    <cellStyle name="Header2 4 2 6" xfId="5295"/>
    <cellStyle name="Header2 4 3" xfId="5296"/>
    <cellStyle name="Header2 4 3 2" xfId="5297"/>
    <cellStyle name="Header2 4 3 3" xfId="5298"/>
    <cellStyle name="Header2 4 3 4" xfId="5299"/>
    <cellStyle name="Header2 4 3 5" xfId="5300"/>
    <cellStyle name="Header2 4 3 6" xfId="5301"/>
    <cellStyle name="Header2 4 4" xfId="5302"/>
    <cellStyle name="Header2 5" xfId="5303"/>
    <cellStyle name="Header2 5 2" xfId="5304"/>
    <cellStyle name="Header2 5 2 2" xfId="5305"/>
    <cellStyle name="Header2 5 2 3" xfId="5306"/>
    <cellStyle name="Header2 5 2 4" xfId="5307"/>
    <cellStyle name="Header2 5 2 5" xfId="5308"/>
    <cellStyle name="Header2 5 2 6" xfId="5309"/>
    <cellStyle name="Header2 5 3" xfId="5310"/>
    <cellStyle name="Header2 5 3 2" xfId="5311"/>
    <cellStyle name="Header2 5 3 3" xfId="5312"/>
    <cellStyle name="Header2 5 3 4" xfId="5313"/>
    <cellStyle name="Header2 5 3 5" xfId="5314"/>
    <cellStyle name="Header2 5 3 6" xfId="5315"/>
    <cellStyle name="Header2 5 4" xfId="5316"/>
    <cellStyle name="Header2 6" xfId="5317"/>
    <cellStyle name="Header2 6 2" xfId="5318"/>
    <cellStyle name="Header2 6 3" xfId="5319"/>
    <cellStyle name="Header2 6 4" xfId="5320"/>
    <cellStyle name="Header2 6 5" xfId="5321"/>
    <cellStyle name="Header2 6 6" xfId="5322"/>
    <cellStyle name="Header2 7" xfId="5323"/>
    <cellStyle name="Header2 7 2" xfId="5324"/>
    <cellStyle name="Header2 7 3" xfId="5325"/>
    <cellStyle name="Header2 7 4" xfId="5326"/>
    <cellStyle name="Header2 7 5" xfId="5327"/>
    <cellStyle name="Header2 7 6" xfId="5328"/>
    <cellStyle name="Header2 8" xfId="5329"/>
    <cellStyle name="Header2 8 2" xfId="5330"/>
    <cellStyle name="Header2 8 3" xfId="5331"/>
    <cellStyle name="Header2 9" xfId="5332"/>
    <cellStyle name="Heading" xfId="5333"/>
    <cellStyle name="Heading 1" xfId="5334"/>
    <cellStyle name="Heading 1 10 2" xfId="5335"/>
    <cellStyle name="Heading 1 10 3" xfId="5336"/>
    <cellStyle name="Heading 1 11 2" xfId="5337"/>
    <cellStyle name="Heading 1 11 3" xfId="5338"/>
    <cellStyle name="Heading 1 12 2" xfId="5339"/>
    <cellStyle name="Heading 1 12 3" xfId="5340"/>
    <cellStyle name="Heading 1 13 2" xfId="5341"/>
    <cellStyle name="Heading 1 13 3" xfId="5342"/>
    <cellStyle name="Heading 1 14 2" xfId="5343"/>
    <cellStyle name="Heading 1 14 3" xfId="5344"/>
    <cellStyle name="Heading 1 15 2" xfId="5345"/>
    <cellStyle name="Heading 1 15 3" xfId="5346"/>
    <cellStyle name="Heading 1 16 2" xfId="5347"/>
    <cellStyle name="Heading 1 16 3" xfId="5348"/>
    <cellStyle name="Heading 1 17 2" xfId="5349"/>
    <cellStyle name="Heading 1 17 3" xfId="5350"/>
    <cellStyle name="Heading 1 18 2" xfId="5351"/>
    <cellStyle name="Heading 1 18 3" xfId="5352"/>
    <cellStyle name="Heading 1 19 2" xfId="5353"/>
    <cellStyle name="Heading 1 19 3" xfId="5354"/>
    <cellStyle name="Heading 1 2" xfId="5355"/>
    <cellStyle name="Heading 1 2 2" xfId="5356"/>
    <cellStyle name="Heading 1 2 3" xfId="5357"/>
    <cellStyle name="Heading 1 20 2" xfId="5358"/>
    <cellStyle name="Heading 1 20 3" xfId="5359"/>
    <cellStyle name="Heading 1 21 2" xfId="5360"/>
    <cellStyle name="Heading 1 21 3" xfId="5361"/>
    <cellStyle name="Heading 1 22 2" xfId="5362"/>
    <cellStyle name="Heading 1 22 3" xfId="5363"/>
    <cellStyle name="Heading 1 3 2" xfId="5364"/>
    <cellStyle name="Heading 1 3 3" xfId="5365"/>
    <cellStyle name="Heading 1 4 2" xfId="5366"/>
    <cellStyle name="Heading 1 4 3" xfId="5367"/>
    <cellStyle name="Heading 1 5 2" xfId="5368"/>
    <cellStyle name="Heading 1 5 3" xfId="5369"/>
    <cellStyle name="Heading 1 6 2" xfId="5370"/>
    <cellStyle name="Heading 1 6 3" xfId="5371"/>
    <cellStyle name="Heading 1 7 2" xfId="5372"/>
    <cellStyle name="Heading 1 7 3" xfId="5373"/>
    <cellStyle name="Heading 1 8 2" xfId="5374"/>
    <cellStyle name="Heading 1 8 3" xfId="5375"/>
    <cellStyle name="Heading 1 9 2" xfId="5376"/>
    <cellStyle name="Heading 1 9 3" xfId="5377"/>
    <cellStyle name="Heading 2" xfId="5378"/>
    <cellStyle name="Heading 2 10 2" xfId="5379"/>
    <cellStyle name="Heading 2 10 3" xfId="5380"/>
    <cellStyle name="Heading 2 11 2" xfId="5381"/>
    <cellStyle name="Heading 2 11 3" xfId="5382"/>
    <cellStyle name="Heading 2 12 2" xfId="5383"/>
    <cellStyle name="Heading 2 12 3" xfId="5384"/>
    <cellStyle name="Heading 2 13 2" xfId="5385"/>
    <cellStyle name="Heading 2 13 3" xfId="5386"/>
    <cellStyle name="Heading 2 14 2" xfId="5387"/>
    <cellStyle name="Heading 2 14 3" xfId="5388"/>
    <cellStyle name="Heading 2 15 2" xfId="5389"/>
    <cellStyle name="Heading 2 15 3" xfId="5390"/>
    <cellStyle name="Heading 2 16 2" xfId="5391"/>
    <cellStyle name="Heading 2 16 3" xfId="5392"/>
    <cellStyle name="Heading 2 17 2" xfId="5393"/>
    <cellStyle name="Heading 2 17 3" xfId="5394"/>
    <cellStyle name="Heading 2 18 2" xfId="5395"/>
    <cellStyle name="Heading 2 18 3" xfId="5396"/>
    <cellStyle name="Heading 2 19 2" xfId="5397"/>
    <cellStyle name="Heading 2 19 3" xfId="5398"/>
    <cellStyle name="Heading 2 2" xfId="5399"/>
    <cellStyle name="Heading 2 2 2" xfId="5400"/>
    <cellStyle name="Heading 2 2 3" xfId="5401"/>
    <cellStyle name="Heading 2 20 2" xfId="5402"/>
    <cellStyle name="Heading 2 20 3" xfId="5403"/>
    <cellStyle name="Heading 2 21 2" xfId="5404"/>
    <cellStyle name="Heading 2 21 3" xfId="5405"/>
    <cellStyle name="Heading 2 22 2" xfId="5406"/>
    <cellStyle name="Heading 2 22 3" xfId="5407"/>
    <cellStyle name="Heading 2 3 2" xfId="5408"/>
    <cellStyle name="Heading 2 3 3" xfId="5409"/>
    <cellStyle name="Heading 2 4 2" xfId="5410"/>
    <cellStyle name="Heading 2 4 3" xfId="5411"/>
    <cellStyle name="Heading 2 5 2" xfId="5412"/>
    <cellStyle name="Heading 2 5 3" xfId="5413"/>
    <cellStyle name="Heading 2 6 2" xfId="5414"/>
    <cellStyle name="Heading 2 6 3" xfId="5415"/>
    <cellStyle name="Heading 2 7 2" xfId="5416"/>
    <cellStyle name="Heading 2 7 3" xfId="5417"/>
    <cellStyle name="Heading 2 8 2" xfId="5418"/>
    <cellStyle name="Heading 2 8 3" xfId="5419"/>
    <cellStyle name="Heading 2 9 2" xfId="5420"/>
    <cellStyle name="Heading 2 9 3" xfId="5421"/>
    <cellStyle name="Heading 3" xfId="5422"/>
    <cellStyle name="Heading 3 10 2" xfId="5423"/>
    <cellStyle name="Heading 3 10 3" xfId="5424"/>
    <cellStyle name="Heading 3 11 2" xfId="5425"/>
    <cellStyle name="Heading 3 11 3" xfId="5426"/>
    <cellStyle name="Heading 3 12 2" xfId="5427"/>
    <cellStyle name="Heading 3 12 3" xfId="5428"/>
    <cellStyle name="Heading 3 13 2" xfId="5429"/>
    <cellStyle name="Heading 3 13 3" xfId="5430"/>
    <cellStyle name="Heading 3 14 2" xfId="5431"/>
    <cellStyle name="Heading 3 14 3" xfId="5432"/>
    <cellStyle name="Heading 3 15 2" xfId="5433"/>
    <cellStyle name="Heading 3 15 3" xfId="5434"/>
    <cellStyle name="Heading 3 16 2" xfId="5435"/>
    <cellStyle name="Heading 3 16 3" xfId="5436"/>
    <cellStyle name="Heading 3 17 2" xfId="5437"/>
    <cellStyle name="Heading 3 17 3" xfId="5438"/>
    <cellStyle name="Heading 3 18 2" xfId="5439"/>
    <cellStyle name="Heading 3 18 3" xfId="5440"/>
    <cellStyle name="Heading 3 19 2" xfId="5441"/>
    <cellStyle name="Heading 3 19 3" xfId="5442"/>
    <cellStyle name="Heading 3 2" xfId="5443"/>
    <cellStyle name="Heading 3 2 2" xfId="5444"/>
    <cellStyle name="Heading 3 2 3" xfId="5445"/>
    <cellStyle name="Heading 3 20 2" xfId="5446"/>
    <cellStyle name="Heading 3 20 3" xfId="5447"/>
    <cellStyle name="Heading 3 21 2" xfId="5448"/>
    <cellStyle name="Heading 3 21 3" xfId="5449"/>
    <cellStyle name="Heading 3 22 2" xfId="5450"/>
    <cellStyle name="Heading 3 22 3" xfId="5451"/>
    <cellStyle name="Heading 3 3 2" xfId="5452"/>
    <cellStyle name="Heading 3 3 3" xfId="5453"/>
    <cellStyle name="Heading 3 4 2" xfId="5454"/>
    <cellStyle name="Heading 3 4 3" xfId="5455"/>
    <cellStyle name="Heading 3 5 2" xfId="5456"/>
    <cellStyle name="Heading 3 5 3" xfId="5457"/>
    <cellStyle name="Heading 3 6 2" xfId="5458"/>
    <cellStyle name="Heading 3 6 3" xfId="5459"/>
    <cellStyle name="Heading 3 7 2" xfId="5460"/>
    <cellStyle name="Heading 3 7 3" xfId="5461"/>
    <cellStyle name="Heading 3 8 2" xfId="5462"/>
    <cellStyle name="Heading 3 8 3" xfId="5463"/>
    <cellStyle name="Heading 3 9 2" xfId="5464"/>
    <cellStyle name="Heading 3 9 3" xfId="5465"/>
    <cellStyle name="Heading 4" xfId="5466"/>
    <cellStyle name="Heading 4 10 2" xfId="5467"/>
    <cellStyle name="Heading 4 10 3" xfId="5468"/>
    <cellStyle name="Heading 4 11 2" xfId="5469"/>
    <cellStyle name="Heading 4 11 3" xfId="5470"/>
    <cellStyle name="Heading 4 12 2" xfId="5471"/>
    <cellStyle name="Heading 4 12 3" xfId="5472"/>
    <cellStyle name="Heading 4 13 2" xfId="5473"/>
    <cellStyle name="Heading 4 13 3" xfId="5474"/>
    <cellStyle name="Heading 4 14 2" xfId="5475"/>
    <cellStyle name="Heading 4 14 3" xfId="5476"/>
    <cellStyle name="Heading 4 15 2" xfId="5477"/>
    <cellStyle name="Heading 4 15 3" xfId="5478"/>
    <cellStyle name="Heading 4 16 2" xfId="5479"/>
    <cellStyle name="Heading 4 16 3" xfId="5480"/>
    <cellStyle name="Heading 4 17 2" xfId="5481"/>
    <cellStyle name="Heading 4 17 3" xfId="5482"/>
    <cellStyle name="Heading 4 18 2" xfId="5483"/>
    <cellStyle name="Heading 4 18 3" xfId="5484"/>
    <cellStyle name="Heading 4 19 2" xfId="5485"/>
    <cellStyle name="Heading 4 19 3" xfId="5486"/>
    <cellStyle name="Heading 4 2" xfId="5487"/>
    <cellStyle name="Heading 4 2 2" xfId="5488"/>
    <cellStyle name="Heading 4 2 3" xfId="5489"/>
    <cellStyle name="Heading 4 20 2" xfId="5490"/>
    <cellStyle name="Heading 4 20 3" xfId="5491"/>
    <cellStyle name="Heading 4 21 2" xfId="5492"/>
    <cellStyle name="Heading 4 21 3" xfId="5493"/>
    <cellStyle name="Heading 4 22 2" xfId="5494"/>
    <cellStyle name="Heading 4 22 3" xfId="5495"/>
    <cellStyle name="Heading 4 3 2" xfId="5496"/>
    <cellStyle name="Heading 4 3 3" xfId="5497"/>
    <cellStyle name="Heading 4 4 2" xfId="5498"/>
    <cellStyle name="Heading 4 4 3" xfId="5499"/>
    <cellStyle name="Heading 4 5 2" xfId="5500"/>
    <cellStyle name="Heading 4 5 3" xfId="5501"/>
    <cellStyle name="Heading 4 6 2" xfId="5502"/>
    <cellStyle name="Heading 4 6 3" xfId="5503"/>
    <cellStyle name="Heading 4 7 2" xfId="5504"/>
    <cellStyle name="Heading 4 7 3" xfId="5505"/>
    <cellStyle name="Heading 4 8 2" xfId="5506"/>
    <cellStyle name="Heading 4 8 3" xfId="5507"/>
    <cellStyle name="Heading 4 9 2" xfId="5508"/>
    <cellStyle name="Heading 4 9 3" xfId="5509"/>
    <cellStyle name="Heading 5" xfId="5510"/>
    <cellStyle name="Heading 5 2" xfId="5511"/>
    <cellStyle name="Heading 6" xfId="5512"/>
    <cellStyle name="HeadingS" xfId="5513"/>
    <cellStyle name="HeadingS 2" xfId="5514"/>
    <cellStyle name="HeadingS 2 2" xfId="5515"/>
    <cellStyle name="HeadingS 3" xfId="5516"/>
    <cellStyle name="HeadingS 3 2" xfId="5517"/>
    <cellStyle name="HeadingS 4" xfId="5518"/>
    <cellStyle name="HEADINGSTOP" xfId="5519"/>
    <cellStyle name="HEADINGSTOP 2" xfId="5520"/>
    <cellStyle name="Headline2" xfId="5521"/>
    <cellStyle name="Headline2 2" xfId="5522"/>
    <cellStyle name="Hidden" xfId="5523"/>
    <cellStyle name="hidenorm" xfId="5524"/>
    <cellStyle name="hidenorm 2" xfId="5525"/>
    <cellStyle name="hidenorm 2 2" xfId="5526"/>
    <cellStyle name="hidenorm 3" xfId="5527"/>
    <cellStyle name="hidenorm 3 2" xfId="5528"/>
    <cellStyle name="hidenorm 4" xfId="5529"/>
    <cellStyle name="Input" xfId="5530"/>
    <cellStyle name="Input %" xfId="5531"/>
    <cellStyle name="Input % 10" xfId="5532"/>
    <cellStyle name="Input % 11" xfId="5533"/>
    <cellStyle name="Input % 12" xfId="5534"/>
    <cellStyle name="Input % 2" xfId="5535"/>
    <cellStyle name="Input % 2 2" xfId="5536"/>
    <cellStyle name="Input % 2 2 2" xfId="5537"/>
    <cellStyle name="Input % 2 2 2 2" xfId="5538"/>
    <cellStyle name="Input % 2 2 2 3" xfId="5539"/>
    <cellStyle name="Input % 2 2 2 4" xfId="5540"/>
    <cellStyle name="Input % 2 2 2 5" xfId="5541"/>
    <cellStyle name="Input % 2 2 3" xfId="5542"/>
    <cellStyle name="Input % 2 2 4" xfId="5543"/>
    <cellStyle name="Input % 2 2 5" xfId="5544"/>
    <cellStyle name="Input % 2 2 6" xfId="5545"/>
    <cellStyle name="Input % 2 3" xfId="5546"/>
    <cellStyle name="Input % 2 3 2" xfId="5547"/>
    <cellStyle name="Input % 2 3 2 2" xfId="5548"/>
    <cellStyle name="Input % 2 3 2 3" xfId="5549"/>
    <cellStyle name="Input % 2 3 2 4" xfId="5550"/>
    <cellStyle name="Input % 2 3 2 5" xfId="5551"/>
    <cellStyle name="Input % 2 3 3" xfId="5552"/>
    <cellStyle name="Input % 2 3 4" xfId="5553"/>
    <cellStyle name="Input % 2 3 5" xfId="5554"/>
    <cellStyle name="Input % 2 3 6" xfId="5555"/>
    <cellStyle name="Input % 2 4" xfId="5556"/>
    <cellStyle name="Input % 2 4 2" xfId="5557"/>
    <cellStyle name="Input % 2 4 3" xfId="5558"/>
    <cellStyle name="Input % 2 4 4" xfId="5559"/>
    <cellStyle name="Input % 2 4 5" xfId="5560"/>
    <cellStyle name="Input % 2 5" xfId="5561"/>
    <cellStyle name="Input % 2 6" xfId="5562"/>
    <cellStyle name="Input % 2 7" xfId="5563"/>
    <cellStyle name="Input % 2 8" xfId="5564"/>
    <cellStyle name="Input % 3" xfId="5565"/>
    <cellStyle name="Input % 3 2" xfId="5566"/>
    <cellStyle name="Input % 3 2 2" xfId="5567"/>
    <cellStyle name="Input % 3 2 2 2" xfId="5568"/>
    <cellStyle name="Input % 3 2 2 3" xfId="5569"/>
    <cellStyle name="Input % 3 2 2 4" xfId="5570"/>
    <cellStyle name="Input % 3 2 2 5" xfId="5571"/>
    <cellStyle name="Input % 3 2 3" xfId="5572"/>
    <cellStyle name="Input % 3 2 4" xfId="5573"/>
    <cellStyle name="Input % 3 2 5" xfId="5574"/>
    <cellStyle name="Input % 3 2 6" xfId="5575"/>
    <cellStyle name="Input % 3 3" xfId="5576"/>
    <cellStyle name="Input % 3 3 2" xfId="5577"/>
    <cellStyle name="Input % 3 3 2 2" xfId="5578"/>
    <cellStyle name="Input % 3 3 2 3" xfId="5579"/>
    <cellStyle name="Input % 3 3 2 4" xfId="5580"/>
    <cellStyle name="Input % 3 3 2 5" xfId="5581"/>
    <cellStyle name="Input % 3 3 3" xfId="5582"/>
    <cellStyle name="Input % 3 3 4" xfId="5583"/>
    <cellStyle name="Input % 3 3 5" xfId="5584"/>
    <cellStyle name="Input % 3 3 6" xfId="5585"/>
    <cellStyle name="Input % 3 4" xfId="5586"/>
    <cellStyle name="Input % 3 4 2" xfId="5587"/>
    <cellStyle name="Input % 3 4 3" xfId="5588"/>
    <cellStyle name="Input % 3 4 4" xfId="5589"/>
    <cellStyle name="Input % 3 4 5" xfId="5590"/>
    <cellStyle name="Input % 3 5" xfId="5591"/>
    <cellStyle name="Input % 3 6" xfId="5592"/>
    <cellStyle name="Input % 3 7" xfId="5593"/>
    <cellStyle name="Input % 3 8" xfId="5594"/>
    <cellStyle name="Input % 4" xfId="5595"/>
    <cellStyle name="Input % 4 2" xfId="5596"/>
    <cellStyle name="Input % 4 2 2" xfId="5597"/>
    <cellStyle name="Input % 4 2 3" xfId="5598"/>
    <cellStyle name="Input % 4 2 4" xfId="5599"/>
    <cellStyle name="Input % 4 2 5" xfId="5600"/>
    <cellStyle name="Input % 4 2 6" xfId="5601"/>
    <cellStyle name="Input % 4 3" xfId="5602"/>
    <cellStyle name="Input % 4 3 2" xfId="5603"/>
    <cellStyle name="Input % 4 3 3" xfId="5604"/>
    <cellStyle name="Input % 4 3 4" xfId="5605"/>
    <cellStyle name="Input % 4 3 5" xfId="5606"/>
    <cellStyle name="Input % 4 3 6" xfId="5607"/>
    <cellStyle name="Input % 4 4" xfId="5608"/>
    <cellStyle name="Input % 4 5" xfId="5609"/>
    <cellStyle name="Input % 4 6" xfId="5610"/>
    <cellStyle name="Input % 4 7" xfId="5611"/>
    <cellStyle name="Input % 5" xfId="5612"/>
    <cellStyle name="Input % 5 2" xfId="5613"/>
    <cellStyle name="Input % 5 2 2" xfId="5614"/>
    <cellStyle name="Input % 5 2 3" xfId="5615"/>
    <cellStyle name="Input % 5 2 4" xfId="5616"/>
    <cellStyle name="Input % 5 2 5" xfId="5617"/>
    <cellStyle name="Input % 5 2 6" xfId="5618"/>
    <cellStyle name="Input % 5 3" xfId="5619"/>
    <cellStyle name="Input % 5 3 2" xfId="5620"/>
    <cellStyle name="Input % 5 3 3" xfId="5621"/>
    <cellStyle name="Input % 5 3 4" xfId="5622"/>
    <cellStyle name="Input % 5 3 5" xfId="5623"/>
    <cellStyle name="Input % 5 3 6" xfId="5624"/>
    <cellStyle name="Input % 5 4" xfId="5625"/>
    <cellStyle name="Input % 5 5" xfId="5626"/>
    <cellStyle name="Input % 5 6" xfId="5627"/>
    <cellStyle name="Input % 5 7" xfId="5628"/>
    <cellStyle name="Input % 6" xfId="5629"/>
    <cellStyle name="Input % 6 2" xfId="5630"/>
    <cellStyle name="Input % 6 3" xfId="5631"/>
    <cellStyle name="Input % 6 4" xfId="5632"/>
    <cellStyle name="Input % 6 5" xfId="5633"/>
    <cellStyle name="Input % 6 6" xfId="5634"/>
    <cellStyle name="Input % 7" xfId="5635"/>
    <cellStyle name="Input % 7 2" xfId="5636"/>
    <cellStyle name="Input % 7 3" xfId="5637"/>
    <cellStyle name="Input % 7 4" xfId="5638"/>
    <cellStyle name="Input % 7 5" xfId="5639"/>
    <cellStyle name="Input % 7 6" xfId="5640"/>
    <cellStyle name="Input % 8" xfId="5641"/>
    <cellStyle name="Input % 9" xfId="5642"/>
    <cellStyle name="Input [yellow]" xfId="5643"/>
    <cellStyle name="Input [yellow] 10" xfId="5644"/>
    <cellStyle name="Input [yellow] 11" xfId="5645"/>
    <cellStyle name="Input [yellow] 12" xfId="5646"/>
    <cellStyle name="Input [yellow] 2" xfId="5647"/>
    <cellStyle name="Input [yellow] 2 2" xfId="5648"/>
    <cellStyle name="Input [yellow] 3" xfId="5649"/>
    <cellStyle name="Input [yellow] 3 2" xfId="5650"/>
    <cellStyle name="Input [yellow] 4" xfId="5651"/>
    <cellStyle name="Input [yellow] 4 2" xfId="5652"/>
    <cellStyle name="Input [yellow] 4 2 2" xfId="5653"/>
    <cellStyle name="Input [yellow] 4 2 3" xfId="5654"/>
    <cellStyle name="Input [yellow] 4 2 4" xfId="5655"/>
    <cellStyle name="Input [yellow] 4 2 5" xfId="5656"/>
    <cellStyle name="Input [yellow] 4 2 6" xfId="5657"/>
    <cellStyle name="Input [yellow] 4 3" xfId="5658"/>
    <cellStyle name="Input [yellow] 4 3 2" xfId="5659"/>
    <cellStyle name="Input [yellow] 4 3 3" xfId="5660"/>
    <cellStyle name="Input [yellow] 4 3 4" xfId="5661"/>
    <cellStyle name="Input [yellow] 4 3 5" xfId="5662"/>
    <cellStyle name="Input [yellow] 4 3 6" xfId="5663"/>
    <cellStyle name="Input [yellow] 4 4" xfId="5664"/>
    <cellStyle name="Input [yellow] 4 5" xfId="5665"/>
    <cellStyle name="Input [yellow] 4 6" xfId="5666"/>
    <cellStyle name="Input [yellow] 4 7" xfId="5667"/>
    <cellStyle name="Input [yellow] 5" xfId="5668"/>
    <cellStyle name="Input [yellow] 5 2" xfId="5669"/>
    <cellStyle name="Input [yellow] 5 2 2" xfId="5670"/>
    <cellStyle name="Input [yellow] 5 2 3" xfId="5671"/>
    <cellStyle name="Input [yellow] 5 2 4" xfId="5672"/>
    <cellStyle name="Input [yellow] 5 2 5" xfId="5673"/>
    <cellStyle name="Input [yellow] 5 2 6" xfId="5674"/>
    <cellStyle name="Input [yellow] 5 3" xfId="5675"/>
    <cellStyle name="Input [yellow] 5 3 2" xfId="5676"/>
    <cellStyle name="Input [yellow] 5 3 3" xfId="5677"/>
    <cellStyle name="Input [yellow] 5 3 4" xfId="5678"/>
    <cellStyle name="Input [yellow] 5 3 5" xfId="5679"/>
    <cellStyle name="Input [yellow] 5 3 6" xfId="5680"/>
    <cellStyle name="Input [yellow] 5 4" xfId="5681"/>
    <cellStyle name="Input [yellow] 5 5" xfId="5682"/>
    <cellStyle name="Input [yellow] 5 6" xfId="5683"/>
    <cellStyle name="Input [yellow] 5 7" xfId="5684"/>
    <cellStyle name="Input [yellow] 6" xfId="5685"/>
    <cellStyle name="Input [yellow] 6 2" xfId="5686"/>
    <cellStyle name="Input [yellow] 6 3" xfId="5687"/>
    <cellStyle name="Input [yellow] 6 4" xfId="5688"/>
    <cellStyle name="Input [yellow] 6 5" xfId="5689"/>
    <cellStyle name="Input [yellow] 6 6" xfId="5690"/>
    <cellStyle name="Input [yellow] 7" xfId="5691"/>
    <cellStyle name="Input [yellow] 7 2" xfId="5692"/>
    <cellStyle name="Input [yellow] 7 3" xfId="5693"/>
    <cellStyle name="Input [yellow] 7 4" xfId="5694"/>
    <cellStyle name="Input [yellow] 7 5" xfId="5695"/>
    <cellStyle name="Input [yellow] 7 6" xfId="5696"/>
    <cellStyle name="Input [yellow] 8" xfId="5697"/>
    <cellStyle name="Input [yellow] 9" xfId="5698"/>
    <cellStyle name="Input 10" xfId="5699"/>
    <cellStyle name="Input 10 2" xfId="5700"/>
    <cellStyle name="Input 10 3" xfId="5701"/>
    <cellStyle name="Input 11" xfId="5702"/>
    <cellStyle name="Input 11 2" xfId="5703"/>
    <cellStyle name="Input 11 3" xfId="5704"/>
    <cellStyle name="Input 12" xfId="5705"/>
    <cellStyle name="Input 12 2" xfId="5706"/>
    <cellStyle name="Input 12 3" xfId="5707"/>
    <cellStyle name="Input 13" xfId="5708"/>
    <cellStyle name="Input 13 2" xfId="5709"/>
    <cellStyle name="Input 13 3" xfId="5710"/>
    <cellStyle name="Input 14" xfId="5711"/>
    <cellStyle name="Input 14 2" xfId="5712"/>
    <cellStyle name="Input 14 3" xfId="5713"/>
    <cellStyle name="Input 15" xfId="5714"/>
    <cellStyle name="Input 15 2" xfId="5715"/>
    <cellStyle name="Input 15 3" xfId="5716"/>
    <cellStyle name="Input 16" xfId="5717"/>
    <cellStyle name="Input 16 2" xfId="5718"/>
    <cellStyle name="Input 16 3" xfId="5719"/>
    <cellStyle name="Input 17" xfId="5720"/>
    <cellStyle name="Input 17 2" xfId="5721"/>
    <cellStyle name="Input 17 3" xfId="5722"/>
    <cellStyle name="Input 18" xfId="5723"/>
    <cellStyle name="Input 18 2" xfId="5724"/>
    <cellStyle name="Input 18 3" xfId="5725"/>
    <cellStyle name="Input 19 2" xfId="5726"/>
    <cellStyle name="Input 19 3" xfId="5727"/>
    <cellStyle name="Input 2" xfId="5728"/>
    <cellStyle name="Input 2 2" xfId="5729"/>
    <cellStyle name="Input 2 3" xfId="5730"/>
    <cellStyle name="Input 20 2" xfId="5731"/>
    <cellStyle name="Input 20 3" xfId="5732"/>
    <cellStyle name="Input 21 2" xfId="5733"/>
    <cellStyle name="Input 21 3" xfId="5734"/>
    <cellStyle name="Input 22 2" xfId="5735"/>
    <cellStyle name="Input 22 3" xfId="5736"/>
    <cellStyle name="Input 3" xfId="5737"/>
    <cellStyle name="Input 3 2" xfId="5738"/>
    <cellStyle name="Input 3 3" xfId="5739"/>
    <cellStyle name="Input 4" xfId="5740"/>
    <cellStyle name="Input 4 2" xfId="5741"/>
    <cellStyle name="Input 4 3" xfId="5742"/>
    <cellStyle name="Input 5" xfId="5743"/>
    <cellStyle name="Input 5 2" xfId="5744"/>
    <cellStyle name="Input 5 3" xfId="5745"/>
    <cellStyle name="Input 6" xfId="5746"/>
    <cellStyle name="Input 6 2" xfId="5747"/>
    <cellStyle name="Input 6 3" xfId="5748"/>
    <cellStyle name="Input 7" xfId="5749"/>
    <cellStyle name="Input 7 2" xfId="5750"/>
    <cellStyle name="Input 7 3" xfId="5751"/>
    <cellStyle name="Input 8" xfId="5752"/>
    <cellStyle name="Input 8 2" xfId="5753"/>
    <cellStyle name="Input 8 3" xfId="5754"/>
    <cellStyle name="Input 9" xfId="5755"/>
    <cellStyle name="Input 9 2" xfId="5756"/>
    <cellStyle name="Input 9 3" xfId="5757"/>
    <cellStyle name="Input Cells" xfId="5758"/>
    <cellStyle name="Input Other Sheet" xfId="5759"/>
    <cellStyle name="Input Other Sheet 2" xfId="5760"/>
    <cellStyle name="Input Other Sheet 3" xfId="5761"/>
    <cellStyle name="Input Transfer Same Sheet" xfId="5762"/>
    <cellStyle name="Input Transfer Same Sheet 2" xfId="5763"/>
    <cellStyle name="Input Transfer Same Sheet 2 2" xfId="5764"/>
    <cellStyle name="Input Transfer Same Sheet 3" xfId="5765"/>
    <cellStyle name="Input Transfer Same Sheet 3 2" xfId="5766"/>
    <cellStyle name="Input Transfer Same Sheet 4" xfId="5767"/>
    <cellStyle name="Input_2003 Apr Update" xfId="5768"/>
    <cellStyle name="Input1" xfId="5769"/>
    <cellStyle name="Input1 2" xfId="5770"/>
    <cellStyle name="Input1 2 2" xfId="5771"/>
    <cellStyle name="Input1 3" xfId="5772"/>
    <cellStyle name="Input1 3 2" xfId="5773"/>
    <cellStyle name="Input2" xfId="5774"/>
    <cellStyle name="Input2 2" xfId="5775"/>
    <cellStyle name="Input2 2 2" xfId="5776"/>
    <cellStyle name="Input2 2 2 2" xfId="5777"/>
    <cellStyle name="Input2 2 2 3" xfId="5778"/>
    <cellStyle name="Input2 2 3" xfId="5779"/>
    <cellStyle name="Input2 2 3 2" xfId="5780"/>
    <cellStyle name="Input2 2 3 3" xfId="5781"/>
    <cellStyle name="Input2 2 4" xfId="5782"/>
    <cellStyle name="Input2 2 4 2" xfId="5783"/>
    <cellStyle name="Input2 2 5" xfId="5784"/>
    <cellStyle name="Input2 2 5 2" xfId="5785"/>
    <cellStyle name="Input2 2 6" xfId="5786"/>
    <cellStyle name="Input2 2 6 2" xfId="5787"/>
    <cellStyle name="Input2 2 7" xfId="5788"/>
    <cellStyle name="Input2 3" xfId="5789"/>
    <cellStyle name="Input2 3 2" xfId="5790"/>
    <cellStyle name="Input2 3 2 2" xfId="5791"/>
    <cellStyle name="Input2 3 2 3" xfId="5792"/>
    <cellStyle name="Input2 3 3" xfId="5793"/>
    <cellStyle name="Input2 3 3 2" xfId="5794"/>
    <cellStyle name="Input2 3 3 3" xfId="5795"/>
    <cellStyle name="Input2 3 4" xfId="5796"/>
    <cellStyle name="Input2 3 4 2" xfId="5797"/>
    <cellStyle name="Input2 3 5" xfId="5798"/>
    <cellStyle name="Input2 3 5 2" xfId="5799"/>
    <cellStyle name="Input2 3 6" xfId="5800"/>
    <cellStyle name="Input2 3 6 2" xfId="5801"/>
    <cellStyle name="Input2 3 7" xfId="5802"/>
    <cellStyle name="Input2 4" xfId="5803"/>
    <cellStyle name="Input2 5" xfId="5804"/>
    <cellStyle name="Input2 5 2" xfId="5805"/>
    <cellStyle name="Input2 5 3" xfId="5806"/>
    <cellStyle name="Input2 6" xfId="5807"/>
    <cellStyle name="Input2 6 2" xfId="5808"/>
    <cellStyle name="Input2 6 3" xfId="5809"/>
    <cellStyle name="Input2 7" xfId="5810"/>
    <cellStyle name="Input2 7 2" xfId="5811"/>
    <cellStyle name="Inputs" xfId="5812"/>
    <cellStyle name="Inputs 2" xfId="5813"/>
    <cellStyle name="Italicbold" xfId="5814"/>
    <cellStyle name="Italicbold 2" xfId="5815"/>
    <cellStyle name="Item" xfId="5816"/>
    <cellStyle name="ItemTypeClass" xfId="5817"/>
    <cellStyle name="ItemTypeClass 10" xfId="5818"/>
    <cellStyle name="ItemTypeClass 11" xfId="5819"/>
    <cellStyle name="ItemTypeClass 2" xfId="5820"/>
    <cellStyle name="ItemTypeClass 2 2" xfId="5821"/>
    <cellStyle name="ItemTypeClass 2 2 2" xfId="5822"/>
    <cellStyle name="ItemTypeClass 2 2 2 2" xfId="5823"/>
    <cellStyle name="ItemTypeClass 2 2 2 3" xfId="5824"/>
    <cellStyle name="ItemTypeClass 2 2 2 4" xfId="5825"/>
    <cellStyle name="ItemTypeClass 2 2 2 5" xfId="5826"/>
    <cellStyle name="ItemTypeClass 2 2 3" xfId="5827"/>
    <cellStyle name="ItemTypeClass 2 2 4" xfId="5828"/>
    <cellStyle name="ItemTypeClass 2 2 5" xfId="5829"/>
    <cellStyle name="ItemTypeClass 2 2 6" xfId="5830"/>
    <cellStyle name="ItemTypeClass 2 3" xfId="5831"/>
    <cellStyle name="ItemTypeClass 2 3 2" xfId="5832"/>
    <cellStyle name="ItemTypeClass 2 3 2 2" xfId="5833"/>
    <cellStyle name="ItemTypeClass 2 3 2 3" xfId="5834"/>
    <cellStyle name="ItemTypeClass 2 3 2 4" xfId="5835"/>
    <cellStyle name="ItemTypeClass 2 3 2 5" xfId="5836"/>
    <cellStyle name="ItemTypeClass 2 3 3" xfId="5837"/>
    <cellStyle name="ItemTypeClass 2 3 4" xfId="5838"/>
    <cellStyle name="ItemTypeClass 2 3 5" xfId="5839"/>
    <cellStyle name="ItemTypeClass 2 3 6" xfId="5840"/>
    <cellStyle name="ItemTypeClass 2 4" xfId="5841"/>
    <cellStyle name="ItemTypeClass 2 4 2" xfId="5842"/>
    <cellStyle name="ItemTypeClass 2 4 3" xfId="5843"/>
    <cellStyle name="ItemTypeClass 2 4 4" xfId="5844"/>
    <cellStyle name="ItemTypeClass 2 4 5" xfId="5845"/>
    <cellStyle name="ItemTypeClass 2 5" xfId="5846"/>
    <cellStyle name="ItemTypeClass 2 5 2" xfId="5847"/>
    <cellStyle name="ItemTypeClass 2 5 3" xfId="5848"/>
    <cellStyle name="ItemTypeClass 2 5 4" xfId="5849"/>
    <cellStyle name="ItemTypeClass 2 5 5" xfId="5850"/>
    <cellStyle name="ItemTypeClass 2 6" xfId="5851"/>
    <cellStyle name="ItemTypeClass 2 7" xfId="5852"/>
    <cellStyle name="ItemTypeClass 2 8" xfId="5853"/>
    <cellStyle name="ItemTypeClass 2 9" xfId="5854"/>
    <cellStyle name="ItemTypeClass 3" xfId="5855"/>
    <cellStyle name="ItemTypeClass 3 2" xfId="5856"/>
    <cellStyle name="ItemTypeClass 3 2 2" xfId="5857"/>
    <cellStyle name="ItemTypeClass 3 2 2 2" xfId="5858"/>
    <cellStyle name="ItemTypeClass 3 2 2 3" xfId="5859"/>
    <cellStyle name="ItemTypeClass 3 2 2 4" xfId="5860"/>
    <cellStyle name="ItemTypeClass 3 2 2 5" xfId="5861"/>
    <cellStyle name="ItemTypeClass 3 2 3" xfId="5862"/>
    <cellStyle name="ItemTypeClass 3 2 4" xfId="5863"/>
    <cellStyle name="ItemTypeClass 3 2 5" xfId="5864"/>
    <cellStyle name="ItemTypeClass 3 2 6" xfId="5865"/>
    <cellStyle name="ItemTypeClass 3 3" xfId="5866"/>
    <cellStyle name="ItemTypeClass 3 3 2" xfId="5867"/>
    <cellStyle name="ItemTypeClass 3 3 2 2" xfId="5868"/>
    <cellStyle name="ItemTypeClass 3 3 2 3" xfId="5869"/>
    <cellStyle name="ItemTypeClass 3 3 2 4" xfId="5870"/>
    <cellStyle name="ItemTypeClass 3 3 2 5" xfId="5871"/>
    <cellStyle name="ItemTypeClass 3 3 3" xfId="5872"/>
    <cellStyle name="ItemTypeClass 3 3 4" xfId="5873"/>
    <cellStyle name="ItemTypeClass 3 3 5" xfId="5874"/>
    <cellStyle name="ItemTypeClass 3 3 6" xfId="5875"/>
    <cellStyle name="ItemTypeClass 3 4" xfId="5876"/>
    <cellStyle name="ItemTypeClass 3 4 2" xfId="5877"/>
    <cellStyle name="ItemTypeClass 3 4 3" xfId="5878"/>
    <cellStyle name="ItemTypeClass 3 4 4" xfId="5879"/>
    <cellStyle name="ItemTypeClass 3 4 5" xfId="5880"/>
    <cellStyle name="ItemTypeClass 3 5" xfId="5881"/>
    <cellStyle name="ItemTypeClass 3 5 2" xfId="5882"/>
    <cellStyle name="ItemTypeClass 3 5 3" xfId="5883"/>
    <cellStyle name="ItemTypeClass 3 5 4" xfId="5884"/>
    <cellStyle name="ItemTypeClass 3 5 5" xfId="5885"/>
    <cellStyle name="ItemTypeClass 3 6" xfId="5886"/>
    <cellStyle name="ItemTypeClass 3 7" xfId="5887"/>
    <cellStyle name="ItemTypeClass 3 8" xfId="5888"/>
    <cellStyle name="ItemTypeClass 3 9" xfId="5889"/>
    <cellStyle name="ItemTypeClass 4" xfId="5890"/>
    <cellStyle name="ItemTypeClass 4 2" xfId="5891"/>
    <cellStyle name="ItemTypeClass 4 2 2" xfId="5892"/>
    <cellStyle name="ItemTypeClass 4 2 3" xfId="5893"/>
    <cellStyle name="ItemTypeClass 4 2 4" xfId="5894"/>
    <cellStyle name="ItemTypeClass 4 2 5" xfId="5895"/>
    <cellStyle name="ItemTypeClass 4 3" xfId="5896"/>
    <cellStyle name="ItemTypeClass 4 4" xfId="5897"/>
    <cellStyle name="ItemTypeClass 4 5" xfId="5898"/>
    <cellStyle name="ItemTypeClass 4 6" xfId="5899"/>
    <cellStyle name="ItemTypeClass 5" xfId="5900"/>
    <cellStyle name="ItemTypeClass 5 2" xfId="5901"/>
    <cellStyle name="ItemTypeClass 5 2 2" xfId="5902"/>
    <cellStyle name="ItemTypeClass 5 2 3" xfId="5903"/>
    <cellStyle name="ItemTypeClass 5 2 4" xfId="5904"/>
    <cellStyle name="ItemTypeClass 5 2 5" xfId="5905"/>
    <cellStyle name="ItemTypeClass 5 3" xfId="5906"/>
    <cellStyle name="ItemTypeClass 5 4" xfId="5907"/>
    <cellStyle name="ItemTypeClass 5 5" xfId="5908"/>
    <cellStyle name="ItemTypeClass 5 6" xfId="5909"/>
    <cellStyle name="ItemTypeClass 6" xfId="5910"/>
    <cellStyle name="ItemTypeClass 6 2" xfId="5911"/>
    <cellStyle name="ItemTypeClass 6 3" xfId="5912"/>
    <cellStyle name="ItemTypeClass 6 4" xfId="5913"/>
    <cellStyle name="ItemTypeClass 6 5" xfId="5914"/>
    <cellStyle name="ItemTypeClass 7" xfId="5915"/>
    <cellStyle name="ItemTypeClass 7 2" xfId="5916"/>
    <cellStyle name="ItemTypeClass 7 3" xfId="5917"/>
    <cellStyle name="ItemTypeClass 7 4" xfId="5918"/>
    <cellStyle name="ItemTypeClass 7 5" xfId="5919"/>
    <cellStyle name="ItemTypeClass 8" xfId="5920"/>
    <cellStyle name="ItemTypeClass 9" xfId="5921"/>
    <cellStyle name="Jason" xfId="5922"/>
    <cellStyle name="Jason 2" xfId="5923"/>
    <cellStyle name="Jason 3" xfId="5924"/>
    <cellStyle name="Jun" xfId="5925"/>
    <cellStyle name="Jun 2" xfId="5926"/>
    <cellStyle name="Komma_monthly bill" xfId="5927"/>
    <cellStyle name="Lable8Left" xfId="5928"/>
    <cellStyle name="LineItem" xfId="5929"/>
    <cellStyle name="LineItem 2" xfId="5930"/>
    <cellStyle name="LineItem 3" xfId="5931"/>
    <cellStyle name="LineItemPrompt" xfId="5932"/>
    <cellStyle name="LineItemPrompt 2" xfId="5933"/>
    <cellStyle name="LineItemPrompt 2 2" xfId="5934"/>
    <cellStyle name="LineItemPrompt 3" xfId="5935"/>
    <cellStyle name="LineItemPrompt 3 2" xfId="5936"/>
    <cellStyle name="LineItemPrompt 4" xfId="5937"/>
    <cellStyle name="LineItemValue" xfId="5938"/>
    <cellStyle name="LineItemValue 2" xfId="5939"/>
    <cellStyle name="LineItemValue 2 2" xfId="5940"/>
    <cellStyle name="LineItemValue 3" xfId="5941"/>
    <cellStyle name="LineItemValue 3 2" xfId="5942"/>
    <cellStyle name="LineItemValue 4" xfId="5943"/>
    <cellStyle name="Linked Cell" xfId="5944"/>
    <cellStyle name="Linked Cell 10 2" xfId="5945"/>
    <cellStyle name="Linked Cell 10 3" xfId="5946"/>
    <cellStyle name="Linked Cell 11 2" xfId="5947"/>
    <cellStyle name="Linked Cell 11 3" xfId="5948"/>
    <cellStyle name="Linked Cell 12 2" xfId="5949"/>
    <cellStyle name="Linked Cell 12 3" xfId="5950"/>
    <cellStyle name="Linked Cell 13 2" xfId="5951"/>
    <cellStyle name="Linked Cell 13 3" xfId="5952"/>
    <cellStyle name="Linked Cell 14 2" xfId="5953"/>
    <cellStyle name="Linked Cell 14 3" xfId="5954"/>
    <cellStyle name="Linked Cell 15 2" xfId="5955"/>
    <cellStyle name="Linked Cell 15 3" xfId="5956"/>
    <cellStyle name="Linked Cell 16 2" xfId="5957"/>
    <cellStyle name="Linked Cell 16 3" xfId="5958"/>
    <cellStyle name="Linked Cell 17 2" xfId="5959"/>
    <cellStyle name="Linked Cell 17 3" xfId="5960"/>
    <cellStyle name="Linked Cell 18 2" xfId="5961"/>
    <cellStyle name="Linked Cell 18 3" xfId="5962"/>
    <cellStyle name="Linked Cell 19 2" xfId="5963"/>
    <cellStyle name="Linked Cell 19 3" xfId="5964"/>
    <cellStyle name="Linked Cell 2" xfId="5965"/>
    <cellStyle name="Linked Cell 2 2" xfId="5966"/>
    <cellStyle name="Linked Cell 2 3" xfId="5967"/>
    <cellStyle name="Linked Cell 20 2" xfId="5968"/>
    <cellStyle name="Linked Cell 20 3" xfId="5969"/>
    <cellStyle name="Linked Cell 21 2" xfId="5970"/>
    <cellStyle name="Linked Cell 21 3" xfId="5971"/>
    <cellStyle name="Linked Cell 22 2" xfId="5972"/>
    <cellStyle name="Linked Cell 22 3" xfId="5973"/>
    <cellStyle name="Linked Cell 3 2" xfId="5974"/>
    <cellStyle name="Linked Cell 3 3" xfId="5975"/>
    <cellStyle name="Linked Cell 4 2" xfId="5976"/>
    <cellStyle name="Linked Cell 4 3" xfId="5977"/>
    <cellStyle name="Linked Cell 5 2" xfId="5978"/>
    <cellStyle name="Linked Cell 5 3" xfId="5979"/>
    <cellStyle name="Linked Cell 6 2" xfId="5980"/>
    <cellStyle name="Linked Cell 6 3" xfId="5981"/>
    <cellStyle name="Linked Cell 7 2" xfId="5982"/>
    <cellStyle name="Linked Cell 7 3" xfId="5983"/>
    <cellStyle name="Linked Cell 8 2" xfId="5984"/>
    <cellStyle name="Linked Cell 8 3" xfId="5985"/>
    <cellStyle name="Linked Cell 9 2" xfId="5986"/>
    <cellStyle name="Linked Cell 9 3" xfId="5987"/>
    <cellStyle name="Linked Cells" xfId="5988"/>
    <cellStyle name="m" xfId="5989"/>
    <cellStyle name="m 2" xfId="5990"/>
    <cellStyle name="m 3" xfId="5991"/>
    <cellStyle name="m$" xfId="5992"/>
    <cellStyle name="m$ 2" xfId="5993"/>
    <cellStyle name="m$ 3" xfId="5994"/>
    <cellStyle name="Milliers [0]_!!!GO" xfId="5995"/>
    <cellStyle name="Milliers_!!!GO" xfId="5996"/>
    <cellStyle name="mm" xfId="5997"/>
    <cellStyle name="mm 2" xfId="5998"/>
    <cellStyle name="mm 3" xfId="5999"/>
    <cellStyle name="Model" xfId="6000"/>
    <cellStyle name="Model 2" xfId="6001"/>
    <cellStyle name="Models" xfId="6002"/>
    <cellStyle name="Moeda [0]_Bow_Acq" xfId="6003"/>
    <cellStyle name="Moeda_Bow_Acq" xfId="6004"/>
    <cellStyle name="Mon?aire [0]_Arabian Spec" xfId="6005"/>
    <cellStyle name="Mon?aire_Arabian Spec" xfId="6006"/>
    <cellStyle name="Monétaire [0]_!!!GO" xfId="6007"/>
    <cellStyle name="Monétaire_!!!GO" xfId="6008"/>
    <cellStyle name="mu" xfId="6009"/>
    <cellStyle name="Multiple" xfId="6010"/>
    <cellStyle name="Multiple [0]" xfId="6011"/>
    <cellStyle name="Multiple [0] 2" xfId="6012"/>
    <cellStyle name="Multiple [0] 3" xfId="6013"/>
    <cellStyle name="Multiple 2" xfId="6014"/>
    <cellStyle name="Multiple 3" xfId="6015"/>
    <cellStyle name="Multiple_1 Dec" xfId="6016"/>
    <cellStyle name="multipoles" xfId="6017"/>
    <cellStyle name="multipoles 2" xfId="6018"/>
    <cellStyle name="multipoles 2 2" xfId="6019"/>
    <cellStyle name="multipoles 3" xfId="6020"/>
    <cellStyle name="multipoles 3 2" xfId="6021"/>
    <cellStyle name="Neutral" xfId="6022"/>
    <cellStyle name="Neutral 10 2" xfId="6023"/>
    <cellStyle name="Neutral 10 3" xfId="6024"/>
    <cellStyle name="Neutral 11 2" xfId="6025"/>
    <cellStyle name="Neutral 11 3" xfId="6026"/>
    <cellStyle name="Neutral 12 2" xfId="6027"/>
    <cellStyle name="Neutral 12 3" xfId="6028"/>
    <cellStyle name="Neutral 13 2" xfId="6029"/>
    <cellStyle name="Neutral 13 3" xfId="6030"/>
    <cellStyle name="Neutral 14 2" xfId="6031"/>
    <cellStyle name="Neutral 14 3" xfId="6032"/>
    <cellStyle name="Neutral 15 2" xfId="6033"/>
    <cellStyle name="Neutral 15 3" xfId="6034"/>
    <cellStyle name="Neutral 16 2" xfId="6035"/>
    <cellStyle name="Neutral 16 3" xfId="6036"/>
    <cellStyle name="Neutral 17 2" xfId="6037"/>
    <cellStyle name="Neutral 17 3" xfId="6038"/>
    <cellStyle name="Neutral 18 2" xfId="6039"/>
    <cellStyle name="Neutral 18 3" xfId="6040"/>
    <cellStyle name="Neutral 19 2" xfId="6041"/>
    <cellStyle name="Neutral 19 3" xfId="6042"/>
    <cellStyle name="Neutral 2" xfId="6043"/>
    <cellStyle name="Neutral 2 2" xfId="6044"/>
    <cellStyle name="Neutral 2 3" xfId="6045"/>
    <cellStyle name="Neutral 20 2" xfId="6046"/>
    <cellStyle name="Neutral 20 3" xfId="6047"/>
    <cellStyle name="Neutral 21 2" xfId="6048"/>
    <cellStyle name="Neutral 21 3" xfId="6049"/>
    <cellStyle name="Neutral 22 2" xfId="6050"/>
    <cellStyle name="Neutral 22 3" xfId="6051"/>
    <cellStyle name="Neutral 3 2" xfId="6052"/>
    <cellStyle name="Neutral 3 3" xfId="6053"/>
    <cellStyle name="Neutral 4 2" xfId="6054"/>
    <cellStyle name="Neutral 4 3" xfId="6055"/>
    <cellStyle name="Neutral 5 2" xfId="6056"/>
    <cellStyle name="Neutral 5 3" xfId="6057"/>
    <cellStyle name="Neutral 6 2" xfId="6058"/>
    <cellStyle name="Neutral 6 3" xfId="6059"/>
    <cellStyle name="Neutral 7 2" xfId="6060"/>
    <cellStyle name="Neutral 7 3" xfId="6061"/>
    <cellStyle name="Neutral 8 2" xfId="6062"/>
    <cellStyle name="Neutral 8 3" xfId="6063"/>
    <cellStyle name="Neutral 9 2" xfId="6064"/>
    <cellStyle name="Neutral 9 3" xfId="6065"/>
    <cellStyle name="no" xfId="6066"/>
    <cellStyle name="no 2" xfId="6067"/>
    <cellStyle name="no dec" xfId="6068"/>
    <cellStyle name="Normal - Style1" xfId="6069"/>
    <cellStyle name="Normal 10 2" xfId="6070"/>
    <cellStyle name="Normal 10 3" xfId="6071"/>
    <cellStyle name="Normal 11 2" xfId="6072"/>
    <cellStyle name="Normal 11 3" xfId="6073"/>
    <cellStyle name="Normal 12 2" xfId="6074"/>
    <cellStyle name="Normal 12 3" xfId="6075"/>
    <cellStyle name="Normal 13 2" xfId="6076"/>
    <cellStyle name="Normal 13 3" xfId="6077"/>
    <cellStyle name="Normal 14 2" xfId="6078"/>
    <cellStyle name="Normal 14 3" xfId="6079"/>
    <cellStyle name="Normal 15 2" xfId="6080"/>
    <cellStyle name="Normal 15 3" xfId="6081"/>
    <cellStyle name="Normal 16 2" xfId="6082"/>
    <cellStyle name="Normal 16 3" xfId="6083"/>
    <cellStyle name="Normal 17 2" xfId="6084"/>
    <cellStyle name="Normal 17 3" xfId="6085"/>
    <cellStyle name="Normal 18 2" xfId="6086"/>
    <cellStyle name="Normal 18 3" xfId="6087"/>
    <cellStyle name="Normal 19 2" xfId="6088"/>
    <cellStyle name="Normal 19 3" xfId="6089"/>
    <cellStyle name="Normal 2" xfId="6090"/>
    <cellStyle name="Normal 2 10" xfId="6091"/>
    <cellStyle name="Normal 2 10 2" xfId="6092"/>
    <cellStyle name="Normal 2 10 3" xfId="6093"/>
    <cellStyle name="Normal 2 11" xfId="6094"/>
    <cellStyle name="Normal 2 11 2" xfId="6095"/>
    <cellStyle name="Normal 2 11 3" xfId="6096"/>
    <cellStyle name="Normal 2 12" xfId="6097"/>
    <cellStyle name="Normal 2 12 2" xfId="6098"/>
    <cellStyle name="Normal 2 12 3" xfId="6099"/>
    <cellStyle name="Normal 2 13" xfId="6100"/>
    <cellStyle name="Normal 2 13 2" xfId="6101"/>
    <cellStyle name="Normal 2 13 3" xfId="6102"/>
    <cellStyle name="Normal 2 14" xfId="6103"/>
    <cellStyle name="Normal 2 14 2" xfId="6104"/>
    <cellStyle name="Normal 2 14 3" xfId="6105"/>
    <cellStyle name="Normal 2 15" xfId="6106"/>
    <cellStyle name="Normal 2 15 2" xfId="6107"/>
    <cellStyle name="Normal 2 15 3" xfId="6108"/>
    <cellStyle name="Normal 2 16" xfId="6109"/>
    <cellStyle name="Normal 2 16 2" xfId="6110"/>
    <cellStyle name="Normal 2 16 3" xfId="6111"/>
    <cellStyle name="Normal 2 17" xfId="6112"/>
    <cellStyle name="Normal 2 17 2" xfId="6113"/>
    <cellStyle name="Normal 2 17 3" xfId="6114"/>
    <cellStyle name="Normal 2 18" xfId="6115"/>
    <cellStyle name="Normal 2 18 2" xfId="6116"/>
    <cellStyle name="Normal 2 18 3" xfId="6117"/>
    <cellStyle name="Normal 2 19" xfId="6118"/>
    <cellStyle name="Normal 2 19 2" xfId="6119"/>
    <cellStyle name="Normal 2 19 3" xfId="6120"/>
    <cellStyle name="Normal 2 2" xfId="6121"/>
    <cellStyle name="Normal 2 2 2" xfId="6122"/>
    <cellStyle name="Normal 2 2 2 2" xfId="6123"/>
    <cellStyle name="Normal 2 2 3" xfId="6124"/>
    <cellStyle name="Normal 2 2 4" xfId="6125"/>
    <cellStyle name="Normal 2 20" xfId="6126"/>
    <cellStyle name="Normal 2 20 2" xfId="6127"/>
    <cellStyle name="Normal 2 20 3" xfId="6128"/>
    <cellStyle name="Normal 2 21" xfId="6129"/>
    <cellStyle name="Normal 2 21 2" xfId="6130"/>
    <cellStyle name="Normal 2 21 3" xfId="6131"/>
    <cellStyle name="Normal 2 3" xfId="6132"/>
    <cellStyle name="Normal 2 3 2" xfId="6133"/>
    <cellStyle name="Normal 2 3 3" xfId="6134"/>
    <cellStyle name="Normal 2 4" xfId="6135"/>
    <cellStyle name="Normal 2 4 2" xfId="6136"/>
    <cellStyle name="Normal 2 4 3" xfId="6137"/>
    <cellStyle name="Normal 2 5" xfId="6138"/>
    <cellStyle name="Normal 2 5 2" xfId="6139"/>
    <cellStyle name="Normal 2 5 3" xfId="6140"/>
    <cellStyle name="Normal 2 54" xfId="6141"/>
    <cellStyle name="Normal 2 6" xfId="6142"/>
    <cellStyle name="Normal 2 6 2" xfId="6143"/>
    <cellStyle name="Normal 2 6 3" xfId="6144"/>
    <cellStyle name="Normal 2 7" xfId="6145"/>
    <cellStyle name="Normal 2 7 2" xfId="6146"/>
    <cellStyle name="Normal 2 7 3" xfId="6147"/>
    <cellStyle name="Normal 2 8" xfId="6148"/>
    <cellStyle name="Normal 2 8 2" xfId="6149"/>
    <cellStyle name="Normal 2 8 3" xfId="6150"/>
    <cellStyle name="Normal 2 9" xfId="6151"/>
    <cellStyle name="Normal 2 9 2" xfId="6152"/>
    <cellStyle name="Normal 2 9 3" xfId="6153"/>
    <cellStyle name="Normal 20 2" xfId="6154"/>
    <cellStyle name="Normal 20 3" xfId="6155"/>
    <cellStyle name="Normal 21 2" xfId="6156"/>
    <cellStyle name="Normal 21 3" xfId="6157"/>
    <cellStyle name="Normal 22 2" xfId="6158"/>
    <cellStyle name="Normal 22 3" xfId="6159"/>
    <cellStyle name="Normal 23 2" xfId="6160"/>
    <cellStyle name="Normal 23 3" xfId="6161"/>
    <cellStyle name="Normal 3" xfId="6162"/>
    <cellStyle name="Normal 3 2" xfId="6163"/>
    <cellStyle name="Normal 3 3" xfId="6164"/>
    <cellStyle name="Normal 4" xfId="6165"/>
    <cellStyle name="Normal 4 2" xfId="6166"/>
    <cellStyle name="Normal 4 3" xfId="6167"/>
    <cellStyle name="Normal 5" xfId="6168"/>
    <cellStyle name="Normal 5 2" xfId="6169"/>
    <cellStyle name="Normal 5 3" xfId="6170"/>
    <cellStyle name="Normal 6" xfId="6171"/>
    <cellStyle name="Normal 6 2" xfId="6172"/>
    <cellStyle name="Normal 6 3" xfId="6173"/>
    <cellStyle name="Normal 7" xfId="6174"/>
    <cellStyle name="Normal 7 2" xfId="6175"/>
    <cellStyle name="Normal 7 3" xfId="6176"/>
    <cellStyle name="Normal 8" xfId="6177"/>
    <cellStyle name="Normal 8 2" xfId="6178"/>
    <cellStyle name="Normal 8 3" xfId="6179"/>
    <cellStyle name="Normal 9 2" xfId="6180"/>
    <cellStyle name="Normal 9 3" xfId="6181"/>
    <cellStyle name="Normal Bold" xfId="6182"/>
    <cellStyle name="Normal Bold 2" xfId="6183"/>
    <cellStyle name="Normal Title Blue" xfId="6184"/>
    <cellStyle name="Normal_#18-Internet" xfId="6185"/>
    <cellStyle name="NormalBlue" xfId="6186"/>
    <cellStyle name="NormalBold" xfId="6187"/>
    <cellStyle name="NormalHelv" xfId="6188"/>
    <cellStyle name="NormalHelv 2" xfId="6189"/>
    <cellStyle name="NormalHelv 2 2" xfId="6190"/>
    <cellStyle name="NormalHelv 3" xfId="6191"/>
    <cellStyle name="NormalHelv 3 2" xfId="6192"/>
    <cellStyle name="NormalHelv 4" xfId="6193"/>
    <cellStyle name="Note" xfId="6194"/>
    <cellStyle name="Note 10 2" xfId="6195"/>
    <cellStyle name="Note 10 3" xfId="6196"/>
    <cellStyle name="Note 11 2" xfId="6197"/>
    <cellStyle name="Note 11 3" xfId="6198"/>
    <cellStyle name="Note 12 2" xfId="6199"/>
    <cellStyle name="Note 12 3" xfId="6200"/>
    <cellStyle name="Note 13 2" xfId="6201"/>
    <cellStyle name="Note 13 3" xfId="6202"/>
    <cellStyle name="Note 14 2" xfId="6203"/>
    <cellStyle name="Note 14 3" xfId="6204"/>
    <cellStyle name="Note 15 2" xfId="6205"/>
    <cellStyle name="Note 15 3" xfId="6206"/>
    <cellStyle name="Note 16 2" xfId="6207"/>
    <cellStyle name="Note 16 3" xfId="6208"/>
    <cellStyle name="Note 17 2" xfId="6209"/>
    <cellStyle name="Note 17 3" xfId="6210"/>
    <cellStyle name="Note 18 2" xfId="6211"/>
    <cellStyle name="Note 18 3" xfId="6212"/>
    <cellStyle name="Note 19 2" xfId="6213"/>
    <cellStyle name="Note 19 3" xfId="6214"/>
    <cellStyle name="Note 2" xfId="6215"/>
    <cellStyle name="Note 2 2" xfId="6216"/>
    <cellStyle name="Note 2 2 2" xfId="6217"/>
    <cellStyle name="Note 2 2 3" xfId="6218"/>
    <cellStyle name="Note 2 2 4" xfId="6219"/>
    <cellStyle name="Note 2 2 5" xfId="6220"/>
    <cellStyle name="Note 2 2 6" xfId="6221"/>
    <cellStyle name="Note 2 3" xfId="6222"/>
    <cellStyle name="Note 2 3 2" xfId="6223"/>
    <cellStyle name="Note 2 3 3" xfId="6224"/>
    <cellStyle name="Note 2 3 4" xfId="6225"/>
    <cellStyle name="Note 2 3 5" xfId="6226"/>
    <cellStyle name="Note 2 3 6" xfId="6227"/>
    <cellStyle name="Note 20 2" xfId="6228"/>
    <cellStyle name="Note 20 3" xfId="6229"/>
    <cellStyle name="Note 21 2" xfId="6230"/>
    <cellStyle name="Note 21 3" xfId="6231"/>
    <cellStyle name="Note 22 2" xfId="6232"/>
    <cellStyle name="Note 22 3" xfId="6233"/>
    <cellStyle name="Note 3" xfId="6234"/>
    <cellStyle name="Note 3 2" xfId="6235"/>
    <cellStyle name="Note 3 2 2" xfId="6236"/>
    <cellStyle name="Note 3 2 3" xfId="6237"/>
    <cellStyle name="Note 3 2 4" xfId="6238"/>
    <cellStyle name="Note 3 2 5" xfId="6239"/>
    <cellStyle name="Note 3 2 6" xfId="6240"/>
    <cellStyle name="Note 3 3" xfId="6241"/>
    <cellStyle name="Note 3 3 2" xfId="6242"/>
    <cellStyle name="Note 3 3 3" xfId="6243"/>
    <cellStyle name="Note 3 3 4" xfId="6244"/>
    <cellStyle name="Note 3 3 5" xfId="6245"/>
    <cellStyle name="Note 3 3 6" xfId="6246"/>
    <cellStyle name="Note 4" xfId="6247"/>
    <cellStyle name="Note 4 2" xfId="6248"/>
    <cellStyle name="Note 4 3" xfId="6249"/>
    <cellStyle name="Note 4 4" xfId="6250"/>
    <cellStyle name="Note 4 5" xfId="6251"/>
    <cellStyle name="Note 4 6" xfId="6252"/>
    <cellStyle name="Note 4 7" xfId="6253"/>
    <cellStyle name="Note 4 8" xfId="6254"/>
    <cellStyle name="Note 5" xfId="6255"/>
    <cellStyle name="Note 5 2" xfId="6256"/>
    <cellStyle name="Note 5 3" xfId="6257"/>
    <cellStyle name="Note 5 4" xfId="6258"/>
    <cellStyle name="Note 5 5" xfId="6259"/>
    <cellStyle name="Note 5 6" xfId="6260"/>
    <cellStyle name="Note 5 7" xfId="6261"/>
    <cellStyle name="Note 5 8" xfId="6262"/>
    <cellStyle name="Note 6" xfId="6263"/>
    <cellStyle name="Note 6 2" xfId="6264"/>
    <cellStyle name="Note 6 3" xfId="6265"/>
    <cellStyle name="Note 6 4" xfId="6266"/>
    <cellStyle name="Note 6 5" xfId="6267"/>
    <cellStyle name="Note 6 6" xfId="6268"/>
    <cellStyle name="Note 6 7" xfId="6269"/>
    <cellStyle name="Note 7 2" xfId="6270"/>
    <cellStyle name="Note 7 3" xfId="6271"/>
    <cellStyle name="Note 8 2" xfId="6272"/>
    <cellStyle name="Note 8 3" xfId="6273"/>
    <cellStyle name="Note 9 2" xfId="6274"/>
    <cellStyle name="Note 9 3" xfId="6275"/>
    <cellStyle name="Notes" xfId="6276"/>
    <cellStyle name="Notes 2" xfId="6277"/>
    <cellStyle name="Notes 2 2" xfId="6278"/>
    <cellStyle name="Notes 3" xfId="6279"/>
    <cellStyle name="Notes 3 2" xfId="6280"/>
    <cellStyle name="Notes 4" xfId="6281"/>
    <cellStyle name="Num1" xfId="6282"/>
    <cellStyle name="Num1Blue" xfId="6283"/>
    <cellStyle name="Num2" xfId="6284"/>
    <cellStyle name="number" xfId="6285"/>
    <cellStyle name="number 2" xfId="6286"/>
    <cellStyle name="number 3" xfId="6287"/>
    <cellStyle name="Œ…‹æØ‚è [0.00]_Region Orders (2)" xfId="6288"/>
    <cellStyle name="Œ…‹æØ‚è_Region Orders (2)" xfId="6289"/>
    <cellStyle name="Output" xfId="6290"/>
    <cellStyle name="Output 10 2" xfId="6291"/>
    <cellStyle name="Output 10 3" xfId="6292"/>
    <cellStyle name="Output 11 2" xfId="6293"/>
    <cellStyle name="Output 11 3" xfId="6294"/>
    <cellStyle name="Output 12 2" xfId="6295"/>
    <cellStyle name="Output 12 3" xfId="6296"/>
    <cellStyle name="Output 13 2" xfId="6297"/>
    <cellStyle name="Output 13 3" xfId="6298"/>
    <cellStyle name="Output 14 2" xfId="6299"/>
    <cellStyle name="Output 14 3" xfId="6300"/>
    <cellStyle name="Output 15 2" xfId="6301"/>
    <cellStyle name="Output 15 3" xfId="6302"/>
    <cellStyle name="Output 16 2" xfId="6303"/>
    <cellStyle name="Output 16 3" xfId="6304"/>
    <cellStyle name="Output 17 2" xfId="6305"/>
    <cellStyle name="Output 17 3" xfId="6306"/>
    <cellStyle name="Output 18 2" xfId="6307"/>
    <cellStyle name="Output 18 3" xfId="6308"/>
    <cellStyle name="Output 19 2" xfId="6309"/>
    <cellStyle name="Output 19 3" xfId="6310"/>
    <cellStyle name="Output 2" xfId="6311"/>
    <cellStyle name="Output 2 2" xfId="6312"/>
    <cellStyle name="Output 2 2 2" xfId="6313"/>
    <cellStyle name="Output 2 2 3" xfId="6314"/>
    <cellStyle name="Output 2 2 4" xfId="6315"/>
    <cellStyle name="Output 2 2 5" xfId="6316"/>
    <cellStyle name="Output 2 2 6" xfId="6317"/>
    <cellStyle name="Output 2 3" xfId="6318"/>
    <cellStyle name="Output 2 3 2" xfId="6319"/>
    <cellStyle name="Output 2 3 3" xfId="6320"/>
    <cellStyle name="Output 2 3 4" xfId="6321"/>
    <cellStyle name="Output 2 3 5" xfId="6322"/>
    <cellStyle name="Output 2 3 6" xfId="6323"/>
    <cellStyle name="Output 20 2" xfId="6324"/>
    <cellStyle name="Output 20 3" xfId="6325"/>
    <cellStyle name="Output 21 2" xfId="6326"/>
    <cellStyle name="Output 21 3" xfId="6327"/>
    <cellStyle name="Output 22 2" xfId="6328"/>
    <cellStyle name="Output 22 3" xfId="6329"/>
    <cellStyle name="Output 3" xfId="6330"/>
    <cellStyle name="Output 3 2" xfId="6331"/>
    <cellStyle name="Output 3 2 2" xfId="6332"/>
    <cellStyle name="Output 3 2 3" xfId="6333"/>
    <cellStyle name="Output 3 2 4" xfId="6334"/>
    <cellStyle name="Output 3 2 5" xfId="6335"/>
    <cellStyle name="Output 3 2 6" xfId="6336"/>
    <cellStyle name="Output 3 3" xfId="6337"/>
    <cellStyle name="Output 3 3 2" xfId="6338"/>
    <cellStyle name="Output 3 3 3" xfId="6339"/>
    <cellStyle name="Output 3 3 4" xfId="6340"/>
    <cellStyle name="Output 3 3 5" xfId="6341"/>
    <cellStyle name="Output 3 3 6" xfId="6342"/>
    <cellStyle name="Output 4" xfId="6343"/>
    <cellStyle name="Output 4 2" xfId="6344"/>
    <cellStyle name="Output 4 3" xfId="6345"/>
    <cellStyle name="Output 4 4" xfId="6346"/>
    <cellStyle name="Output 4 5" xfId="6347"/>
    <cellStyle name="Output 4 6" xfId="6348"/>
    <cellStyle name="Output 4 7" xfId="6349"/>
    <cellStyle name="Output 4 8" xfId="6350"/>
    <cellStyle name="Output 5" xfId="6351"/>
    <cellStyle name="Output 5 2" xfId="6352"/>
    <cellStyle name="Output 5 3" xfId="6353"/>
    <cellStyle name="Output 5 4" xfId="6354"/>
    <cellStyle name="Output 5 5" xfId="6355"/>
    <cellStyle name="Output 5 6" xfId="6356"/>
    <cellStyle name="Output 5 7" xfId="6357"/>
    <cellStyle name="Output 5 8" xfId="6358"/>
    <cellStyle name="Output 6" xfId="6359"/>
    <cellStyle name="Output 6 2" xfId="6360"/>
    <cellStyle name="Output 6 3" xfId="6361"/>
    <cellStyle name="Output 6 4" xfId="6362"/>
    <cellStyle name="Output 6 5" xfId="6363"/>
    <cellStyle name="Output 6 6" xfId="6364"/>
    <cellStyle name="Output 7 2" xfId="6365"/>
    <cellStyle name="Output 7 3" xfId="6366"/>
    <cellStyle name="Output 8 2" xfId="6367"/>
    <cellStyle name="Output 8 3" xfId="6368"/>
    <cellStyle name="Output 9 2" xfId="6369"/>
    <cellStyle name="Output 9 3" xfId="6370"/>
    <cellStyle name="Output Amounts" xfId="6371"/>
    <cellStyle name="Output Amounts 2" xfId="6372"/>
    <cellStyle name="Output Amounts 3" xfId="6373"/>
    <cellStyle name="Output Column Headings" xfId="6374"/>
    <cellStyle name="Output Column Headings 2" xfId="6375"/>
    <cellStyle name="Output Column Headings 2 2" xfId="6376"/>
    <cellStyle name="Output Column Headings 3" xfId="6377"/>
    <cellStyle name="Output Column Headings 3 2" xfId="6378"/>
    <cellStyle name="Output Column Headings 4" xfId="6379"/>
    <cellStyle name="Output Line Items" xfId="6380"/>
    <cellStyle name="Output Line Items 2" xfId="6381"/>
    <cellStyle name="Output Line Items 2 2" xfId="6382"/>
    <cellStyle name="Output Line Items 3" xfId="6383"/>
    <cellStyle name="Output Line Items 3 2" xfId="6384"/>
    <cellStyle name="Output Line Items 4" xfId="6385"/>
    <cellStyle name="Output Report Heading" xfId="6386"/>
    <cellStyle name="Output Report Heading 2" xfId="6387"/>
    <cellStyle name="Output Report Heading 2 2" xfId="6388"/>
    <cellStyle name="Output Report Heading 3" xfId="6389"/>
    <cellStyle name="Output Report Heading 3 2" xfId="6390"/>
    <cellStyle name="Output Report Heading 4" xfId="6391"/>
    <cellStyle name="Output Report Title" xfId="6392"/>
    <cellStyle name="Output Report Title 2" xfId="6393"/>
    <cellStyle name="Output Report Title 2 2" xfId="6394"/>
    <cellStyle name="Output Report Title 3" xfId="6395"/>
    <cellStyle name="Output Report Title 3 2" xfId="6396"/>
    <cellStyle name="Output Report Title 4" xfId="6397"/>
    <cellStyle name="P&amp;L Numbers" xfId="6398"/>
    <cellStyle name="Page Heading" xfId="6399"/>
    <cellStyle name="Page Heading 2" xfId="6400"/>
    <cellStyle name="Page Heading Large" xfId="6401"/>
    <cellStyle name="Page Heading Large 2" xfId="6402"/>
    <cellStyle name="Page Heading Small" xfId="6403"/>
    <cellStyle name="Page Heading Small 2" xfId="6404"/>
    <cellStyle name="Page Number" xfId="6405"/>
    <cellStyle name="pc1" xfId="6406"/>
    <cellStyle name="pc1 2" xfId="6407"/>
    <cellStyle name="pc1 3" xfId="6408"/>
    <cellStyle name="pcent" xfId="6409"/>
    <cellStyle name="pcent 2" xfId="6410"/>
    <cellStyle name="pcent 3" xfId="6411"/>
    <cellStyle name="pct_sub" xfId="6412"/>
    <cellStyle name="pe" xfId="6413"/>
    <cellStyle name="pe 2" xfId="6414"/>
    <cellStyle name="pe 3" xfId="6415"/>
    <cellStyle name="PEG" xfId="6416"/>
    <cellStyle name="PEG 2" xfId="6417"/>
    <cellStyle name="PEG 3" xfId="6418"/>
    <cellStyle name="per.style" xfId="6419"/>
    <cellStyle name="Percent [2]" xfId="6420"/>
    <cellStyle name="Percent [2] 2" xfId="6421"/>
    <cellStyle name="Percent [2] 3" xfId="6422"/>
    <cellStyle name="Percent 2" xfId="6423"/>
    <cellStyle name="Percent 2 2" xfId="6424"/>
    <cellStyle name="Percent 3" xfId="6425"/>
    <cellStyle name="Percent 4" xfId="6426"/>
    <cellStyle name="Percent Hard" xfId="6427"/>
    <cellStyle name="Percent Hard 2" xfId="6428"/>
    <cellStyle name="Percent Hard 3" xfId="6429"/>
    <cellStyle name="Percent1" xfId="6430"/>
    <cellStyle name="Percent1Blue" xfId="6431"/>
    <cellStyle name="Percent2" xfId="6432"/>
    <cellStyle name="Percent2Blue" xfId="6433"/>
    <cellStyle name="Percentage" xfId="6434"/>
    <cellStyle name="PercentChange" xfId="6435"/>
    <cellStyle name="Perlong" xfId="6436"/>
    <cellStyle name="Perlong 2" xfId="6437"/>
    <cellStyle name="Perlong 3" xfId="6438"/>
    <cellStyle name="price" xfId="6439"/>
    <cellStyle name="price 2" xfId="6440"/>
    <cellStyle name="price 3" xfId="6441"/>
    <cellStyle name="pricing" xfId="6442"/>
    <cellStyle name="Private" xfId="6443"/>
    <cellStyle name="Private 2" xfId="6444"/>
    <cellStyle name="Private 2 2" xfId="6445"/>
    <cellStyle name="Private 2 2 2" xfId="6446"/>
    <cellStyle name="Private 2 2 2 2" xfId="6447"/>
    <cellStyle name="Private 2 2 2 3" xfId="6448"/>
    <cellStyle name="Private 2 2 2 4" xfId="6449"/>
    <cellStyle name="Private 2 2 2 5" xfId="6450"/>
    <cellStyle name="Private 2 2 3" xfId="6451"/>
    <cellStyle name="Private 2 2 4" xfId="6452"/>
    <cellStyle name="Private 2 2 5" xfId="6453"/>
    <cellStyle name="Private 2 2 6" xfId="6454"/>
    <cellStyle name="Private 2 3" xfId="6455"/>
    <cellStyle name="Private 2 3 2" xfId="6456"/>
    <cellStyle name="Private 2 3 2 2" xfId="6457"/>
    <cellStyle name="Private 2 3 2 3" xfId="6458"/>
    <cellStyle name="Private 2 3 2 4" xfId="6459"/>
    <cellStyle name="Private 2 3 2 5" xfId="6460"/>
    <cellStyle name="Private 2 3 3" xfId="6461"/>
    <cellStyle name="Private 2 3 4" xfId="6462"/>
    <cellStyle name="Private 2 3 5" xfId="6463"/>
    <cellStyle name="Private 2 3 6" xfId="6464"/>
    <cellStyle name="Private 2 4" xfId="6465"/>
    <cellStyle name="Private 2 4 2" xfId="6466"/>
    <cellStyle name="Private 2 4 3" xfId="6467"/>
    <cellStyle name="Private 2 4 4" xfId="6468"/>
    <cellStyle name="Private 2 4 5" xfId="6469"/>
    <cellStyle name="Private 2 5" xfId="6470"/>
    <cellStyle name="Private 2 5 2" xfId="6471"/>
    <cellStyle name="Private 2 5 3" xfId="6472"/>
    <cellStyle name="Private 2 5 4" xfId="6473"/>
    <cellStyle name="Private 2 5 5" xfId="6474"/>
    <cellStyle name="Private 2 6" xfId="6475"/>
    <cellStyle name="Private 2 7" xfId="6476"/>
    <cellStyle name="Private 2 8" xfId="6477"/>
    <cellStyle name="Private 2 9" xfId="6478"/>
    <cellStyle name="Private 3" xfId="6479"/>
    <cellStyle name="Private 3 2" xfId="6480"/>
    <cellStyle name="Private 3 2 2" xfId="6481"/>
    <cellStyle name="Private 3 2 2 2" xfId="6482"/>
    <cellStyle name="Private 3 2 2 3" xfId="6483"/>
    <cellStyle name="Private 3 2 2 4" xfId="6484"/>
    <cellStyle name="Private 3 2 2 5" xfId="6485"/>
    <cellStyle name="Private 3 2 3" xfId="6486"/>
    <cellStyle name="Private 3 2 4" xfId="6487"/>
    <cellStyle name="Private 3 2 5" xfId="6488"/>
    <cellStyle name="Private 3 2 6" xfId="6489"/>
    <cellStyle name="Private 3 3" xfId="6490"/>
    <cellStyle name="Private 3 3 2" xfId="6491"/>
    <cellStyle name="Private 3 3 2 2" xfId="6492"/>
    <cellStyle name="Private 3 3 2 3" xfId="6493"/>
    <cellStyle name="Private 3 3 2 4" xfId="6494"/>
    <cellStyle name="Private 3 3 2 5" xfId="6495"/>
    <cellStyle name="Private 3 3 3" xfId="6496"/>
    <cellStyle name="Private 3 3 4" xfId="6497"/>
    <cellStyle name="Private 3 3 5" xfId="6498"/>
    <cellStyle name="Private 3 3 6" xfId="6499"/>
    <cellStyle name="Private 3 4" xfId="6500"/>
    <cellStyle name="Private 3 4 2" xfId="6501"/>
    <cellStyle name="Private 3 4 3" xfId="6502"/>
    <cellStyle name="Private 3 4 4" xfId="6503"/>
    <cellStyle name="Private 3 4 5" xfId="6504"/>
    <cellStyle name="Private 3 5" xfId="6505"/>
    <cellStyle name="Private 3 5 2" xfId="6506"/>
    <cellStyle name="Private 3 5 3" xfId="6507"/>
    <cellStyle name="Private 3 5 4" xfId="6508"/>
    <cellStyle name="Private 3 5 5" xfId="6509"/>
    <cellStyle name="Private 3 6" xfId="6510"/>
    <cellStyle name="Private 3 7" xfId="6511"/>
    <cellStyle name="Private 3 8" xfId="6512"/>
    <cellStyle name="Private 3 9" xfId="6513"/>
    <cellStyle name="Private 4" xfId="6514"/>
    <cellStyle name="Private 4 2" xfId="6515"/>
    <cellStyle name="Private 4 2 2" xfId="6516"/>
    <cellStyle name="Private 4 2 3" xfId="6517"/>
    <cellStyle name="Private 4 2 4" xfId="6518"/>
    <cellStyle name="Private 4 2 5" xfId="6519"/>
    <cellStyle name="Private 4 2 6" xfId="6520"/>
    <cellStyle name="Private 4 3" xfId="6521"/>
    <cellStyle name="Private 4 3 2" xfId="6522"/>
    <cellStyle name="Private 4 3 3" xfId="6523"/>
    <cellStyle name="Private 4 3 4" xfId="6524"/>
    <cellStyle name="Private 4 3 5" xfId="6525"/>
    <cellStyle name="Private 4 3 6" xfId="6526"/>
    <cellStyle name="Private 4 4" xfId="6527"/>
    <cellStyle name="Private 4 5" xfId="6528"/>
    <cellStyle name="Private 4 6" xfId="6529"/>
    <cellStyle name="Private 4 7" xfId="6530"/>
    <cellStyle name="Private 5" xfId="6531"/>
    <cellStyle name="Private 5 2" xfId="6532"/>
    <cellStyle name="Private 5 2 2" xfId="6533"/>
    <cellStyle name="Private 5 2 3" xfId="6534"/>
    <cellStyle name="Private 5 2 4" xfId="6535"/>
    <cellStyle name="Private 5 2 5" xfId="6536"/>
    <cellStyle name="Private 5 2 6" xfId="6537"/>
    <cellStyle name="Private 5 3" xfId="6538"/>
    <cellStyle name="Private 5 3 2" xfId="6539"/>
    <cellStyle name="Private 5 3 3" xfId="6540"/>
    <cellStyle name="Private 5 3 4" xfId="6541"/>
    <cellStyle name="Private 5 3 5" xfId="6542"/>
    <cellStyle name="Private 5 3 6" xfId="6543"/>
    <cellStyle name="Private 5 4" xfId="6544"/>
    <cellStyle name="Private 5 5" xfId="6545"/>
    <cellStyle name="Private 5 6" xfId="6546"/>
    <cellStyle name="Private 5 7" xfId="6547"/>
    <cellStyle name="Private 6" xfId="6548"/>
    <cellStyle name="Private1" xfId="6549"/>
    <cellStyle name="Private1 2" xfId="6550"/>
    <cellStyle name="Private1 2 2" xfId="6551"/>
    <cellStyle name="Private1 3" xfId="6552"/>
    <cellStyle name="Private1 3 2" xfId="6553"/>
    <cellStyle name="Prozent_Anadat" xfId="6554"/>
    <cellStyle name="PSChar" xfId="6555"/>
    <cellStyle name="PSChar 2" xfId="6556"/>
    <cellStyle name="pwercent" xfId="6557"/>
    <cellStyle name="q" xfId="6558"/>
    <cellStyle name="q 2" xfId="6559"/>
    <cellStyle name="q 3" xfId="6560"/>
    <cellStyle name="q_Sheet1" xfId="6561"/>
    <cellStyle name="q_Sheet1 2" xfId="6562"/>
    <cellStyle name="q_Sheet1 3" xfId="6563"/>
    <cellStyle name="QEPS-h" xfId="6564"/>
    <cellStyle name="QEPS-h 2" xfId="6565"/>
    <cellStyle name="QEPS-h 2 2" xfId="6566"/>
    <cellStyle name="QEPS-h 3" xfId="6567"/>
    <cellStyle name="QEPS-h 3 2" xfId="6568"/>
    <cellStyle name="QEPS-h 4" xfId="6569"/>
    <cellStyle name="QEPS-H1" xfId="6570"/>
    <cellStyle name="QEPS-H1 10" xfId="6571"/>
    <cellStyle name="QEPS-H1 2" xfId="6572"/>
    <cellStyle name="QEPS-H1 2 2" xfId="6573"/>
    <cellStyle name="QEPS-H1 2 2 2" xfId="6574"/>
    <cellStyle name="QEPS-H1 2 2 3" xfId="6575"/>
    <cellStyle name="QEPS-H1 2 3" xfId="6576"/>
    <cellStyle name="QEPS-H1 2 3 2" xfId="6577"/>
    <cellStyle name="QEPS-H1 2 3 3" xfId="6578"/>
    <cellStyle name="QEPS-H1 2 4" xfId="6579"/>
    <cellStyle name="QEPS-H1 2 4 2" xfId="6580"/>
    <cellStyle name="QEPS-H1 2 5" xfId="6581"/>
    <cellStyle name="QEPS-H1 2 5 2" xfId="6582"/>
    <cellStyle name="QEPS-H1 2 6" xfId="6583"/>
    <cellStyle name="QEPS-H1 2 6 2" xfId="6584"/>
    <cellStyle name="QEPS-H1 2 7" xfId="6585"/>
    <cellStyle name="QEPS-H1 3" xfId="6586"/>
    <cellStyle name="QEPS-H1 3 2" xfId="6587"/>
    <cellStyle name="QEPS-H1 3 2 2" xfId="6588"/>
    <cellStyle name="QEPS-H1 3 2 3" xfId="6589"/>
    <cellStyle name="QEPS-H1 3 3" xfId="6590"/>
    <cellStyle name="QEPS-H1 3 3 2" xfId="6591"/>
    <cellStyle name="QEPS-H1 3 3 3" xfId="6592"/>
    <cellStyle name="QEPS-H1 3 4" xfId="6593"/>
    <cellStyle name="QEPS-H1 3 4 2" xfId="6594"/>
    <cellStyle name="QEPS-H1 3 5" xfId="6595"/>
    <cellStyle name="QEPS-H1 3 5 2" xfId="6596"/>
    <cellStyle name="QEPS-H1 3 6" xfId="6597"/>
    <cellStyle name="QEPS-H1 3 6 2" xfId="6598"/>
    <cellStyle name="QEPS-H1 3 7" xfId="6599"/>
    <cellStyle name="QEPS-H1 4" xfId="6600"/>
    <cellStyle name="QEPS-H1 5" xfId="6601"/>
    <cellStyle name="QEPS-H1 5 2" xfId="6602"/>
    <cellStyle name="QEPS-H1 5 3" xfId="6603"/>
    <cellStyle name="QEPS-H1 6" xfId="6604"/>
    <cellStyle name="QEPS-H1 7" xfId="6605"/>
    <cellStyle name="QEPS-H1 7 2" xfId="6606"/>
    <cellStyle name="QEPS-H1 7 3" xfId="6607"/>
    <cellStyle name="QEPS-H1 8" xfId="6608"/>
    <cellStyle name="QEPS-H1 8 2" xfId="6609"/>
    <cellStyle name="QEPS-H1 9" xfId="6610"/>
    <cellStyle name="QEPS-H1 9 2" xfId="6611"/>
    <cellStyle name="qRange" xfId="6612"/>
    <cellStyle name="qRange 2" xfId="6613"/>
    <cellStyle name="qRange 3" xfId="6614"/>
    <cellStyle name="Quantity" xfId="6615"/>
    <cellStyle name="Quantity 2" xfId="6616"/>
    <cellStyle name="Quantity 2 2" xfId="6617"/>
    <cellStyle name="Quantity 3" xfId="6618"/>
    <cellStyle name="Quantity 3 2" xfId="6619"/>
    <cellStyle name="range" xfId="6620"/>
    <cellStyle name="range 2" xfId="6621"/>
    <cellStyle name="range 3" xfId="6622"/>
    <cellStyle name="Rate" xfId="6623"/>
    <cellStyle name="Rate 2" xfId="6624"/>
    <cellStyle name="Rate 3" xfId="6625"/>
    <cellStyle name="RatioX" xfId="6626"/>
    <cellStyle name="Reference" xfId="6627"/>
    <cellStyle name="regstoresfromspecstores" xfId="6628"/>
    <cellStyle name="regstoresfromspecstores 2" xfId="6629"/>
    <cellStyle name="ReportTitlePrompt" xfId="6630"/>
    <cellStyle name="ReportTitlePrompt 2" xfId="6631"/>
    <cellStyle name="ReportTitlePrompt 2 2" xfId="6632"/>
    <cellStyle name="ReportTitlePrompt 3" xfId="6633"/>
    <cellStyle name="ReportTitlePrompt 3 2" xfId="6634"/>
    <cellStyle name="ReportTitlePrompt 4" xfId="6635"/>
    <cellStyle name="ReportTitleValue" xfId="6636"/>
    <cellStyle name="ReportTitleValue 2" xfId="6637"/>
    <cellStyle name="ReportTitleValue 3" xfId="6638"/>
    <cellStyle name="revised" xfId="6639"/>
    <cellStyle name="RevList" xfId="6640"/>
    <cellStyle name="RevList 2" xfId="6641"/>
    <cellStyle name="RevList 2 2" xfId="6642"/>
    <cellStyle name="RevList 3" xfId="6643"/>
    <cellStyle name="RevList 3 2" xfId="6644"/>
    <cellStyle name="Row Headings" xfId="6645"/>
    <cellStyle name="Row Headings 2" xfId="6646"/>
    <cellStyle name="RowAcctAbovePrompt" xfId="6647"/>
    <cellStyle name="RowAcctAbovePrompt 2" xfId="6648"/>
    <cellStyle name="RowAcctAbovePrompt 2 2" xfId="6649"/>
    <cellStyle name="RowAcctAbovePrompt 3" xfId="6650"/>
    <cellStyle name="RowAcctAbovePrompt 3 2" xfId="6651"/>
    <cellStyle name="RowAcctAbovePrompt 4" xfId="6652"/>
    <cellStyle name="RowAcctSOBAbovePrompt" xfId="6653"/>
    <cellStyle name="RowAcctSOBAbovePrompt 2" xfId="6654"/>
    <cellStyle name="RowAcctSOBAbovePrompt 2 2" xfId="6655"/>
    <cellStyle name="RowAcctSOBAbovePrompt 3" xfId="6656"/>
    <cellStyle name="RowAcctSOBAbovePrompt 3 2" xfId="6657"/>
    <cellStyle name="RowAcctSOBAbovePrompt 4" xfId="6658"/>
    <cellStyle name="RowAcctSOBValue" xfId="6659"/>
    <cellStyle name="RowAcctSOBValue 2" xfId="6660"/>
    <cellStyle name="RowAcctSOBValue 2 2" xfId="6661"/>
    <cellStyle name="RowAcctSOBValue 3" xfId="6662"/>
    <cellStyle name="RowAcctSOBValue 3 2" xfId="6663"/>
    <cellStyle name="RowAcctSOBValue 4" xfId="6664"/>
    <cellStyle name="RowAcctValue" xfId="6665"/>
    <cellStyle name="RowAcctValue 2" xfId="6666"/>
    <cellStyle name="RowAcctValue 3" xfId="6667"/>
    <cellStyle name="RowAttrAbovePrompt" xfId="6668"/>
    <cellStyle name="RowAttrAbovePrompt 2" xfId="6669"/>
    <cellStyle name="RowAttrAbovePrompt 2 2" xfId="6670"/>
    <cellStyle name="RowAttrAbovePrompt 3" xfId="6671"/>
    <cellStyle name="RowAttrAbovePrompt 3 2" xfId="6672"/>
    <cellStyle name="RowAttrAbovePrompt 4" xfId="6673"/>
    <cellStyle name="RowAttrValue" xfId="6674"/>
    <cellStyle name="RowAttrValue 2" xfId="6675"/>
    <cellStyle name="RowAttrValue 3" xfId="6676"/>
    <cellStyle name="RowColSetAbovePrompt" xfId="6677"/>
    <cellStyle name="RowColSetAbovePrompt 2" xfId="6678"/>
    <cellStyle name="RowColSetAbovePrompt 2 2" xfId="6679"/>
    <cellStyle name="RowColSetAbovePrompt 3" xfId="6680"/>
    <cellStyle name="RowColSetAbovePrompt 3 2" xfId="6681"/>
    <cellStyle name="RowColSetAbovePrompt 4" xfId="6682"/>
    <cellStyle name="RowColSetLeftPrompt" xfId="6683"/>
    <cellStyle name="RowColSetLeftPrompt 2" xfId="6684"/>
    <cellStyle name="RowColSetLeftPrompt 2 2" xfId="6685"/>
    <cellStyle name="RowColSetLeftPrompt 3" xfId="6686"/>
    <cellStyle name="RowColSetLeftPrompt 3 2" xfId="6687"/>
    <cellStyle name="RowColSetLeftPrompt 4" xfId="6688"/>
    <cellStyle name="RowColSetValue" xfId="6689"/>
    <cellStyle name="RowColSetValue 2" xfId="6690"/>
    <cellStyle name="RowColSetValue 3" xfId="6691"/>
    <cellStyle name="RowLeftPrompt" xfId="6692"/>
    <cellStyle name="RowLeftPrompt 2" xfId="6693"/>
    <cellStyle name="RowLeftPrompt 2 2" xfId="6694"/>
    <cellStyle name="RowLeftPrompt 3" xfId="6695"/>
    <cellStyle name="RowLeftPrompt 3 2" xfId="6696"/>
    <cellStyle name="RowLeftPrompt 4" xfId="6697"/>
    <cellStyle name="SampleUsingFormatMask" xfId="6698"/>
    <cellStyle name="SampleUsingFormatMask 2" xfId="6699"/>
    <cellStyle name="SampleUsingFormatMask 2 2" xfId="6700"/>
    <cellStyle name="SampleUsingFormatMask 3" xfId="6701"/>
    <cellStyle name="SampleUsingFormatMask 3 2" xfId="6702"/>
    <cellStyle name="SampleUsingFormatMask 4" xfId="6703"/>
    <cellStyle name="SampleWithNoFormatMask" xfId="6704"/>
    <cellStyle name="SampleWithNoFormatMask 2" xfId="6705"/>
    <cellStyle name="SampleWithNoFormatMask 2 2" xfId="6706"/>
    <cellStyle name="SampleWithNoFormatMask 3" xfId="6707"/>
    <cellStyle name="SampleWithNoFormatMask 3 2" xfId="6708"/>
    <cellStyle name="SampleWithNoFormatMask 4" xfId="6709"/>
    <cellStyle name="ScotchRule" xfId="6710"/>
    <cellStyle name="ScotchRule 2" xfId="6711"/>
    <cellStyle name="ScotchRule 2 2" xfId="6712"/>
    <cellStyle name="ScotchRule 3" xfId="6713"/>
    <cellStyle name="ScotchRule 3 2" xfId="6714"/>
    <cellStyle name="ScotchRule 4" xfId="6715"/>
    <cellStyle name="ScripFactor" xfId="6716"/>
    <cellStyle name="section" xfId="6717"/>
    <cellStyle name="section 2" xfId="6718"/>
    <cellStyle name="SectionHeading" xfId="6719"/>
    <cellStyle name="SectionHeading 2" xfId="6720"/>
    <cellStyle name="SectionHeading 2 2" xfId="6721"/>
    <cellStyle name="SectionHeading 2 2 2" xfId="6722"/>
    <cellStyle name="SectionHeading 2 2 2 2" xfId="6723"/>
    <cellStyle name="SectionHeading 2 2 2 3" xfId="6724"/>
    <cellStyle name="SectionHeading 2 2 2 4" xfId="6725"/>
    <cellStyle name="SectionHeading 2 2 2 5" xfId="6726"/>
    <cellStyle name="SectionHeading 2 2 3" xfId="6727"/>
    <cellStyle name="SectionHeading 2 2 4" xfId="6728"/>
    <cellStyle name="SectionHeading 2 2 5" xfId="6729"/>
    <cellStyle name="SectionHeading 2 2 6" xfId="6730"/>
    <cellStyle name="SectionHeading 2 3" xfId="6731"/>
    <cellStyle name="SectionHeading 2 3 2" xfId="6732"/>
    <cellStyle name="SectionHeading 2 3 2 2" xfId="6733"/>
    <cellStyle name="SectionHeading 2 3 2 3" xfId="6734"/>
    <cellStyle name="SectionHeading 2 3 2 4" xfId="6735"/>
    <cellStyle name="SectionHeading 2 3 2 5" xfId="6736"/>
    <cellStyle name="SectionHeading 2 3 3" xfId="6737"/>
    <cellStyle name="SectionHeading 2 3 4" xfId="6738"/>
    <cellStyle name="SectionHeading 2 3 5" xfId="6739"/>
    <cellStyle name="SectionHeading 2 3 6" xfId="6740"/>
    <cellStyle name="SectionHeading 2 4" xfId="6741"/>
    <cellStyle name="SectionHeading 2 4 2" xfId="6742"/>
    <cellStyle name="SectionHeading 2 4 3" xfId="6743"/>
    <cellStyle name="SectionHeading 2 4 4" xfId="6744"/>
    <cellStyle name="SectionHeading 2 4 5" xfId="6745"/>
    <cellStyle name="SectionHeading 2 5" xfId="6746"/>
    <cellStyle name="SectionHeading 2 5 2" xfId="6747"/>
    <cellStyle name="SectionHeading 2 5 3" xfId="6748"/>
    <cellStyle name="SectionHeading 2 5 4" xfId="6749"/>
    <cellStyle name="SectionHeading 2 5 5" xfId="6750"/>
    <cellStyle name="SectionHeading 2 6" xfId="6751"/>
    <cellStyle name="SectionHeading 2 7" xfId="6752"/>
    <cellStyle name="SectionHeading 2 8" xfId="6753"/>
    <cellStyle name="SectionHeading 2 9" xfId="6754"/>
    <cellStyle name="SectionHeading 3" xfId="6755"/>
    <cellStyle name="SectionHeading 3 2" xfId="6756"/>
    <cellStyle name="SectionHeading 3 2 2" xfId="6757"/>
    <cellStyle name="SectionHeading 3 2 2 2" xfId="6758"/>
    <cellStyle name="SectionHeading 3 2 2 3" xfId="6759"/>
    <cellStyle name="SectionHeading 3 2 2 4" xfId="6760"/>
    <cellStyle name="SectionHeading 3 2 2 5" xfId="6761"/>
    <cellStyle name="SectionHeading 3 2 3" xfId="6762"/>
    <cellStyle name="SectionHeading 3 2 4" xfId="6763"/>
    <cellStyle name="SectionHeading 3 2 5" xfId="6764"/>
    <cellStyle name="SectionHeading 3 2 6" xfId="6765"/>
    <cellStyle name="SectionHeading 3 3" xfId="6766"/>
    <cellStyle name="SectionHeading 3 3 2" xfId="6767"/>
    <cellStyle name="SectionHeading 3 3 2 2" xfId="6768"/>
    <cellStyle name="SectionHeading 3 3 2 3" xfId="6769"/>
    <cellStyle name="SectionHeading 3 3 2 4" xfId="6770"/>
    <cellStyle name="SectionHeading 3 3 2 5" xfId="6771"/>
    <cellStyle name="SectionHeading 3 3 3" xfId="6772"/>
    <cellStyle name="SectionHeading 3 3 4" xfId="6773"/>
    <cellStyle name="SectionHeading 3 3 5" xfId="6774"/>
    <cellStyle name="SectionHeading 3 3 6" xfId="6775"/>
    <cellStyle name="SectionHeading 3 4" xfId="6776"/>
    <cellStyle name="SectionHeading 3 4 2" xfId="6777"/>
    <cellStyle name="SectionHeading 3 4 3" xfId="6778"/>
    <cellStyle name="SectionHeading 3 4 4" xfId="6779"/>
    <cellStyle name="SectionHeading 3 4 5" xfId="6780"/>
    <cellStyle name="SectionHeading 3 5" xfId="6781"/>
    <cellStyle name="SectionHeading 3 5 2" xfId="6782"/>
    <cellStyle name="SectionHeading 3 5 3" xfId="6783"/>
    <cellStyle name="SectionHeading 3 5 4" xfId="6784"/>
    <cellStyle name="SectionHeading 3 5 5" xfId="6785"/>
    <cellStyle name="SectionHeading 3 6" xfId="6786"/>
    <cellStyle name="SectionHeading 3 7" xfId="6787"/>
    <cellStyle name="SectionHeading 3 8" xfId="6788"/>
    <cellStyle name="SectionHeading 3 9" xfId="6789"/>
    <cellStyle name="SectionHeading 4" xfId="6790"/>
    <cellStyle name="SectionHeading 4 2" xfId="6791"/>
    <cellStyle name="SectionHeading 4 2 2" xfId="6792"/>
    <cellStyle name="SectionHeading 4 2 3" xfId="6793"/>
    <cellStyle name="SectionHeading 4 2 4" xfId="6794"/>
    <cellStyle name="SectionHeading 4 2 5" xfId="6795"/>
    <cellStyle name="SectionHeading 4 2 6" xfId="6796"/>
    <cellStyle name="SectionHeading 4 3" xfId="6797"/>
    <cellStyle name="SectionHeading 4 3 2" xfId="6798"/>
    <cellStyle name="SectionHeading 4 3 3" xfId="6799"/>
    <cellStyle name="SectionHeading 4 3 4" xfId="6800"/>
    <cellStyle name="SectionHeading 4 3 5" xfId="6801"/>
    <cellStyle name="SectionHeading 4 3 6" xfId="6802"/>
    <cellStyle name="SectionHeading 4 4" xfId="6803"/>
    <cellStyle name="SectionHeading 4 5" xfId="6804"/>
    <cellStyle name="SectionHeading 4 6" xfId="6805"/>
    <cellStyle name="SectionHeading 4 7" xfId="6806"/>
    <cellStyle name="SectionHeading 5" xfId="6807"/>
    <cellStyle name="SectionHeading 5 2" xfId="6808"/>
    <cellStyle name="SectionHeading 5 2 2" xfId="6809"/>
    <cellStyle name="SectionHeading 5 2 3" xfId="6810"/>
    <cellStyle name="SectionHeading 5 2 4" xfId="6811"/>
    <cellStyle name="SectionHeading 5 2 5" xfId="6812"/>
    <cellStyle name="SectionHeading 5 2 6" xfId="6813"/>
    <cellStyle name="SectionHeading 5 3" xfId="6814"/>
    <cellStyle name="SectionHeading 5 3 2" xfId="6815"/>
    <cellStyle name="SectionHeading 5 3 3" xfId="6816"/>
    <cellStyle name="SectionHeading 5 3 4" xfId="6817"/>
    <cellStyle name="SectionHeading 5 3 5" xfId="6818"/>
    <cellStyle name="SectionHeading 5 3 6" xfId="6819"/>
    <cellStyle name="SectionHeading 5 4" xfId="6820"/>
    <cellStyle name="SectionHeading 5 5" xfId="6821"/>
    <cellStyle name="SectionHeading 5 6" xfId="6822"/>
    <cellStyle name="SectionHeading 5 7" xfId="6823"/>
    <cellStyle name="SectionHeading 6" xfId="6824"/>
    <cellStyle name="Shaded" xfId="6825"/>
    <cellStyle name="Shaded 2" xfId="6826"/>
    <cellStyle name="Shaded 2 2" xfId="6827"/>
    <cellStyle name="Shaded 3" xfId="6828"/>
    <cellStyle name="Shaded 3 2" xfId="6829"/>
    <cellStyle name="Shaded 4" xfId="6830"/>
    <cellStyle name="SHADEDSTORES" xfId="6831"/>
    <cellStyle name="SHADEDSTORES 2" xfId="6832"/>
    <cellStyle name="SHADEDSTORES 2 2" xfId="6833"/>
    <cellStyle name="SHADEDSTORES 2 2 2" xfId="6834"/>
    <cellStyle name="SHADEDSTORES 2 2 3" xfId="6835"/>
    <cellStyle name="SHADEDSTORES 2 2 4" xfId="6836"/>
    <cellStyle name="SHADEDSTORES 2 2 5" xfId="6837"/>
    <cellStyle name="SHADEDSTORES 2 2 6" xfId="6838"/>
    <cellStyle name="SHADEDSTORES 2 3" xfId="6839"/>
    <cellStyle name="SHADEDSTORES 2 3 2" xfId="6840"/>
    <cellStyle name="SHADEDSTORES 2 3 3" xfId="6841"/>
    <cellStyle name="SHADEDSTORES 2 3 4" xfId="6842"/>
    <cellStyle name="SHADEDSTORES 2 3 5" xfId="6843"/>
    <cellStyle name="SHADEDSTORES 2 3 6" xfId="6844"/>
    <cellStyle name="SHADEDSTORES 2 4" xfId="6845"/>
    <cellStyle name="SHADEDSTORES 3" xfId="6846"/>
    <cellStyle name="SHADEDSTORES 3 2" xfId="6847"/>
    <cellStyle name="SHADEDSTORES 3 2 2" xfId="6848"/>
    <cellStyle name="SHADEDSTORES 3 2 3" xfId="6849"/>
    <cellStyle name="SHADEDSTORES 3 2 4" xfId="6850"/>
    <cellStyle name="SHADEDSTORES 3 2 5" xfId="6851"/>
    <cellStyle name="SHADEDSTORES 3 2 6" xfId="6852"/>
    <cellStyle name="SHADEDSTORES 3 3" xfId="6853"/>
    <cellStyle name="SHADEDSTORES 3 3 2" xfId="6854"/>
    <cellStyle name="SHADEDSTORES 3 3 3" xfId="6855"/>
    <cellStyle name="SHADEDSTORES 3 3 4" xfId="6856"/>
    <cellStyle name="SHADEDSTORES 3 3 5" xfId="6857"/>
    <cellStyle name="SHADEDSTORES 3 3 6" xfId="6858"/>
    <cellStyle name="SHADEDSTORES 3 4" xfId="6859"/>
    <cellStyle name="SHADEDSTORES 4" xfId="6860"/>
    <cellStyle name="SHADEDSTORES 4 2" xfId="6861"/>
    <cellStyle name="SHADEDSTORES 4 3" xfId="6862"/>
    <cellStyle name="SHADEDSTORES 4 4" xfId="6863"/>
    <cellStyle name="SHADEDSTORES 4 5" xfId="6864"/>
    <cellStyle name="SHADEDSTORES 4 6" xfId="6865"/>
    <cellStyle name="SHADEDSTORES 5" xfId="6866"/>
    <cellStyle name="SHADEDSTORES 5 2" xfId="6867"/>
    <cellStyle name="SHADEDSTORES 5 3" xfId="6868"/>
    <cellStyle name="SHADEDSTORES 5 4" xfId="6869"/>
    <cellStyle name="SHADEDSTORES 5 5" xfId="6870"/>
    <cellStyle name="SHADEDSTORES 5 6" xfId="6871"/>
    <cellStyle name="SHADEDSTORES 6" xfId="6872"/>
    <cellStyle name="SHADEDSTORES 6 2" xfId="6873"/>
    <cellStyle name="SHADEDSTORES 6 3" xfId="6874"/>
    <cellStyle name="SHADEDSTORES 7" xfId="6875"/>
    <cellStyle name="Shares" xfId="6876"/>
    <cellStyle name="Shares 2" xfId="6877"/>
    <cellStyle name="Shares 3" xfId="6878"/>
    <cellStyle name="Single Accounting" xfId="6879"/>
    <cellStyle name="Single Accounting 2" xfId="6880"/>
    <cellStyle name="Single Accounting 3" xfId="6881"/>
    <cellStyle name="SOR" xfId="6882"/>
    <cellStyle name="specstores" xfId="6883"/>
    <cellStyle name="specstores 2" xfId="6884"/>
    <cellStyle name="Standard_airt-rev" xfId="6885"/>
    <cellStyle name="Style 1" xfId="6886"/>
    <cellStyle name="Style 1 2" xfId="6887"/>
    <cellStyle name="Style 10" xfId="6888"/>
    <cellStyle name="Style 10 2" xfId="6889"/>
    <cellStyle name="Style 100" xfId="6890"/>
    <cellStyle name="Style 100 2" xfId="6891"/>
    <cellStyle name="Style 101" xfId="6892"/>
    <cellStyle name="Style 101 2" xfId="6893"/>
    <cellStyle name="Style 102" xfId="6894"/>
    <cellStyle name="Style 102 2" xfId="6895"/>
    <cellStyle name="Style 103" xfId="6896"/>
    <cellStyle name="Style 103 2" xfId="6897"/>
    <cellStyle name="Style 104" xfId="6898"/>
    <cellStyle name="Style 104 2" xfId="6899"/>
    <cellStyle name="Style 105" xfId="6900"/>
    <cellStyle name="Style 105 2" xfId="6901"/>
    <cellStyle name="Style 106" xfId="6902"/>
    <cellStyle name="Style 106 2" xfId="6903"/>
    <cellStyle name="Style 107" xfId="6904"/>
    <cellStyle name="Style 107 2" xfId="6905"/>
    <cellStyle name="Style 108" xfId="6906"/>
    <cellStyle name="Style 108 2" xfId="6907"/>
    <cellStyle name="Style 109" xfId="6908"/>
    <cellStyle name="Style 109 2" xfId="6909"/>
    <cellStyle name="Style 11" xfId="6910"/>
    <cellStyle name="Style 11 2" xfId="6911"/>
    <cellStyle name="Style 110" xfId="6912"/>
    <cellStyle name="Style 110 2" xfId="6913"/>
    <cellStyle name="Style 111" xfId="6914"/>
    <cellStyle name="Style 111 2" xfId="6915"/>
    <cellStyle name="Style 112" xfId="6916"/>
    <cellStyle name="Style 112 2" xfId="6917"/>
    <cellStyle name="Style 113" xfId="6918"/>
    <cellStyle name="Style 113 2" xfId="6919"/>
    <cellStyle name="Style 114" xfId="6920"/>
    <cellStyle name="Style 114 2" xfId="6921"/>
    <cellStyle name="Style 115" xfId="6922"/>
    <cellStyle name="Style 115 2" xfId="6923"/>
    <cellStyle name="Style 116" xfId="6924"/>
    <cellStyle name="Style 116 2" xfId="6925"/>
    <cellStyle name="Style 117" xfId="6926"/>
    <cellStyle name="Style 117 2" xfId="6927"/>
    <cellStyle name="Style 118" xfId="6928"/>
    <cellStyle name="Style 118 2" xfId="6929"/>
    <cellStyle name="Style 119" xfId="6930"/>
    <cellStyle name="Style 119 2" xfId="6931"/>
    <cellStyle name="Style 12" xfId="6932"/>
    <cellStyle name="Style 12 2" xfId="6933"/>
    <cellStyle name="Style 120" xfId="6934"/>
    <cellStyle name="Style 120 2" xfId="6935"/>
    <cellStyle name="Style 121" xfId="6936"/>
    <cellStyle name="Style 121 2" xfId="6937"/>
    <cellStyle name="Style 122" xfId="6938"/>
    <cellStyle name="Style 122 2" xfId="6939"/>
    <cellStyle name="Style 123" xfId="6940"/>
    <cellStyle name="Style 123 2" xfId="6941"/>
    <cellStyle name="Style 124" xfId="6942"/>
    <cellStyle name="Style 124 2" xfId="6943"/>
    <cellStyle name="Style 125" xfId="6944"/>
    <cellStyle name="Style 125 2" xfId="6945"/>
    <cellStyle name="Style 126" xfId="6946"/>
    <cellStyle name="Style 126 2" xfId="6947"/>
    <cellStyle name="Style 127" xfId="6948"/>
    <cellStyle name="Style 127 2" xfId="6949"/>
    <cellStyle name="Style 128" xfId="6950"/>
    <cellStyle name="Style 128 2" xfId="6951"/>
    <cellStyle name="Style 129" xfId="6952"/>
    <cellStyle name="Style 129 2" xfId="6953"/>
    <cellStyle name="Style 13" xfId="6954"/>
    <cellStyle name="Style 13 2" xfId="6955"/>
    <cellStyle name="Style 130" xfId="6956"/>
    <cellStyle name="Style 130 2" xfId="6957"/>
    <cellStyle name="Style 131" xfId="6958"/>
    <cellStyle name="Style 131 2" xfId="6959"/>
    <cellStyle name="Style 132" xfId="6960"/>
    <cellStyle name="Style 132 2" xfId="6961"/>
    <cellStyle name="Style 133" xfId="6962"/>
    <cellStyle name="Style 133 2" xfId="6963"/>
    <cellStyle name="Style 134" xfId="6964"/>
    <cellStyle name="Style 134 2" xfId="6965"/>
    <cellStyle name="Style 135" xfId="6966"/>
    <cellStyle name="Style 135 2" xfId="6967"/>
    <cellStyle name="Style 136" xfId="6968"/>
    <cellStyle name="Style 136 2" xfId="6969"/>
    <cellStyle name="Style 137" xfId="6970"/>
    <cellStyle name="Style 137 2" xfId="6971"/>
    <cellStyle name="Style 138" xfId="6972"/>
    <cellStyle name="Style 138 2" xfId="6973"/>
    <cellStyle name="Style 139" xfId="6974"/>
    <cellStyle name="Style 139 2" xfId="6975"/>
    <cellStyle name="Style 14" xfId="6976"/>
    <cellStyle name="Style 14 2" xfId="6977"/>
    <cellStyle name="Style 140" xfId="6978"/>
    <cellStyle name="Style 140 2" xfId="6979"/>
    <cellStyle name="Style 141" xfId="6980"/>
    <cellStyle name="Style 141 2" xfId="6981"/>
    <cellStyle name="Style 15" xfId="6982"/>
    <cellStyle name="Style 15 2" xfId="6983"/>
    <cellStyle name="Style 16" xfId="6984"/>
    <cellStyle name="Style 16 2" xfId="6985"/>
    <cellStyle name="Style 17" xfId="6986"/>
    <cellStyle name="Style 17 2" xfId="6987"/>
    <cellStyle name="Style 18" xfId="6988"/>
    <cellStyle name="Style 18 2" xfId="6989"/>
    <cellStyle name="Style 19" xfId="6990"/>
    <cellStyle name="Style 19 2" xfId="6991"/>
    <cellStyle name="Style 2" xfId="6992"/>
    <cellStyle name="Style 2 2" xfId="6993"/>
    <cellStyle name="Style 20" xfId="6994"/>
    <cellStyle name="Style 20 2" xfId="6995"/>
    <cellStyle name="Style 21" xfId="6996"/>
    <cellStyle name="Style 21 2" xfId="6997"/>
    <cellStyle name="Style 22" xfId="6998"/>
    <cellStyle name="Style 22 2" xfId="6999"/>
    <cellStyle name="Style 23" xfId="7000"/>
    <cellStyle name="Style 23 2" xfId="7001"/>
    <cellStyle name="Style 24" xfId="7002"/>
    <cellStyle name="Style 24 2" xfId="7003"/>
    <cellStyle name="Style 25" xfId="7004"/>
    <cellStyle name="Style 25 2" xfId="7005"/>
    <cellStyle name="Style 26" xfId="7006"/>
    <cellStyle name="Style 26 2" xfId="7007"/>
    <cellStyle name="Style 27" xfId="7008"/>
    <cellStyle name="Style 27 2" xfId="7009"/>
    <cellStyle name="Style 28" xfId="7010"/>
    <cellStyle name="Style 28 2" xfId="7011"/>
    <cellStyle name="Style 29" xfId="7012"/>
    <cellStyle name="Style 29 2" xfId="7013"/>
    <cellStyle name="Style 3" xfId="7014"/>
    <cellStyle name="Style 3 2" xfId="7015"/>
    <cellStyle name="Style 30" xfId="7016"/>
    <cellStyle name="Style 30 2" xfId="7017"/>
    <cellStyle name="Style 31" xfId="7018"/>
    <cellStyle name="Style 31 2" xfId="7019"/>
    <cellStyle name="Style 32" xfId="7020"/>
    <cellStyle name="Style 32 2" xfId="7021"/>
    <cellStyle name="Style 33" xfId="7022"/>
    <cellStyle name="Style 33 2" xfId="7023"/>
    <cellStyle name="Style 34" xfId="7024"/>
    <cellStyle name="Style 34 2" xfId="7025"/>
    <cellStyle name="Style 35" xfId="7026"/>
    <cellStyle name="Style 35 2" xfId="7027"/>
    <cellStyle name="Style 36" xfId="7028"/>
    <cellStyle name="Style 36 2" xfId="7029"/>
    <cellStyle name="Style 37" xfId="7030"/>
    <cellStyle name="Style 37 2" xfId="7031"/>
    <cellStyle name="Style 38" xfId="7032"/>
    <cellStyle name="Style 38 2" xfId="7033"/>
    <cellStyle name="Style 39" xfId="7034"/>
    <cellStyle name="Style 39 2" xfId="7035"/>
    <cellStyle name="Style 4" xfId="7036"/>
    <cellStyle name="Style 4 2" xfId="7037"/>
    <cellStyle name="Style 40" xfId="7038"/>
    <cellStyle name="Style 40 2" xfId="7039"/>
    <cellStyle name="Style 41" xfId="7040"/>
    <cellStyle name="Style 41 2" xfId="7041"/>
    <cellStyle name="Style 42" xfId="7042"/>
    <cellStyle name="Style 42 2" xfId="7043"/>
    <cellStyle name="Style 43" xfId="7044"/>
    <cellStyle name="Style 43 2" xfId="7045"/>
    <cellStyle name="Style 44" xfId="7046"/>
    <cellStyle name="Style 44 2" xfId="7047"/>
    <cellStyle name="Style 45" xfId="7048"/>
    <cellStyle name="Style 45 2" xfId="7049"/>
    <cellStyle name="Style 46" xfId="7050"/>
    <cellStyle name="Style 46 2" xfId="7051"/>
    <cellStyle name="Style 47" xfId="7052"/>
    <cellStyle name="Style 47 2" xfId="7053"/>
    <cellStyle name="Style 48" xfId="7054"/>
    <cellStyle name="Style 48 2" xfId="7055"/>
    <cellStyle name="Style 49" xfId="7056"/>
    <cellStyle name="Style 49 2" xfId="7057"/>
    <cellStyle name="Style 5" xfId="7058"/>
    <cellStyle name="Style 5 2" xfId="7059"/>
    <cellStyle name="Style 50" xfId="7060"/>
    <cellStyle name="Style 50 2" xfId="7061"/>
    <cellStyle name="Style 51" xfId="7062"/>
    <cellStyle name="Style 51 2" xfId="7063"/>
    <cellStyle name="Style 52" xfId="7064"/>
    <cellStyle name="Style 52 2" xfId="7065"/>
    <cellStyle name="Style 53" xfId="7066"/>
    <cellStyle name="Style 53 2" xfId="7067"/>
    <cellStyle name="Style 54" xfId="7068"/>
    <cellStyle name="Style 54 2" xfId="7069"/>
    <cellStyle name="Style 55" xfId="7070"/>
    <cellStyle name="Style 55 2" xfId="7071"/>
    <cellStyle name="Style 56" xfId="7072"/>
    <cellStyle name="Style 56 2" xfId="7073"/>
    <cellStyle name="Style 57" xfId="7074"/>
    <cellStyle name="Style 57 2" xfId="7075"/>
    <cellStyle name="Style 58" xfId="7076"/>
    <cellStyle name="Style 58 2" xfId="7077"/>
    <cellStyle name="Style 59" xfId="7078"/>
    <cellStyle name="Style 59 2" xfId="7079"/>
    <cellStyle name="Style 6" xfId="7080"/>
    <cellStyle name="Style 6 2" xfId="7081"/>
    <cellStyle name="Style 60" xfId="7082"/>
    <cellStyle name="Style 60 2" xfId="7083"/>
    <cellStyle name="Style 61" xfId="7084"/>
    <cellStyle name="Style 61 2" xfId="7085"/>
    <cellStyle name="Style 62" xfId="7086"/>
    <cellStyle name="Style 62 2" xfId="7087"/>
    <cellStyle name="Style 63" xfId="7088"/>
    <cellStyle name="Style 63 2" xfId="7089"/>
    <cellStyle name="Style 64" xfId="7090"/>
    <cellStyle name="Style 64 2" xfId="7091"/>
    <cellStyle name="Style 65" xfId="7092"/>
    <cellStyle name="Style 65 2" xfId="7093"/>
    <cellStyle name="Style 66" xfId="7094"/>
    <cellStyle name="Style 66 2" xfId="7095"/>
    <cellStyle name="Style 67" xfId="7096"/>
    <cellStyle name="Style 67 2" xfId="7097"/>
    <cellStyle name="Style 68" xfId="7098"/>
    <cellStyle name="Style 68 2" xfId="7099"/>
    <cellStyle name="Style 69" xfId="7100"/>
    <cellStyle name="Style 69 2" xfId="7101"/>
    <cellStyle name="Style 7" xfId="7102"/>
    <cellStyle name="Style 7 2" xfId="7103"/>
    <cellStyle name="Style 70" xfId="7104"/>
    <cellStyle name="Style 70 2" xfId="7105"/>
    <cellStyle name="Style 71" xfId="7106"/>
    <cellStyle name="Style 71 2" xfId="7107"/>
    <cellStyle name="Style 72" xfId="7108"/>
    <cellStyle name="Style 72 2" xfId="7109"/>
    <cellStyle name="Style 73" xfId="7110"/>
    <cellStyle name="Style 73 2" xfId="7111"/>
    <cellStyle name="Style 74" xfId="7112"/>
    <cellStyle name="Style 74 2" xfId="7113"/>
    <cellStyle name="Style 75" xfId="7114"/>
    <cellStyle name="Style 75 2" xfId="7115"/>
    <cellStyle name="Style 76" xfId="7116"/>
    <cellStyle name="Style 76 2" xfId="7117"/>
    <cellStyle name="Style 77" xfId="7118"/>
    <cellStyle name="Style 77 2" xfId="7119"/>
    <cellStyle name="Style 78" xfId="7120"/>
    <cellStyle name="Style 78 2" xfId="7121"/>
    <cellStyle name="Style 79" xfId="7122"/>
    <cellStyle name="Style 79 2" xfId="7123"/>
    <cellStyle name="Style 8" xfId="7124"/>
    <cellStyle name="Style 8 2" xfId="7125"/>
    <cellStyle name="Style 80" xfId="7126"/>
    <cellStyle name="Style 80 2" xfId="7127"/>
    <cellStyle name="Style 81" xfId="7128"/>
    <cellStyle name="Style 81 2" xfId="7129"/>
    <cellStyle name="Style 82" xfId="7130"/>
    <cellStyle name="Style 82 2" xfId="7131"/>
    <cellStyle name="Style 83" xfId="7132"/>
    <cellStyle name="Style 83 2" xfId="7133"/>
    <cellStyle name="Style 84" xfId="7134"/>
    <cellStyle name="Style 84 2" xfId="7135"/>
    <cellStyle name="Style 85" xfId="7136"/>
    <cellStyle name="Style 85 2" xfId="7137"/>
    <cellStyle name="Style 86" xfId="7138"/>
    <cellStyle name="Style 86 2" xfId="7139"/>
    <cellStyle name="Style 87" xfId="7140"/>
    <cellStyle name="Style 87 2" xfId="7141"/>
    <cellStyle name="Style 88" xfId="7142"/>
    <cellStyle name="Style 88 2" xfId="7143"/>
    <cellStyle name="Style 89" xfId="7144"/>
    <cellStyle name="Style 89 2" xfId="7145"/>
    <cellStyle name="Style 9" xfId="7146"/>
    <cellStyle name="Style 9 2" xfId="7147"/>
    <cellStyle name="Style 90" xfId="7148"/>
    <cellStyle name="Style 90 2" xfId="7149"/>
    <cellStyle name="Style 91" xfId="7150"/>
    <cellStyle name="Style 91 2" xfId="7151"/>
    <cellStyle name="Style 92" xfId="7152"/>
    <cellStyle name="Style 92 2" xfId="7153"/>
    <cellStyle name="Style 93" xfId="7154"/>
    <cellStyle name="Style 93 2" xfId="7155"/>
    <cellStyle name="Style 94" xfId="7156"/>
    <cellStyle name="Style 94 2" xfId="7157"/>
    <cellStyle name="Style 95" xfId="7158"/>
    <cellStyle name="Style 95 2" xfId="7159"/>
    <cellStyle name="Style 96" xfId="7160"/>
    <cellStyle name="Style 96 2" xfId="7161"/>
    <cellStyle name="Style 97" xfId="7162"/>
    <cellStyle name="Style 97 2" xfId="7163"/>
    <cellStyle name="Style 98" xfId="7164"/>
    <cellStyle name="Style 98 2" xfId="7165"/>
    <cellStyle name="Style 99" xfId="7166"/>
    <cellStyle name="Style 99 2" xfId="7167"/>
    <cellStyle name="style1" xfId="7168"/>
    <cellStyle name="subhead" xfId="7169"/>
    <cellStyle name="subhead 2" xfId="7170"/>
    <cellStyle name="subhead 2 2" xfId="7171"/>
    <cellStyle name="subhead 3" xfId="7172"/>
    <cellStyle name="subhead 3 2" xfId="7173"/>
    <cellStyle name="subhead 4" xfId="7174"/>
    <cellStyle name="Subtitle" xfId="7175"/>
    <cellStyle name="Subtitle 2" xfId="7176"/>
    <cellStyle name="Subtotal" xfId="7177"/>
    <cellStyle name="Subtotal 2" xfId="7178"/>
    <cellStyle name="Subtotal 3" xfId="7179"/>
    <cellStyle name="Summary" xfId="7180"/>
    <cellStyle name="Summary 2" xfId="7181"/>
    <cellStyle name="Summary 2 2" xfId="7182"/>
    <cellStyle name="Summary 3" xfId="7183"/>
    <cellStyle name="Summary 3 2" xfId="7184"/>
    <cellStyle name="Summary 4" xfId="7185"/>
    <cellStyle name="t_Manager" xfId="7186"/>
    <cellStyle name="t_Manager 10" xfId="7187"/>
    <cellStyle name="t_Manager 2" xfId="7188"/>
    <cellStyle name="t_Manager 2 2" xfId="7189"/>
    <cellStyle name="t_Manager 2 2 2" xfId="7190"/>
    <cellStyle name="t_Manager 2 2 3" xfId="7191"/>
    <cellStyle name="t_Manager 2 3" xfId="7192"/>
    <cellStyle name="t_Manager 2 3 2" xfId="7193"/>
    <cellStyle name="t_Manager 2 3 3" xfId="7194"/>
    <cellStyle name="t_Manager 2 4" xfId="7195"/>
    <cellStyle name="t_Manager 2 4 2" xfId="7196"/>
    <cellStyle name="t_Manager 2 5" xfId="7197"/>
    <cellStyle name="t_Manager 2 5 2" xfId="7198"/>
    <cellStyle name="t_Manager 2 6" xfId="7199"/>
    <cellStyle name="t_Manager 2 6 2" xfId="7200"/>
    <cellStyle name="t_Manager 2 7" xfId="7201"/>
    <cellStyle name="t_Manager 3" xfId="7202"/>
    <cellStyle name="t_Manager 3 2" xfId="7203"/>
    <cellStyle name="t_Manager 3 2 2" xfId="7204"/>
    <cellStyle name="t_Manager 3 2 3" xfId="7205"/>
    <cellStyle name="t_Manager 3 3" xfId="7206"/>
    <cellStyle name="t_Manager 3 3 2" xfId="7207"/>
    <cellStyle name="t_Manager 3 3 3" xfId="7208"/>
    <cellStyle name="t_Manager 3 4" xfId="7209"/>
    <cellStyle name="t_Manager 3 4 2" xfId="7210"/>
    <cellStyle name="t_Manager 3 5" xfId="7211"/>
    <cellStyle name="t_Manager 3 5 2" xfId="7212"/>
    <cellStyle name="t_Manager 3 6" xfId="7213"/>
    <cellStyle name="t_Manager 3 6 2" xfId="7214"/>
    <cellStyle name="t_Manager 3 7" xfId="7215"/>
    <cellStyle name="t_Manager 4" xfId="7216"/>
    <cellStyle name="t_Manager 5" xfId="7217"/>
    <cellStyle name="t_Manager 5 2" xfId="7218"/>
    <cellStyle name="t_Manager 5 3" xfId="7219"/>
    <cellStyle name="t_Manager 6" xfId="7220"/>
    <cellStyle name="t_Manager 7" xfId="7221"/>
    <cellStyle name="t_Manager 7 2" xfId="7222"/>
    <cellStyle name="t_Manager 7 3" xfId="7223"/>
    <cellStyle name="t_Manager 8" xfId="7224"/>
    <cellStyle name="t_Manager 8 2" xfId="7225"/>
    <cellStyle name="t_Manager 9" xfId="7226"/>
    <cellStyle name="t_Manager 9 2" xfId="7227"/>
    <cellStyle name="t_Manager_Project Norway model v20 (consolidated cash)" xfId="7228"/>
    <cellStyle name="t_Manager_Project Norway model v20 (consolidated cash) 10" xfId="7229"/>
    <cellStyle name="t_Manager_Project Norway model v20 (consolidated cash) 2" xfId="7230"/>
    <cellStyle name="t_Manager_Project Norway model v20 (consolidated cash) 2 2" xfId="7231"/>
    <cellStyle name="t_Manager_Project Norway model v20 (consolidated cash) 2 2 2" xfId="7232"/>
    <cellStyle name="t_Manager_Project Norway model v20 (consolidated cash) 2 2 3" xfId="7233"/>
    <cellStyle name="t_Manager_Project Norway model v20 (consolidated cash) 2 3" xfId="7234"/>
    <cellStyle name="t_Manager_Project Norway model v20 (consolidated cash) 2 3 2" xfId="7235"/>
    <cellStyle name="t_Manager_Project Norway model v20 (consolidated cash) 2 3 3" xfId="7236"/>
    <cellStyle name="t_Manager_Project Norway model v20 (consolidated cash) 2 4" xfId="7237"/>
    <cellStyle name="t_Manager_Project Norway model v20 (consolidated cash) 2 4 2" xfId="7238"/>
    <cellStyle name="t_Manager_Project Norway model v20 (consolidated cash) 2 5" xfId="7239"/>
    <cellStyle name="t_Manager_Project Norway model v20 (consolidated cash) 2 5 2" xfId="7240"/>
    <cellStyle name="t_Manager_Project Norway model v20 (consolidated cash) 2 6" xfId="7241"/>
    <cellStyle name="t_Manager_Project Norway model v20 (consolidated cash) 2 6 2" xfId="7242"/>
    <cellStyle name="t_Manager_Project Norway model v20 (consolidated cash) 2 7" xfId="7243"/>
    <cellStyle name="t_Manager_Project Norway model v20 (consolidated cash) 3" xfId="7244"/>
    <cellStyle name="t_Manager_Project Norway model v20 (consolidated cash) 3 2" xfId="7245"/>
    <cellStyle name="t_Manager_Project Norway model v20 (consolidated cash) 3 2 2" xfId="7246"/>
    <cellStyle name="t_Manager_Project Norway model v20 (consolidated cash) 3 2 3" xfId="7247"/>
    <cellStyle name="t_Manager_Project Norway model v20 (consolidated cash) 3 3" xfId="7248"/>
    <cellStyle name="t_Manager_Project Norway model v20 (consolidated cash) 3 3 2" xfId="7249"/>
    <cellStyle name="t_Manager_Project Norway model v20 (consolidated cash) 3 3 3" xfId="7250"/>
    <cellStyle name="t_Manager_Project Norway model v20 (consolidated cash) 3 4" xfId="7251"/>
    <cellStyle name="t_Manager_Project Norway model v20 (consolidated cash) 3 4 2" xfId="7252"/>
    <cellStyle name="t_Manager_Project Norway model v20 (consolidated cash) 3 5" xfId="7253"/>
    <cellStyle name="t_Manager_Project Norway model v20 (consolidated cash) 3 5 2" xfId="7254"/>
    <cellStyle name="t_Manager_Project Norway model v20 (consolidated cash) 3 6" xfId="7255"/>
    <cellStyle name="t_Manager_Project Norway model v20 (consolidated cash) 3 6 2" xfId="7256"/>
    <cellStyle name="t_Manager_Project Norway model v20 (consolidated cash) 3 7" xfId="7257"/>
    <cellStyle name="t_Manager_Project Norway model v20 (consolidated cash) 4" xfId="7258"/>
    <cellStyle name="t_Manager_Project Norway model v20 (consolidated cash) 5" xfId="7259"/>
    <cellStyle name="t_Manager_Project Norway model v20 (consolidated cash) 5 2" xfId="7260"/>
    <cellStyle name="t_Manager_Project Norway model v20 (consolidated cash) 5 3" xfId="7261"/>
    <cellStyle name="t_Manager_Project Norway model v20 (consolidated cash) 6" xfId="7262"/>
    <cellStyle name="t_Manager_Project Norway model v20 (consolidated cash) 7" xfId="7263"/>
    <cellStyle name="t_Manager_Project Norway model v20 (consolidated cash) 7 2" xfId="7264"/>
    <cellStyle name="t_Manager_Project Norway model v20 (consolidated cash) 7 3" xfId="7265"/>
    <cellStyle name="t_Manager_Project Norway model v20 (consolidated cash) 8" xfId="7266"/>
    <cellStyle name="t_Manager_Project Norway model v20 (consolidated cash) 8 2" xfId="7267"/>
    <cellStyle name="t_Manager_Project Norway model v20 (consolidated cash) 9" xfId="7268"/>
    <cellStyle name="t_Manager_Project Norway model v20 (consolidated cash) 9 2" xfId="7269"/>
    <cellStyle name="t_Manager_Project Norway model v28" xfId="7270"/>
    <cellStyle name="t_Manager_Project Norway model v28 10" xfId="7271"/>
    <cellStyle name="t_Manager_Project Norway model v28 2" xfId="7272"/>
    <cellStyle name="t_Manager_Project Norway model v28 2 2" xfId="7273"/>
    <cellStyle name="t_Manager_Project Norway model v28 2 2 2" xfId="7274"/>
    <cellStyle name="t_Manager_Project Norway model v28 2 2 3" xfId="7275"/>
    <cellStyle name="t_Manager_Project Norway model v28 2 3" xfId="7276"/>
    <cellStyle name="t_Manager_Project Norway model v28 2 3 2" xfId="7277"/>
    <cellStyle name="t_Manager_Project Norway model v28 2 3 3" xfId="7278"/>
    <cellStyle name="t_Manager_Project Norway model v28 2 4" xfId="7279"/>
    <cellStyle name="t_Manager_Project Norway model v28 2 4 2" xfId="7280"/>
    <cellStyle name="t_Manager_Project Norway model v28 2 5" xfId="7281"/>
    <cellStyle name="t_Manager_Project Norway model v28 2 5 2" xfId="7282"/>
    <cellStyle name="t_Manager_Project Norway model v28 2 6" xfId="7283"/>
    <cellStyle name="t_Manager_Project Norway model v28 2 6 2" xfId="7284"/>
    <cellStyle name="t_Manager_Project Norway model v28 2 7" xfId="7285"/>
    <cellStyle name="t_Manager_Project Norway model v28 3" xfId="7286"/>
    <cellStyle name="t_Manager_Project Norway model v28 3 2" xfId="7287"/>
    <cellStyle name="t_Manager_Project Norway model v28 3 2 2" xfId="7288"/>
    <cellStyle name="t_Manager_Project Norway model v28 3 2 3" xfId="7289"/>
    <cellStyle name="t_Manager_Project Norway model v28 3 3" xfId="7290"/>
    <cellStyle name="t_Manager_Project Norway model v28 3 3 2" xfId="7291"/>
    <cellStyle name="t_Manager_Project Norway model v28 3 3 3" xfId="7292"/>
    <cellStyle name="t_Manager_Project Norway model v28 3 4" xfId="7293"/>
    <cellStyle name="t_Manager_Project Norway model v28 3 4 2" xfId="7294"/>
    <cellStyle name="t_Manager_Project Norway model v28 3 5" xfId="7295"/>
    <cellStyle name="t_Manager_Project Norway model v28 3 5 2" xfId="7296"/>
    <cellStyle name="t_Manager_Project Norway model v28 3 6" xfId="7297"/>
    <cellStyle name="t_Manager_Project Norway model v28 3 6 2" xfId="7298"/>
    <cellStyle name="t_Manager_Project Norway model v28 3 7" xfId="7299"/>
    <cellStyle name="t_Manager_Project Norway model v28 4" xfId="7300"/>
    <cellStyle name="t_Manager_Project Norway model v28 5" xfId="7301"/>
    <cellStyle name="t_Manager_Project Norway model v28 5 2" xfId="7302"/>
    <cellStyle name="t_Manager_Project Norway model v28 5 3" xfId="7303"/>
    <cellStyle name="t_Manager_Project Norway model v28 6" xfId="7304"/>
    <cellStyle name="t_Manager_Project Norway model v28 7" xfId="7305"/>
    <cellStyle name="t_Manager_Project Norway model v28 7 2" xfId="7306"/>
    <cellStyle name="t_Manager_Project Norway model v28 7 3" xfId="7307"/>
    <cellStyle name="t_Manager_Project Norway model v28 8" xfId="7308"/>
    <cellStyle name="t_Manager_Project Norway model v28 8 2" xfId="7309"/>
    <cellStyle name="t_Manager_Project Norway model v28 9" xfId="7310"/>
    <cellStyle name="t_Manager_Project Norway model v28 9 2" xfId="7311"/>
    <cellStyle name="t_Manager_Project Norway model v33" xfId="7312"/>
    <cellStyle name="t_Manager_Project Norway model v33 10" xfId="7313"/>
    <cellStyle name="t_Manager_Project Norway model v33 2" xfId="7314"/>
    <cellStyle name="t_Manager_Project Norway model v33 2 2" xfId="7315"/>
    <cellStyle name="t_Manager_Project Norway model v33 2 2 2" xfId="7316"/>
    <cellStyle name="t_Manager_Project Norway model v33 2 2 3" xfId="7317"/>
    <cellStyle name="t_Manager_Project Norway model v33 2 3" xfId="7318"/>
    <cellStyle name="t_Manager_Project Norway model v33 2 3 2" xfId="7319"/>
    <cellStyle name="t_Manager_Project Norway model v33 2 3 3" xfId="7320"/>
    <cellStyle name="t_Manager_Project Norway model v33 2 4" xfId="7321"/>
    <cellStyle name="t_Manager_Project Norway model v33 2 4 2" xfId="7322"/>
    <cellStyle name="t_Manager_Project Norway model v33 2 5" xfId="7323"/>
    <cellStyle name="t_Manager_Project Norway model v33 2 5 2" xfId="7324"/>
    <cellStyle name="t_Manager_Project Norway model v33 2 6" xfId="7325"/>
    <cellStyle name="t_Manager_Project Norway model v33 2 6 2" xfId="7326"/>
    <cellStyle name="t_Manager_Project Norway model v33 2 7" xfId="7327"/>
    <cellStyle name="t_Manager_Project Norway model v33 3" xfId="7328"/>
    <cellStyle name="t_Manager_Project Norway model v33 3 2" xfId="7329"/>
    <cellStyle name="t_Manager_Project Norway model v33 3 2 2" xfId="7330"/>
    <cellStyle name="t_Manager_Project Norway model v33 3 2 3" xfId="7331"/>
    <cellStyle name="t_Manager_Project Norway model v33 3 3" xfId="7332"/>
    <cellStyle name="t_Manager_Project Norway model v33 3 3 2" xfId="7333"/>
    <cellStyle name="t_Manager_Project Norway model v33 3 3 3" xfId="7334"/>
    <cellStyle name="t_Manager_Project Norway model v33 3 4" xfId="7335"/>
    <cellStyle name="t_Manager_Project Norway model v33 3 4 2" xfId="7336"/>
    <cellStyle name="t_Manager_Project Norway model v33 3 5" xfId="7337"/>
    <cellStyle name="t_Manager_Project Norway model v33 3 5 2" xfId="7338"/>
    <cellStyle name="t_Manager_Project Norway model v33 3 6" xfId="7339"/>
    <cellStyle name="t_Manager_Project Norway model v33 3 6 2" xfId="7340"/>
    <cellStyle name="t_Manager_Project Norway model v33 3 7" xfId="7341"/>
    <cellStyle name="t_Manager_Project Norway model v33 4" xfId="7342"/>
    <cellStyle name="t_Manager_Project Norway model v33 5" xfId="7343"/>
    <cellStyle name="t_Manager_Project Norway model v33 5 2" xfId="7344"/>
    <cellStyle name="t_Manager_Project Norway model v33 5 3" xfId="7345"/>
    <cellStyle name="t_Manager_Project Norway model v33 6" xfId="7346"/>
    <cellStyle name="t_Manager_Project Norway model v33 7" xfId="7347"/>
    <cellStyle name="t_Manager_Project Norway model v33 7 2" xfId="7348"/>
    <cellStyle name="t_Manager_Project Norway model v33 7 3" xfId="7349"/>
    <cellStyle name="t_Manager_Project Norway model v33 8" xfId="7350"/>
    <cellStyle name="t_Manager_Project Norway model v33 8 2" xfId="7351"/>
    <cellStyle name="t_Manager_Project Norway model v33 9" xfId="7352"/>
    <cellStyle name="t_Manager_Project Norway model v33 9 2" xfId="7353"/>
    <cellStyle name="table" xfId="7354"/>
    <cellStyle name="Table Col Head" xfId="7355"/>
    <cellStyle name="Table Col Head 2" xfId="7356"/>
    <cellStyle name="Table Head" xfId="7357"/>
    <cellStyle name="Table Head 2" xfId="7358"/>
    <cellStyle name="Table Head Aligned" xfId="7359"/>
    <cellStyle name="Table Head Aligned 2" xfId="7360"/>
    <cellStyle name="Table Head Aligned 3" xfId="7361"/>
    <cellStyle name="Table Head Aligned 4" xfId="7362"/>
    <cellStyle name="Table Head Aligned 5" xfId="7363"/>
    <cellStyle name="Table Head Aligned 5 2" xfId="7364"/>
    <cellStyle name="Table Head Aligned 5 3" xfId="7365"/>
    <cellStyle name="Table Head Aligned 6" xfId="7366"/>
    <cellStyle name="Table Head Aligned 6 2" xfId="7367"/>
    <cellStyle name="Table Head Aligned 6 3" xfId="7368"/>
    <cellStyle name="Table Head Aligned 7" xfId="7369"/>
    <cellStyle name="Table Head Aligned 7 2" xfId="7370"/>
    <cellStyle name="Table Head Blue" xfId="7371"/>
    <cellStyle name="Table Head Blue 2" xfId="7372"/>
    <cellStyle name="Table Head Blue 2 2" xfId="7373"/>
    <cellStyle name="Table Head Blue 3" xfId="7374"/>
    <cellStyle name="Table Head Blue 3 2" xfId="7375"/>
    <cellStyle name="Table Head Blue 4" xfId="7376"/>
    <cellStyle name="Table Head Green" xfId="7377"/>
    <cellStyle name="Table Head Green 10" xfId="7378"/>
    <cellStyle name="Table Head Green 2" xfId="7379"/>
    <cellStyle name="Table Head Green 2 2" xfId="7380"/>
    <cellStyle name="Table Head Green 3" xfId="7381"/>
    <cellStyle name="Table Head Green 3 2" xfId="7382"/>
    <cellStyle name="Table Head Green 4" xfId="7383"/>
    <cellStyle name="Table Head Green 5" xfId="7384"/>
    <cellStyle name="Table Head Green 5 2" xfId="7385"/>
    <cellStyle name="Table Head Green 5 3" xfId="7386"/>
    <cellStyle name="Table Head Green 6" xfId="7387"/>
    <cellStyle name="Table Head Green 7" xfId="7388"/>
    <cellStyle name="Table Head Green 7 2" xfId="7389"/>
    <cellStyle name="Table Head Green 7 3" xfId="7390"/>
    <cellStyle name="Table Head Green 8" xfId="7391"/>
    <cellStyle name="Table Head Green 8 2" xfId="7392"/>
    <cellStyle name="Table Head Green 9" xfId="7393"/>
    <cellStyle name="Table Head Green 9 2" xfId="7394"/>
    <cellStyle name="Table Sub Head" xfId="7395"/>
    <cellStyle name="Table Sub Head 2" xfId="7396"/>
    <cellStyle name="Table Sub Heading" xfId="7397"/>
    <cellStyle name="Table Sub Heading 2" xfId="7398"/>
    <cellStyle name="Table Title" xfId="7399"/>
    <cellStyle name="Table Title 2" xfId="7400"/>
    <cellStyle name="Table Units" xfId="7401"/>
    <cellStyle name="Table Units 2" xfId="7402"/>
    <cellStyle name="table_PLDT (parent) model v3.2" xfId="7403"/>
    <cellStyle name="TableBase" xfId="7404"/>
    <cellStyle name="TableBase 2" xfId="7405"/>
    <cellStyle name="TableBase 2 2" xfId="7406"/>
    <cellStyle name="TableBase 2 2 2" xfId="7407"/>
    <cellStyle name="TableBase 2 2 2 2" xfId="7408"/>
    <cellStyle name="TableBase 2 2 2 3" xfId="7409"/>
    <cellStyle name="TableBase 2 2 2 4" xfId="7410"/>
    <cellStyle name="TableBase 2 2 2 5" xfId="7411"/>
    <cellStyle name="TableBase 2 2 2 6" xfId="7412"/>
    <cellStyle name="TableBase 2 2 3" xfId="7413"/>
    <cellStyle name="TableBase 2 2 3 2" xfId="7414"/>
    <cellStyle name="TableBase 2 2 3 3" xfId="7415"/>
    <cellStyle name="TableBase 2 2 3 4" xfId="7416"/>
    <cellStyle name="TableBase 2 2 3 5" xfId="7417"/>
    <cellStyle name="TableBase 2 2 3 6" xfId="7418"/>
    <cellStyle name="TableBase 2 3" xfId="7419"/>
    <cellStyle name="TableBase 2 3 2" xfId="7420"/>
    <cellStyle name="TableBase 2 3 2 2" xfId="7421"/>
    <cellStyle name="TableBase 2 3 2 3" xfId="7422"/>
    <cellStyle name="TableBase 2 3 2 4" xfId="7423"/>
    <cellStyle name="TableBase 2 3 2 5" xfId="7424"/>
    <cellStyle name="TableBase 2 3 2 6" xfId="7425"/>
    <cellStyle name="TableBase 2 3 3" xfId="7426"/>
    <cellStyle name="TableBase 2 3 3 2" xfId="7427"/>
    <cellStyle name="TableBase 2 3 3 3" xfId="7428"/>
    <cellStyle name="TableBase 2 3 3 4" xfId="7429"/>
    <cellStyle name="TableBase 2 3 3 5" xfId="7430"/>
    <cellStyle name="TableBase 2 3 3 6" xfId="7431"/>
    <cellStyle name="TableBase 2 4" xfId="7432"/>
    <cellStyle name="TableBase 2 4 2" xfId="7433"/>
    <cellStyle name="TableBase 2 4 3" xfId="7434"/>
    <cellStyle name="TableBase 2 4 4" xfId="7435"/>
    <cellStyle name="TableBase 2 4 5" xfId="7436"/>
    <cellStyle name="TableBase 2 4 6" xfId="7437"/>
    <cellStyle name="TableBase 2 5" xfId="7438"/>
    <cellStyle name="TableBase 2 5 2" xfId="7439"/>
    <cellStyle name="TableBase 2 5 3" xfId="7440"/>
    <cellStyle name="TableBase 2 5 4" xfId="7441"/>
    <cellStyle name="TableBase 2 5 5" xfId="7442"/>
    <cellStyle name="TableBase 2 5 6" xfId="7443"/>
    <cellStyle name="TableBase 2 6" xfId="7444"/>
    <cellStyle name="TableBase 2 6 2" xfId="7445"/>
    <cellStyle name="TableBase 2 6 3" xfId="7446"/>
    <cellStyle name="TableBase 2 6 4" xfId="7447"/>
    <cellStyle name="TableBase 2 6 5" xfId="7448"/>
    <cellStyle name="TableBase 2 6 6" xfId="7449"/>
    <cellStyle name="TableBase 3" xfId="7450"/>
    <cellStyle name="TableBase 3 2" xfId="7451"/>
    <cellStyle name="TableBase 3 2 2" xfId="7452"/>
    <cellStyle name="TableBase 3 2 2 2" xfId="7453"/>
    <cellStyle name="TableBase 3 2 2 3" xfId="7454"/>
    <cellStyle name="TableBase 3 2 2 4" xfId="7455"/>
    <cellStyle name="TableBase 3 2 2 5" xfId="7456"/>
    <cellStyle name="TableBase 3 2 2 6" xfId="7457"/>
    <cellStyle name="TableBase 3 2 3" xfId="7458"/>
    <cellStyle name="TableBase 3 2 3 2" xfId="7459"/>
    <cellStyle name="TableBase 3 2 3 3" xfId="7460"/>
    <cellStyle name="TableBase 3 2 3 4" xfId="7461"/>
    <cellStyle name="TableBase 3 2 3 5" xfId="7462"/>
    <cellStyle name="TableBase 3 2 3 6" xfId="7463"/>
    <cellStyle name="TableBase 3 3" xfId="7464"/>
    <cellStyle name="TableBase 3 3 2" xfId="7465"/>
    <cellStyle name="TableBase 3 3 2 2" xfId="7466"/>
    <cellStyle name="TableBase 3 3 2 3" xfId="7467"/>
    <cellStyle name="TableBase 3 3 2 4" xfId="7468"/>
    <cellStyle name="TableBase 3 3 2 5" xfId="7469"/>
    <cellStyle name="TableBase 3 3 2 6" xfId="7470"/>
    <cellStyle name="TableBase 3 3 3" xfId="7471"/>
    <cellStyle name="TableBase 3 3 3 2" xfId="7472"/>
    <cellStyle name="TableBase 3 3 3 3" xfId="7473"/>
    <cellStyle name="TableBase 3 3 3 4" xfId="7474"/>
    <cellStyle name="TableBase 3 3 3 5" xfId="7475"/>
    <cellStyle name="TableBase 3 3 3 6" xfId="7476"/>
    <cellStyle name="TableBase 3 4" xfId="7477"/>
    <cellStyle name="TableBase 3 4 2" xfId="7478"/>
    <cellStyle name="TableBase 3 4 3" xfId="7479"/>
    <cellStyle name="TableBase 3 4 4" xfId="7480"/>
    <cellStyle name="TableBase 3 4 5" xfId="7481"/>
    <cellStyle name="TableBase 3 4 6" xfId="7482"/>
    <cellStyle name="TableBase 3 5" xfId="7483"/>
    <cellStyle name="TableBase 3 5 2" xfId="7484"/>
    <cellStyle name="TableBase 3 5 3" xfId="7485"/>
    <cellStyle name="TableBase 3 5 4" xfId="7486"/>
    <cellStyle name="TableBase 3 5 5" xfId="7487"/>
    <cellStyle name="TableBase 3 5 6" xfId="7488"/>
    <cellStyle name="TableBase 3 6" xfId="7489"/>
    <cellStyle name="TableBase 3 6 2" xfId="7490"/>
    <cellStyle name="TableBase 3 6 3" xfId="7491"/>
    <cellStyle name="TableBase 3 6 4" xfId="7492"/>
    <cellStyle name="TableBase 3 6 5" xfId="7493"/>
    <cellStyle name="TableBase 3 6 6" xfId="7494"/>
    <cellStyle name="TableBase 4" xfId="7495"/>
    <cellStyle name="TableBase 4 2" xfId="7496"/>
    <cellStyle name="TableBase 4 2 2" xfId="7497"/>
    <cellStyle name="TableBase 4 2 3" xfId="7498"/>
    <cellStyle name="TableBase 4 2 4" xfId="7499"/>
    <cellStyle name="TableBase 4 2 5" xfId="7500"/>
    <cellStyle name="TableBase 4 2 6" xfId="7501"/>
    <cellStyle name="TableBase 4 3" xfId="7502"/>
    <cellStyle name="TableBase 4 3 2" xfId="7503"/>
    <cellStyle name="TableBase 4 3 3" xfId="7504"/>
    <cellStyle name="TableBase 4 3 4" xfId="7505"/>
    <cellStyle name="TableBase 4 3 5" xfId="7506"/>
    <cellStyle name="TableBase 4 3 6" xfId="7507"/>
    <cellStyle name="TableBase 5" xfId="7508"/>
    <cellStyle name="TableBase 5 2" xfId="7509"/>
    <cellStyle name="TableBase 5 2 2" xfId="7510"/>
    <cellStyle name="TableBase 5 2 3" xfId="7511"/>
    <cellStyle name="TableBase 5 2 4" xfId="7512"/>
    <cellStyle name="TableBase 5 2 5" xfId="7513"/>
    <cellStyle name="TableBase 5 2 6" xfId="7514"/>
    <cellStyle name="TableBase 5 3" xfId="7515"/>
    <cellStyle name="TableBase 5 3 2" xfId="7516"/>
    <cellStyle name="TableBase 5 3 3" xfId="7517"/>
    <cellStyle name="TableBase 5 3 4" xfId="7518"/>
    <cellStyle name="TableBase 5 3 5" xfId="7519"/>
    <cellStyle name="TableBase 5 3 6" xfId="7520"/>
    <cellStyle name="TableBase 6" xfId="7521"/>
    <cellStyle name="TableBase 6 2" xfId="7522"/>
    <cellStyle name="TableBase 6 3" xfId="7523"/>
    <cellStyle name="TableBase 6 4" xfId="7524"/>
    <cellStyle name="TableBase 6 5" xfId="7525"/>
    <cellStyle name="TableBase 6 6" xfId="7526"/>
    <cellStyle name="TableBase 7" xfId="7527"/>
    <cellStyle name="TableBase 7 2" xfId="7528"/>
    <cellStyle name="TableBase 7 3" xfId="7529"/>
    <cellStyle name="TableBase 7 4" xfId="7530"/>
    <cellStyle name="TableBase 7 5" xfId="7531"/>
    <cellStyle name="TableBase 7 6" xfId="7532"/>
    <cellStyle name="TableBase 8" xfId="7533"/>
    <cellStyle name="TableBase 8 2" xfId="7534"/>
    <cellStyle name="TableBase 8 3" xfId="7535"/>
    <cellStyle name="TableBase 8 4" xfId="7536"/>
    <cellStyle name="TableBody" xfId="7537"/>
    <cellStyle name="TableBody 2" xfId="7538"/>
    <cellStyle name="TableBody 2 2" xfId="7539"/>
    <cellStyle name="TableBody 3" xfId="7540"/>
    <cellStyle name="TableBody 3 2" xfId="7541"/>
    <cellStyle name="TableBodyR" xfId="7542"/>
    <cellStyle name="TableBodyR 2" xfId="7543"/>
    <cellStyle name="TableBodyR 2 2" xfId="7544"/>
    <cellStyle name="TableBodyR 3" xfId="7545"/>
    <cellStyle name="TableBodyR 3 2" xfId="7546"/>
    <cellStyle name="TableColHeads" xfId="7547"/>
    <cellStyle name="TableColHeads 2" xfId="7548"/>
    <cellStyle name="TableColHeads 2 2" xfId="7549"/>
    <cellStyle name="TableColHeads 3" xfId="7550"/>
    <cellStyle name="TableColHeads 3 2" xfId="7551"/>
    <cellStyle name="TableColumnHeading" xfId="7552"/>
    <cellStyle name="TableColumnHeading 2" xfId="7553"/>
    <cellStyle name="TableColumnHeading 2 2" xfId="7554"/>
    <cellStyle name="TableColumnHeading 3" xfId="7555"/>
    <cellStyle name="TableColumnHeading 3 2" xfId="7556"/>
    <cellStyle name="TableColumnHeading 4" xfId="7557"/>
    <cellStyle name="TableHead" xfId="7558"/>
    <cellStyle name="TableHead 2" xfId="7559"/>
    <cellStyle name="TableHead 2 2" xfId="7560"/>
    <cellStyle name="TableHead 3" xfId="7561"/>
    <cellStyle name="TableHead 3 2" xfId="7562"/>
    <cellStyle name="TableHead 4" xfId="7563"/>
    <cellStyle name="TableSubTitleItalic" xfId="7564"/>
    <cellStyle name="TableSubTitleItalic 2" xfId="7565"/>
    <cellStyle name="TableText" xfId="7566"/>
    <cellStyle name="TableText 2" xfId="7567"/>
    <cellStyle name="TableTitle" xfId="7568"/>
    <cellStyle name="TableTitle 2" xfId="7569"/>
    <cellStyle name="tcn" xfId="7570"/>
    <cellStyle name="tcn 2" xfId="7571"/>
    <cellStyle name="tcn 3" xfId="7572"/>
    <cellStyle name="Text" xfId="7573"/>
    <cellStyle name="Text 2" xfId="7574"/>
    <cellStyle name="Time" xfId="7575"/>
    <cellStyle name="Time 2" xfId="7576"/>
    <cellStyle name="Time 3" xfId="7577"/>
    <cellStyle name="Times 10" xfId="7578"/>
    <cellStyle name="Times 10 2" xfId="7579"/>
    <cellStyle name="Times 12" xfId="7580"/>
    <cellStyle name="Times 12 2" xfId="7581"/>
    <cellStyle name="Times New Roman" xfId="7582"/>
    <cellStyle name="Title" xfId="7583"/>
    <cellStyle name="Title 10 2" xfId="7584"/>
    <cellStyle name="Title 10 3" xfId="7585"/>
    <cellStyle name="Title 11 2" xfId="7586"/>
    <cellStyle name="Title 11 3" xfId="7587"/>
    <cellStyle name="Title 12 2" xfId="7588"/>
    <cellStyle name="Title 12 3" xfId="7589"/>
    <cellStyle name="Title 13 2" xfId="7590"/>
    <cellStyle name="Title 13 3" xfId="7591"/>
    <cellStyle name="Title 14 2" xfId="7592"/>
    <cellStyle name="Title 14 3" xfId="7593"/>
    <cellStyle name="Title 15 2" xfId="7594"/>
    <cellStyle name="Title 15 3" xfId="7595"/>
    <cellStyle name="Title 16 2" xfId="7596"/>
    <cellStyle name="Title 16 3" xfId="7597"/>
    <cellStyle name="Title 17 2" xfId="7598"/>
    <cellStyle name="Title 17 3" xfId="7599"/>
    <cellStyle name="Title 18 2" xfId="7600"/>
    <cellStyle name="Title 18 3" xfId="7601"/>
    <cellStyle name="Title 19 2" xfId="7602"/>
    <cellStyle name="Title 19 3" xfId="7603"/>
    <cellStyle name="Title 2" xfId="7604"/>
    <cellStyle name="Title 2 2" xfId="7605"/>
    <cellStyle name="Title 2 3" xfId="7606"/>
    <cellStyle name="Title 20 2" xfId="7607"/>
    <cellStyle name="Title 20 3" xfId="7608"/>
    <cellStyle name="Title 21 2" xfId="7609"/>
    <cellStyle name="Title 21 3" xfId="7610"/>
    <cellStyle name="Title 22 2" xfId="7611"/>
    <cellStyle name="Title 22 3" xfId="7612"/>
    <cellStyle name="Title 3 2" xfId="7613"/>
    <cellStyle name="Title 3 3" xfId="7614"/>
    <cellStyle name="Title 4 2" xfId="7615"/>
    <cellStyle name="Title 4 3" xfId="7616"/>
    <cellStyle name="Title 5 2" xfId="7617"/>
    <cellStyle name="Title 5 3" xfId="7618"/>
    <cellStyle name="Title 6 2" xfId="7619"/>
    <cellStyle name="Title 6 3" xfId="7620"/>
    <cellStyle name="Title 7 2" xfId="7621"/>
    <cellStyle name="Title 7 3" xfId="7622"/>
    <cellStyle name="Title 8 2" xfId="7623"/>
    <cellStyle name="Title 8 3" xfId="7624"/>
    <cellStyle name="Title 9 2" xfId="7625"/>
    <cellStyle name="Title 9 3" xfId="7626"/>
    <cellStyle name="Title10" xfId="7627"/>
    <cellStyle name="Title10 2" xfId="7628"/>
    <cellStyle name="Title10 3" xfId="7629"/>
    <cellStyle name="Title2" xfId="7630"/>
    <cellStyle name="Title2 2" xfId="7631"/>
    <cellStyle name="Title2 2 2" xfId="7632"/>
    <cellStyle name="Title2 2 2 2" xfId="7633"/>
    <cellStyle name="Title2 2 2 2 2" xfId="7634"/>
    <cellStyle name="Title2 2 2 2 3" xfId="7635"/>
    <cellStyle name="Title2 2 2 2 4" xfId="7636"/>
    <cellStyle name="Title2 2 2 2 5" xfId="7637"/>
    <cellStyle name="Title2 2 2 2 6" xfId="7638"/>
    <cellStyle name="Title2 2 2 3" xfId="7639"/>
    <cellStyle name="Title2 2 2 3 2" xfId="7640"/>
    <cellStyle name="Title2 2 2 3 3" xfId="7641"/>
    <cellStyle name="Title2 2 2 3 4" xfId="7642"/>
    <cellStyle name="Title2 2 2 3 5" xfId="7643"/>
    <cellStyle name="Title2 2 2 3 6" xfId="7644"/>
    <cellStyle name="Title2 2 3" xfId="7645"/>
    <cellStyle name="Title2 2 3 2" xfId="7646"/>
    <cellStyle name="Title2 2 3 2 2" xfId="7647"/>
    <cellStyle name="Title2 2 3 2 3" xfId="7648"/>
    <cellStyle name="Title2 2 3 2 4" xfId="7649"/>
    <cellStyle name="Title2 2 3 2 5" xfId="7650"/>
    <cellStyle name="Title2 2 3 2 6" xfId="7651"/>
    <cellStyle name="Title2 2 3 3" xfId="7652"/>
    <cellStyle name="Title2 2 3 3 2" xfId="7653"/>
    <cellStyle name="Title2 2 3 3 3" xfId="7654"/>
    <cellStyle name="Title2 2 3 3 4" xfId="7655"/>
    <cellStyle name="Title2 2 3 3 5" xfId="7656"/>
    <cellStyle name="Title2 2 3 3 6" xfId="7657"/>
    <cellStyle name="Title2 2 4" xfId="7658"/>
    <cellStyle name="Title2 2 4 2" xfId="7659"/>
    <cellStyle name="Title2 2 4 3" xfId="7660"/>
    <cellStyle name="Title2 2 4 4" xfId="7661"/>
    <cellStyle name="Title2 2 4 5" xfId="7662"/>
    <cellStyle name="Title2 2 4 6" xfId="7663"/>
    <cellStyle name="Title2 2 5" xfId="7664"/>
    <cellStyle name="Title2 2 5 2" xfId="7665"/>
    <cellStyle name="Title2 2 5 3" xfId="7666"/>
    <cellStyle name="Title2 2 5 4" xfId="7667"/>
    <cellStyle name="Title2 2 5 5" xfId="7668"/>
    <cellStyle name="Title2 2 5 6" xfId="7669"/>
    <cellStyle name="Title2 3" xfId="7670"/>
    <cellStyle name="Title2 3 2" xfId="7671"/>
    <cellStyle name="Title2 3 2 2" xfId="7672"/>
    <cellStyle name="Title2 3 2 2 2" xfId="7673"/>
    <cellStyle name="Title2 3 2 2 3" xfId="7674"/>
    <cellStyle name="Title2 3 2 2 4" xfId="7675"/>
    <cellStyle name="Title2 3 2 2 5" xfId="7676"/>
    <cellStyle name="Title2 3 2 2 6" xfId="7677"/>
    <cellStyle name="Title2 3 2 3" xfId="7678"/>
    <cellStyle name="Title2 3 2 3 2" xfId="7679"/>
    <cellStyle name="Title2 3 2 3 3" xfId="7680"/>
    <cellStyle name="Title2 3 2 3 4" xfId="7681"/>
    <cellStyle name="Title2 3 2 3 5" xfId="7682"/>
    <cellStyle name="Title2 3 2 3 6" xfId="7683"/>
    <cellStyle name="Title2 3 3" xfId="7684"/>
    <cellStyle name="Title2 3 3 2" xfId="7685"/>
    <cellStyle name="Title2 3 3 2 2" xfId="7686"/>
    <cellStyle name="Title2 3 3 2 3" xfId="7687"/>
    <cellStyle name="Title2 3 3 2 4" xfId="7688"/>
    <cellStyle name="Title2 3 3 2 5" xfId="7689"/>
    <cellStyle name="Title2 3 3 2 6" xfId="7690"/>
    <cellStyle name="Title2 3 3 3" xfId="7691"/>
    <cellStyle name="Title2 3 3 3 2" xfId="7692"/>
    <cellStyle name="Title2 3 3 3 3" xfId="7693"/>
    <cellStyle name="Title2 3 3 3 4" xfId="7694"/>
    <cellStyle name="Title2 3 3 3 5" xfId="7695"/>
    <cellStyle name="Title2 3 3 3 6" xfId="7696"/>
    <cellStyle name="Title2 3 4" xfId="7697"/>
    <cellStyle name="Title2 3 4 2" xfId="7698"/>
    <cellStyle name="Title2 3 4 3" xfId="7699"/>
    <cellStyle name="Title2 3 4 4" xfId="7700"/>
    <cellStyle name="Title2 3 4 5" xfId="7701"/>
    <cellStyle name="Title2 3 4 6" xfId="7702"/>
    <cellStyle name="Title2 3 5" xfId="7703"/>
    <cellStyle name="Title2 3 5 2" xfId="7704"/>
    <cellStyle name="Title2 3 5 3" xfId="7705"/>
    <cellStyle name="Title2 3 5 4" xfId="7706"/>
    <cellStyle name="Title2 3 5 5" xfId="7707"/>
    <cellStyle name="Title2 3 5 6" xfId="7708"/>
    <cellStyle name="Title2 4" xfId="7709"/>
    <cellStyle name="Title2 4 2" xfId="7710"/>
    <cellStyle name="Title2 4 2 2" xfId="7711"/>
    <cellStyle name="Title2 4 2 3" xfId="7712"/>
    <cellStyle name="Title2 4 2 4" xfId="7713"/>
    <cellStyle name="Title2 4 2 5" xfId="7714"/>
    <cellStyle name="Title2 4 2 6" xfId="7715"/>
    <cellStyle name="Title2 4 3" xfId="7716"/>
    <cellStyle name="Title2 4 3 2" xfId="7717"/>
    <cellStyle name="Title2 4 3 3" xfId="7718"/>
    <cellStyle name="Title2 4 3 4" xfId="7719"/>
    <cellStyle name="Title2 4 3 5" xfId="7720"/>
    <cellStyle name="Title2 4 3 6" xfId="7721"/>
    <cellStyle name="Title2 5" xfId="7722"/>
    <cellStyle name="Title2 5 2" xfId="7723"/>
    <cellStyle name="Title2 5 2 2" xfId="7724"/>
    <cellStyle name="Title2 5 2 3" xfId="7725"/>
    <cellStyle name="Title2 5 2 4" xfId="7726"/>
    <cellStyle name="Title2 5 2 5" xfId="7727"/>
    <cellStyle name="Title2 5 2 6" xfId="7728"/>
    <cellStyle name="Title2 5 3" xfId="7729"/>
    <cellStyle name="Title2 5 3 2" xfId="7730"/>
    <cellStyle name="Title2 5 3 3" xfId="7731"/>
    <cellStyle name="Title2 5 3 4" xfId="7732"/>
    <cellStyle name="Title2 5 3 5" xfId="7733"/>
    <cellStyle name="Title2 5 3 6" xfId="7734"/>
    <cellStyle name="Title2 6" xfId="7735"/>
    <cellStyle name="Title2 6 2" xfId="7736"/>
    <cellStyle name="Title2 6 3" xfId="7737"/>
    <cellStyle name="Title2 6 4" xfId="7738"/>
    <cellStyle name="Title2 6 5" xfId="7739"/>
    <cellStyle name="Title2 6 6" xfId="7740"/>
    <cellStyle name="Title2 7" xfId="7741"/>
    <cellStyle name="Title2 7 2" xfId="7742"/>
    <cellStyle name="Title2 7 3" xfId="7743"/>
    <cellStyle name="Title2 7 4" xfId="7744"/>
    <cellStyle name="Title2 7 5" xfId="7745"/>
    <cellStyle name="Title2 7 6" xfId="7746"/>
    <cellStyle name="Title8" xfId="7747"/>
    <cellStyle name="Title8 2" xfId="7748"/>
    <cellStyle name="Title8 3" xfId="7749"/>
    <cellStyle name="Title8Left" xfId="7750"/>
    <cellStyle name="Titles" xfId="7751"/>
    <cellStyle name="Titles 2" xfId="7752"/>
    <cellStyle name="TK" xfId="7753"/>
    <cellStyle name="TK 2" xfId="7754"/>
    <cellStyle name="TK 2 2" xfId="7755"/>
    <cellStyle name="TK 3" xfId="7756"/>
    <cellStyle name="TK 3 2" xfId="7757"/>
    <cellStyle name="TK 4" xfId="7758"/>
    <cellStyle name="tn" xfId="7759"/>
    <cellStyle name="tn 2" xfId="7760"/>
    <cellStyle name="tn 2 2" xfId="7761"/>
    <cellStyle name="tn 3" xfId="7762"/>
    <cellStyle name="tn 3 2" xfId="7763"/>
    <cellStyle name="tn 4" xfId="7764"/>
    <cellStyle name="Total" xfId="7765"/>
    <cellStyle name="Total 10 2" xfId="7766"/>
    <cellStyle name="Total 10 3" xfId="7767"/>
    <cellStyle name="Total 11 2" xfId="7768"/>
    <cellStyle name="Total 11 3" xfId="7769"/>
    <cellStyle name="Total 12 2" xfId="7770"/>
    <cellStyle name="Total 12 3" xfId="7771"/>
    <cellStyle name="Total 13 2" xfId="7772"/>
    <cellStyle name="Total 13 3" xfId="7773"/>
    <cellStyle name="Total 14 2" xfId="7774"/>
    <cellStyle name="Total 14 3" xfId="7775"/>
    <cellStyle name="Total 15 2" xfId="7776"/>
    <cellStyle name="Total 15 3" xfId="7777"/>
    <cellStyle name="Total 16 2" xfId="7778"/>
    <cellStyle name="Total 16 3" xfId="7779"/>
    <cellStyle name="Total 17 2" xfId="7780"/>
    <cellStyle name="Total 17 3" xfId="7781"/>
    <cellStyle name="Total 18 2" xfId="7782"/>
    <cellStyle name="Total 18 3" xfId="7783"/>
    <cellStyle name="Total 19 2" xfId="7784"/>
    <cellStyle name="Total 19 3" xfId="7785"/>
    <cellStyle name="Total 2" xfId="7786"/>
    <cellStyle name="Total 2 2" xfId="7787"/>
    <cellStyle name="Total 2 3" xfId="7788"/>
    <cellStyle name="Total 20 2" xfId="7789"/>
    <cellStyle name="Total 20 3" xfId="7790"/>
    <cellStyle name="Total 21 2" xfId="7791"/>
    <cellStyle name="Total 21 3" xfId="7792"/>
    <cellStyle name="Total 22 2" xfId="7793"/>
    <cellStyle name="Total 22 3" xfId="7794"/>
    <cellStyle name="Total 3" xfId="7795"/>
    <cellStyle name="Total 3 2" xfId="7796"/>
    <cellStyle name="Total 3 3" xfId="7797"/>
    <cellStyle name="Total 4 2" xfId="7798"/>
    <cellStyle name="Total 4 3" xfId="7799"/>
    <cellStyle name="Total 5 2" xfId="7800"/>
    <cellStyle name="Total 5 3" xfId="7801"/>
    <cellStyle name="Total 6 2" xfId="7802"/>
    <cellStyle name="Total 6 3" xfId="7803"/>
    <cellStyle name="Total 7 2" xfId="7804"/>
    <cellStyle name="Total 7 3" xfId="7805"/>
    <cellStyle name="Total 8 2" xfId="7806"/>
    <cellStyle name="Total 8 3" xfId="7807"/>
    <cellStyle name="Total 9 2" xfId="7808"/>
    <cellStyle name="Total 9 3" xfId="7809"/>
    <cellStyle name="Tusental_NPV" xfId="7810"/>
    <cellStyle name="Uhrzeit" xfId="7811"/>
    <cellStyle name="Unhidden" xfId="7812"/>
    <cellStyle name="Unhidden 2" xfId="7813"/>
    <cellStyle name="UploadThisRowValue" xfId="7814"/>
    <cellStyle name="UploadThisRowValue 2" xfId="7815"/>
    <cellStyle name="UploadThisRowValue 2 2" xfId="7816"/>
    <cellStyle name="UploadThisRowValue 3" xfId="7817"/>
    <cellStyle name="UploadThisRowValue 3 2" xfId="7818"/>
    <cellStyle name="UploadThisRowValue 4" xfId="7819"/>
    <cellStyle name="Valuta_NPV" xfId="7820"/>
    <cellStyle name="Währung [0]_revenue" xfId="7821"/>
    <cellStyle name="Währung_airt-rev" xfId="7822"/>
    <cellStyle name="Warning Text" xfId="7823"/>
    <cellStyle name="Warning Text 10 2" xfId="7824"/>
    <cellStyle name="Warning Text 10 3" xfId="7825"/>
    <cellStyle name="Warning Text 11 2" xfId="7826"/>
    <cellStyle name="Warning Text 11 3" xfId="7827"/>
    <cellStyle name="Warning Text 12 2" xfId="7828"/>
    <cellStyle name="Warning Text 12 3" xfId="7829"/>
    <cellStyle name="Warning Text 13 2" xfId="7830"/>
    <cellStyle name="Warning Text 13 3" xfId="7831"/>
    <cellStyle name="Warning Text 14 2" xfId="7832"/>
    <cellStyle name="Warning Text 14 3" xfId="7833"/>
    <cellStyle name="Warning Text 15 2" xfId="7834"/>
    <cellStyle name="Warning Text 15 3" xfId="7835"/>
    <cellStyle name="Warning Text 16 2" xfId="7836"/>
    <cellStyle name="Warning Text 16 3" xfId="7837"/>
    <cellStyle name="Warning Text 17 2" xfId="7838"/>
    <cellStyle name="Warning Text 17 3" xfId="7839"/>
    <cellStyle name="Warning Text 18 2" xfId="7840"/>
    <cellStyle name="Warning Text 18 3" xfId="7841"/>
    <cellStyle name="Warning Text 19 2" xfId="7842"/>
    <cellStyle name="Warning Text 19 3" xfId="7843"/>
    <cellStyle name="Warning Text 2" xfId="7844"/>
    <cellStyle name="Warning Text 2 2" xfId="7845"/>
    <cellStyle name="Warning Text 2 3" xfId="7846"/>
    <cellStyle name="Warning Text 20 2" xfId="7847"/>
    <cellStyle name="Warning Text 20 3" xfId="7848"/>
    <cellStyle name="Warning Text 21 2" xfId="7849"/>
    <cellStyle name="Warning Text 21 3" xfId="7850"/>
    <cellStyle name="Warning Text 22 2" xfId="7851"/>
    <cellStyle name="Warning Text 22 3" xfId="7852"/>
    <cellStyle name="Warning Text 3 2" xfId="7853"/>
    <cellStyle name="Warning Text 3 3" xfId="7854"/>
    <cellStyle name="Warning Text 4 2" xfId="7855"/>
    <cellStyle name="Warning Text 4 3" xfId="7856"/>
    <cellStyle name="Warning Text 5 2" xfId="7857"/>
    <cellStyle name="Warning Text 5 3" xfId="7858"/>
    <cellStyle name="Warning Text 6 2" xfId="7859"/>
    <cellStyle name="Warning Text 6 3" xfId="7860"/>
    <cellStyle name="Warning Text 7 2" xfId="7861"/>
    <cellStyle name="Warning Text 7 3" xfId="7862"/>
    <cellStyle name="Warning Text 8 2" xfId="7863"/>
    <cellStyle name="Warning Text 8 3" xfId="7864"/>
    <cellStyle name="Warning Text 9 2" xfId="7865"/>
    <cellStyle name="Warning Text 9 3" xfId="7866"/>
    <cellStyle name="WHead - Style2" xfId="7867"/>
    <cellStyle name="WHead - Style2 10" xfId="7868"/>
    <cellStyle name="WHead - Style2 2" xfId="7869"/>
    <cellStyle name="WHead - Style2 2 2" xfId="7870"/>
    <cellStyle name="WHead - Style2 2 2 2" xfId="7871"/>
    <cellStyle name="WHead - Style2 2 3" xfId="7872"/>
    <cellStyle name="WHead - Style2 2 3 2" xfId="7873"/>
    <cellStyle name="WHead - Style2 2 3 3" xfId="7874"/>
    <cellStyle name="WHead - Style2 2 4" xfId="7875"/>
    <cellStyle name="WHead - Style2 2 4 2" xfId="7876"/>
    <cellStyle name="WHead - Style2 2 4 3" xfId="7877"/>
    <cellStyle name="WHead - Style2 2 5" xfId="7878"/>
    <cellStyle name="WHead - Style2 2 5 2" xfId="7879"/>
    <cellStyle name="WHead - Style2 2 6" xfId="7880"/>
    <cellStyle name="WHead - Style2 2 6 2" xfId="7881"/>
    <cellStyle name="WHead - Style2 2 6 3" xfId="7882"/>
    <cellStyle name="WHead - Style2 2 7" xfId="7883"/>
    <cellStyle name="WHead - Style2 2 7 2" xfId="7884"/>
    <cellStyle name="WHead - Style2 2 8" xfId="7885"/>
    <cellStyle name="WHead - Style2 3" xfId="7886"/>
    <cellStyle name="WHead - Style2 3 2" xfId="7887"/>
    <cellStyle name="WHead - Style2 3 2 2" xfId="7888"/>
    <cellStyle name="WHead - Style2 3 3" xfId="7889"/>
    <cellStyle name="WHead - Style2 3 3 2" xfId="7890"/>
    <cellStyle name="WHead - Style2 3 3 3" xfId="7891"/>
    <cellStyle name="WHead - Style2 3 4" xfId="7892"/>
    <cellStyle name="WHead - Style2 3 4 2" xfId="7893"/>
    <cellStyle name="WHead - Style2 3 4 3" xfId="7894"/>
    <cellStyle name="WHead - Style2 3 5" xfId="7895"/>
    <cellStyle name="WHead - Style2 3 5 2" xfId="7896"/>
    <cellStyle name="WHead - Style2 3 6" xfId="7897"/>
    <cellStyle name="WHead - Style2 3 6 2" xfId="7898"/>
    <cellStyle name="WHead - Style2 3 6 3" xfId="7899"/>
    <cellStyle name="WHead - Style2 3 7" xfId="7900"/>
    <cellStyle name="WHead - Style2 3 7 2" xfId="7901"/>
    <cellStyle name="WHead - Style2 3 8" xfId="7902"/>
    <cellStyle name="WHead - Style2 4" xfId="7903"/>
    <cellStyle name="WHead - Style2 4 2" xfId="7904"/>
    <cellStyle name="WHead - Style2 5" xfId="7905"/>
    <cellStyle name="WHead - Style2 5 2" xfId="7906"/>
    <cellStyle name="WHead - Style2 5 3" xfId="7907"/>
    <cellStyle name="WHead - Style2 6" xfId="7908"/>
    <cellStyle name="WHead - Style2 6 2" xfId="7909"/>
    <cellStyle name="WHead - Style2 6 3" xfId="7910"/>
    <cellStyle name="WHead - Style2 7" xfId="7911"/>
    <cellStyle name="WHead - Style2 7 2" xfId="7912"/>
    <cellStyle name="WHead - Style2 8" xfId="7913"/>
    <cellStyle name="WHead - Style2 8 2" xfId="7914"/>
    <cellStyle name="WHead - Style2 8 3" xfId="7915"/>
    <cellStyle name="WHead - Style2 9" xfId="7916"/>
    <cellStyle name="WHead - Style2 9 2" xfId="7917"/>
    <cellStyle name="WhitePattern" xfId="7918"/>
    <cellStyle name="WhitePattern 2" xfId="7919"/>
    <cellStyle name="WhitePattern 2 2" xfId="7920"/>
    <cellStyle name="WhitePattern 3" xfId="7921"/>
    <cellStyle name="WhitePattern 3 2" xfId="7922"/>
    <cellStyle name="WhitePattern 4" xfId="7923"/>
    <cellStyle name="WhitePattern1" xfId="7924"/>
    <cellStyle name="WhitePattern1 2" xfId="7925"/>
    <cellStyle name="WhitePattern1 2 2" xfId="7926"/>
    <cellStyle name="WhitePattern1 2 2 2" xfId="7927"/>
    <cellStyle name="WhitePattern1 2 2 2 2" xfId="7928"/>
    <cellStyle name="WhitePattern1 2 2 2 3" xfId="7929"/>
    <cellStyle name="WhitePattern1 2 2 2 4" xfId="7930"/>
    <cellStyle name="WhitePattern1 2 2 2 5" xfId="7931"/>
    <cellStyle name="WhitePattern1 2 2 2 6" xfId="7932"/>
    <cellStyle name="WhitePattern1 2 2 3" xfId="7933"/>
    <cellStyle name="WhitePattern1 2 2 3 2" xfId="7934"/>
    <cellStyle name="WhitePattern1 2 2 3 3" xfId="7935"/>
    <cellStyle name="WhitePattern1 2 2 3 4" xfId="7936"/>
    <cellStyle name="WhitePattern1 2 2 3 5" xfId="7937"/>
    <cellStyle name="WhitePattern1 2 2 3 6" xfId="7938"/>
    <cellStyle name="WhitePattern1 2 3" xfId="7939"/>
    <cellStyle name="WhitePattern1 2 3 2" xfId="7940"/>
    <cellStyle name="WhitePattern1 2 3 2 2" xfId="7941"/>
    <cellStyle name="WhitePattern1 2 3 2 3" xfId="7942"/>
    <cellStyle name="WhitePattern1 2 3 2 4" xfId="7943"/>
    <cellStyle name="WhitePattern1 2 3 2 5" xfId="7944"/>
    <cellStyle name="WhitePattern1 2 3 2 6" xfId="7945"/>
    <cellStyle name="WhitePattern1 2 3 3" xfId="7946"/>
    <cellStyle name="WhitePattern1 2 3 3 2" xfId="7947"/>
    <cellStyle name="WhitePattern1 2 3 3 3" xfId="7948"/>
    <cellStyle name="WhitePattern1 2 3 3 4" xfId="7949"/>
    <cellStyle name="WhitePattern1 2 3 3 5" xfId="7950"/>
    <cellStyle name="WhitePattern1 2 3 3 6" xfId="7951"/>
    <cellStyle name="WhitePattern1 2 4" xfId="7952"/>
    <cellStyle name="WhitePattern1 2 4 2" xfId="7953"/>
    <cellStyle name="WhitePattern1 2 4 3" xfId="7954"/>
    <cellStyle name="WhitePattern1 2 4 4" xfId="7955"/>
    <cellStyle name="WhitePattern1 2 4 5" xfId="7956"/>
    <cellStyle name="WhitePattern1 2 4 6" xfId="7957"/>
    <cellStyle name="WhitePattern1 2 5" xfId="7958"/>
    <cellStyle name="WhitePattern1 2 5 2" xfId="7959"/>
    <cellStyle name="WhitePattern1 2 5 3" xfId="7960"/>
    <cellStyle name="WhitePattern1 2 5 4" xfId="7961"/>
    <cellStyle name="WhitePattern1 2 5 5" xfId="7962"/>
    <cellStyle name="WhitePattern1 2 5 6" xfId="7963"/>
    <cellStyle name="WhitePattern1 2 6" xfId="7964"/>
    <cellStyle name="WhitePattern1 2 6 2" xfId="7965"/>
    <cellStyle name="WhitePattern1 2 6 3" xfId="7966"/>
    <cellStyle name="WhitePattern1 2 6 4" xfId="7967"/>
    <cellStyle name="WhitePattern1 2 6 5" xfId="7968"/>
    <cellStyle name="WhitePattern1 2 6 6" xfId="7969"/>
    <cellStyle name="WhitePattern1 3" xfId="7970"/>
    <cellStyle name="WhitePattern1 3 2" xfId="7971"/>
    <cellStyle name="WhitePattern1 3 2 2" xfId="7972"/>
    <cellStyle name="WhitePattern1 3 2 2 2" xfId="7973"/>
    <cellStyle name="WhitePattern1 3 2 2 3" xfId="7974"/>
    <cellStyle name="WhitePattern1 3 2 2 4" xfId="7975"/>
    <cellStyle name="WhitePattern1 3 2 2 5" xfId="7976"/>
    <cellStyle name="WhitePattern1 3 2 2 6" xfId="7977"/>
    <cellStyle name="WhitePattern1 3 2 3" xfId="7978"/>
    <cellStyle name="WhitePattern1 3 2 3 2" xfId="7979"/>
    <cellStyle name="WhitePattern1 3 2 3 3" xfId="7980"/>
    <cellStyle name="WhitePattern1 3 2 3 4" xfId="7981"/>
    <cellStyle name="WhitePattern1 3 2 3 5" xfId="7982"/>
    <cellStyle name="WhitePattern1 3 2 3 6" xfId="7983"/>
    <cellStyle name="WhitePattern1 3 3" xfId="7984"/>
    <cellStyle name="WhitePattern1 3 3 2" xfId="7985"/>
    <cellStyle name="WhitePattern1 3 3 2 2" xfId="7986"/>
    <cellStyle name="WhitePattern1 3 3 2 3" xfId="7987"/>
    <cellStyle name="WhitePattern1 3 3 2 4" xfId="7988"/>
    <cellStyle name="WhitePattern1 3 3 2 5" xfId="7989"/>
    <cellStyle name="WhitePattern1 3 3 2 6" xfId="7990"/>
    <cellStyle name="WhitePattern1 3 3 3" xfId="7991"/>
    <cellStyle name="WhitePattern1 3 3 3 2" xfId="7992"/>
    <cellStyle name="WhitePattern1 3 3 3 3" xfId="7993"/>
    <cellStyle name="WhitePattern1 3 3 3 4" xfId="7994"/>
    <cellStyle name="WhitePattern1 3 3 3 5" xfId="7995"/>
    <cellStyle name="WhitePattern1 3 3 3 6" xfId="7996"/>
    <cellStyle name="WhitePattern1 3 4" xfId="7997"/>
    <cellStyle name="WhitePattern1 3 4 2" xfId="7998"/>
    <cellStyle name="WhitePattern1 3 4 3" xfId="7999"/>
    <cellStyle name="WhitePattern1 3 4 4" xfId="8000"/>
    <cellStyle name="WhitePattern1 3 4 5" xfId="8001"/>
    <cellStyle name="WhitePattern1 3 4 6" xfId="8002"/>
    <cellStyle name="WhitePattern1 3 5" xfId="8003"/>
    <cellStyle name="WhitePattern1 3 5 2" xfId="8004"/>
    <cellStyle name="WhitePattern1 3 5 3" xfId="8005"/>
    <cellStyle name="WhitePattern1 3 5 4" xfId="8006"/>
    <cellStyle name="WhitePattern1 3 5 5" xfId="8007"/>
    <cellStyle name="WhitePattern1 3 5 6" xfId="8008"/>
    <cellStyle name="WhitePattern1 3 6" xfId="8009"/>
    <cellStyle name="WhitePattern1 3 6 2" xfId="8010"/>
    <cellStyle name="WhitePattern1 3 6 3" xfId="8011"/>
    <cellStyle name="WhitePattern1 3 6 4" xfId="8012"/>
    <cellStyle name="WhitePattern1 3 6 5" xfId="8013"/>
    <cellStyle name="WhitePattern1 3 6 6" xfId="8014"/>
    <cellStyle name="WhitePattern1 4" xfId="8015"/>
    <cellStyle name="WhitePattern1 4 2" xfId="8016"/>
    <cellStyle name="WhitePattern1 4 2 2" xfId="8017"/>
    <cellStyle name="WhitePattern1 4 2 3" xfId="8018"/>
    <cellStyle name="WhitePattern1 4 2 4" xfId="8019"/>
    <cellStyle name="WhitePattern1 4 2 5" xfId="8020"/>
    <cellStyle name="WhitePattern1 4 2 6" xfId="8021"/>
    <cellStyle name="WhitePattern1 4 3" xfId="8022"/>
    <cellStyle name="WhitePattern1 4 3 2" xfId="8023"/>
    <cellStyle name="WhitePattern1 4 3 3" xfId="8024"/>
    <cellStyle name="WhitePattern1 4 3 4" xfId="8025"/>
    <cellStyle name="WhitePattern1 4 3 5" xfId="8026"/>
    <cellStyle name="WhitePattern1 4 3 6" xfId="8027"/>
    <cellStyle name="WhitePattern1 5" xfId="8028"/>
    <cellStyle name="WhitePattern1 5 2" xfId="8029"/>
    <cellStyle name="WhitePattern1 5 2 2" xfId="8030"/>
    <cellStyle name="WhitePattern1 5 2 3" xfId="8031"/>
    <cellStyle name="WhitePattern1 5 2 4" xfId="8032"/>
    <cellStyle name="WhitePattern1 5 2 5" xfId="8033"/>
    <cellStyle name="WhitePattern1 5 2 6" xfId="8034"/>
    <cellStyle name="WhitePattern1 5 3" xfId="8035"/>
    <cellStyle name="WhitePattern1 5 3 2" xfId="8036"/>
    <cellStyle name="WhitePattern1 5 3 3" xfId="8037"/>
    <cellStyle name="WhitePattern1 5 3 4" xfId="8038"/>
    <cellStyle name="WhitePattern1 5 3 5" xfId="8039"/>
    <cellStyle name="WhitePattern1 5 3 6" xfId="8040"/>
    <cellStyle name="WhitePattern1 6" xfId="8041"/>
    <cellStyle name="WhitePattern1 6 2" xfId="8042"/>
    <cellStyle name="WhitePattern1 6 3" xfId="8043"/>
    <cellStyle name="WhitePattern1 6 4" xfId="8044"/>
    <cellStyle name="WhitePattern1 6 5" xfId="8045"/>
    <cellStyle name="WhitePattern1 6 6" xfId="8046"/>
    <cellStyle name="WhitePattern1 7" xfId="8047"/>
    <cellStyle name="WhitePattern1 7 2" xfId="8048"/>
    <cellStyle name="WhitePattern1 7 3" xfId="8049"/>
    <cellStyle name="WhitePattern1 7 4" xfId="8050"/>
    <cellStyle name="WhitePattern1 7 5" xfId="8051"/>
    <cellStyle name="WhitePattern1 7 6" xfId="8052"/>
    <cellStyle name="WhitePattern1 8" xfId="8053"/>
    <cellStyle name="WhitePattern1 8 2" xfId="8054"/>
    <cellStyle name="WhitePattern1 8 3" xfId="8055"/>
    <cellStyle name="WhitePattern1 8 4" xfId="8056"/>
    <cellStyle name="WhiteText" xfId="8057"/>
    <cellStyle name="WhiteText 2" xfId="8058"/>
    <cellStyle name="Year" xfId="8059"/>
    <cellStyle name="Year 2" xfId="8060"/>
    <cellStyle name="Year 3" xfId="8061"/>
    <cellStyle name="Yen" xfId="8062"/>
    <cellStyle name="Yen 2" xfId="8063"/>
    <cellStyle name="Yen 3" xfId="8064"/>
    <cellStyle name="Zero" xfId="8065"/>
    <cellStyle name="アクセント 1" xfId="8066"/>
    <cellStyle name="アクセント 1 2" xfId="8067"/>
    <cellStyle name="アクセント 2" xfId="8068"/>
    <cellStyle name="アクセント 2 2" xfId="8069"/>
    <cellStyle name="アクセント 3" xfId="8070"/>
    <cellStyle name="アクセント 3 2" xfId="8071"/>
    <cellStyle name="アクセント 4" xfId="8072"/>
    <cellStyle name="アクセント 4 2" xfId="8073"/>
    <cellStyle name="アクセント 5" xfId="8074"/>
    <cellStyle name="アクセント 5 2" xfId="8075"/>
    <cellStyle name="アクセント 6" xfId="8076"/>
    <cellStyle name="アクセント 6 2" xfId="8077"/>
    <cellStyle name="タイトル" xfId="8078"/>
    <cellStyle name="タイトル 2" xfId="8079"/>
    <cellStyle name="チェック セル" xfId="8080"/>
    <cellStyle name="チェック セル 2" xfId="8081"/>
    <cellStyle name="どちらでもない" xfId="8082"/>
    <cellStyle name="どちらでもない 2" xfId="8083"/>
    <cellStyle name="パーセント_laroux" xfId="8084"/>
    <cellStyle name="メモ" xfId="8085"/>
    <cellStyle name="メモ 2" xfId="8086"/>
    <cellStyle name="メモ 2 2" xfId="8087"/>
    <cellStyle name="メモ 2 2 2" xfId="8088"/>
    <cellStyle name="メモ 2 2 3" xfId="8089"/>
    <cellStyle name="メモ 2 2 4" xfId="8090"/>
    <cellStyle name="メモ 2 2 5" xfId="8091"/>
    <cellStyle name="メモ 2 2 6" xfId="8092"/>
    <cellStyle name="メモ 2 3" xfId="8093"/>
    <cellStyle name="メモ 2 3 2" xfId="8094"/>
    <cellStyle name="メモ 2 3 3" xfId="8095"/>
    <cellStyle name="メモ 2 3 4" xfId="8096"/>
    <cellStyle name="メモ 2 3 5" xfId="8097"/>
    <cellStyle name="メモ 2 3 6" xfId="8098"/>
    <cellStyle name="メモ 3" xfId="8099"/>
    <cellStyle name="メモ 3 2" xfId="8100"/>
    <cellStyle name="メモ 3 2 2" xfId="8101"/>
    <cellStyle name="メモ 3 2 3" xfId="8102"/>
    <cellStyle name="メモ 3 2 4" xfId="8103"/>
    <cellStyle name="メモ 3 2 5" xfId="8104"/>
    <cellStyle name="メモ 3 2 6" xfId="8105"/>
    <cellStyle name="メモ 3 3" xfId="8106"/>
    <cellStyle name="メモ 3 3 2" xfId="8107"/>
    <cellStyle name="メモ 3 3 3" xfId="8108"/>
    <cellStyle name="メモ 3 3 4" xfId="8109"/>
    <cellStyle name="メモ 3 3 5" xfId="8110"/>
    <cellStyle name="メモ 3 3 6" xfId="8111"/>
    <cellStyle name="メモ 4" xfId="8112"/>
    <cellStyle name="メモ 4 2" xfId="8113"/>
    <cellStyle name="メモ 4 3" xfId="8114"/>
    <cellStyle name="メモ 4 4" xfId="8115"/>
    <cellStyle name="メモ 4 5" xfId="8116"/>
    <cellStyle name="メモ 4 6" xfId="8117"/>
    <cellStyle name="メモ 5" xfId="8118"/>
    <cellStyle name="メモ 5 2" xfId="8119"/>
    <cellStyle name="メモ 5 3" xfId="8120"/>
    <cellStyle name="メモ 5 4" xfId="8121"/>
    <cellStyle name="メモ 5 5" xfId="8122"/>
    <cellStyle name="メモ 5 6" xfId="8123"/>
    <cellStyle name="メモ 6" xfId="8124"/>
    <cellStyle name="メモ 6 2" xfId="8125"/>
    <cellStyle name="メモ 6 3" xfId="8126"/>
    <cellStyle name="メモ 6 4" xfId="8127"/>
    <cellStyle name="メモ 6 5" xfId="8128"/>
    <cellStyle name="リンク セル" xfId="8129"/>
    <cellStyle name="リンク セル 2" xfId="8130"/>
    <cellStyle name="_PLDT" xfId="8131"/>
    <cellStyle name="_Total (2)" xfId="8132"/>
    <cellStyle name="だ[0]_PLDT" xfId="8133"/>
    <cellStyle name="だ_PLDT" xfId="8134"/>
    <cellStyle name="だ[0]_Total (2)" xfId="8135"/>
    <cellStyle name="だ_Total (2)" xfId="8136"/>
    <cellStyle name="籵_pldt" xfId="8137"/>
    <cellStyle name="煦弇[0]_pldt" xfId="8138"/>
    <cellStyle name="煦弇_pldt" xfId="8139"/>
    <cellStyle name="강조색1" xfId="8140"/>
    <cellStyle name="강조색1 2" xfId="8141"/>
    <cellStyle name="강조색2" xfId="8142"/>
    <cellStyle name="강조색2 2" xfId="8143"/>
    <cellStyle name="강조색3" xfId="8144"/>
    <cellStyle name="강조색3 2" xfId="8145"/>
    <cellStyle name="강조색4" xfId="8146"/>
    <cellStyle name="강조색4 2" xfId="8147"/>
    <cellStyle name="강조색5" xfId="8148"/>
    <cellStyle name="강조색5 2" xfId="8149"/>
    <cellStyle name="강조색6" xfId="8150"/>
    <cellStyle name="강조색6 2" xfId="8151"/>
    <cellStyle name="百分比" xfId="1" builtinId="5"/>
    <cellStyle name="百分比 10" xfId="8152"/>
    <cellStyle name="百分比 11" xfId="8153"/>
    <cellStyle name="百分比 12" xfId="8154"/>
    <cellStyle name="百分比 13" xfId="8155"/>
    <cellStyle name="百分比 14" xfId="8156"/>
    <cellStyle name="百分比 15" xfId="8157"/>
    <cellStyle name="百分比 16" xfId="8158"/>
    <cellStyle name="百分比 17" xfId="8159"/>
    <cellStyle name="百分比 18" xfId="8160"/>
    <cellStyle name="百分比 19" xfId="8161"/>
    <cellStyle name="百分比 2" xfId="8162"/>
    <cellStyle name="百分比 2 10 2" xfId="4"/>
    <cellStyle name="百分比 2 2" xfId="8163"/>
    <cellStyle name="百分比 2 2 2" xfId="8164"/>
    <cellStyle name="百分比 2 3" xfId="8165"/>
    <cellStyle name="百分比 2 4" xfId="8166"/>
    <cellStyle name="百分比 2 5" xfId="8167"/>
    <cellStyle name="百分比 2 6" xfId="8168"/>
    <cellStyle name="百分比 2 7" xfId="8169"/>
    <cellStyle name="百分比 3" xfId="8170"/>
    <cellStyle name="百分比 4" xfId="8171"/>
    <cellStyle name="百分比 5" xfId="8172"/>
    <cellStyle name="百分比 6" xfId="8173"/>
    <cellStyle name="百分比 7" xfId="8174"/>
    <cellStyle name="百分比 7 2" xfId="8175"/>
    <cellStyle name="百分比 8" xfId="8176"/>
    <cellStyle name="百分比 9" xfId="8177"/>
    <cellStyle name="标题 1 1" xfId="8178"/>
    <cellStyle name="标题 1 1 1" xfId="8179"/>
    <cellStyle name="标题 1 1 1 2" xfId="8180"/>
    <cellStyle name="标题 1 1 2" xfId="8181"/>
    <cellStyle name="标题 1 2" xfId="8182"/>
    <cellStyle name="标题 1 3" xfId="8183"/>
    <cellStyle name="标题 1 4" xfId="8184"/>
    <cellStyle name="标题 2 1" xfId="8185"/>
    <cellStyle name="标题 2 1 1" xfId="8186"/>
    <cellStyle name="标题 2 1 1 2" xfId="8187"/>
    <cellStyle name="标题 2 1 2" xfId="8188"/>
    <cellStyle name="标题 2 2" xfId="8189"/>
    <cellStyle name="标题 2 2 2" xfId="8190"/>
    <cellStyle name="标题 2 3" xfId="8191"/>
    <cellStyle name="标题 2 3 2" xfId="8192"/>
    <cellStyle name="标题 2 4" xfId="8193"/>
    <cellStyle name="标题 2 5" xfId="8194"/>
    <cellStyle name="标题 2 6" xfId="8195"/>
    <cellStyle name="标题 3 2" xfId="8196"/>
    <cellStyle name="标题 3 2 2" xfId="8197"/>
    <cellStyle name="标题 3 3" xfId="8198"/>
    <cellStyle name="标题 3 3 2" xfId="8199"/>
    <cellStyle name="标题 3 4" xfId="8200"/>
    <cellStyle name="标题 3 5" xfId="8201"/>
    <cellStyle name="标题 3 6" xfId="8202"/>
    <cellStyle name="标题 4 2" xfId="8203"/>
    <cellStyle name="标题 4 2 2" xfId="8204"/>
    <cellStyle name="标题 4 2 3" xfId="8205"/>
    <cellStyle name="标题 4 3" xfId="8206"/>
    <cellStyle name="标题 4 3 2" xfId="8207"/>
    <cellStyle name="标题 4 3 3" xfId="8208"/>
    <cellStyle name="标题 4 4" xfId="8209"/>
    <cellStyle name="标题 4 5" xfId="8210"/>
    <cellStyle name="标题 4 6" xfId="8211"/>
    <cellStyle name="标题 5" xfId="8212"/>
    <cellStyle name="标题 6" xfId="8213"/>
    <cellStyle name="標準 2" xfId="8214"/>
    <cellStyle name="標準 2 2" xfId="8215"/>
    <cellStyle name="標準_１１月価格表" xfId="8216"/>
    <cellStyle name="경고문" xfId="8217"/>
    <cellStyle name="경고문 2" xfId="8218"/>
    <cellStyle name="계산" xfId="8219"/>
    <cellStyle name="계산 2" xfId="8220"/>
    <cellStyle name="계산 2 2" xfId="8221"/>
    <cellStyle name="계산 2 2 2" xfId="8222"/>
    <cellStyle name="계산 2 2 3" xfId="8223"/>
    <cellStyle name="계산 2 2 4" xfId="8224"/>
    <cellStyle name="계산 2 2 5" xfId="8225"/>
    <cellStyle name="계산 2 2 6" xfId="8226"/>
    <cellStyle name="계산 2 3" xfId="8227"/>
    <cellStyle name="계산 2 3 2" xfId="8228"/>
    <cellStyle name="계산 2 3 3" xfId="8229"/>
    <cellStyle name="계산 2 3 4" xfId="8230"/>
    <cellStyle name="계산 2 3 5" xfId="8231"/>
    <cellStyle name="계산 2 3 6" xfId="8232"/>
    <cellStyle name="계산 3" xfId="8233"/>
    <cellStyle name="계산 3 2" xfId="8234"/>
    <cellStyle name="계산 3 2 2" xfId="8235"/>
    <cellStyle name="계산 3 2 3" xfId="8236"/>
    <cellStyle name="계산 3 2 4" xfId="8237"/>
    <cellStyle name="계산 3 2 5" xfId="8238"/>
    <cellStyle name="계산 3 2 6" xfId="8239"/>
    <cellStyle name="계산 3 3" xfId="8240"/>
    <cellStyle name="계산 3 3 2" xfId="8241"/>
    <cellStyle name="계산 3 3 3" xfId="8242"/>
    <cellStyle name="계산 3 3 4" xfId="8243"/>
    <cellStyle name="계산 3 3 5" xfId="8244"/>
    <cellStyle name="계산 3 3 6" xfId="8245"/>
    <cellStyle name="계산 4" xfId="8246"/>
    <cellStyle name="계산 4 2" xfId="8247"/>
    <cellStyle name="계산 4 3" xfId="8248"/>
    <cellStyle name="계산 4 4" xfId="8249"/>
    <cellStyle name="계산 4 5" xfId="8250"/>
    <cellStyle name="계산 4 6" xfId="8251"/>
    <cellStyle name="계산 5" xfId="8252"/>
    <cellStyle name="계산 5 2" xfId="8253"/>
    <cellStyle name="계산 5 3" xfId="8254"/>
    <cellStyle name="계산 5 4" xfId="8255"/>
    <cellStyle name="계산 5 5" xfId="8256"/>
    <cellStyle name="계산 5 6" xfId="8257"/>
    <cellStyle name="계산 6" xfId="8258"/>
    <cellStyle name="계산 6 2" xfId="8259"/>
    <cellStyle name="계산 6 3" xfId="8260"/>
    <cellStyle name="계산 6 4" xfId="8261"/>
    <cellStyle name="계산 6 5" xfId="8262"/>
    <cellStyle name="差 2" xfId="8263"/>
    <cellStyle name="差 2 2" xfId="8264"/>
    <cellStyle name="差 3" xfId="8265"/>
    <cellStyle name="差 3 2" xfId="8266"/>
    <cellStyle name="差 4" xfId="8267"/>
    <cellStyle name="差 5" xfId="8268"/>
    <cellStyle name="差 6" xfId="8269"/>
    <cellStyle name="差_09年回款统计" xfId="8270"/>
    <cellStyle name="差_09年回款统计 2" xfId="8271"/>
    <cellStyle name="差_2009年收入预测" xfId="8272"/>
    <cellStyle name="差_2009年收入预测 2" xfId="8273"/>
    <cellStyle name="差_Total-4月 20090514update" xfId="8274"/>
    <cellStyle name="差_月报-5月 20100603update" xfId="8275"/>
    <cellStyle name="常规" xfId="0" builtinId="0"/>
    <cellStyle name="常规 10" xfId="8276"/>
    <cellStyle name="常规 10 2" xfId="8277"/>
    <cellStyle name="常规 10 2 2" xfId="8278"/>
    <cellStyle name="常规 10 3" xfId="8279"/>
    <cellStyle name="常规 10 3 2" xfId="8280"/>
    <cellStyle name="常规 10 4" xfId="8281"/>
    <cellStyle name="常规 10 4 2" xfId="8282"/>
    <cellStyle name="常规 10 5" xfId="8283"/>
    <cellStyle name="常规 11" xfId="8284"/>
    <cellStyle name="常规 11 2" xfId="8285"/>
    <cellStyle name="常规 12" xfId="8286"/>
    <cellStyle name="常规 12 2" xfId="8287"/>
    <cellStyle name="常规 13" xfId="8288"/>
    <cellStyle name="常规 13 2" xfId="8289"/>
    <cellStyle name="常规 13 3" xfId="8290"/>
    <cellStyle name="常规 14" xfId="7"/>
    <cellStyle name="常规 14 2" xfId="8291"/>
    <cellStyle name="常规 14 3" xfId="8292"/>
    <cellStyle name="常规 14 4" xfId="8293"/>
    <cellStyle name="常规 14 5" xfId="8294"/>
    <cellStyle name="常规 14 6" xfId="8295"/>
    <cellStyle name="常规 15" xfId="8296"/>
    <cellStyle name="常规 16" xfId="8297"/>
    <cellStyle name="常规 17" xfId="8298"/>
    <cellStyle name="常规 18" xfId="8299"/>
    <cellStyle name="常规 19" xfId="8300"/>
    <cellStyle name="常规 2" xfId="13"/>
    <cellStyle name="常规 2 10" xfId="8301"/>
    <cellStyle name="常规 2 11" xfId="8302"/>
    <cellStyle name="常规 2 12" xfId="8303"/>
    <cellStyle name="常规 2 2" xfId="8"/>
    <cellStyle name="常规 2 2 10 2" xfId="9919"/>
    <cellStyle name="常规 2 2 2" xfId="8304"/>
    <cellStyle name="常规 2 2 2 2" xfId="8305"/>
    <cellStyle name="常规 2 2 3" xfId="8306"/>
    <cellStyle name="常规 2 2 4" xfId="8307"/>
    <cellStyle name="常规 2 2 5" xfId="8308"/>
    <cellStyle name="常规 2 2 6" xfId="8309"/>
    <cellStyle name="常规 2 2 7" xfId="8310"/>
    <cellStyle name="常规 2 3" xfId="8311"/>
    <cellStyle name="常规 2 3 2" xfId="8312"/>
    <cellStyle name="常规 2 3 3" xfId="8313"/>
    <cellStyle name="常规 2 4" xfId="8314"/>
    <cellStyle name="常规 2 4 2" xfId="8315"/>
    <cellStyle name="常规 2 5" xfId="8316"/>
    <cellStyle name="常规 2 6" xfId="8317"/>
    <cellStyle name="常规 2 7" xfId="8318"/>
    <cellStyle name="常规 2 7 2" xfId="8319"/>
    <cellStyle name="常规 2 8" xfId="8320"/>
    <cellStyle name="常规 2 9" xfId="8321"/>
    <cellStyle name="常规 20" xfId="5"/>
    <cellStyle name="常规 20 2" xfId="9"/>
    <cellStyle name="常规 20 2 2" xfId="8322"/>
    <cellStyle name="常规 21" xfId="8323"/>
    <cellStyle name="常规 22" xfId="8324"/>
    <cellStyle name="常规 22 2" xfId="8325"/>
    <cellStyle name="常规 23" xfId="8326"/>
    <cellStyle name="常规 24" xfId="8327"/>
    <cellStyle name="常规 25" xfId="8328"/>
    <cellStyle name="常规 26" xfId="8329"/>
    <cellStyle name="常规 27" xfId="8330"/>
    <cellStyle name="常规 28" xfId="8331"/>
    <cellStyle name="常规 29" xfId="8332"/>
    <cellStyle name="常规 3" xfId="10"/>
    <cellStyle name="常规 3 2" xfId="8333"/>
    <cellStyle name="常规 3 2 2" xfId="8334"/>
    <cellStyle name="常规 3 3" xfId="8335"/>
    <cellStyle name="常规 3 4" xfId="8336"/>
    <cellStyle name="常规 3 4 2" xfId="8337"/>
    <cellStyle name="常规 3 4 3" xfId="8338"/>
    <cellStyle name="常规 3 5" xfId="8339"/>
    <cellStyle name="常规 3 6" xfId="8340"/>
    <cellStyle name="常规 3 7" xfId="8341"/>
    <cellStyle name="常规 30" xfId="8342"/>
    <cellStyle name="常规 31" xfId="8343"/>
    <cellStyle name="常规 32" xfId="8344"/>
    <cellStyle name="常规 33" xfId="8345"/>
    <cellStyle name="常规 34" xfId="8346"/>
    <cellStyle name="常规 35" xfId="15"/>
    <cellStyle name="常规 35 2" xfId="9901"/>
    <cellStyle name="常规 35 3" xfId="9903"/>
    <cellStyle name="常规 35 4" xfId="9905"/>
    <cellStyle name="常规 35 5" xfId="9907"/>
    <cellStyle name="常规 35 6" xfId="9909"/>
    <cellStyle name="常规 35 7" xfId="9911"/>
    <cellStyle name="常规 35 8" xfId="9913"/>
    <cellStyle name="常规 35 9" xfId="9915"/>
    <cellStyle name="常规 4" xfId="8347"/>
    <cellStyle name="常规 4 2" xfId="8348"/>
    <cellStyle name="常规 4 2 2" xfId="8349"/>
    <cellStyle name="常规 4 3" xfId="8350"/>
    <cellStyle name="常规 4 3 2" xfId="8351"/>
    <cellStyle name="常规 4 4" xfId="8352"/>
    <cellStyle name="常规 4 4 2" xfId="8353"/>
    <cellStyle name="常规 4 5" xfId="8354"/>
    <cellStyle name="常规 4 6" xfId="8355"/>
    <cellStyle name="常规 4 7" xfId="8356"/>
    <cellStyle name="常规 5" xfId="8357"/>
    <cellStyle name="常规 5 2" xfId="8358"/>
    <cellStyle name="常规 5 2 2" xfId="8359"/>
    <cellStyle name="常规 5 3" xfId="8360"/>
    <cellStyle name="常规 5 3 2" xfId="8361"/>
    <cellStyle name="常规 5 4" xfId="8362"/>
    <cellStyle name="常规 5 5" xfId="8363"/>
    <cellStyle name="常规 5 6" xfId="8364"/>
    <cellStyle name="常规 5 7" xfId="8365"/>
    <cellStyle name="常规 5 8" xfId="8366"/>
    <cellStyle name="常规 6" xfId="8367"/>
    <cellStyle name="常规 6 2" xfId="8368"/>
    <cellStyle name="常规 6 3" xfId="8369"/>
    <cellStyle name="常规 6 3 2" xfId="8370"/>
    <cellStyle name="常规 7" xfId="8371"/>
    <cellStyle name="常规 7 2" xfId="8372"/>
    <cellStyle name="常规 7 3" xfId="8373"/>
    <cellStyle name="常规 7 4" xfId="8374"/>
    <cellStyle name="常规 8" xfId="8375"/>
    <cellStyle name="常规 8 2" xfId="8376"/>
    <cellStyle name="常规 8 3" xfId="8377"/>
    <cellStyle name="常规 9" xfId="8378"/>
    <cellStyle name="常规 9 2" xfId="8379"/>
    <cellStyle name="常规 9 3" xfId="8380"/>
    <cellStyle name="常规_PE&amp;SS Performance Reports" xfId="9918"/>
    <cellStyle name="超連結" xfId="8381"/>
    <cellStyle name="超連結 2" xfId="8382"/>
    <cellStyle name="超連結 2 2" xfId="8383"/>
    <cellStyle name="超連結 3" xfId="8384"/>
    <cellStyle name="超連結 3 2" xfId="8385"/>
    <cellStyle name="超連結 4" xfId="8386"/>
    <cellStyle name="出力" xfId="8387"/>
    <cellStyle name="出力 2" xfId="8388"/>
    <cellStyle name="出力 2 2" xfId="8389"/>
    <cellStyle name="出力 2 2 2" xfId="8390"/>
    <cellStyle name="出力 2 2 3" xfId="8391"/>
    <cellStyle name="出力 2 2 4" xfId="8392"/>
    <cellStyle name="出力 2 2 5" xfId="8393"/>
    <cellStyle name="出力 2 2 6" xfId="8394"/>
    <cellStyle name="出力 2 3" xfId="8395"/>
    <cellStyle name="出力 2 3 2" xfId="8396"/>
    <cellStyle name="出力 2 3 3" xfId="8397"/>
    <cellStyle name="出力 2 3 4" xfId="8398"/>
    <cellStyle name="出力 2 3 5" xfId="8399"/>
    <cellStyle name="出力 2 3 6" xfId="8400"/>
    <cellStyle name="出力 3" xfId="8401"/>
    <cellStyle name="出力 3 2" xfId="8402"/>
    <cellStyle name="出力 3 2 2" xfId="8403"/>
    <cellStyle name="出力 3 2 3" xfId="8404"/>
    <cellStyle name="出力 3 2 4" xfId="8405"/>
    <cellStyle name="出力 3 2 5" xfId="8406"/>
    <cellStyle name="出力 3 2 6" xfId="8407"/>
    <cellStyle name="出力 3 3" xfId="8408"/>
    <cellStyle name="出力 3 3 2" xfId="8409"/>
    <cellStyle name="出力 3 3 3" xfId="8410"/>
    <cellStyle name="出力 3 3 4" xfId="8411"/>
    <cellStyle name="出力 3 3 5" xfId="8412"/>
    <cellStyle name="出力 3 3 6" xfId="8413"/>
    <cellStyle name="出力 4" xfId="8414"/>
    <cellStyle name="出力 4 2" xfId="8415"/>
    <cellStyle name="出力 4 3" xfId="8416"/>
    <cellStyle name="出力 4 4" xfId="8417"/>
    <cellStyle name="出力 4 5" xfId="8418"/>
    <cellStyle name="出力 4 6" xfId="8419"/>
    <cellStyle name="出力 5" xfId="8420"/>
    <cellStyle name="出力 5 2" xfId="8421"/>
    <cellStyle name="出力 5 3" xfId="8422"/>
    <cellStyle name="出力 5 4" xfId="8423"/>
    <cellStyle name="出力 5 5" xfId="8424"/>
    <cellStyle name="出力 5 6" xfId="8425"/>
    <cellStyle name="出力 6" xfId="8426"/>
    <cellStyle name="出力 6 2" xfId="8427"/>
    <cellStyle name="出力 6 3" xfId="8428"/>
    <cellStyle name="出力 6 4" xfId="8429"/>
    <cellStyle name="悪い" xfId="8430"/>
    <cellStyle name="悪い 2" xfId="8431"/>
    <cellStyle name="나쁨" xfId="8432"/>
    <cellStyle name="나쁨 2" xfId="8433"/>
    <cellStyle name="好 2" xfId="8434"/>
    <cellStyle name="好 2 2" xfId="8435"/>
    <cellStyle name="好 3" xfId="8436"/>
    <cellStyle name="好 3 2" xfId="8437"/>
    <cellStyle name="好 4" xfId="8438"/>
    <cellStyle name="好 5" xfId="8439"/>
    <cellStyle name="好 6" xfId="8440"/>
    <cellStyle name="好_09年回款统计" xfId="8441"/>
    <cellStyle name="好_09年回款统计 2" xfId="8442"/>
    <cellStyle name="好_2009年收入预测" xfId="8443"/>
    <cellStyle name="好_2009年收入预测 2" xfId="8444"/>
    <cellStyle name="好_Total-4月 20090514update" xfId="8445"/>
    <cellStyle name="好_关于2010 Q1离职率异常情况的分析报告 数据源" xfId="8446"/>
    <cellStyle name="好_月报-5月 20100603update" xfId="8447"/>
    <cellStyle name="桁区切り [0.00]_１１月価格表" xfId="8448"/>
    <cellStyle name="桁区切り_１１月価格表" xfId="8449"/>
    <cellStyle name="汇总 2" xfId="8450"/>
    <cellStyle name="汇总 2 2" xfId="8451"/>
    <cellStyle name="汇总 2 2 2" xfId="8452"/>
    <cellStyle name="汇总 2 2 2 2" xfId="8453"/>
    <cellStyle name="汇总 2 2 2 3" xfId="8454"/>
    <cellStyle name="汇总 2 2 2 4" xfId="8455"/>
    <cellStyle name="汇总 2 2 2 5" xfId="8456"/>
    <cellStyle name="汇总 2 2 2 6" xfId="8457"/>
    <cellStyle name="汇总 2 2 3" xfId="8458"/>
    <cellStyle name="汇总 2 2 3 2" xfId="8459"/>
    <cellStyle name="汇总 2 2 3 3" xfId="8460"/>
    <cellStyle name="汇总 2 2 3 4" xfId="8461"/>
    <cellStyle name="汇总 2 2 3 5" xfId="8462"/>
    <cellStyle name="汇总 2 2 3 6" xfId="8463"/>
    <cellStyle name="汇总 2 3" xfId="8464"/>
    <cellStyle name="汇总 2 3 2" xfId="8465"/>
    <cellStyle name="汇总 2 3 2 2" xfId="8466"/>
    <cellStyle name="汇总 2 3 2 3" xfId="8467"/>
    <cellStyle name="汇总 2 3 2 4" xfId="8468"/>
    <cellStyle name="汇总 2 3 2 5" xfId="8469"/>
    <cellStyle name="汇总 2 3 2 6" xfId="8470"/>
    <cellStyle name="汇总 2 3 3" xfId="8471"/>
    <cellStyle name="汇总 2 3 3 2" xfId="8472"/>
    <cellStyle name="汇总 2 3 3 3" xfId="8473"/>
    <cellStyle name="汇总 2 3 3 4" xfId="8474"/>
    <cellStyle name="汇总 2 3 3 5" xfId="8475"/>
    <cellStyle name="汇总 2 3 3 6" xfId="8476"/>
    <cellStyle name="汇总 2 4" xfId="8477"/>
    <cellStyle name="汇总 2 4 2" xfId="8478"/>
    <cellStyle name="汇总 2 4 3" xfId="8479"/>
    <cellStyle name="汇总 2 4 4" xfId="8480"/>
    <cellStyle name="汇总 2 4 5" xfId="8481"/>
    <cellStyle name="汇总 2 4 6" xfId="8482"/>
    <cellStyle name="汇总 2 5" xfId="8483"/>
    <cellStyle name="汇总 2 5 2" xfId="8484"/>
    <cellStyle name="汇总 2 5 3" xfId="8485"/>
    <cellStyle name="汇总 2 5 4" xfId="8486"/>
    <cellStyle name="汇总 2 5 5" xfId="8487"/>
    <cellStyle name="汇总 2 5 6" xfId="8488"/>
    <cellStyle name="汇总 2 6" xfId="8489"/>
    <cellStyle name="汇总 2 6 2" xfId="8490"/>
    <cellStyle name="汇总 2 6 3" xfId="8491"/>
    <cellStyle name="汇总 2 6 4" xfId="8492"/>
    <cellStyle name="汇总 3" xfId="8493"/>
    <cellStyle name="汇总 3 2" xfId="8494"/>
    <cellStyle name="汇总 3 2 2" xfId="8495"/>
    <cellStyle name="汇总 3 2 2 2" xfId="8496"/>
    <cellStyle name="汇总 3 2 2 3" xfId="8497"/>
    <cellStyle name="汇总 3 2 2 4" xfId="8498"/>
    <cellStyle name="汇总 3 2 2 5" xfId="8499"/>
    <cellStyle name="汇总 3 2 2 6" xfId="8500"/>
    <cellStyle name="汇总 3 2 3" xfId="8501"/>
    <cellStyle name="汇总 3 2 3 2" xfId="8502"/>
    <cellStyle name="汇总 3 2 3 3" xfId="8503"/>
    <cellStyle name="汇总 3 2 3 4" xfId="8504"/>
    <cellStyle name="汇总 3 2 3 5" xfId="8505"/>
    <cellStyle name="汇总 3 2 3 6" xfId="8506"/>
    <cellStyle name="汇总 3 3" xfId="8507"/>
    <cellStyle name="汇总 3 3 2" xfId="8508"/>
    <cellStyle name="汇总 3 3 2 2" xfId="8509"/>
    <cellStyle name="汇总 3 3 2 3" xfId="8510"/>
    <cellStyle name="汇总 3 3 2 4" xfId="8511"/>
    <cellStyle name="汇总 3 3 2 5" xfId="8512"/>
    <cellStyle name="汇总 3 3 2 6" xfId="8513"/>
    <cellStyle name="汇总 3 3 3" xfId="8514"/>
    <cellStyle name="汇总 3 3 3 2" xfId="8515"/>
    <cellStyle name="汇总 3 3 3 3" xfId="8516"/>
    <cellStyle name="汇总 3 3 3 4" xfId="8517"/>
    <cellStyle name="汇总 3 3 3 5" xfId="8518"/>
    <cellStyle name="汇总 3 3 3 6" xfId="8519"/>
    <cellStyle name="汇总 3 4" xfId="8520"/>
    <cellStyle name="汇总 3 4 2" xfId="8521"/>
    <cellStyle name="汇总 3 4 3" xfId="8522"/>
    <cellStyle name="汇总 3 4 4" xfId="8523"/>
    <cellStyle name="汇总 3 4 5" xfId="8524"/>
    <cellStyle name="汇总 3 4 6" xfId="8525"/>
    <cellStyle name="汇总 3 5" xfId="8526"/>
    <cellStyle name="汇总 3 5 2" xfId="8527"/>
    <cellStyle name="汇总 3 5 3" xfId="8528"/>
    <cellStyle name="汇总 3 5 4" xfId="8529"/>
    <cellStyle name="汇总 3 5 5" xfId="8530"/>
    <cellStyle name="汇总 3 5 6" xfId="8531"/>
    <cellStyle name="汇总 3 6" xfId="8532"/>
    <cellStyle name="汇总 3 6 2" xfId="8533"/>
    <cellStyle name="汇总 3 6 3" xfId="8534"/>
    <cellStyle name="汇总 3 6 4" xfId="8535"/>
    <cellStyle name="汇总 4" xfId="8536"/>
    <cellStyle name="汇总 4 2" xfId="8537"/>
    <cellStyle name="汇总 4 2 2" xfId="8538"/>
    <cellStyle name="汇总 4 2 2 2" xfId="8539"/>
    <cellStyle name="汇总 4 2 2 3" xfId="8540"/>
    <cellStyle name="汇总 4 2 2 4" xfId="8541"/>
    <cellStyle name="汇总 4 2 2 5" xfId="8542"/>
    <cellStyle name="汇总 4 2 2 6" xfId="8543"/>
    <cellStyle name="汇总 4 2 3" xfId="8544"/>
    <cellStyle name="汇总 4 2 3 2" xfId="8545"/>
    <cellStyle name="汇总 4 2 3 3" xfId="8546"/>
    <cellStyle name="汇总 4 2 3 4" xfId="8547"/>
    <cellStyle name="汇总 4 2 3 5" xfId="8548"/>
    <cellStyle name="汇总 4 2 3 6" xfId="8549"/>
    <cellStyle name="汇总 4 3" xfId="8550"/>
    <cellStyle name="汇总 4 3 2" xfId="8551"/>
    <cellStyle name="汇总 4 3 2 2" xfId="8552"/>
    <cellStyle name="汇总 4 3 2 3" xfId="8553"/>
    <cellStyle name="汇总 4 3 2 4" xfId="8554"/>
    <cellStyle name="汇总 4 3 2 5" xfId="8555"/>
    <cellStyle name="汇总 4 3 2 6" xfId="8556"/>
    <cellStyle name="汇总 4 3 3" xfId="8557"/>
    <cellStyle name="汇总 4 3 3 2" xfId="8558"/>
    <cellStyle name="汇总 4 3 3 3" xfId="8559"/>
    <cellStyle name="汇总 4 3 3 4" xfId="8560"/>
    <cellStyle name="汇总 4 3 3 5" xfId="8561"/>
    <cellStyle name="汇总 4 3 3 6" xfId="8562"/>
    <cellStyle name="汇总 4 4" xfId="8563"/>
    <cellStyle name="汇总 4 4 2" xfId="8564"/>
    <cellStyle name="汇总 4 4 3" xfId="8565"/>
    <cellStyle name="汇总 4 4 4" xfId="8566"/>
    <cellStyle name="汇总 4 4 5" xfId="8567"/>
    <cellStyle name="汇总 4 4 6" xfId="8568"/>
    <cellStyle name="汇总 4 5" xfId="8569"/>
    <cellStyle name="汇总 4 5 2" xfId="8570"/>
    <cellStyle name="汇总 4 5 3" xfId="8571"/>
    <cellStyle name="汇总 4 5 4" xfId="8572"/>
    <cellStyle name="汇总 4 5 5" xfId="8573"/>
    <cellStyle name="汇总 4 5 6" xfId="8574"/>
    <cellStyle name="汇总 5" xfId="8575"/>
    <cellStyle name="汇总 5 2" xfId="8576"/>
    <cellStyle name="汇总 5 2 2" xfId="8577"/>
    <cellStyle name="汇总 5 2 2 2" xfId="8578"/>
    <cellStyle name="汇总 5 2 2 3" xfId="8579"/>
    <cellStyle name="汇总 5 2 2 4" xfId="8580"/>
    <cellStyle name="汇总 5 2 2 5" xfId="8581"/>
    <cellStyle name="汇总 5 2 2 6" xfId="8582"/>
    <cellStyle name="汇总 5 2 3" xfId="8583"/>
    <cellStyle name="汇总 5 2 3 2" xfId="8584"/>
    <cellStyle name="汇总 5 2 3 3" xfId="8585"/>
    <cellStyle name="汇总 5 2 3 4" xfId="8586"/>
    <cellStyle name="汇总 5 2 3 5" xfId="8587"/>
    <cellStyle name="汇总 5 2 3 6" xfId="8588"/>
    <cellStyle name="汇总 5 3" xfId="8589"/>
    <cellStyle name="汇总 5 3 2" xfId="8590"/>
    <cellStyle name="汇总 5 3 2 2" xfId="8591"/>
    <cellStyle name="汇总 5 3 2 3" xfId="8592"/>
    <cellStyle name="汇总 5 3 2 4" xfId="8593"/>
    <cellStyle name="汇总 5 3 2 5" xfId="8594"/>
    <cellStyle name="汇总 5 3 2 6" xfId="8595"/>
    <cellStyle name="汇总 5 3 3" xfId="8596"/>
    <cellStyle name="汇总 5 3 3 2" xfId="8597"/>
    <cellStyle name="汇总 5 3 3 3" xfId="8598"/>
    <cellStyle name="汇总 5 3 3 4" xfId="8599"/>
    <cellStyle name="汇总 5 3 3 5" xfId="8600"/>
    <cellStyle name="汇总 5 3 3 6" xfId="8601"/>
    <cellStyle name="汇总 5 4" xfId="8602"/>
    <cellStyle name="汇总 5 4 2" xfId="8603"/>
    <cellStyle name="汇总 5 4 3" xfId="8604"/>
    <cellStyle name="汇总 5 4 4" xfId="8605"/>
    <cellStyle name="汇总 5 4 5" xfId="8606"/>
    <cellStyle name="汇总 5 4 6" xfId="8607"/>
    <cellStyle name="汇总 5 5" xfId="8608"/>
    <cellStyle name="汇总 5 5 2" xfId="8609"/>
    <cellStyle name="汇总 5 5 3" xfId="8610"/>
    <cellStyle name="汇总 5 5 4" xfId="8611"/>
    <cellStyle name="汇总 5 5 5" xfId="8612"/>
    <cellStyle name="汇总 5 5 6" xfId="8613"/>
    <cellStyle name="汇总 6" xfId="8614"/>
    <cellStyle name="貨幣 [0]_CFB617" xfId="8615"/>
    <cellStyle name="貨幣[0]_0101-0108" xfId="8616"/>
    <cellStyle name="貨幣_CFB617" xfId="8617"/>
    <cellStyle name="集計" xfId="8618"/>
    <cellStyle name="集計 2" xfId="8619"/>
    <cellStyle name="集計 2 2" xfId="8620"/>
    <cellStyle name="集計 2 2 2" xfId="8621"/>
    <cellStyle name="集計 2 2 3" xfId="8622"/>
    <cellStyle name="集計 2 2 4" xfId="8623"/>
    <cellStyle name="集計 2 2 5" xfId="8624"/>
    <cellStyle name="集計 2 2 6" xfId="8625"/>
    <cellStyle name="集計 2 3" xfId="8626"/>
    <cellStyle name="集計 2 3 2" xfId="8627"/>
    <cellStyle name="集計 2 3 3" xfId="8628"/>
    <cellStyle name="集計 2 3 4" xfId="8629"/>
    <cellStyle name="集計 2 3 5" xfId="8630"/>
    <cellStyle name="集計 2 3 6" xfId="8631"/>
    <cellStyle name="集計 3" xfId="8632"/>
    <cellStyle name="集計 3 2" xfId="8633"/>
    <cellStyle name="集計 3 2 2" xfId="8634"/>
    <cellStyle name="集計 3 2 3" xfId="8635"/>
    <cellStyle name="集計 3 2 4" xfId="8636"/>
    <cellStyle name="集計 3 2 5" xfId="8637"/>
    <cellStyle name="集計 3 2 6" xfId="8638"/>
    <cellStyle name="集計 3 3" xfId="8639"/>
    <cellStyle name="集計 3 3 2" xfId="8640"/>
    <cellStyle name="集計 3 3 3" xfId="8641"/>
    <cellStyle name="集計 3 3 4" xfId="8642"/>
    <cellStyle name="集計 3 3 5" xfId="8643"/>
    <cellStyle name="集計 3 3 6" xfId="8644"/>
    <cellStyle name="集計 4" xfId="8645"/>
    <cellStyle name="集計 4 2" xfId="8646"/>
    <cellStyle name="集計 4 3" xfId="8647"/>
    <cellStyle name="集計 4 4" xfId="8648"/>
    <cellStyle name="集計 4 5" xfId="8649"/>
    <cellStyle name="集計 4 6" xfId="8650"/>
    <cellStyle name="集計 5" xfId="8651"/>
    <cellStyle name="集計 5 2" xfId="8652"/>
    <cellStyle name="集計 5 3" xfId="8653"/>
    <cellStyle name="集計 5 4" xfId="8654"/>
    <cellStyle name="集計 5 5" xfId="8655"/>
    <cellStyle name="集計 5 6" xfId="8656"/>
    <cellStyle name="集計 6" xfId="8657"/>
    <cellStyle name="集計 6 2" xfId="8658"/>
    <cellStyle name="集計 6 3" xfId="8659"/>
    <cellStyle name="集計 6 4" xfId="8660"/>
    <cellStyle name="计算 2" xfId="8661"/>
    <cellStyle name="计算 2 2" xfId="8662"/>
    <cellStyle name="计算 2 2 2" xfId="8663"/>
    <cellStyle name="计算 2 2 2 2" xfId="8664"/>
    <cellStyle name="计算 2 2 2 3" xfId="8665"/>
    <cellStyle name="计算 2 2 2 4" xfId="8666"/>
    <cellStyle name="计算 2 2 2 5" xfId="8667"/>
    <cellStyle name="计算 2 2 2 6" xfId="8668"/>
    <cellStyle name="计算 2 2 3" xfId="8669"/>
    <cellStyle name="计算 2 2 3 2" xfId="8670"/>
    <cellStyle name="计算 2 2 3 3" xfId="8671"/>
    <cellStyle name="计算 2 2 3 4" xfId="8672"/>
    <cellStyle name="计算 2 2 3 5" xfId="8673"/>
    <cellStyle name="计算 2 2 3 6" xfId="8674"/>
    <cellStyle name="计算 2 3" xfId="8675"/>
    <cellStyle name="计算 2 3 2" xfId="8676"/>
    <cellStyle name="计算 2 3 2 2" xfId="8677"/>
    <cellStyle name="计算 2 3 2 3" xfId="8678"/>
    <cellStyle name="计算 2 3 2 4" xfId="8679"/>
    <cellStyle name="计算 2 3 2 5" xfId="8680"/>
    <cellStyle name="计算 2 3 2 6" xfId="8681"/>
    <cellStyle name="计算 2 3 3" xfId="8682"/>
    <cellStyle name="计算 2 3 3 2" xfId="8683"/>
    <cellStyle name="计算 2 3 3 3" xfId="8684"/>
    <cellStyle name="计算 2 3 3 4" xfId="8685"/>
    <cellStyle name="计算 2 3 3 5" xfId="8686"/>
    <cellStyle name="计算 2 3 3 6" xfId="8687"/>
    <cellStyle name="计算 2 4" xfId="8688"/>
    <cellStyle name="计算 2 4 2" xfId="8689"/>
    <cellStyle name="计算 2 4 3" xfId="8690"/>
    <cellStyle name="计算 2 4 4" xfId="8691"/>
    <cellStyle name="计算 2 4 5" xfId="8692"/>
    <cellStyle name="计算 2 4 6" xfId="8693"/>
    <cellStyle name="计算 2 5" xfId="8694"/>
    <cellStyle name="计算 2 5 2" xfId="8695"/>
    <cellStyle name="计算 2 5 3" xfId="8696"/>
    <cellStyle name="计算 2 5 4" xfId="8697"/>
    <cellStyle name="计算 2 5 5" xfId="8698"/>
    <cellStyle name="计算 2 5 6" xfId="8699"/>
    <cellStyle name="计算 2 6" xfId="8700"/>
    <cellStyle name="计算 2 6 2" xfId="8701"/>
    <cellStyle name="计算 2 6 3" xfId="8702"/>
    <cellStyle name="计算 2 6 4" xfId="8703"/>
    <cellStyle name="计算 2 6 5" xfId="8704"/>
    <cellStyle name="计算 3" xfId="8705"/>
    <cellStyle name="计算 3 2" xfId="8706"/>
    <cellStyle name="计算 3 2 2" xfId="8707"/>
    <cellStyle name="计算 3 2 2 2" xfId="8708"/>
    <cellStyle name="计算 3 2 2 3" xfId="8709"/>
    <cellStyle name="计算 3 2 2 4" xfId="8710"/>
    <cellStyle name="计算 3 2 2 5" xfId="8711"/>
    <cellStyle name="计算 3 2 2 6" xfId="8712"/>
    <cellStyle name="计算 3 2 3" xfId="8713"/>
    <cellStyle name="计算 3 2 3 2" xfId="8714"/>
    <cellStyle name="计算 3 2 3 3" xfId="8715"/>
    <cellStyle name="计算 3 2 3 4" xfId="8716"/>
    <cellStyle name="计算 3 2 3 5" xfId="8717"/>
    <cellStyle name="计算 3 2 3 6" xfId="8718"/>
    <cellStyle name="计算 3 3" xfId="8719"/>
    <cellStyle name="计算 3 3 2" xfId="8720"/>
    <cellStyle name="计算 3 3 2 2" xfId="8721"/>
    <cellStyle name="计算 3 3 2 3" xfId="8722"/>
    <cellStyle name="计算 3 3 2 4" xfId="8723"/>
    <cellStyle name="计算 3 3 2 5" xfId="8724"/>
    <cellStyle name="计算 3 3 2 6" xfId="8725"/>
    <cellStyle name="计算 3 3 3" xfId="8726"/>
    <cellStyle name="计算 3 3 3 2" xfId="8727"/>
    <cellStyle name="计算 3 3 3 3" xfId="8728"/>
    <cellStyle name="计算 3 3 3 4" xfId="8729"/>
    <cellStyle name="计算 3 3 3 5" xfId="8730"/>
    <cellStyle name="计算 3 3 3 6" xfId="8731"/>
    <cellStyle name="计算 3 4" xfId="8732"/>
    <cellStyle name="计算 3 4 2" xfId="8733"/>
    <cellStyle name="计算 3 4 3" xfId="8734"/>
    <cellStyle name="计算 3 4 4" xfId="8735"/>
    <cellStyle name="计算 3 4 5" xfId="8736"/>
    <cellStyle name="计算 3 4 6" xfId="8737"/>
    <cellStyle name="计算 3 5" xfId="8738"/>
    <cellStyle name="计算 3 5 2" xfId="8739"/>
    <cellStyle name="计算 3 5 3" xfId="8740"/>
    <cellStyle name="计算 3 5 4" xfId="8741"/>
    <cellStyle name="计算 3 5 5" xfId="8742"/>
    <cellStyle name="计算 3 5 6" xfId="8743"/>
    <cellStyle name="计算 3 6" xfId="8744"/>
    <cellStyle name="计算 3 6 2" xfId="8745"/>
    <cellStyle name="计算 3 6 3" xfId="8746"/>
    <cellStyle name="计算 3 6 4" xfId="8747"/>
    <cellStyle name="计算 3 6 5" xfId="8748"/>
    <cellStyle name="计算 4" xfId="8749"/>
    <cellStyle name="计算 4 2" xfId="8750"/>
    <cellStyle name="计算 4 2 2" xfId="8751"/>
    <cellStyle name="计算 4 2 2 2" xfId="8752"/>
    <cellStyle name="计算 4 2 2 3" xfId="8753"/>
    <cellStyle name="计算 4 2 2 4" xfId="8754"/>
    <cellStyle name="计算 4 2 2 5" xfId="8755"/>
    <cellStyle name="计算 4 2 2 6" xfId="8756"/>
    <cellStyle name="计算 4 2 3" xfId="8757"/>
    <cellStyle name="计算 4 2 3 2" xfId="8758"/>
    <cellStyle name="计算 4 2 3 3" xfId="8759"/>
    <cellStyle name="计算 4 2 3 4" xfId="8760"/>
    <cellStyle name="计算 4 2 3 5" xfId="8761"/>
    <cellStyle name="计算 4 2 3 6" xfId="8762"/>
    <cellStyle name="计算 4 3" xfId="8763"/>
    <cellStyle name="计算 4 3 2" xfId="8764"/>
    <cellStyle name="计算 4 3 2 2" xfId="8765"/>
    <cellStyle name="计算 4 3 2 3" xfId="8766"/>
    <cellStyle name="计算 4 3 2 4" xfId="8767"/>
    <cellStyle name="计算 4 3 2 5" xfId="8768"/>
    <cellStyle name="计算 4 3 2 6" xfId="8769"/>
    <cellStyle name="计算 4 3 3" xfId="8770"/>
    <cellStyle name="计算 4 3 3 2" xfId="8771"/>
    <cellStyle name="计算 4 3 3 3" xfId="8772"/>
    <cellStyle name="计算 4 3 3 4" xfId="8773"/>
    <cellStyle name="计算 4 3 3 5" xfId="8774"/>
    <cellStyle name="计算 4 3 3 6" xfId="8775"/>
    <cellStyle name="计算 4 4" xfId="8776"/>
    <cellStyle name="计算 4 4 2" xfId="8777"/>
    <cellStyle name="计算 4 4 3" xfId="8778"/>
    <cellStyle name="计算 4 4 4" xfId="8779"/>
    <cellStyle name="计算 4 4 5" xfId="8780"/>
    <cellStyle name="计算 4 4 6" xfId="8781"/>
    <cellStyle name="计算 4 5" xfId="8782"/>
    <cellStyle name="计算 4 5 2" xfId="8783"/>
    <cellStyle name="计算 4 5 3" xfId="8784"/>
    <cellStyle name="计算 4 5 4" xfId="8785"/>
    <cellStyle name="计算 4 5 5" xfId="8786"/>
    <cellStyle name="计算 4 5 6" xfId="8787"/>
    <cellStyle name="计算 5" xfId="8788"/>
    <cellStyle name="计算 5 2" xfId="8789"/>
    <cellStyle name="计算 5 2 2" xfId="8790"/>
    <cellStyle name="计算 5 2 2 2" xfId="8791"/>
    <cellStyle name="计算 5 2 2 3" xfId="8792"/>
    <cellStyle name="计算 5 2 2 4" xfId="8793"/>
    <cellStyle name="计算 5 2 2 5" xfId="8794"/>
    <cellStyle name="计算 5 2 2 6" xfId="8795"/>
    <cellStyle name="计算 5 2 3" xfId="8796"/>
    <cellStyle name="计算 5 2 3 2" xfId="8797"/>
    <cellStyle name="计算 5 2 3 3" xfId="8798"/>
    <cellStyle name="计算 5 2 3 4" xfId="8799"/>
    <cellStyle name="计算 5 2 3 5" xfId="8800"/>
    <cellStyle name="计算 5 2 3 6" xfId="8801"/>
    <cellStyle name="计算 5 3" xfId="8802"/>
    <cellStyle name="计算 5 3 2" xfId="8803"/>
    <cellStyle name="计算 5 3 2 2" xfId="8804"/>
    <cellStyle name="计算 5 3 2 3" xfId="8805"/>
    <cellStyle name="计算 5 3 2 4" xfId="8806"/>
    <cellStyle name="计算 5 3 2 5" xfId="8807"/>
    <cellStyle name="计算 5 3 2 6" xfId="8808"/>
    <cellStyle name="计算 5 3 3" xfId="8809"/>
    <cellStyle name="计算 5 3 3 2" xfId="8810"/>
    <cellStyle name="计算 5 3 3 3" xfId="8811"/>
    <cellStyle name="计算 5 3 3 4" xfId="8812"/>
    <cellStyle name="计算 5 3 3 5" xfId="8813"/>
    <cellStyle name="计算 5 3 3 6" xfId="8814"/>
    <cellStyle name="计算 5 4" xfId="8815"/>
    <cellStyle name="计算 5 4 2" xfId="8816"/>
    <cellStyle name="计算 5 4 3" xfId="8817"/>
    <cellStyle name="计算 5 4 4" xfId="8818"/>
    <cellStyle name="计算 5 4 5" xfId="8819"/>
    <cellStyle name="计算 5 4 6" xfId="8820"/>
    <cellStyle name="计算 5 5" xfId="8821"/>
    <cellStyle name="计算 5 5 2" xfId="8822"/>
    <cellStyle name="计算 5 5 3" xfId="8823"/>
    <cellStyle name="计算 5 5 4" xfId="8824"/>
    <cellStyle name="计算 5 5 5" xfId="8825"/>
    <cellStyle name="计算 5 5 6" xfId="8826"/>
    <cellStyle name="计算 6" xfId="8827"/>
    <cellStyle name="計算" xfId="8828"/>
    <cellStyle name="計算 2" xfId="8829"/>
    <cellStyle name="計算 2 2" xfId="8830"/>
    <cellStyle name="計算 2 2 2" xfId="8831"/>
    <cellStyle name="計算 2 2 3" xfId="8832"/>
    <cellStyle name="計算 2 2 4" xfId="8833"/>
    <cellStyle name="計算 2 2 5" xfId="8834"/>
    <cellStyle name="計算 2 2 6" xfId="8835"/>
    <cellStyle name="計算 2 3" xfId="8836"/>
    <cellStyle name="計算 2 3 2" xfId="8837"/>
    <cellStyle name="計算 2 3 3" xfId="8838"/>
    <cellStyle name="計算 2 3 4" xfId="8839"/>
    <cellStyle name="計算 2 3 5" xfId="8840"/>
    <cellStyle name="計算 2 3 6" xfId="8841"/>
    <cellStyle name="計算 3" xfId="8842"/>
    <cellStyle name="計算 3 2" xfId="8843"/>
    <cellStyle name="計算 3 2 2" xfId="8844"/>
    <cellStyle name="計算 3 2 3" xfId="8845"/>
    <cellStyle name="計算 3 2 4" xfId="8846"/>
    <cellStyle name="計算 3 2 5" xfId="8847"/>
    <cellStyle name="計算 3 2 6" xfId="8848"/>
    <cellStyle name="計算 3 3" xfId="8849"/>
    <cellStyle name="計算 3 3 2" xfId="8850"/>
    <cellStyle name="計算 3 3 3" xfId="8851"/>
    <cellStyle name="計算 3 3 4" xfId="8852"/>
    <cellStyle name="計算 3 3 5" xfId="8853"/>
    <cellStyle name="計算 3 3 6" xfId="8854"/>
    <cellStyle name="計算 4" xfId="8855"/>
    <cellStyle name="計算 4 2" xfId="8856"/>
    <cellStyle name="計算 4 3" xfId="8857"/>
    <cellStyle name="計算 4 4" xfId="8858"/>
    <cellStyle name="計算 4 5" xfId="8859"/>
    <cellStyle name="計算 4 6" xfId="8860"/>
    <cellStyle name="計算 5" xfId="8861"/>
    <cellStyle name="計算 5 2" xfId="8862"/>
    <cellStyle name="計算 5 3" xfId="8863"/>
    <cellStyle name="計算 5 4" xfId="8864"/>
    <cellStyle name="計算 5 5" xfId="8865"/>
    <cellStyle name="計算 5 6" xfId="8866"/>
    <cellStyle name="計算 6" xfId="8867"/>
    <cellStyle name="計算 6 2" xfId="8868"/>
    <cellStyle name="計算 6 3" xfId="8869"/>
    <cellStyle name="計算 6 4" xfId="8870"/>
    <cellStyle name="計算 6 5" xfId="8871"/>
    <cellStyle name="检查单元格 2" xfId="8872"/>
    <cellStyle name="检查单元格 2 2" xfId="8873"/>
    <cellStyle name="检查单元格 3" xfId="8874"/>
    <cellStyle name="检查单元格 3 2" xfId="8875"/>
    <cellStyle name="检查单元格 4" xfId="8876"/>
    <cellStyle name="检查单元格 5" xfId="8877"/>
    <cellStyle name="检查单元格 6" xfId="8878"/>
    <cellStyle name="見出し 1" xfId="8879"/>
    <cellStyle name="見出し 1 2" xfId="8880"/>
    <cellStyle name="見出し 2" xfId="8881"/>
    <cellStyle name="見出し 2 2" xfId="8882"/>
    <cellStyle name="見出し 3" xfId="8883"/>
    <cellStyle name="見出し 3 2" xfId="8884"/>
    <cellStyle name="見出し 4" xfId="8885"/>
    <cellStyle name="見出し 4 2" xfId="8886"/>
    <cellStyle name="解释性文本 2" xfId="8887"/>
    <cellStyle name="解释性文本 2 2" xfId="8888"/>
    <cellStyle name="解释性文本 3" xfId="8889"/>
    <cellStyle name="解释性文本 3 2" xfId="8890"/>
    <cellStyle name="解释性文本 4" xfId="8891"/>
    <cellStyle name="解释性文本 5" xfId="8892"/>
    <cellStyle name="解释性文本 6" xfId="8893"/>
    <cellStyle name="警告文" xfId="8894"/>
    <cellStyle name="警告文 2" xfId="8895"/>
    <cellStyle name="警告文本 2" xfId="8896"/>
    <cellStyle name="警告文本 2 2" xfId="8897"/>
    <cellStyle name="警告文本 3" xfId="8898"/>
    <cellStyle name="警告文本 3 2" xfId="8899"/>
    <cellStyle name="警告文本 4" xfId="8900"/>
    <cellStyle name="警告文本 5" xfId="8901"/>
    <cellStyle name="警告文本 6" xfId="8902"/>
    <cellStyle name="链接单元格 2" xfId="8903"/>
    <cellStyle name="链接单元格 2 2" xfId="8904"/>
    <cellStyle name="链接单元格 3" xfId="8905"/>
    <cellStyle name="链接单元格 3 2" xfId="8906"/>
    <cellStyle name="链接单元格 4" xfId="8907"/>
    <cellStyle name="链接单元格 5" xfId="8908"/>
    <cellStyle name="链接单元格 6" xfId="8909"/>
    <cellStyle name="良い" xfId="8910"/>
    <cellStyle name="良い 2" xfId="8911"/>
    <cellStyle name="砯刽 [0]_PLDT" xfId="8912"/>
    <cellStyle name="砯刽_PLDT" xfId="8913"/>
    <cellStyle name="普通_ 报 价 原 则" xfId="8914"/>
    <cellStyle name="千分位 2" xfId="8915"/>
    <cellStyle name="千分位 2 2" xfId="8916"/>
    <cellStyle name="千分位 2 3" xfId="8917"/>
    <cellStyle name="千分位 2 4" xfId="8918"/>
    <cellStyle name="千分位 2 5" xfId="8919"/>
    <cellStyle name="千分位 2 6" xfId="8920"/>
    <cellStyle name="千分位 2 7" xfId="8921"/>
    <cellStyle name="千分位 2 8" xfId="8922"/>
    <cellStyle name="千分位[0] 2" xfId="8923"/>
    <cellStyle name="千分位[0]_CFB617" xfId="8924"/>
    <cellStyle name="千分位_CFB617" xfId="8925"/>
    <cellStyle name="千位[0]_1995" xfId="8926"/>
    <cellStyle name="千位_1995" xfId="8927"/>
    <cellStyle name="千位分隔" xfId="12" builtinId="3"/>
    <cellStyle name="千位分隔 10" xfId="8928"/>
    <cellStyle name="千位分隔 10 2" xfId="8929"/>
    <cellStyle name="千位分隔 10 3" xfId="8930"/>
    <cellStyle name="千位分隔 10 4" xfId="8931"/>
    <cellStyle name="千位分隔 11" xfId="8932"/>
    <cellStyle name="千位分隔 12" xfId="8933"/>
    <cellStyle name="千位分隔 13" xfId="11"/>
    <cellStyle name="千位分隔 13 2" xfId="8934"/>
    <cellStyle name="千位分隔 13 3" xfId="8935"/>
    <cellStyle name="千位分隔 13 4" xfId="8936"/>
    <cellStyle name="千位分隔 14" xfId="8937"/>
    <cellStyle name="千位分隔 15" xfId="8938"/>
    <cellStyle name="千位分隔 16" xfId="8939"/>
    <cellStyle name="千位分隔 17" xfId="8940"/>
    <cellStyle name="千位分隔 18" xfId="8941"/>
    <cellStyle name="千位分隔 19" xfId="8942"/>
    <cellStyle name="千位分隔 2" xfId="2"/>
    <cellStyle name="千位分隔 2 10" xfId="9920"/>
    <cellStyle name="千位分隔 2 2" xfId="8943"/>
    <cellStyle name="千位分隔 2 2 2" xfId="8944"/>
    <cellStyle name="千位分隔 2 2 2 2" xfId="8945"/>
    <cellStyle name="千位分隔 2 2 3" xfId="8946"/>
    <cellStyle name="千位分隔 2 3" xfId="8947"/>
    <cellStyle name="千位分隔 2 4" xfId="8948"/>
    <cellStyle name="千位分隔 2 5" xfId="8949"/>
    <cellStyle name="千位分隔 2 6" xfId="8950"/>
    <cellStyle name="千位分隔 2 7" xfId="8951"/>
    <cellStyle name="千位分隔 20" xfId="8952"/>
    <cellStyle name="千位分隔 21" xfId="8953"/>
    <cellStyle name="千位分隔 22" xfId="16"/>
    <cellStyle name="千位分隔 22 2" xfId="9902"/>
    <cellStyle name="千位分隔 22 3" xfId="9904"/>
    <cellStyle name="千位分隔 22 4" xfId="9906"/>
    <cellStyle name="千位分隔 22 5" xfId="9908"/>
    <cellStyle name="千位分隔 22 6" xfId="9910"/>
    <cellStyle name="千位分隔 22 7" xfId="9912"/>
    <cellStyle name="千位分隔 22 8" xfId="9914"/>
    <cellStyle name="千位分隔 22 9" xfId="9916"/>
    <cellStyle name="千位分隔 25" xfId="8954"/>
    <cellStyle name="千位分隔 3" xfId="14"/>
    <cellStyle name="千位分隔 3 10" xfId="8955"/>
    <cellStyle name="千位分隔 3 17" xfId="3"/>
    <cellStyle name="千位分隔 3 2" xfId="8956"/>
    <cellStyle name="千位分隔 3 2 2" xfId="8957"/>
    <cellStyle name="千位分隔 3 2 2 2" xfId="8958"/>
    <cellStyle name="千位分隔 3 3" xfId="8959"/>
    <cellStyle name="千位分隔 3 4" xfId="8960"/>
    <cellStyle name="千位分隔 4" xfId="8961"/>
    <cellStyle name="千位分隔 4 2" xfId="8962"/>
    <cellStyle name="千位分隔 5" xfId="8963"/>
    <cellStyle name="千位分隔 5 2" xfId="8964"/>
    <cellStyle name="千位分隔 5 2 2" xfId="8965"/>
    <cellStyle name="千位分隔 5 3" xfId="8966"/>
    <cellStyle name="千位分隔 5 4" xfId="8967"/>
    <cellStyle name="千位分隔 5 5" xfId="8968"/>
    <cellStyle name="千位分隔 5 6" xfId="8969"/>
    <cellStyle name="千位分隔 5 7" xfId="8970"/>
    <cellStyle name="千位分隔 5 8" xfId="8971"/>
    <cellStyle name="千位分隔 6" xfId="8972"/>
    <cellStyle name="千位分隔 6 2" xfId="8973"/>
    <cellStyle name="千位分隔 7" xfId="8974"/>
    <cellStyle name="千位分隔 7 2" xfId="8975"/>
    <cellStyle name="千位分隔 7 3" xfId="8976"/>
    <cellStyle name="千位分隔 7 4" xfId="8977"/>
    <cellStyle name="千位分隔 7 5" xfId="8978"/>
    <cellStyle name="千位分隔 8" xfId="8979"/>
    <cellStyle name="千位分隔 9" xfId="8980"/>
    <cellStyle name="千位分隔[0] 2" xfId="8981"/>
    <cellStyle name="千位分隔[0] 2 2" xfId="8982"/>
    <cellStyle name="千位分隔[0] 3" xfId="8983"/>
    <cellStyle name="强调文字颜色 1 2" xfId="8984"/>
    <cellStyle name="强调文字颜色 1 2 2" xfId="8985"/>
    <cellStyle name="强调文字颜色 1 3" xfId="8986"/>
    <cellStyle name="强调文字颜色 1 3 2" xfId="8987"/>
    <cellStyle name="强调文字颜色 1 4" xfId="8988"/>
    <cellStyle name="强调文字颜色 1 5" xfId="8989"/>
    <cellStyle name="强调文字颜色 1 6" xfId="8990"/>
    <cellStyle name="强调文字颜色 2 2" xfId="8991"/>
    <cellStyle name="强调文字颜色 2 2 2" xfId="8992"/>
    <cellStyle name="强调文字颜色 2 3" xfId="8993"/>
    <cellStyle name="强调文字颜色 2 3 2" xfId="8994"/>
    <cellStyle name="强调文字颜色 2 4" xfId="8995"/>
    <cellStyle name="强调文字颜色 2 5" xfId="8996"/>
    <cellStyle name="强调文字颜色 2 6" xfId="8997"/>
    <cellStyle name="强调文字颜色 3 2" xfId="8998"/>
    <cellStyle name="强调文字颜色 3 2 2" xfId="8999"/>
    <cellStyle name="强调文字颜色 3 3" xfId="9000"/>
    <cellStyle name="强调文字颜色 3 3 2" xfId="9001"/>
    <cellStyle name="强调文字颜色 3 4" xfId="9002"/>
    <cellStyle name="强调文字颜色 3 5" xfId="9003"/>
    <cellStyle name="强调文字颜色 3 6" xfId="9004"/>
    <cellStyle name="强调文字颜色 4 2" xfId="9005"/>
    <cellStyle name="强调文字颜色 4 2 2" xfId="9006"/>
    <cellStyle name="强调文字颜色 4 3" xfId="9007"/>
    <cellStyle name="强调文字颜色 4 3 2" xfId="9008"/>
    <cellStyle name="强调文字颜色 4 4" xfId="9009"/>
    <cellStyle name="强调文字颜色 4 5" xfId="9010"/>
    <cellStyle name="强调文字颜色 4 6" xfId="9011"/>
    <cellStyle name="强调文字颜色 5 2" xfId="9012"/>
    <cellStyle name="强调文字颜色 5 2 2" xfId="9013"/>
    <cellStyle name="强调文字颜色 5 3" xfId="9014"/>
    <cellStyle name="强调文字颜色 5 3 2" xfId="9015"/>
    <cellStyle name="强调文字颜色 5 4" xfId="9016"/>
    <cellStyle name="强调文字颜色 5 5" xfId="9017"/>
    <cellStyle name="强调文字颜色 5 6" xfId="9018"/>
    <cellStyle name="强调文字颜色 6 2" xfId="9019"/>
    <cellStyle name="强调文字颜色 6 2 2" xfId="9020"/>
    <cellStyle name="强调文字颜色 6 3" xfId="9021"/>
    <cellStyle name="强调文字颜色 6 3 2" xfId="9022"/>
    <cellStyle name="强调文字颜色 6 4" xfId="9023"/>
    <cellStyle name="强调文字颜色 6 5" xfId="9024"/>
    <cellStyle name="强调文字颜色 6 6" xfId="9025"/>
    <cellStyle name="入力" xfId="9026"/>
    <cellStyle name="入力 2" xfId="9027"/>
    <cellStyle name="入力 2 2" xfId="9028"/>
    <cellStyle name="入力 2 2 2" xfId="9029"/>
    <cellStyle name="入力 2 2 3" xfId="9030"/>
    <cellStyle name="入力 2 2 4" xfId="9031"/>
    <cellStyle name="入力 2 2 5" xfId="9032"/>
    <cellStyle name="入力 2 2 6" xfId="9033"/>
    <cellStyle name="入力 2 3" xfId="9034"/>
    <cellStyle name="入力 2 3 2" xfId="9035"/>
    <cellStyle name="入力 2 3 3" xfId="9036"/>
    <cellStyle name="入力 2 3 4" xfId="9037"/>
    <cellStyle name="入力 2 3 5" xfId="9038"/>
    <cellStyle name="入力 2 3 6" xfId="9039"/>
    <cellStyle name="入力 3" xfId="9040"/>
    <cellStyle name="入力 3 2" xfId="9041"/>
    <cellStyle name="入力 3 2 2" xfId="9042"/>
    <cellStyle name="入力 3 2 3" xfId="9043"/>
    <cellStyle name="入力 3 2 4" xfId="9044"/>
    <cellStyle name="入力 3 2 5" xfId="9045"/>
    <cellStyle name="入力 3 2 6" xfId="9046"/>
    <cellStyle name="入力 3 3" xfId="9047"/>
    <cellStyle name="入力 3 3 2" xfId="9048"/>
    <cellStyle name="入力 3 3 3" xfId="9049"/>
    <cellStyle name="入力 3 3 4" xfId="9050"/>
    <cellStyle name="入力 3 3 5" xfId="9051"/>
    <cellStyle name="入力 3 3 6" xfId="9052"/>
    <cellStyle name="入力 4" xfId="9053"/>
    <cellStyle name="入力 4 2" xfId="9054"/>
    <cellStyle name="入力 4 3" xfId="9055"/>
    <cellStyle name="入力 4 4" xfId="9056"/>
    <cellStyle name="入力 4 5" xfId="9057"/>
    <cellStyle name="入力 4 6" xfId="9058"/>
    <cellStyle name="入力 5" xfId="9059"/>
    <cellStyle name="入力 5 2" xfId="9060"/>
    <cellStyle name="入力 5 3" xfId="9061"/>
    <cellStyle name="入力 5 4" xfId="9062"/>
    <cellStyle name="入力 5 5" xfId="9063"/>
    <cellStyle name="入力 5 6" xfId="9064"/>
    <cellStyle name="入力 6" xfId="9065"/>
    <cellStyle name="入力 6 2" xfId="9066"/>
    <cellStyle name="入力 6 3" xfId="9067"/>
    <cellStyle name="入力 6 4" xfId="9068"/>
    <cellStyle name="入力 6 5" xfId="9069"/>
    <cellStyle name="适中" xfId="9917" builtinId="28"/>
    <cellStyle name="适中 2" xfId="9070"/>
    <cellStyle name="适中 2 2" xfId="9071"/>
    <cellStyle name="适中 2 3" xfId="9072"/>
    <cellStyle name="适中 3" xfId="9073"/>
    <cellStyle name="适中 3 2" xfId="9074"/>
    <cellStyle name="适中 3 3" xfId="9075"/>
    <cellStyle name="适中 4" xfId="9076"/>
    <cellStyle name="适中 5" xfId="9077"/>
    <cellStyle name="适中 6" xfId="9078"/>
    <cellStyle name="输出 2" xfId="9079"/>
    <cellStyle name="输出 2 2" xfId="9080"/>
    <cellStyle name="输出 2 2 2" xfId="9081"/>
    <cellStyle name="输出 2 2 2 2" xfId="9082"/>
    <cellStyle name="输出 2 2 2 3" xfId="9083"/>
    <cellStyle name="输出 2 2 2 4" xfId="9084"/>
    <cellStyle name="输出 2 2 2 5" xfId="9085"/>
    <cellStyle name="输出 2 2 2 6" xfId="9086"/>
    <cellStyle name="输出 2 2 3" xfId="9087"/>
    <cellStyle name="输出 2 2 3 2" xfId="9088"/>
    <cellStyle name="输出 2 2 3 3" xfId="9089"/>
    <cellStyle name="输出 2 2 3 4" xfId="9090"/>
    <cellStyle name="输出 2 2 3 5" xfId="9091"/>
    <cellStyle name="输出 2 2 3 6" xfId="9092"/>
    <cellStyle name="输出 2 3" xfId="9093"/>
    <cellStyle name="输出 2 3 2" xfId="9094"/>
    <cellStyle name="输出 2 3 2 2" xfId="9095"/>
    <cellStyle name="输出 2 3 2 3" xfId="9096"/>
    <cellStyle name="输出 2 3 2 4" xfId="9097"/>
    <cellStyle name="输出 2 3 2 5" xfId="9098"/>
    <cellStyle name="输出 2 3 2 6" xfId="9099"/>
    <cellStyle name="输出 2 3 3" xfId="9100"/>
    <cellStyle name="输出 2 3 3 2" xfId="9101"/>
    <cellStyle name="输出 2 3 3 3" xfId="9102"/>
    <cellStyle name="输出 2 3 3 4" xfId="9103"/>
    <cellStyle name="输出 2 3 3 5" xfId="9104"/>
    <cellStyle name="输出 2 3 3 6" xfId="9105"/>
    <cellStyle name="输出 2 4" xfId="9106"/>
    <cellStyle name="输出 2 4 2" xfId="9107"/>
    <cellStyle name="输出 2 4 3" xfId="9108"/>
    <cellStyle name="输出 2 4 4" xfId="9109"/>
    <cellStyle name="输出 2 4 5" xfId="9110"/>
    <cellStyle name="输出 2 4 6" xfId="9111"/>
    <cellStyle name="输出 2 5" xfId="9112"/>
    <cellStyle name="输出 2 5 2" xfId="9113"/>
    <cellStyle name="输出 2 5 3" xfId="9114"/>
    <cellStyle name="输出 2 5 4" xfId="9115"/>
    <cellStyle name="输出 2 5 5" xfId="9116"/>
    <cellStyle name="输出 2 5 6" xfId="9117"/>
    <cellStyle name="输出 2 6" xfId="9118"/>
    <cellStyle name="输出 2 6 2" xfId="9119"/>
    <cellStyle name="输出 2 6 3" xfId="9120"/>
    <cellStyle name="输出 2 6 4" xfId="9121"/>
    <cellStyle name="输出 3" xfId="9122"/>
    <cellStyle name="输出 3 2" xfId="9123"/>
    <cellStyle name="输出 3 2 2" xfId="9124"/>
    <cellStyle name="输出 3 2 2 2" xfId="9125"/>
    <cellStyle name="输出 3 2 2 3" xfId="9126"/>
    <cellStyle name="输出 3 2 2 4" xfId="9127"/>
    <cellStyle name="输出 3 2 2 5" xfId="9128"/>
    <cellStyle name="输出 3 2 2 6" xfId="9129"/>
    <cellStyle name="输出 3 2 3" xfId="9130"/>
    <cellStyle name="输出 3 2 3 2" xfId="9131"/>
    <cellStyle name="输出 3 2 3 3" xfId="9132"/>
    <cellStyle name="输出 3 2 3 4" xfId="9133"/>
    <cellStyle name="输出 3 2 3 5" xfId="9134"/>
    <cellStyle name="输出 3 2 3 6" xfId="9135"/>
    <cellStyle name="输出 3 3" xfId="9136"/>
    <cellStyle name="输出 3 3 2" xfId="9137"/>
    <cellStyle name="输出 3 3 2 2" xfId="9138"/>
    <cellStyle name="输出 3 3 2 3" xfId="9139"/>
    <cellStyle name="输出 3 3 2 4" xfId="9140"/>
    <cellStyle name="输出 3 3 2 5" xfId="9141"/>
    <cellStyle name="输出 3 3 2 6" xfId="9142"/>
    <cellStyle name="输出 3 3 3" xfId="9143"/>
    <cellStyle name="输出 3 3 3 2" xfId="9144"/>
    <cellStyle name="输出 3 3 3 3" xfId="9145"/>
    <cellStyle name="输出 3 3 3 4" xfId="9146"/>
    <cellStyle name="输出 3 3 3 5" xfId="9147"/>
    <cellStyle name="输出 3 3 3 6" xfId="9148"/>
    <cellStyle name="输出 3 4" xfId="9149"/>
    <cellStyle name="输出 3 4 2" xfId="9150"/>
    <cellStyle name="输出 3 4 3" xfId="9151"/>
    <cellStyle name="输出 3 4 4" xfId="9152"/>
    <cellStyle name="输出 3 4 5" xfId="9153"/>
    <cellStyle name="输出 3 4 6" xfId="9154"/>
    <cellStyle name="输出 3 5" xfId="9155"/>
    <cellStyle name="输出 3 5 2" xfId="9156"/>
    <cellStyle name="输出 3 5 3" xfId="9157"/>
    <cellStyle name="输出 3 5 4" xfId="9158"/>
    <cellStyle name="输出 3 5 5" xfId="9159"/>
    <cellStyle name="输出 3 5 6" xfId="9160"/>
    <cellStyle name="输出 3 6" xfId="9161"/>
    <cellStyle name="输出 3 6 2" xfId="9162"/>
    <cellStyle name="输出 3 6 3" xfId="9163"/>
    <cellStyle name="输出 3 6 4" xfId="9164"/>
    <cellStyle name="输出 4" xfId="9165"/>
    <cellStyle name="输出 4 2" xfId="9166"/>
    <cellStyle name="输出 4 2 2" xfId="9167"/>
    <cellStyle name="输出 4 2 2 2" xfId="9168"/>
    <cellStyle name="输出 4 2 2 3" xfId="9169"/>
    <cellStyle name="输出 4 2 2 4" xfId="9170"/>
    <cellStyle name="输出 4 2 2 5" xfId="9171"/>
    <cellStyle name="输出 4 2 2 6" xfId="9172"/>
    <cellStyle name="输出 4 2 3" xfId="9173"/>
    <cellStyle name="输出 4 2 3 2" xfId="9174"/>
    <cellStyle name="输出 4 2 3 3" xfId="9175"/>
    <cellStyle name="输出 4 2 3 4" xfId="9176"/>
    <cellStyle name="输出 4 2 3 5" xfId="9177"/>
    <cellStyle name="输出 4 2 3 6" xfId="9178"/>
    <cellStyle name="输出 4 3" xfId="9179"/>
    <cellStyle name="输出 4 3 2" xfId="9180"/>
    <cellStyle name="输出 4 3 2 2" xfId="9181"/>
    <cellStyle name="输出 4 3 2 3" xfId="9182"/>
    <cellStyle name="输出 4 3 2 4" xfId="9183"/>
    <cellStyle name="输出 4 3 2 5" xfId="9184"/>
    <cellStyle name="输出 4 3 2 6" xfId="9185"/>
    <cellStyle name="输出 4 3 3" xfId="9186"/>
    <cellStyle name="输出 4 3 3 2" xfId="9187"/>
    <cellStyle name="输出 4 3 3 3" xfId="9188"/>
    <cellStyle name="输出 4 3 3 4" xfId="9189"/>
    <cellStyle name="输出 4 3 3 5" xfId="9190"/>
    <cellStyle name="输出 4 3 3 6" xfId="9191"/>
    <cellStyle name="输出 4 4" xfId="9192"/>
    <cellStyle name="输出 4 4 2" xfId="9193"/>
    <cellStyle name="输出 4 4 3" xfId="9194"/>
    <cellStyle name="输出 4 4 4" xfId="9195"/>
    <cellStyle name="输出 4 4 5" xfId="9196"/>
    <cellStyle name="输出 4 4 6" xfId="9197"/>
    <cellStyle name="输出 4 5" xfId="9198"/>
    <cellStyle name="输出 4 5 2" xfId="9199"/>
    <cellStyle name="输出 4 5 3" xfId="9200"/>
    <cellStyle name="输出 4 5 4" xfId="9201"/>
    <cellStyle name="输出 4 5 5" xfId="9202"/>
    <cellStyle name="输出 4 5 6" xfId="9203"/>
    <cellStyle name="输出 5" xfId="9204"/>
    <cellStyle name="输出 5 2" xfId="9205"/>
    <cellStyle name="输出 5 2 2" xfId="9206"/>
    <cellStyle name="输出 5 2 2 2" xfId="9207"/>
    <cellStyle name="输出 5 2 2 3" xfId="9208"/>
    <cellStyle name="输出 5 2 2 4" xfId="9209"/>
    <cellStyle name="输出 5 2 2 5" xfId="9210"/>
    <cellStyle name="输出 5 2 2 6" xfId="9211"/>
    <cellStyle name="输出 5 2 3" xfId="9212"/>
    <cellStyle name="输出 5 2 3 2" xfId="9213"/>
    <cellStyle name="输出 5 2 3 3" xfId="9214"/>
    <cellStyle name="输出 5 2 3 4" xfId="9215"/>
    <cellStyle name="输出 5 2 3 5" xfId="9216"/>
    <cellStyle name="输出 5 2 3 6" xfId="9217"/>
    <cellStyle name="输出 5 3" xfId="9218"/>
    <cellStyle name="输出 5 3 2" xfId="9219"/>
    <cellStyle name="输出 5 3 2 2" xfId="9220"/>
    <cellStyle name="输出 5 3 2 3" xfId="9221"/>
    <cellStyle name="输出 5 3 2 4" xfId="9222"/>
    <cellStyle name="输出 5 3 2 5" xfId="9223"/>
    <cellStyle name="输出 5 3 2 6" xfId="9224"/>
    <cellStyle name="输出 5 3 3" xfId="9225"/>
    <cellStyle name="输出 5 3 3 2" xfId="9226"/>
    <cellStyle name="输出 5 3 3 3" xfId="9227"/>
    <cellStyle name="输出 5 3 3 4" xfId="9228"/>
    <cellStyle name="输出 5 3 3 5" xfId="9229"/>
    <cellStyle name="输出 5 3 3 6" xfId="9230"/>
    <cellStyle name="输出 5 4" xfId="9231"/>
    <cellStyle name="输出 5 4 2" xfId="9232"/>
    <cellStyle name="输出 5 4 3" xfId="9233"/>
    <cellStyle name="输出 5 4 4" xfId="9234"/>
    <cellStyle name="输出 5 4 5" xfId="9235"/>
    <cellStyle name="输出 5 4 6" xfId="9236"/>
    <cellStyle name="输出 5 5" xfId="9237"/>
    <cellStyle name="输出 5 5 2" xfId="9238"/>
    <cellStyle name="输出 5 5 3" xfId="9239"/>
    <cellStyle name="输出 5 5 4" xfId="9240"/>
    <cellStyle name="输出 5 5 5" xfId="9241"/>
    <cellStyle name="输出 5 5 6" xfId="9242"/>
    <cellStyle name="输出 6" xfId="9243"/>
    <cellStyle name="输入 2" xfId="9244"/>
    <cellStyle name="输入 2 2" xfId="9245"/>
    <cellStyle name="输入 2 2 2" xfId="9246"/>
    <cellStyle name="输入 2 2 2 2" xfId="9247"/>
    <cellStyle name="输入 2 2 2 3" xfId="9248"/>
    <cellStyle name="输入 2 2 2 4" xfId="9249"/>
    <cellStyle name="输入 2 2 2 5" xfId="9250"/>
    <cellStyle name="输入 2 2 2 6" xfId="9251"/>
    <cellStyle name="输入 2 2 3" xfId="9252"/>
    <cellStyle name="输入 2 2 3 2" xfId="9253"/>
    <cellStyle name="输入 2 2 3 3" xfId="9254"/>
    <cellStyle name="输入 2 2 3 4" xfId="9255"/>
    <cellStyle name="输入 2 2 3 5" xfId="9256"/>
    <cellStyle name="输入 2 2 3 6" xfId="9257"/>
    <cellStyle name="输入 2 3" xfId="9258"/>
    <cellStyle name="输入 2 3 2" xfId="9259"/>
    <cellStyle name="输入 2 3 2 2" xfId="9260"/>
    <cellStyle name="输入 2 3 2 3" xfId="9261"/>
    <cellStyle name="输入 2 3 2 4" xfId="9262"/>
    <cellStyle name="输入 2 3 2 5" xfId="9263"/>
    <cellStyle name="输入 2 3 2 6" xfId="9264"/>
    <cellStyle name="输入 2 3 3" xfId="9265"/>
    <cellStyle name="输入 2 3 3 2" xfId="9266"/>
    <cellStyle name="输入 2 3 3 3" xfId="9267"/>
    <cellStyle name="输入 2 3 3 4" xfId="9268"/>
    <cellStyle name="输入 2 3 3 5" xfId="9269"/>
    <cellStyle name="输入 2 3 3 6" xfId="9270"/>
    <cellStyle name="输入 2 4" xfId="9271"/>
    <cellStyle name="输入 2 4 2" xfId="9272"/>
    <cellStyle name="输入 2 4 3" xfId="9273"/>
    <cellStyle name="输入 2 4 4" xfId="9274"/>
    <cellStyle name="输入 2 4 5" xfId="9275"/>
    <cellStyle name="输入 2 4 6" xfId="9276"/>
    <cellStyle name="输入 2 5" xfId="9277"/>
    <cellStyle name="输入 2 5 2" xfId="9278"/>
    <cellStyle name="输入 2 5 3" xfId="9279"/>
    <cellStyle name="输入 2 5 4" xfId="9280"/>
    <cellStyle name="输入 2 5 5" xfId="9281"/>
    <cellStyle name="输入 2 5 6" xfId="9282"/>
    <cellStyle name="输入 2 6" xfId="9283"/>
    <cellStyle name="输入 2 6 2" xfId="9284"/>
    <cellStyle name="输入 2 6 3" xfId="9285"/>
    <cellStyle name="输入 2 6 4" xfId="9286"/>
    <cellStyle name="输入 2 6 5" xfId="9287"/>
    <cellStyle name="输入 3" xfId="9288"/>
    <cellStyle name="输入 3 2" xfId="9289"/>
    <cellStyle name="输入 3 2 2" xfId="9290"/>
    <cellStyle name="输入 3 2 2 2" xfId="9291"/>
    <cellStyle name="输入 3 2 2 3" xfId="9292"/>
    <cellStyle name="输入 3 2 2 4" xfId="9293"/>
    <cellStyle name="输入 3 2 2 5" xfId="9294"/>
    <cellStyle name="输入 3 2 2 6" xfId="9295"/>
    <cellStyle name="输入 3 2 3" xfId="9296"/>
    <cellStyle name="输入 3 2 3 2" xfId="9297"/>
    <cellStyle name="输入 3 2 3 3" xfId="9298"/>
    <cellStyle name="输入 3 2 3 4" xfId="9299"/>
    <cellStyle name="输入 3 2 3 5" xfId="9300"/>
    <cellStyle name="输入 3 2 3 6" xfId="9301"/>
    <cellStyle name="输入 3 3" xfId="9302"/>
    <cellStyle name="输入 3 3 2" xfId="9303"/>
    <cellStyle name="输入 3 3 2 2" xfId="9304"/>
    <cellStyle name="输入 3 3 2 3" xfId="9305"/>
    <cellStyle name="输入 3 3 2 4" xfId="9306"/>
    <cellStyle name="输入 3 3 2 5" xfId="9307"/>
    <cellStyle name="输入 3 3 2 6" xfId="9308"/>
    <cellStyle name="输入 3 3 3" xfId="9309"/>
    <cellStyle name="输入 3 3 3 2" xfId="9310"/>
    <cellStyle name="输入 3 3 3 3" xfId="9311"/>
    <cellStyle name="输入 3 3 3 4" xfId="9312"/>
    <cellStyle name="输入 3 3 3 5" xfId="9313"/>
    <cellStyle name="输入 3 3 3 6" xfId="9314"/>
    <cellStyle name="输入 3 4" xfId="9315"/>
    <cellStyle name="输入 3 4 2" xfId="9316"/>
    <cellStyle name="输入 3 4 3" xfId="9317"/>
    <cellStyle name="输入 3 4 4" xfId="9318"/>
    <cellStyle name="输入 3 4 5" xfId="9319"/>
    <cellStyle name="输入 3 4 6" xfId="9320"/>
    <cellStyle name="输入 3 5" xfId="9321"/>
    <cellStyle name="输入 3 5 2" xfId="9322"/>
    <cellStyle name="输入 3 5 3" xfId="9323"/>
    <cellStyle name="输入 3 5 4" xfId="9324"/>
    <cellStyle name="输入 3 5 5" xfId="9325"/>
    <cellStyle name="输入 3 5 6" xfId="9326"/>
    <cellStyle name="输入 3 6" xfId="9327"/>
    <cellStyle name="输入 3 6 2" xfId="9328"/>
    <cellStyle name="输入 3 6 3" xfId="9329"/>
    <cellStyle name="输入 3 6 4" xfId="9330"/>
    <cellStyle name="输入 3 6 5" xfId="9331"/>
    <cellStyle name="输入 4" xfId="9332"/>
    <cellStyle name="输入 4 2" xfId="9333"/>
    <cellStyle name="输入 4 2 2" xfId="9334"/>
    <cellStyle name="输入 4 2 2 2" xfId="9335"/>
    <cellStyle name="输入 4 2 2 3" xfId="9336"/>
    <cellStyle name="输入 4 2 2 4" xfId="9337"/>
    <cellStyle name="输入 4 2 2 5" xfId="9338"/>
    <cellStyle name="输入 4 2 2 6" xfId="9339"/>
    <cellStyle name="输入 4 2 3" xfId="9340"/>
    <cellStyle name="输入 4 2 3 2" xfId="9341"/>
    <cellStyle name="输入 4 2 3 3" xfId="9342"/>
    <cellStyle name="输入 4 2 3 4" xfId="9343"/>
    <cellStyle name="输入 4 2 3 5" xfId="9344"/>
    <cellStyle name="输入 4 2 3 6" xfId="9345"/>
    <cellStyle name="输入 4 3" xfId="9346"/>
    <cellStyle name="输入 4 3 2" xfId="9347"/>
    <cellStyle name="输入 4 3 2 2" xfId="9348"/>
    <cellStyle name="输入 4 3 2 3" xfId="9349"/>
    <cellStyle name="输入 4 3 2 4" xfId="9350"/>
    <cellStyle name="输入 4 3 2 5" xfId="9351"/>
    <cellStyle name="输入 4 3 2 6" xfId="9352"/>
    <cellStyle name="输入 4 3 3" xfId="9353"/>
    <cellStyle name="输入 4 3 3 2" xfId="9354"/>
    <cellStyle name="输入 4 3 3 3" xfId="9355"/>
    <cellStyle name="输入 4 3 3 4" xfId="9356"/>
    <cellStyle name="输入 4 3 3 5" xfId="9357"/>
    <cellStyle name="输入 4 3 3 6" xfId="9358"/>
    <cellStyle name="输入 4 4" xfId="9359"/>
    <cellStyle name="输入 4 4 2" xfId="9360"/>
    <cellStyle name="输入 4 4 3" xfId="9361"/>
    <cellStyle name="输入 4 4 4" xfId="9362"/>
    <cellStyle name="输入 4 4 5" xfId="9363"/>
    <cellStyle name="输入 4 4 6" xfId="9364"/>
    <cellStyle name="输入 4 5" xfId="9365"/>
    <cellStyle name="输入 4 5 2" xfId="9366"/>
    <cellStyle name="输入 4 5 3" xfId="9367"/>
    <cellStyle name="输入 4 5 4" xfId="9368"/>
    <cellStyle name="输入 4 5 5" xfId="9369"/>
    <cellStyle name="输入 4 5 6" xfId="9370"/>
    <cellStyle name="输入 5" xfId="9371"/>
    <cellStyle name="输入 5 2" xfId="9372"/>
    <cellStyle name="输入 5 2 2" xfId="9373"/>
    <cellStyle name="输入 5 2 2 2" xfId="9374"/>
    <cellStyle name="输入 5 2 2 3" xfId="9375"/>
    <cellStyle name="输入 5 2 2 4" xfId="9376"/>
    <cellStyle name="输入 5 2 2 5" xfId="9377"/>
    <cellStyle name="输入 5 2 2 6" xfId="9378"/>
    <cellStyle name="输入 5 2 3" xfId="9379"/>
    <cellStyle name="输入 5 2 3 2" xfId="9380"/>
    <cellStyle name="输入 5 2 3 3" xfId="9381"/>
    <cellStyle name="输入 5 2 3 4" xfId="9382"/>
    <cellStyle name="输入 5 2 3 5" xfId="9383"/>
    <cellStyle name="输入 5 2 3 6" xfId="9384"/>
    <cellStyle name="输入 5 3" xfId="9385"/>
    <cellStyle name="输入 5 3 2" xfId="9386"/>
    <cellStyle name="输入 5 3 2 2" xfId="9387"/>
    <cellStyle name="输入 5 3 2 3" xfId="9388"/>
    <cellStyle name="输入 5 3 2 4" xfId="9389"/>
    <cellStyle name="输入 5 3 2 5" xfId="9390"/>
    <cellStyle name="输入 5 3 2 6" xfId="9391"/>
    <cellStyle name="输入 5 3 3" xfId="9392"/>
    <cellStyle name="输入 5 3 3 2" xfId="9393"/>
    <cellStyle name="输入 5 3 3 3" xfId="9394"/>
    <cellStyle name="输入 5 3 3 4" xfId="9395"/>
    <cellStyle name="输入 5 3 3 5" xfId="9396"/>
    <cellStyle name="输入 5 3 3 6" xfId="9397"/>
    <cellStyle name="输入 5 4" xfId="9398"/>
    <cellStyle name="输入 5 4 2" xfId="9399"/>
    <cellStyle name="输入 5 4 3" xfId="9400"/>
    <cellStyle name="输入 5 4 4" xfId="9401"/>
    <cellStyle name="输入 5 4 5" xfId="9402"/>
    <cellStyle name="输入 5 4 6" xfId="9403"/>
    <cellStyle name="输入 5 5" xfId="9404"/>
    <cellStyle name="输入 5 5 2" xfId="9405"/>
    <cellStyle name="输入 5 5 3" xfId="9406"/>
    <cellStyle name="输入 5 5 4" xfId="9407"/>
    <cellStyle name="输入 5 5 5" xfId="9408"/>
    <cellStyle name="输入 5 5 6" xfId="9409"/>
    <cellStyle name="输入 6" xfId="9410"/>
    <cellStyle name="説明文" xfId="9411"/>
    <cellStyle name="説明文 2" xfId="9412"/>
    <cellStyle name="隨後的超連結" xfId="9413"/>
    <cellStyle name="隨後的超連結 2" xfId="9414"/>
    <cellStyle name="隨後的超連結 2 2" xfId="9415"/>
    <cellStyle name="隨後的超連結 3" xfId="9416"/>
    <cellStyle name="隨後的超連結 3 2" xfId="9417"/>
    <cellStyle name="隨後的超連結 4" xfId="9418"/>
    <cellStyle name="通貨 [0.00]_１１月価格表" xfId="9419"/>
    <cellStyle name="通貨_１１月価格表" xfId="9420"/>
    <cellStyle name="메모" xfId="9421"/>
    <cellStyle name="메모 2" xfId="9422"/>
    <cellStyle name="메모 2 2" xfId="9423"/>
    <cellStyle name="메모 2 2 2" xfId="9424"/>
    <cellStyle name="메모 2 2 3" xfId="9425"/>
    <cellStyle name="메모 2 2 4" xfId="9426"/>
    <cellStyle name="메모 2 2 5" xfId="9427"/>
    <cellStyle name="메모 2 2 6" xfId="9428"/>
    <cellStyle name="메모 2 3" xfId="9429"/>
    <cellStyle name="메모 2 3 2" xfId="9430"/>
    <cellStyle name="메모 2 3 3" xfId="9431"/>
    <cellStyle name="메모 2 3 4" xfId="9432"/>
    <cellStyle name="메모 2 3 5" xfId="9433"/>
    <cellStyle name="메모 2 3 6" xfId="9434"/>
    <cellStyle name="메모 3" xfId="9435"/>
    <cellStyle name="메모 3 2" xfId="9436"/>
    <cellStyle name="메모 3 2 2" xfId="9437"/>
    <cellStyle name="메모 3 2 3" xfId="9438"/>
    <cellStyle name="메모 3 2 4" xfId="9439"/>
    <cellStyle name="메모 3 2 5" xfId="9440"/>
    <cellStyle name="메모 3 2 6" xfId="9441"/>
    <cellStyle name="메모 3 3" xfId="9442"/>
    <cellStyle name="메모 3 3 2" xfId="9443"/>
    <cellStyle name="메모 3 3 3" xfId="9444"/>
    <cellStyle name="메모 3 3 4" xfId="9445"/>
    <cellStyle name="메모 3 3 5" xfId="9446"/>
    <cellStyle name="메모 3 3 6" xfId="9447"/>
    <cellStyle name="메모 4" xfId="9448"/>
    <cellStyle name="메모 4 2" xfId="9449"/>
    <cellStyle name="메모 4 3" xfId="9450"/>
    <cellStyle name="메모 4 4" xfId="9451"/>
    <cellStyle name="메모 4 5" xfId="9452"/>
    <cellStyle name="메모 4 6" xfId="9453"/>
    <cellStyle name="메모 5" xfId="9454"/>
    <cellStyle name="메모 5 2" xfId="9455"/>
    <cellStyle name="메모 5 3" xfId="9456"/>
    <cellStyle name="메모 5 4" xfId="9457"/>
    <cellStyle name="메모 5 5" xfId="9458"/>
    <cellStyle name="메모 5 6" xfId="9459"/>
    <cellStyle name="메모 6" xfId="9460"/>
    <cellStyle name="메모 6 2" xfId="9461"/>
    <cellStyle name="메모 6 3" xfId="9462"/>
    <cellStyle name="메모 6 4" xfId="9463"/>
    <cellStyle name="메모 6 5" xfId="9464"/>
    <cellStyle name="样式 1" xfId="9465"/>
    <cellStyle name="样式 1 2" xfId="9466"/>
    <cellStyle name="样式 1 3" xfId="9467"/>
    <cellStyle name="一般 2" xfId="9468"/>
    <cellStyle name="一般 2 10" xfId="9469"/>
    <cellStyle name="一般 2 2" xfId="9470"/>
    <cellStyle name="一般 2 3" xfId="9471"/>
    <cellStyle name="一般 2 4" xfId="9472"/>
    <cellStyle name="一般 2 5" xfId="9473"/>
    <cellStyle name="一般 2 6" xfId="9474"/>
    <cellStyle name="一般 2 7" xfId="9475"/>
    <cellStyle name="一般 2 8" xfId="9476"/>
    <cellStyle name="一般 2 9" xfId="9477"/>
    <cellStyle name="一般 8" xfId="9478"/>
    <cellStyle name="一般_MARKETING FORECAST FORM-1" xfId="9479"/>
    <cellStyle name="億啟[0]_pldt" xfId="9480"/>
    <cellStyle name="億啟_pldt" xfId="9481"/>
    <cellStyle name="보통" xfId="9482"/>
    <cellStyle name="보통 2" xfId="9483"/>
    <cellStyle name="注释 2" xfId="9484"/>
    <cellStyle name="注释 2 10" xfId="9485"/>
    <cellStyle name="注释 2 11" xfId="9486"/>
    <cellStyle name="注释 2 2" xfId="9487"/>
    <cellStyle name="注释 2 2 2" xfId="9488"/>
    <cellStyle name="注释 2 2 2 2" xfId="9489"/>
    <cellStyle name="注释 2 2 2 2 2" xfId="9490"/>
    <cellStyle name="注释 2 2 2 3" xfId="9491"/>
    <cellStyle name="注释 2 2 2 4" xfId="9492"/>
    <cellStyle name="注释 2 2 2 5" xfId="9493"/>
    <cellStyle name="注释 2 2 2 6" xfId="9494"/>
    <cellStyle name="注释 2 2 2 7" xfId="9495"/>
    <cellStyle name="注释 2 2 2 8" xfId="9496"/>
    <cellStyle name="注释 2 2 3" xfId="9497"/>
    <cellStyle name="注释 2 2 3 2" xfId="9498"/>
    <cellStyle name="注释 2 2 4" xfId="9499"/>
    <cellStyle name="注释 2 2 4 2" xfId="9500"/>
    <cellStyle name="注释 2 2 4 3" xfId="9501"/>
    <cellStyle name="注释 2 2 4 4" xfId="9502"/>
    <cellStyle name="注释 2 2 4 5" xfId="9503"/>
    <cellStyle name="注释 2 2 4 6" xfId="9504"/>
    <cellStyle name="注释 2 2 4 7" xfId="9505"/>
    <cellStyle name="注释 2 2 5" xfId="9506"/>
    <cellStyle name="注释 2 2 5 2" xfId="9507"/>
    <cellStyle name="注释 2 2 5 3" xfId="9508"/>
    <cellStyle name="注释 2 2 5 4" xfId="9509"/>
    <cellStyle name="注释 2 2 5 5" xfId="9510"/>
    <cellStyle name="注释 2 2 5 6" xfId="9511"/>
    <cellStyle name="注释 2 2 5 7" xfId="9512"/>
    <cellStyle name="注释 2 2 6" xfId="9513"/>
    <cellStyle name="注释 2 2 7" xfId="9514"/>
    <cellStyle name="注释 2 2 8" xfId="9515"/>
    <cellStyle name="注释 2 2 9" xfId="9516"/>
    <cellStyle name="注释 2 3" xfId="9517"/>
    <cellStyle name="注释 2 3 2" xfId="9518"/>
    <cellStyle name="注释 2 3 2 2" xfId="9519"/>
    <cellStyle name="注释 2 3 2 2 2" xfId="9520"/>
    <cellStyle name="注释 2 3 2 3" xfId="9521"/>
    <cellStyle name="注释 2 3 2 4" xfId="9522"/>
    <cellStyle name="注释 2 3 2 5" xfId="9523"/>
    <cellStyle name="注释 2 3 2 6" xfId="9524"/>
    <cellStyle name="注释 2 3 2 7" xfId="9525"/>
    <cellStyle name="注释 2 3 2 8" xfId="9526"/>
    <cellStyle name="注释 2 3 3" xfId="9527"/>
    <cellStyle name="注释 2 3 3 2" xfId="9528"/>
    <cellStyle name="注释 2 3 4" xfId="9529"/>
    <cellStyle name="注释 2 3 4 2" xfId="9530"/>
    <cellStyle name="注释 2 3 4 3" xfId="9531"/>
    <cellStyle name="注释 2 3 4 4" xfId="9532"/>
    <cellStyle name="注释 2 3 4 5" xfId="9533"/>
    <cellStyle name="注释 2 3 4 6" xfId="9534"/>
    <cellStyle name="注释 2 3 4 7" xfId="9535"/>
    <cellStyle name="注释 2 3 5" xfId="9536"/>
    <cellStyle name="注释 2 3 5 2" xfId="9537"/>
    <cellStyle name="注释 2 3 5 3" xfId="9538"/>
    <cellStyle name="注释 2 3 5 4" xfId="9539"/>
    <cellStyle name="注释 2 3 5 5" xfId="9540"/>
    <cellStyle name="注释 2 3 5 6" xfId="9541"/>
    <cellStyle name="注释 2 3 5 7" xfId="9542"/>
    <cellStyle name="注释 2 3 6" xfId="9543"/>
    <cellStyle name="注释 2 3 7" xfId="9544"/>
    <cellStyle name="注释 2 3 8" xfId="9545"/>
    <cellStyle name="注释 2 3 9" xfId="9546"/>
    <cellStyle name="注释 2 4" xfId="9547"/>
    <cellStyle name="注释 2 4 2" xfId="9548"/>
    <cellStyle name="注释 2 4 2 2" xfId="9549"/>
    <cellStyle name="注释 2 4 3" xfId="9550"/>
    <cellStyle name="注释 2 4 4" xfId="9551"/>
    <cellStyle name="注释 2 4 5" xfId="9552"/>
    <cellStyle name="注释 2 4 6" xfId="9553"/>
    <cellStyle name="注释 2 4 7" xfId="9554"/>
    <cellStyle name="注释 2 4 8" xfId="9555"/>
    <cellStyle name="注释 2 5" xfId="9556"/>
    <cellStyle name="注释 2 5 2" xfId="9557"/>
    <cellStyle name="注释 2 6" xfId="9558"/>
    <cellStyle name="注释 2 6 2" xfId="9559"/>
    <cellStyle name="注释 2 6 3" xfId="9560"/>
    <cellStyle name="注释 2 6 4" xfId="9561"/>
    <cellStyle name="注释 2 6 5" xfId="9562"/>
    <cellStyle name="注释 2 6 6" xfId="9563"/>
    <cellStyle name="注释 2 6 7" xfId="9564"/>
    <cellStyle name="注释 2 7" xfId="9565"/>
    <cellStyle name="注释 2 7 2" xfId="9566"/>
    <cellStyle name="注释 2 7 3" xfId="9567"/>
    <cellStyle name="注释 2 7 4" xfId="9568"/>
    <cellStyle name="注释 2 7 5" xfId="9569"/>
    <cellStyle name="注释 2 7 6" xfId="9570"/>
    <cellStyle name="注释 2 7 7" xfId="9571"/>
    <cellStyle name="注释 2 8" xfId="9572"/>
    <cellStyle name="注释 2 8 2" xfId="9573"/>
    <cellStyle name="注释 2 8 3" xfId="9574"/>
    <cellStyle name="注释 2 8 4" xfId="9575"/>
    <cellStyle name="注释 2 8 5" xfId="9576"/>
    <cellStyle name="注释 2 8 6" xfId="9577"/>
    <cellStyle name="注释 2 9" xfId="9578"/>
    <cellStyle name="注释 3" xfId="9579"/>
    <cellStyle name="注释 3 10" xfId="9580"/>
    <cellStyle name="注释 3 2" xfId="9581"/>
    <cellStyle name="注释 3 2 2" xfId="9582"/>
    <cellStyle name="注释 3 2 2 2" xfId="9583"/>
    <cellStyle name="注释 3 2 2 2 2" xfId="9584"/>
    <cellStyle name="注释 3 2 2 3" xfId="9585"/>
    <cellStyle name="注释 3 2 2 4" xfId="9586"/>
    <cellStyle name="注释 3 2 2 5" xfId="9587"/>
    <cellStyle name="注释 3 2 2 6" xfId="9588"/>
    <cellStyle name="注释 3 2 2 7" xfId="9589"/>
    <cellStyle name="注释 3 2 2 8" xfId="9590"/>
    <cellStyle name="注释 3 2 3" xfId="9591"/>
    <cellStyle name="注释 3 2 3 2" xfId="9592"/>
    <cellStyle name="注释 3 2 4" xfId="9593"/>
    <cellStyle name="注释 3 2 4 2" xfId="9594"/>
    <cellStyle name="注释 3 2 4 3" xfId="9595"/>
    <cellStyle name="注释 3 2 4 4" xfId="9596"/>
    <cellStyle name="注释 3 2 4 5" xfId="9597"/>
    <cellStyle name="注释 3 2 4 6" xfId="9598"/>
    <cellStyle name="注释 3 2 4 7" xfId="9599"/>
    <cellStyle name="注释 3 2 5" xfId="9600"/>
    <cellStyle name="注释 3 2 5 2" xfId="9601"/>
    <cellStyle name="注释 3 2 5 3" xfId="9602"/>
    <cellStyle name="注释 3 2 5 4" xfId="9603"/>
    <cellStyle name="注释 3 2 5 5" xfId="9604"/>
    <cellStyle name="注释 3 2 5 6" xfId="9605"/>
    <cellStyle name="注释 3 2 5 7" xfId="9606"/>
    <cellStyle name="注释 3 2 6" xfId="9607"/>
    <cellStyle name="注释 3 2 7" xfId="9608"/>
    <cellStyle name="注释 3 2 8" xfId="9609"/>
    <cellStyle name="注释 3 2 9" xfId="9610"/>
    <cellStyle name="注释 3 3" xfId="9611"/>
    <cellStyle name="注释 3 3 2" xfId="9612"/>
    <cellStyle name="注释 3 3 2 2" xfId="9613"/>
    <cellStyle name="注释 3 3 3" xfId="9614"/>
    <cellStyle name="注释 3 3 3 2" xfId="9615"/>
    <cellStyle name="注释 3 3 3 3" xfId="9616"/>
    <cellStyle name="注释 3 3 3 4" xfId="9617"/>
    <cellStyle name="注释 3 3 3 5" xfId="9618"/>
    <cellStyle name="注释 3 3 3 6" xfId="9619"/>
    <cellStyle name="注释 3 3 3 7" xfId="9620"/>
    <cellStyle name="注释 3 3 4" xfId="9621"/>
    <cellStyle name="注释 3 3 4 2" xfId="9622"/>
    <cellStyle name="注释 3 3 4 3" xfId="9623"/>
    <cellStyle name="注释 3 3 4 4" xfId="9624"/>
    <cellStyle name="注释 3 3 4 5" xfId="9625"/>
    <cellStyle name="注释 3 3 4 6" xfId="9626"/>
    <cellStyle name="注释 3 3 4 7" xfId="9627"/>
    <cellStyle name="注释 3 3 5" xfId="9628"/>
    <cellStyle name="注释 3 3 6" xfId="9629"/>
    <cellStyle name="注释 3 3 7" xfId="9630"/>
    <cellStyle name="注释 3 3 8" xfId="9631"/>
    <cellStyle name="注释 3 4" xfId="9632"/>
    <cellStyle name="注释 3 4 2" xfId="9633"/>
    <cellStyle name="注释 3 5" xfId="9634"/>
    <cellStyle name="注释 3 5 2" xfId="9635"/>
    <cellStyle name="注释 3 5 3" xfId="9636"/>
    <cellStyle name="注释 3 5 4" xfId="9637"/>
    <cellStyle name="注释 3 5 5" xfId="9638"/>
    <cellStyle name="注释 3 5 6" xfId="9639"/>
    <cellStyle name="注释 3 5 7" xfId="9640"/>
    <cellStyle name="注释 3 6" xfId="9641"/>
    <cellStyle name="注释 3 6 2" xfId="9642"/>
    <cellStyle name="注释 3 6 3" xfId="9643"/>
    <cellStyle name="注释 3 6 4" xfId="9644"/>
    <cellStyle name="注释 3 6 5" xfId="9645"/>
    <cellStyle name="注释 3 6 6" xfId="9646"/>
    <cellStyle name="注释 3 6 7" xfId="9647"/>
    <cellStyle name="注释 3 7" xfId="9648"/>
    <cellStyle name="注释 3 7 2" xfId="9649"/>
    <cellStyle name="注释 3 7 3" xfId="9650"/>
    <cellStyle name="注释 3 7 4" xfId="9651"/>
    <cellStyle name="注释 3 7 5" xfId="9652"/>
    <cellStyle name="注释 3 7 6" xfId="9653"/>
    <cellStyle name="注释 3 8" xfId="9654"/>
    <cellStyle name="注释 3 9" xfId="9655"/>
    <cellStyle name="注释 4" xfId="9656"/>
    <cellStyle name="注释 4 2" xfId="9657"/>
    <cellStyle name="注释 4 2 2" xfId="9658"/>
    <cellStyle name="注释 4 2 2 2" xfId="9659"/>
    <cellStyle name="注释 4 2 3" xfId="9660"/>
    <cellStyle name="注释 4 2 3 2" xfId="9661"/>
    <cellStyle name="注释 4 2 3 3" xfId="9662"/>
    <cellStyle name="注释 4 2 3 4" xfId="9663"/>
    <cellStyle name="注释 4 2 3 5" xfId="9664"/>
    <cellStyle name="注释 4 2 3 6" xfId="9665"/>
    <cellStyle name="注释 4 2 3 7" xfId="9666"/>
    <cellStyle name="注释 4 2 4" xfId="9667"/>
    <cellStyle name="注释 4 2 4 2" xfId="9668"/>
    <cellStyle name="注释 4 2 4 3" xfId="9669"/>
    <cellStyle name="注释 4 2 4 4" xfId="9670"/>
    <cellStyle name="注释 4 2 4 5" xfId="9671"/>
    <cellStyle name="注释 4 2 4 6" xfId="9672"/>
    <cellStyle name="注释 4 2 4 7" xfId="9673"/>
    <cellStyle name="注释 4 2 5" xfId="9674"/>
    <cellStyle name="注释 4 2 6" xfId="9675"/>
    <cellStyle name="注释 4 2 7" xfId="9676"/>
    <cellStyle name="注释 4 2 8" xfId="9677"/>
    <cellStyle name="注释 4 3" xfId="9678"/>
    <cellStyle name="注释 4 3 2" xfId="9679"/>
    <cellStyle name="注释 4 3 2 2" xfId="9680"/>
    <cellStyle name="注释 4 3 2 3" xfId="9681"/>
    <cellStyle name="注释 4 3 2 4" xfId="9682"/>
    <cellStyle name="注释 4 3 2 5" xfId="9683"/>
    <cellStyle name="注释 4 3 2 6" xfId="9684"/>
    <cellStyle name="注释 4 3 3" xfId="9685"/>
    <cellStyle name="注释 4 3 3 2" xfId="9686"/>
    <cellStyle name="注释 4 3 3 3" xfId="9687"/>
    <cellStyle name="注释 4 3 3 4" xfId="9688"/>
    <cellStyle name="注释 4 3 3 5" xfId="9689"/>
    <cellStyle name="注释 4 3 3 6" xfId="9690"/>
    <cellStyle name="注释 4 3 4" xfId="9691"/>
    <cellStyle name="注释 4 4" xfId="9692"/>
    <cellStyle name="注释 4 4 2" xfId="9693"/>
    <cellStyle name="注释 4 4 3" xfId="9694"/>
    <cellStyle name="注释 4 4 4" xfId="9695"/>
    <cellStyle name="注释 4 4 5" xfId="9696"/>
    <cellStyle name="注释 4 4 6" xfId="9697"/>
    <cellStyle name="注释 4 4 7" xfId="9698"/>
    <cellStyle name="注释 4 5" xfId="9699"/>
    <cellStyle name="注释 4 5 2" xfId="9700"/>
    <cellStyle name="注释 4 5 3" xfId="9701"/>
    <cellStyle name="注释 4 5 4" xfId="9702"/>
    <cellStyle name="注释 4 5 5" xfId="9703"/>
    <cellStyle name="注释 4 5 6" xfId="9704"/>
    <cellStyle name="注释 4 5 7" xfId="9705"/>
    <cellStyle name="注释 4 6" xfId="9706"/>
    <cellStyle name="注释 4 7" xfId="9707"/>
    <cellStyle name="注释 4 8" xfId="9708"/>
    <cellStyle name="注释 4 9" xfId="9709"/>
    <cellStyle name="注释 5" xfId="9710"/>
    <cellStyle name="注释 5 2" xfId="9711"/>
    <cellStyle name="注释 5 2 2" xfId="9712"/>
    <cellStyle name="注释 5 2 2 2" xfId="9713"/>
    <cellStyle name="注释 5 2 2 3" xfId="9714"/>
    <cellStyle name="注释 5 2 2 4" xfId="9715"/>
    <cellStyle name="注释 5 2 2 5" xfId="9716"/>
    <cellStyle name="注释 5 2 2 6" xfId="9717"/>
    <cellStyle name="注释 5 2 3" xfId="9718"/>
    <cellStyle name="注释 5 2 3 2" xfId="9719"/>
    <cellStyle name="注释 5 2 3 3" xfId="9720"/>
    <cellStyle name="注释 5 2 3 4" xfId="9721"/>
    <cellStyle name="注释 5 2 3 5" xfId="9722"/>
    <cellStyle name="注释 5 2 3 6" xfId="9723"/>
    <cellStyle name="注释 5 3" xfId="9724"/>
    <cellStyle name="注释 5 3 2" xfId="9725"/>
    <cellStyle name="注释 5 3 2 2" xfId="9726"/>
    <cellStyle name="注释 5 3 2 3" xfId="9727"/>
    <cellStyle name="注释 5 3 2 4" xfId="9728"/>
    <cellStyle name="注释 5 3 2 5" xfId="9729"/>
    <cellStyle name="注释 5 3 2 6" xfId="9730"/>
    <cellStyle name="注释 5 3 3" xfId="9731"/>
    <cellStyle name="注释 5 3 3 2" xfId="9732"/>
    <cellStyle name="注释 5 3 3 3" xfId="9733"/>
    <cellStyle name="注释 5 3 3 4" xfId="9734"/>
    <cellStyle name="注释 5 3 3 5" xfId="9735"/>
    <cellStyle name="注释 5 3 3 6" xfId="9736"/>
    <cellStyle name="注释 5 4" xfId="9737"/>
    <cellStyle name="注释 5 4 2" xfId="9738"/>
    <cellStyle name="注释 5 4 3" xfId="9739"/>
    <cellStyle name="注释 5 4 4" xfId="9740"/>
    <cellStyle name="注释 5 4 5" xfId="9741"/>
    <cellStyle name="注释 5 4 6" xfId="9742"/>
    <cellStyle name="注释 5 5" xfId="9743"/>
    <cellStyle name="注释 5 5 2" xfId="9744"/>
    <cellStyle name="注释 5 5 3" xfId="9745"/>
    <cellStyle name="注释 5 5 4" xfId="9746"/>
    <cellStyle name="注释 5 5 5" xfId="9747"/>
    <cellStyle name="注释 5 5 6" xfId="9748"/>
    <cellStyle name="注释 6" xfId="9749"/>
    <cellStyle name="설명 텍스트" xfId="9750"/>
    <cellStyle name="설명 텍스트 2" xfId="9751"/>
    <cellStyle name="셀 확인" xfId="9752"/>
    <cellStyle name="셀 확인 2" xfId="9753"/>
    <cellStyle name="연결된 셀" xfId="9754"/>
    <cellStyle name="연결된 셀 2" xfId="9755"/>
    <cellStyle name="요약" xfId="9756"/>
    <cellStyle name="요약 2" xfId="9757"/>
    <cellStyle name="요약 2 2" xfId="9758"/>
    <cellStyle name="요약 2 2 2" xfId="9759"/>
    <cellStyle name="요약 2 2 3" xfId="9760"/>
    <cellStyle name="요약 2 2 4" xfId="9761"/>
    <cellStyle name="요약 2 2 5" xfId="9762"/>
    <cellStyle name="요약 2 2 6" xfId="9763"/>
    <cellStyle name="요약 2 3" xfId="9764"/>
    <cellStyle name="요약 2 3 2" xfId="9765"/>
    <cellStyle name="요약 2 3 3" xfId="9766"/>
    <cellStyle name="요약 2 3 4" xfId="9767"/>
    <cellStyle name="요약 2 3 5" xfId="9768"/>
    <cellStyle name="요약 2 3 6" xfId="9769"/>
    <cellStyle name="요약 3" xfId="9770"/>
    <cellStyle name="요약 3 2" xfId="9771"/>
    <cellStyle name="요약 3 2 2" xfId="9772"/>
    <cellStyle name="요약 3 2 3" xfId="9773"/>
    <cellStyle name="요약 3 2 4" xfId="9774"/>
    <cellStyle name="요약 3 2 5" xfId="9775"/>
    <cellStyle name="요약 3 2 6" xfId="9776"/>
    <cellStyle name="요약 3 3" xfId="9777"/>
    <cellStyle name="요약 3 3 2" xfId="9778"/>
    <cellStyle name="요약 3 3 3" xfId="9779"/>
    <cellStyle name="요약 3 3 4" xfId="9780"/>
    <cellStyle name="요약 3 3 5" xfId="9781"/>
    <cellStyle name="요약 3 3 6" xfId="9782"/>
    <cellStyle name="요약 4" xfId="9783"/>
    <cellStyle name="요약 4 2" xfId="9784"/>
    <cellStyle name="요약 4 3" xfId="9785"/>
    <cellStyle name="요약 4 4" xfId="9786"/>
    <cellStyle name="요약 4 5" xfId="9787"/>
    <cellStyle name="요약 4 6" xfId="9788"/>
    <cellStyle name="요약 5" xfId="9789"/>
    <cellStyle name="요약 5 2" xfId="9790"/>
    <cellStyle name="요약 5 3" xfId="9791"/>
    <cellStyle name="요약 5 4" xfId="9792"/>
    <cellStyle name="요약 5 5" xfId="9793"/>
    <cellStyle name="요약 5 6" xfId="9794"/>
    <cellStyle name="요약 6" xfId="9795"/>
    <cellStyle name="요약 6 2" xfId="9796"/>
    <cellStyle name="요약 6 3" xfId="9797"/>
    <cellStyle name="요약 6 4" xfId="9798"/>
    <cellStyle name="입력" xfId="9799"/>
    <cellStyle name="입력 2" xfId="9800"/>
    <cellStyle name="입력 2 2" xfId="9801"/>
    <cellStyle name="입력 2 2 2" xfId="9802"/>
    <cellStyle name="입력 2 2 3" xfId="9803"/>
    <cellStyle name="입력 2 2 4" xfId="9804"/>
    <cellStyle name="입력 2 2 5" xfId="9805"/>
    <cellStyle name="입력 2 2 6" xfId="9806"/>
    <cellStyle name="입력 2 3" xfId="9807"/>
    <cellStyle name="입력 2 3 2" xfId="9808"/>
    <cellStyle name="입력 2 3 3" xfId="9809"/>
    <cellStyle name="입력 2 3 4" xfId="9810"/>
    <cellStyle name="입력 2 3 5" xfId="9811"/>
    <cellStyle name="입력 2 3 6" xfId="9812"/>
    <cellStyle name="입력 3" xfId="9813"/>
    <cellStyle name="입력 3 2" xfId="9814"/>
    <cellStyle name="입력 3 2 2" xfId="9815"/>
    <cellStyle name="입력 3 2 3" xfId="9816"/>
    <cellStyle name="입력 3 2 4" xfId="9817"/>
    <cellStyle name="입력 3 2 5" xfId="9818"/>
    <cellStyle name="입력 3 2 6" xfId="9819"/>
    <cellStyle name="입력 3 3" xfId="9820"/>
    <cellStyle name="입력 3 3 2" xfId="9821"/>
    <cellStyle name="입력 3 3 3" xfId="9822"/>
    <cellStyle name="입력 3 3 4" xfId="9823"/>
    <cellStyle name="입력 3 3 5" xfId="9824"/>
    <cellStyle name="입력 3 3 6" xfId="9825"/>
    <cellStyle name="입력 4" xfId="9826"/>
    <cellStyle name="입력 4 2" xfId="9827"/>
    <cellStyle name="입력 4 3" xfId="9828"/>
    <cellStyle name="입력 4 4" xfId="9829"/>
    <cellStyle name="입력 4 5" xfId="9830"/>
    <cellStyle name="입력 4 6" xfId="9831"/>
    <cellStyle name="입력 5" xfId="9832"/>
    <cellStyle name="입력 5 2" xfId="9833"/>
    <cellStyle name="입력 5 3" xfId="9834"/>
    <cellStyle name="입력 5 4" xfId="9835"/>
    <cellStyle name="입력 5 5" xfId="9836"/>
    <cellStyle name="입력 5 6" xfId="9837"/>
    <cellStyle name="입력 6" xfId="9838"/>
    <cellStyle name="입력 6 2" xfId="9839"/>
    <cellStyle name="입력 6 3" xfId="9840"/>
    <cellStyle name="입력 6 4" xfId="9841"/>
    <cellStyle name="입력 6 5" xfId="9842"/>
    <cellStyle name="제목" xfId="9843"/>
    <cellStyle name="제목 1" xfId="9844"/>
    <cellStyle name="제목 1 2" xfId="9845"/>
    <cellStyle name="제목 2" xfId="9846"/>
    <cellStyle name="제목 2 2" xfId="9847"/>
    <cellStyle name="제목 3" xfId="9848"/>
    <cellStyle name="제목 3 2" xfId="9849"/>
    <cellStyle name="제목 4" xfId="9850"/>
    <cellStyle name="제목 4 2" xfId="9851"/>
    <cellStyle name="제목 5" xfId="9852"/>
    <cellStyle name="좋음" xfId="9853"/>
    <cellStyle name="좋음 2" xfId="9854"/>
    <cellStyle name="출력" xfId="9855"/>
    <cellStyle name="출력 2" xfId="9856"/>
    <cellStyle name="출력 2 2" xfId="9857"/>
    <cellStyle name="출력 2 2 2" xfId="9858"/>
    <cellStyle name="출력 2 2 3" xfId="9859"/>
    <cellStyle name="출력 2 2 4" xfId="9860"/>
    <cellStyle name="출력 2 2 5" xfId="9861"/>
    <cellStyle name="출력 2 2 6" xfId="9862"/>
    <cellStyle name="출력 2 3" xfId="9863"/>
    <cellStyle name="출력 2 3 2" xfId="9864"/>
    <cellStyle name="출력 2 3 3" xfId="9865"/>
    <cellStyle name="출력 2 3 4" xfId="9866"/>
    <cellStyle name="출력 2 3 5" xfId="9867"/>
    <cellStyle name="출력 2 3 6" xfId="9868"/>
    <cellStyle name="출력 3" xfId="9869"/>
    <cellStyle name="출력 3 2" xfId="9870"/>
    <cellStyle name="출력 3 2 2" xfId="9871"/>
    <cellStyle name="출력 3 2 3" xfId="9872"/>
    <cellStyle name="출력 3 2 4" xfId="9873"/>
    <cellStyle name="출력 3 2 5" xfId="9874"/>
    <cellStyle name="출력 3 2 6" xfId="9875"/>
    <cellStyle name="출력 3 3" xfId="9876"/>
    <cellStyle name="출력 3 3 2" xfId="9877"/>
    <cellStyle name="출력 3 3 3" xfId="9878"/>
    <cellStyle name="출력 3 3 4" xfId="9879"/>
    <cellStyle name="출력 3 3 5" xfId="9880"/>
    <cellStyle name="출력 3 3 6" xfId="9881"/>
    <cellStyle name="출력 4" xfId="9882"/>
    <cellStyle name="출력 4 2" xfId="9883"/>
    <cellStyle name="출력 4 3" xfId="9884"/>
    <cellStyle name="출력 4 4" xfId="9885"/>
    <cellStyle name="출력 4 5" xfId="9886"/>
    <cellStyle name="출력 4 6" xfId="9887"/>
    <cellStyle name="출력 5" xfId="9888"/>
    <cellStyle name="출력 5 2" xfId="9889"/>
    <cellStyle name="출력 5 3" xfId="9890"/>
    <cellStyle name="출력 5 4" xfId="9891"/>
    <cellStyle name="출력 5 5" xfId="9892"/>
    <cellStyle name="출력 5 6" xfId="9893"/>
    <cellStyle name="출력 6" xfId="9894"/>
    <cellStyle name="출력 6 2" xfId="9895"/>
    <cellStyle name="출력 6 3" xfId="9896"/>
    <cellStyle name="출력 6 4" xfId="9897"/>
    <cellStyle name="콤마 [0]_(40)LC관련" xfId="9898"/>
    <cellStyle name="콤마_11월 거래처별" xfId="9899"/>
    <cellStyle name="표준_1-4월sys(사업)" xfId="9900"/>
  </cellStyles>
  <dxfs count="194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2" defaultPivotStyle="PivotStyleLight16"/>
  <colors>
    <mruColors>
      <color rgb="FFFF7C80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5BC/Feb/&#20844;&#21496;%20ISS%20FS-201502%20V1%20from%20xiaoping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BS"/>
      <sheetName val="OPG"/>
      <sheetName val="ISG"/>
      <sheetName val="BPO"/>
      <sheetName val="GC"/>
      <sheetName val="JKS"/>
      <sheetName val="T&amp;T"/>
      <sheetName val="GADS"/>
      <sheetName val="Corporate"/>
      <sheetName val="IHS"/>
      <sheetName val="Inc&amp;Ascend"/>
      <sheetName val="外-PL"/>
      <sheetName val="外-SAP"/>
      <sheetName val="JV Summary"/>
      <sheetName val="CF-外"/>
      <sheetName val="CF-内"/>
      <sheetName val="外-JV"/>
      <sheetName val="外-WOFE"/>
      <sheetName val="外-lisco"/>
      <sheetName val="SBG Summary-1"/>
      <sheetName val="SBG Summary"/>
      <sheetName val="diff Q2 vs TB "/>
      <sheetName val="BU Summary"/>
      <sheetName val="diff-外&amp;内"/>
      <sheetName val="内-PL"/>
      <sheetName val="WP"/>
      <sheetName val="中关村-BS"/>
      <sheetName val="中关村-pl"/>
      <sheetName val="内-SAP"/>
      <sheetName val="DE-JV"/>
      <sheetName val="DE-WOFE"/>
      <sheetName val="OE"/>
      <sheetName val="备注INC"/>
      <sheetName val="备注ISG"/>
      <sheetName val="备注其他"/>
      <sheetName val="汇率"/>
      <sheetName val="内部服务利润调整"/>
      <sheetName val="内部业绩调整"/>
      <sheetName val="虚拟现金流利息费用"/>
      <sheetName val="集团分摊"/>
      <sheetName val="control sheet"/>
      <sheetName val="Tre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4">
          <cell r="H4">
            <v>0</v>
          </cell>
        </row>
      </sheetData>
      <sheetData sheetId="26">
        <row r="4">
          <cell r="H4">
            <v>0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>
        <row r="1">
          <cell r="B1" t="str">
            <v>BG</v>
          </cell>
        </row>
      </sheetData>
      <sheetData sheetId="38">
        <row r="1">
          <cell r="B1" t="str">
            <v>BG</v>
          </cell>
        </row>
      </sheetData>
      <sheetData sheetId="39">
        <row r="1">
          <cell r="B1" t="str">
            <v>BG</v>
          </cell>
        </row>
      </sheetData>
      <sheetData sheetId="40">
        <row r="1">
          <cell r="B1" t="str">
            <v>BG</v>
          </cell>
        </row>
      </sheetData>
      <sheetData sheetId="41" refreshError="1"/>
      <sheetData sheetId="42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BB44"/>
  <sheetViews>
    <sheetView topLeftCell="A22" workbookViewId="0">
      <pane xSplit="1" topLeftCell="B1" activePane="topRight" state="frozen"/>
      <selection pane="topRight" activeCell="H13" sqref="H13"/>
    </sheetView>
  </sheetViews>
  <sheetFormatPr defaultColWidth="9" defaultRowHeight="14.25" outlineLevelRow="1" outlineLevelCol="1"/>
  <cols>
    <col min="1" max="1" width="50.42578125" style="1" customWidth="1"/>
    <col min="2" max="4" width="10.28515625" style="2" hidden="1" customWidth="1" outlineLevel="1"/>
    <col min="5" max="5" width="10.28515625" style="2" customWidth="1" collapsed="1"/>
    <col min="6" max="8" width="10.28515625" style="2" hidden="1" customWidth="1" outlineLevel="1"/>
    <col min="9" max="9" width="10.28515625" style="2" customWidth="1" collapsed="1"/>
    <col min="10" max="12" width="10.28515625" style="2" hidden="1" customWidth="1" outlineLevel="1"/>
    <col min="13" max="13" width="10.28515625" style="2" customWidth="1" collapsed="1"/>
    <col min="14" max="16" width="10.28515625" style="2" hidden="1" customWidth="1" outlineLevel="1"/>
    <col min="17" max="18" width="10.28515625" style="2" customWidth="1" collapsed="1"/>
    <col min="19" max="19" width="7.5703125" style="3" customWidth="1"/>
    <col min="20" max="22" width="14" hidden="1" customWidth="1" outlineLevel="1"/>
    <col min="23" max="23" width="14" customWidth="1" collapsed="1"/>
    <col min="24" max="26" width="14" customWidth="1" outlineLevel="1"/>
    <col min="27" max="27" width="14" customWidth="1"/>
    <col min="28" max="30" width="14" customWidth="1" outlineLevel="1"/>
    <col min="31" max="31" width="14" customWidth="1"/>
    <col min="32" max="34" width="14" customWidth="1" outlineLevel="1"/>
    <col min="35" max="36" width="14" customWidth="1"/>
    <col min="37" max="37" width="1" style="3" customWidth="1"/>
    <col min="38" max="40" width="13.7109375" customWidth="1" outlineLevel="1"/>
    <col min="41" max="41" width="13.7109375" customWidth="1"/>
    <col min="42" max="44" width="13.7109375" customWidth="1" outlineLevel="1"/>
    <col min="45" max="45" width="13.7109375" customWidth="1"/>
    <col min="46" max="48" width="13.7109375" customWidth="1" outlineLevel="1"/>
    <col min="49" max="49" width="13.7109375" customWidth="1"/>
    <col min="50" max="52" width="13.7109375" customWidth="1" outlineLevel="1"/>
    <col min="53" max="54" width="13.7109375" customWidth="1"/>
    <col min="55" max="16384" width="9" style="3"/>
  </cols>
  <sheetData>
    <row r="3" spans="1:54">
      <c r="D3" s="2" t="s">
        <v>73</v>
      </c>
      <c r="U3" t="s">
        <v>73</v>
      </c>
    </row>
    <row r="4" spans="1:54">
      <c r="B4" s="298" t="s">
        <v>0</v>
      </c>
      <c r="C4" s="298"/>
      <c r="D4" s="298"/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  <c r="R4" s="298"/>
      <c r="T4" s="299" t="s">
        <v>1</v>
      </c>
      <c r="U4" s="299"/>
      <c r="V4" s="299"/>
      <c r="W4" s="299"/>
      <c r="X4" s="299"/>
      <c r="Y4" s="299"/>
      <c r="Z4" s="299"/>
      <c r="AA4" s="299"/>
      <c r="AB4" s="299"/>
      <c r="AC4" s="299"/>
      <c r="AD4" s="299"/>
      <c r="AE4" s="299"/>
      <c r="AF4" s="299"/>
      <c r="AG4" s="299"/>
      <c r="AH4" s="299"/>
      <c r="AI4" s="299"/>
      <c r="AJ4" s="299"/>
      <c r="AK4" s="4"/>
      <c r="AL4" s="300" t="s">
        <v>2</v>
      </c>
      <c r="AM4" s="300"/>
      <c r="AN4" s="300"/>
      <c r="AO4" s="300"/>
      <c r="AP4" s="300"/>
      <c r="AQ4" s="300"/>
      <c r="AR4" s="300"/>
      <c r="AS4" s="300"/>
      <c r="AT4" s="300"/>
      <c r="AU4" s="300"/>
      <c r="AV4" s="300"/>
      <c r="AW4" s="300"/>
      <c r="AX4" s="300"/>
      <c r="AY4" s="300"/>
      <c r="AZ4" s="300"/>
      <c r="BA4" s="300"/>
      <c r="BB4" s="300"/>
    </row>
    <row r="5" spans="1:54" ht="20.100000000000001" customHeight="1">
      <c r="A5" s="5" t="s">
        <v>3</v>
      </c>
      <c r="B5" s="6" t="s">
        <v>50</v>
      </c>
      <c r="C5" s="6" t="s">
        <v>52</v>
      </c>
      <c r="D5" s="6" t="s">
        <v>54</v>
      </c>
      <c r="E5" s="7" t="s">
        <v>6</v>
      </c>
      <c r="F5" s="6" t="s">
        <v>56</v>
      </c>
      <c r="G5" s="6" t="s">
        <v>58</v>
      </c>
      <c r="H5" s="6" t="s">
        <v>60</v>
      </c>
      <c r="I5" s="7" t="s">
        <v>7</v>
      </c>
      <c r="J5" s="6" t="s">
        <v>62</v>
      </c>
      <c r="K5" s="6" t="s">
        <v>64</v>
      </c>
      <c r="L5" s="6" t="s">
        <v>66</v>
      </c>
      <c r="M5" s="7" t="s">
        <v>10</v>
      </c>
      <c r="N5" s="6" t="s">
        <v>68</v>
      </c>
      <c r="O5" s="6" t="s">
        <v>70</v>
      </c>
      <c r="P5" s="6" t="s">
        <v>72</v>
      </c>
      <c r="Q5" s="7" t="s">
        <v>11</v>
      </c>
      <c r="R5" s="6" t="s">
        <v>12</v>
      </c>
      <c r="T5" s="6" t="s">
        <v>49</v>
      </c>
      <c r="U5" s="6" t="s">
        <v>51</v>
      </c>
      <c r="V5" s="6" t="s">
        <v>53</v>
      </c>
      <c r="W5" s="7" t="s">
        <v>14</v>
      </c>
      <c r="X5" s="6" t="s">
        <v>55</v>
      </c>
      <c r="Y5" s="6" t="s">
        <v>57</v>
      </c>
      <c r="Z5" s="6" t="s">
        <v>59</v>
      </c>
      <c r="AA5" s="7" t="s">
        <v>15</v>
      </c>
      <c r="AB5" s="6" t="s">
        <v>61</v>
      </c>
      <c r="AC5" s="6" t="s">
        <v>63</v>
      </c>
      <c r="AD5" s="6" t="s">
        <v>65</v>
      </c>
      <c r="AE5" s="7" t="s">
        <v>17</v>
      </c>
      <c r="AF5" s="6" t="s">
        <v>67</v>
      </c>
      <c r="AG5" s="6" t="s">
        <v>69</v>
      </c>
      <c r="AH5" s="6" t="s">
        <v>71</v>
      </c>
      <c r="AI5" s="7" t="s">
        <v>18</v>
      </c>
      <c r="AJ5" s="6" t="s">
        <v>19</v>
      </c>
      <c r="AK5" s="8"/>
      <c r="AL5" s="6" t="s">
        <v>49</v>
      </c>
      <c r="AM5" s="6" t="s">
        <v>51</v>
      </c>
      <c r="AN5" s="6" t="s">
        <v>53</v>
      </c>
      <c r="AO5" s="7" t="s">
        <v>14</v>
      </c>
      <c r="AP5" s="6" t="s">
        <v>55</v>
      </c>
      <c r="AQ5" s="6" t="s">
        <v>57</v>
      </c>
      <c r="AR5" s="6" t="s">
        <v>59</v>
      </c>
      <c r="AS5" s="7" t="s">
        <v>15</v>
      </c>
      <c r="AT5" s="6" t="s">
        <v>61</v>
      </c>
      <c r="AU5" s="6" t="s">
        <v>63</v>
      </c>
      <c r="AV5" s="6" t="s">
        <v>65</v>
      </c>
      <c r="AW5" s="7" t="s">
        <v>17</v>
      </c>
      <c r="AX5" s="6" t="s">
        <v>67</v>
      </c>
      <c r="AY5" s="6" t="s">
        <v>69</v>
      </c>
      <c r="AZ5" s="6" t="s">
        <v>71</v>
      </c>
      <c r="BA5" s="7" t="s">
        <v>18</v>
      </c>
      <c r="BB5" s="6" t="s">
        <v>19</v>
      </c>
    </row>
    <row r="6" spans="1:54" ht="20.100000000000001" customHeight="1" outlineLevel="1">
      <c r="A6" s="9" t="s">
        <v>75</v>
      </c>
      <c r="B6" s="10"/>
      <c r="C6" s="10"/>
      <c r="D6" s="10"/>
      <c r="E6" s="10">
        <f>SUM(B6:D6)</f>
        <v>0</v>
      </c>
      <c r="F6" s="10"/>
      <c r="G6" s="10"/>
      <c r="H6" s="10"/>
      <c r="I6" s="10">
        <f>SUM(F6:H6)</f>
        <v>0</v>
      </c>
      <c r="J6" s="10"/>
      <c r="K6" s="10"/>
      <c r="L6" s="10"/>
      <c r="M6" s="10">
        <f>SUM(J6:L6)</f>
        <v>0</v>
      </c>
      <c r="N6" s="10"/>
      <c r="O6" s="10"/>
      <c r="P6" s="10"/>
      <c r="Q6" s="10">
        <f>SUM(N6:P6)</f>
        <v>0</v>
      </c>
      <c r="R6" s="10">
        <f>E6+I6+M6+Q6</f>
        <v>0</v>
      </c>
      <c r="T6" s="11"/>
      <c r="U6" s="11"/>
      <c r="V6" s="11"/>
      <c r="W6" s="11">
        <f>SUM(T6:V6)</f>
        <v>0</v>
      </c>
      <c r="X6" s="11">
        <f t="shared" ref="X6:Z7" si="0">AP6</f>
        <v>0</v>
      </c>
      <c r="Y6" s="11">
        <f t="shared" si="0"/>
        <v>0</v>
      </c>
      <c r="Z6" s="11">
        <f t="shared" si="0"/>
        <v>0</v>
      </c>
      <c r="AA6" s="11">
        <f>SUM(X6:Z6)</f>
        <v>0</v>
      </c>
      <c r="AB6" s="11">
        <f t="shared" ref="AB6:AD7" si="1">AT6</f>
        <v>0</v>
      </c>
      <c r="AC6" s="11">
        <f t="shared" si="1"/>
        <v>0</v>
      </c>
      <c r="AD6" s="11">
        <f t="shared" si="1"/>
        <v>0</v>
      </c>
      <c r="AE6" s="11">
        <f>SUM(AB6:AD6)</f>
        <v>0</v>
      </c>
      <c r="AF6" s="11">
        <f t="shared" ref="AF6:AH7" si="2">AX6</f>
        <v>0</v>
      </c>
      <c r="AG6" s="11">
        <f t="shared" si="2"/>
        <v>0</v>
      </c>
      <c r="AH6" s="11">
        <f t="shared" si="2"/>
        <v>0</v>
      </c>
      <c r="AI6" s="11">
        <f>SUM(AF6:AH6)</f>
        <v>0</v>
      </c>
      <c r="AJ6" s="11">
        <f>W6+AA6+AE6+AI6</f>
        <v>0</v>
      </c>
      <c r="AK6" s="11"/>
      <c r="AL6" s="12"/>
      <c r="AM6" s="12"/>
      <c r="AN6" s="12"/>
      <c r="AO6" s="12">
        <f>SUM(AL6:AN6)</f>
        <v>0</v>
      </c>
      <c r="AP6" s="12"/>
      <c r="AQ6" s="12"/>
      <c r="AR6" s="12"/>
      <c r="AS6" s="12">
        <f>SUM(AP6:AR6)</f>
        <v>0</v>
      </c>
      <c r="AT6" s="12"/>
      <c r="AU6" s="12"/>
      <c r="AV6" s="12"/>
      <c r="AW6" s="12">
        <f>SUM(AT6:AV6)</f>
        <v>0</v>
      </c>
      <c r="AX6" s="12"/>
      <c r="AY6" s="12"/>
      <c r="AZ6" s="12"/>
      <c r="BA6" s="12">
        <f>SUM(AX6:AZ6)</f>
        <v>0</v>
      </c>
      <c r="BB6" s="12">
        <f>AO6+AS6+AW6+BA6</f>
        <v>0</v>
      </c>
    </row>
    <row r="7" spans="1:54" ht="20.100000000000001" customHeight="1" outlineLevel="1">
      <c r="A7" s="9" t="s">
        <v>82</v>
      </c>
      <c r="B7" s="10"/>
      <c r="C7" s="10"/>
      <c r="D7" s="10"/>
      <c r="E7" s="13">
        <f t="shared" ref="E7:E22" si="3">SUM(B7:D7)</f>
        <v>0</v>
      </c>
      <c r="F7" s="10"/>
      <c r="G7" s="10"/>
      <c r="H7" s="10"/>
      <c r="I7" s="13">
        <f t="shared" ref="I7:I22" si="4">SUM(F7:H7)</f>
        <v>0</v>
      </c>
      <c r="J7" s="10"/>
      <c r="K7" s="10"/>
      <c r="L7" s="10"/>
      <c r="M7" s="13">
        <f t="shared" ref="M7:M22" si="5">SUM(J7:L7)</f>
        <v>0</v>
      </c>
      <c r="N7" s="10"/>
      <c r="O7" s="10"/>
      <c r="P7" s="10"/>
      <c r="Q7" s="13">
        <f t="shared" ref="Q7:Q22" si="6">SUM(N7:P7)</f>
        <v>0</v>
      </c>
      <c r="R7" s="10">
        <f t="shared" ref="R7:R22" si="7">E7+I7+M7+Q7</f>
        <v>0</v>
      </c>
      <c r="T7" s="11">
        <v>0</v>
      </c>
      <c r="U7" s="11">
        <f>T7</f>
        <v>0</v>
      </c>
      <c r="V7" s="11"/>
      <c r="W7" s="11">
        <f>SUM(T7:V7)</f>
        <v>0</v>
      </c>
      <c r="X7" s="11">
        <f t="shared" si="0"/>
        <v>0</v>
      </c>
      <c r="Y7" s="11">
        <f t="shared" si="0"/>
        <v>0</v>
      </c>
      <c r="Z7" s="11">
        <f t="shared" si="0"/>
        <v>0</v>
      </c>
      <c r="AA7" s="11">
        <f>SUM(X7:Z7)</f>
        <v>0</v>
      </c>
      <c r="AB7" s="11">
        <f t="shared" si="1"/>
        <v>0</v>
      </c>
      <c r="AC7" s="11">
        <f t="shared" si="1"/>
        <v>0</v>
      </c>
      <c r="AD7" s="11">
        <f t="shared" si="1"/>
        <v>0</v>
      </c>
      <c r="AE7" s="11">
        <f>SUM(AB7:AD7)</f>
        <v>0</v>
      </c>
      <c r="AF7" s="11">
        <f t="shared" si="2"/>
        <v>0</v>
      </c>
      <c r="AG7" s="11">
        <f t="shared" si="2"/>
        <v>0</v>
      </c>
      <c r="AH7" s="11">
        <f t="shared" si="2"/>
        <v>0</v>
      </c>
      <c r="AI7" s="11">
        <f>SUM(AF7:AH7)</f>
        <v>0</v>
      </c>
      <c r="AJ7" s="11">
        <f t="shared" ref="AJ7:AJ20" si="8">W7+AA7+AE7+AI7</f>
        <v>0</v>
      </c>
      <c r="AK7" s="11"/>
      <c r="AL7" s="12"/>
      <c r="AM7" s="12"/>
      <c r="AN7" s="12"/>
      <c r="AO7" s="14">
        <f t="shared" ref="AO7:AO22" si="9">SUM(AL7:AN7)</f>
        <v>0</v>
      </c>
      <c r="AP7" s="12"/>
      <c r="AQ7" s="12"/>
      <c r="AR7" s="12"/>
      <c r="AS7" s="14">
        <f t="shared" ref="AS7:AS22" si="10">SUM(AP7:AR7)</f>
        <v>0</v>
      </c>
      <c r="AT7" s="12"/>
      <c r="AU7" s="12"/>
      <c r="AV7" s="12"/>
      <c r="AW7" s="14">
        <f t="shared" ref="AW7:AW22" si="11">SUM(AT7:AV7)</f>
        <v>0</v>
      </c>
      <c r="AX7" s="12"/>
      <c r="AY7" s="12"/>
      <c r="AZ7" s="12"/>
      <c r="BA7" s="14">
        <f t="shared" ref="BA7:BA22" si="12">SUM(AX7:AZ7)</f>
        <v>0</v>
      </c>
      <c r="BB7" s="12">
        <f t="shared" ref="BB7:BB22" si="13">AO7+AS7+AW7+BA7</f>
        <v>0</v>
      </c>
    </row>
    <row r="8" spans="1:54" ht="20.100000000000001" customHeight="1" outlineLevel="1">
      <c r="A8" s="9" t="s">
        <v>74</v>
      </c>
      <c r="B8" s="13">
        <f>B6-B7</f>
        <v>0</v>
      </c>
      <c r="C8" s="13">
        <f>C6-C7</f>
        <v>0</v>
      </c>
      <c r="D8" s="13">
        <f>D6-D7</f>
        <v>0</v>
      </c>
      <c r="E8" s="13">
        <f t="shared" si="3"/>
        <v>0</v>
      </c>
      <c r="F8" s="13">
        <f>F6-F7</f>
        <v>0</v>
      </c>
      <c r="G8" s="13">
        <f>G6-G7</f>
        <v>0</v>
      </c>
      <c r="H8" s="13">
        <f>H6-H7</f>
        <v>0</v>
      </c>
      <c r="I8" s="13">
        <f t="shared" si="4"/>
        <v>0</v>
      </c>
      <c r="J8" s="13">
        <f>J6-J7</f>
        <v>0</v>
      </c>
      <c r="K8" s="13">
        <f>K6-K7</f>
        <v>0</v>
      </c>
      <c r="L8" s="13">
        <f>L6-L7</f>
        <v>0</v>
      </c>
      <c r="M8" s="13">
        <f t="shared" si="5"/>
        <v>0</v>
      </c>
      <c r="N8" s="13">
        <f>N6-N7</f>
        <v>0</v>
      </c>
      <c r="O8" s="13">
        <f>O6-O7</f>
        <v>0</v>
      </c>
      <c r="P8" s="13">
        <f>P6-P7</f>
        <v>0</v>
      </c>
      <c r="Q8" s="13">
        <f t="shared" si="6"/>
        <v>0</v>
      </c>
      <c r="R8" s="10">
        <f t="shared" si="7"/>
        <v>0</v>
      </c>
      <c r="T8" s="15">
        <f>T6-T7</f>
        <v>0</v>
      </c>
      <c r="U8" s="15">
        <f>U6-U7</f>
        <v>0</v>
      </c>
      <c r="V8" s="15">
        <f>V6-V7</f>
        <v>0</v>
      </c>
      <c r="W8" s="11">
        <f>SUM(T8:V8)</f>
        <v>0</v>
      </c>
      <c r="X8" s="15">
        <f>X6-X7</f>
        <v>0</v>
      </c>
      <c r="Y8" s="15">
        <f>Y6-Y7</f>
        <v>0</v>
      </c>
      <c r="Z8" s="15">
        <f>Z6-Z7</f>
        <v>0</v>
      </c>
      <c r="AA8" s="11">
        <f>SUM(X8:Z8)</f>
        <v>0</v>
      </c>
      <c r="AB8" s="15">
        <f>AB6-AB7</f>
        <v>0</v>
      </c>
      <c r="AC8" s="15">
        <f>AC6-AC7</f>
        <v>0</v>
      </c>
      <c r="AD8" s="15">
        <f>AD6-AD7</f>
        <v>0</v>
      </c>
      <c r="AE8" s="11">
        <f>SUM(AB8:AD8)</f>
        <v>0</v>
      </c>
      <c r="AF8" s="15">
        <f>AF6-AF7</f>
        <v>0</v>
      </c>
      <c r="AG8" s="15">
        <f>AG6-AG7</f>
        <v>0</v>
      </c>
      <c r="AH8" s="15">
        <f>AH6-AH7</f>
        <v>0</v>
      </c>
      <c r="AI8" s="11">
        <f>SUM(AF8:AH8)</f>
        <v>0</v>
      </c>
      <c r="AJ8" s="11">
        <f t="shared" si="8"/>
        <v>0</v>
      </c>
      <c r="AK8" s="11"/>
      <c r="AL8" s="14">
        <f>AL6-AL7</f>
        <v>0</v>
      </c>
      <c r="AM8" s="14">
        <f>AM6-AM7</f>
        <v>0</v>
      </c>
      <c r="AN8" s="14">
        <f>AN6-AN7</f>
        <v>0</v>
      </c>
      <c r="AO8" s="14">
        <f t="shared" si="9"/>
        <v>0</v>
      </c>
      <c r="AP8" s="14">
        <f>AP6-AP7</f>
        <v>0</v>
      </c>
      <c r="AQ8" s="14">
        <f>AQ6-AQ7</f>
        <v>0</v>
      </c>
      <c r="AR8" s="14">
        <f>AR6-AR7</f>
        <v>0</v>
      </c>
      <c r="AS8" s="14">
        <f t="shared" si="10"/>
        <v>0</v>
      </c>
      <c r="AT8" s="14">
        <f>AT6-AT7</f>
        <v>0</v>
      </c>
      <c r="AU8" s="14">
        <f>AU6-AU7</f>
        <v>0</v>
      </c>
      <c r="AV8" s="14">
        <f>AV6-AV7</f>
        <v>0</v>
      </c>
      <c r="AW8" s="14">
        <f t="shared" si="11"/>
        <v>0</v>
      </c>
      <c r="AX8" s="14">
        <f>AX6-AX7</f>
        <v>0</v>
      </c>
      <c r="AY8" s="14">
        <f>AY6-AY7</f>
        <v>0</v>
      </c>
      <c r="AZ8" s="14">
        <f>AZ6-AZ7</f>
        <v>0</v>
      </c>
      <c r="BA8" s="14">
        <f t="shared" si="12"/>
        <v>0</v>
      </c>
      <c r="BB8" s="12">
        <f t="shared" si="13"/>
        <v>0</v>
      </c>
    </row>
    <row r="9" spans="1:54" ht="20.100000000000001" customHeight="1" outlineLevel="1">
      <c r="A9" s="9" t="s">
        <v>76</v>
      </c>
      <c r="B9" s="13"/>
      <c r="C9" s="13"/>
      <c r="D9" s="13"/>
      <c r="E9" s="13">
        <f t="shared" si="3"/>
        <v>0</v>
      </c>
      <c r="F9" s="13"/>
      <c r="G9" s="13"/>
      <c r="H9" s="13"/>
      <c r="I9" s="13">
        <f t="shared" si="4"/>
        <v>0</v>
      </c>
      <c r="J9" s="13"/>
      <c r="K9" s="13"/>
      <c r="L9" s="13"/>
      <c r="M9" s="13">
        <f t="shared" si="5"/>
        <v>0</v>
      </c>
      <c r="N9" s="13"/>
      <c r="O9" s="13"/>
      <c r="P9" s="13"/>
      <c r="Q9" s="13">
        <f t="shared" si="6"/>
        <v>0</v>
      </c>
      <c r="R9" s="10">
        <f t="shared" si="7"/>
        <v>0</v>
      </c>
      <c r="T9" s="15"/>
      <c r="U9" s="15"/>
      <c r="V9" s="15"/>
      <c r="W9" s="11">
        <f t="shared" ref="W9:W22" si="14">SUM(T9:V9)</f>
        <v>0</v>
      </c>
      <c r="X9" s="11"/>
      <c r="Y9" s="11"/>
      <c r="Z9" s="11"/>
      <c r="AA9" s="11">
        <f t="shared" ref="AA9:AA22" si="15">SUM(X9:Z9)</f>
        <v>0</v>
      </c>
      <c r="AB9" s="11"/>
      <c r="AC9" s="11"/>
      <c r="AD9" s="11"/>
      <c r="AE9" s="11">
        <f>SUM(AB9:AD9)</f>
        <v>0</v>
      </c>
      <c r="AF9" s="11"/>
      <c r="AG9" s="11"/>
      <c r="AH9" s="11"/>
      <c r="AI9" s="11">
        <f>SUM(AF9:AH9)</f>
        <v>0</v>
      </c>
      <c r="AJ9" s="11">
        <f t="shared" si="8"/>
        <v>0</v>
      </c>
      <c r="AK9" s="11"/>
      <c r="AL9" s="14"/>
      <c r="AM9" s="14"/>
      <c r="AN9" s="14"/>
      <c r="AO9" s="14">
        <f t="shared" si="9"/>
        <v>0</v>
      </c>
      <c r="AP9" s="14"/>
      <c r="AQ9" s="14"/>
      <c r="AR9" s="14"/>
      <c r="AS9" s="14">
        <f t="shared" si="10"/>
        <v>0</v>
      </c>
      <c r="AT9" s="14"/>
      <c r="AU9" s="14"/>
      <c r="AV9" s="14"/>
      <c r="AW9" s="14">
        <f t="shared" si="11"/>
        <v>0</v>
      </c>
      <c r="AX9" s="14"/>
      <c r="AY9" s="14"/>
      <c r="AZ9" s="14"/>
      <c r="BA9" s="14">
        <f t="shared" si="12"/>
        <v>0</v>
      </c>
      <c r="BB9" s="12">
        <f t="shared" si="13"/>
        <v>0</v>
      </c>
    </row>
    <row r="10" spans="1:54" ht="20.100000000000001" customHeight="1">
      <c r="A10" s="16" t="s">
        <v>31</v>
      </c>
      <c r="B10" s="17">
        <f>B8-B9</f>
        <v>0</v>
      </c>
      <c r="C10" s="17">
        <f>C8-C9</f>
        <v>0</v>
      </c>
      <c r="D10" s="17">
        <f>D8-D9</f>
        <v>0</v>
      </c>
      <c r="E10" s="17">
        <f t="shared" si="3"/>
        <v>0</v>
      </c>
      <c r="F10" s="17">
        <f>F8-F9</f>
        <v>0</v>
      </c>
      <c r="G10" s="17">
        <f>G8-G9</f>
        <v>0</v>
      </c>
      <c r="H10" s="17">
        <f>H8-H9</f>
        <v>0</v>
      </c>
      <c r="I10" s="17">
        <f t="shared" si="4"/>
        <v>0</v>
      </c>
      <c r="J10" s="17">
        <f>J8-J9</f>
        <v>0</v>
      </c>
      <c r="K10" s="17">
        <f>K8-K9</f>
        <v>0</v>
      </c>
      <c r="L10" s="17">
        <f>L8-L9</f>
        <v>0</v>
      </c>
      <c r="M10" s="17">
        <f t="shared" si="5"/>
        <v>0</v>
      </c>
      <c r="N10" s="17">
        <f>N8-N9</f>
        <v>0</v>
      </c>
      <c r="O10" s="17">
        <f>O8-O9</f>
        <v>0</v>
      </c>
      <c r="P10" s="17">
        <f>P8-P9</f>
        <v>0</v>
      </c>
      <c r="Q10" s="17">
        <f t="shared" si="6"/>
        <v>0</v>
      </c>
      <c r="R10" s="18">
        <f t="shared" si="7"/>
        <v>0</v>
      </c>
      <c r="T10" s="17">
        <f>T8-T9</f>
        <v>0</v>
      </c>
      <c r="U10" s="17">
        <f>U8-U9</f>
        <v>0</v>
      </c>
      <c r="V10" s="17">
        <f>V8-V9</f>
        <v>0</v>
      </c>
      <c r="W10" s="18">
        <f>SUM(T10:V10)</f>
        <v>0</v>
      </c>
      <c r="X10" s="17">
        <f>X8-X9</f>
        <v>0</v>
      </c>
      <c r="Y10" s="17">
        <f>Y8-Y9</f>
        <v>0</v>
      </c>
      <c r="Z10" s="17">
        <f>Z8-Z9</f>
        <v>0</v>
      </c>
      <c r="AA10" s="18">
        <f>SUM(X10:Z10)</f>
        <v>0</v>
      </c>
      <c r="AB10" s="17">
        <f>AB8-AB9</f>
        <v>0</v>
      </c>
      <c r="AC10" s="17">
        <f>AC8-AC9</f>
        <v>0</v>
      </c>
      <c r="AD10" s="17">
        <f>AD8-AD9</f>
        <v>0</v>
      </c>
      <c r="AE10" s="18">
        <f>SUM(AB10:AD10)</f>
        <v>0</v>
      </c>
      <c r="AF10" s="17">
        <f>AF8-AF9</f>
        <v>0</v>
      </c>
      <c r="AG10" s="17">
        <f>AG8-AG9</f>
        <v>0</v>
      </c>
      <c r="AH10" s="17">
        <f>AH8-AH9</f>
        <v>0</v>
      </c>
      <c r="AI10" s="18">
        <f>SUM(AF10:AH10)</f>
        <v>0</v>
      </c>
      <c r="AJ10" s="18">
        <f>AJ8-AJ9</f>
        <v>0</v>
      </c>
      <c r="AK10" s="11"/>
      <c r="AL10" s="17">
        <f>AL8-AL9</f>
        <v>0</v>
      </c>
      <c r="AM10" s="17">
        <f>AM8-AM9</f>
        <v>0</v>
      </c>
      <c r="AN10" s="17">
        <f>AN8-AN9</f>
        <v>0</v>
      </c>
      <c r="AO10" s="17">
        <f t="shared" si="9"/>
        <v>0</v>
      </c>
      <c r="AP10" s="17">
        <f>AP8-AP9</f>
        <v>0</v>
      </c>
      <c r="AQ10" s="17">
        <f>AQ8-AQ9</f>
        <v>0</v>
      </c>
      <c r="AR10" s="17">
        <f>AR8-AR9</f>
        <v>0</v>
      </c>
      <c r="AS10" s="17">
        <f t="shared" si="10"/>
        <v>0</v>
      </c>
      <c r="AT10" s="17">
        <f>AT8-AT9</f>
        <v>0</v>
      </c>
      <c r="AU10" s="17">
        <f>AU8-AU9</f>
        <v>0</v>
      </c>
      <c r="AV10" s="17">
        <f>AV8-AV9</f>
        <v>0</v>
      </c>
      <c r="AW10" s="17">
        <f t="shared" si="11"/>
        <v>0</v>
      </c>
      <c r="AX10" s="17">
        <f>AX8-AX9</f>
        <v>0</v>
      </c>
      <c r="AY10" s="17">
        <f>AY8-AY9</f>
        <v>0</v>
      </c>
      <c r="AZ10" s="17">
        <f>AZ8-AZ9</f>
        <v>0</v>
      </c>
      <c r="BA10" s="17">
        <f t="shared" si="12"/>
        <v>0</v>
      </c>
      <c r="BB10" s="18">
        <f t="shared" si="13"/>
        <v>0</v>
      </c>
    </row>
    <row r="11" spans="1:54" ht="18" customHeight="1" outlineLevel="1">
      <c r="A11" s="9" t="s">
        <v>32</v>
      </c>
      <c r="B11" s="10"/>
      <c r="C11" s="10"/>
      <c r="D11" s="10"/>
      <c r="E11" s="13">
        <f t="shared" si="3"/>
        <v>0</v>
      </c>
      <c r="F11" s="10"/>
      <c r="G11" s="10"/>
      <c r="H11" s="10"/>
      <c r="I11" s="13">
        <f t="shared" si="4"/>
        <v>0</v>
      </c>
      <c r="J11" s="10"/>
      <c r="K11" s="10"/>
      <c r="L11" s="10"/>
      <c r="M11" s="13">
        <f t="shared" si="5"/>
        <v>0</v>
      </c>
      <c r="N11" s="10"/>
      <c r="O11" s="10"/>
      <c r="P11" s="10"/>
      <c r="Q11" s="13">
        <f t="shared" si="6"/>
        <v>0</v>
      </c>
      <c r="R11" s="10">
        <f t="shared" si="7"/>
        <v>0</v>
      </c>
      <c r="T11" s="11">
        <v>0</v>
      </c>
      <c r="U11" s="11">
        <f>T11</f>
        <v>0</v>
      </c>
      <c r="V11" s="11"/>
      <c r="W11" s="11">
        <f t="shared" si="14"/>
        <v>0</v>
      </c>
      <c r="X11" s="11">
        <f>AP11</f>
        <v>0</v>
      </c>
      <c r="Y11" s="11">
        <f>AQ11</f>
        <v>0</v>
      </c>
      <c r="Z11" s="11">
        <f>AR11</f>
        <v>0</v>
      </c>
      <c r="AA11" s="11">
        <f t="shared" si="15"/>
        <v>0</v>
      </c>
      <c r="AB11" s="11">
        <f>AT11</f>
        <v>0</v>
      </c>
      <c r="AC11" s="11">
        <f>AU11</f>
        <v>0</v>
      </c>
      <c r="AD11" s="11">
        <f>AV11</f>
        <v>0</v>
      </c>
      <c r="AE11" s="11">
        <f t="shared" ref="AE11:AE22" si="16">SUM(AB11:AD11)</f>
        <v>0</v>
      </c>
      <c r="AF11" s="11">
        <f>AX11</f>
        <v>0</v>
      </c>
      <c r="AG11" s="11">
        <f>AY11</f>
        <v>0</v>
      </c>
      <c r="AH11" s="11">
        <f>AZ11</f>
        <v>0</v>
      </c>
      <c r="AI11" s="11">
        <f t="shared" ref="AI11:AI22" si="17">SUM(AF11:AH11)</f>
        <v>0</v>
      </c>
      <c r="AJ11" s="11">
        <f t="shared" si="8"/>
        <v>0</v>
      </c>
      <c r="AK11" s="11"/>
      <c r="AL11" s="12"/>
      <c r="AM11" s="12"/>
      <c r="AN11" s="12"/>
      <c r="AO11" s="14">
        <f t="shared" si="9"/>
        <v>0</v>
      </c>
      <c r="AP11" s="12"/>
      <c r="AQ11" s="12"/>
      <c r="AR11" s="12"/>
      <c r="AS11" s="14">
        <f t="shared" si="10"/>
        <v>0</v>
      </c>
      <c r="AT11" s="12"/>
      <c r="AU11" s="12"/>
      <c r="AV11" s="12"/>
      <c r="AW11" s="14">
        <f t="shared" si="11"/>
        <v>0</v>
      </c>
      <c r="AX11" s="12"/>
      <c r="AY11" s="12"/>
      <c r="AZ11" s="12"/>
      <c r="BA11" s="14">
        <f t="shared" si="12"/>
        <v>0</v>
      </c>
      <c r="BB11" s="12">
        <f t="shared" si="13"/>
        <v>0</v>
      </c>
    </row>
    <row r="12" spans="1:54" ht="18" customHeight="1" outlineLevel="1">
      <c r="A12" s="9" t="s">
        <v>33</v>
      </c>
      <c r="B12" s="10"/>
      <c r="C12" s="10"/>
      <c r="D12" s="10"/>
      <c r="E12" s="13">
        <f t="shared" si="3"/>
        <v>0</v>
      </c>
      <c r="F12" s="10"/>
      <c r="G12" s="10"/>
      <c r="H12" s="10"/>
      <c r="I12" s="13">
        <f t="shared" si="4"/>
        <v>0</v>
      </c>
      <c r="J12" s="10"/>
      <c r="K12" s="10"/>
      <c r="L12" s="10"/>
      <c r="M12" s="13">
        <f t="shared" si="5"/>
        <v>0</v>
      </c>
      <c r="N12" s="10"/>
      <c r="O12" s="10"/>
      <c r="P12" s="10"/>
      <c r="Q12" s="13">
        <f t="shared" si="6"/>
        <v>0</v>
      </c>
      <c r="R12" s="10">
        <f t="shared" si="7"/>
        <v>0</v>
      </c>
      <c r="T12" s="11"/>
      <c r="U12" s="11"/>
      <c r="V12" s="11"/>
      <c r="W12" s="11">
        <f t="shared" si="14"/>
        <v>0</v>
      </c>
      <c r="X12" s="11"/>
      <c r="Y12" s="11"/>
      <c r="Z12" s="11"/>
      <c r="AA12" s="11">
        <f t="shared" si="15"/>
        <v>0</v>
      </c>
      <c r="AB12" s="11"/>
      <c r="AC12" s="11"/>
      <c r="AD12" s="11"/>
      <c r="AE12" s="11">
        <f t="shared" si="16"/>
        <v>0</v>
      </c>
      <c r="AF12" s="11"/>
      <c r="AG12" s="11"/>
      <c r="AH12" s="11"/>
      <c r="AI12" s="11">
        <f t="shared" si="17"/>
        <v>0</v>
      </c>
      <c r="AJ12" s="11">
        <f t="shared" si="8"/>
        <v>0</v>
      </c>
      <c r="AK12" s="11"/>
      <c r="AL12" s="12"/>
      <c r="AM12" s="12"/>
      <c r="AN12" s="12"/>
      <c r="AO12" s="14">
        <f t="shared" si="9"/>
        <v>0</v>
      </c>
      <c r="AP12" s="12"/>
      <c r="AQ12" s="12"/>
      <c r="AR12" s="12"/>
      <c r="AS12" s="14">
        <f t="shared" si="10"/>
        <v>0</v>
      </c>
      <c r="AT12" s="12"/>
      <c r="AU12" s="12"/>
      <c r="AV12" s="12"/>
      <c r="AW12" s="14">
        <f t="shared" si="11"/>
        <v>0</v>
      </c>
      <c r="AX12" s="12"/>
      <c r="AY12" s="12"/>
      <c r="AZ12" s="12"/>
      <c r="BA12" s="14">
        <f t="shared" si="12"/>
        <v>0</v>
      </c>
      <c r="BB12" s="12">
        <f t="shared" si="13"/>
        <v>0</v>
      </c>
    </row>
    <row r="13" spans="1:54" ht="18" customHeight="1" outlineLevel="1">
      <c r="A13" s="19" t="s">
        <v>34</v>
      </c>
      <c r="B13" s="10">
        <f>B14+B15</f>
        <v>0</v>
      </c>
      <c r="C13" s="10">
        <f>C14+C15</f>
        <v>0</v>
      </c>
      <c r="D13" s="10">
        <f>D14+D15</f>
        <v>0</v>
      </c>
      <c r="E13" s="13">
        <f t="shared" si="3"/>
        <v>0</v>
      </c>
      <c r="F13" s="10">
        <f>F14+F15</f>
        <v>0</v>
      </c>
      <c r="G13" s="10">
        <f>G14+G15</f>
        <v>0</v>
      </c>
      <c r="H13" s="10">
        <f>H14+H15</f>
        <v>0</v>
      </c>
      <c r="I13" s="13">
        <f t="shared" si="4"/>
        <v>0</v>
      </c>
      <c r="J13" s="10">
        <f>J14+J15</f>
        <v>0</v>
      </c>
      <c r="K13" s="10">
        <f>K14+K15</f>
        <v>0</v>
      </c>
      <c r="L13" s="10">
        <f>L14+L15</f>
        <v>0</v>
      </c>
      <c r="M13" s="13">
        <f t="shared" si="5"/>
        <v>0</v>
      </c>
      <c r="N13" s="10">
        <f>N14+N15</f>
        <v>0</v>
      </c>
      <c r="O13" s="10">
        <f>O14+O15</f>
        <v>0</v>
      </c>
      <c r="P13" s="10">
        <f>P14+P15</f>
        <v>0</v>
      </c>
      <c r="Q13" s="13">
        <f t="shared" si="6"/>
        <v>0</v>
      </c>
      <c r="R13" s="10">
        <f t="shared" si="7"/>
        <v>0</v>
      </c>
      <c r="T13" s="11">
        <f>T14+T15</f>
        <v>0</v>
      </c>
      <c r="U13" s="11">
        <f>U14+U15</f>
        <v>0</v>
      </c>
      <c r="V13" s="11">
        <f>V14+V15</f>
        <v>0</v>
      </c>
      <c r="W13" s="11">
        <f t="shared" si="14"/>
        <v>0</v>
      </c>
      <c r="X13" s="11">
        <f>X14+X15</f>
        <v>0</v>
      </c>
      <c r="Y13" s="11">
        <f>Y14+Y15</f>
        <v>0</v>
      </c>
      <c r="Z13" s="11">
        <f>Z14+Z15</f>
        <v>0</v>
      </c>
      <c r="AA13" s="11">
        <f t="shared" si="15"/>
        <v>0</v>
      </c>
      <c r="AB13" s="11">
        <f>AB14+AB15</f>
        <v>0</v>
      </c>
      <c r="AC13" s="11">
        <f>AC14+AC15</f>
        <v>0</v>
      </c>
      <c r="AD13" s="11">
        <f>AD14+AD15</f>
        <v>0</v>
      </c>
      <c r="AE13" s="11">
        <f t="shared" si="16"/>
        <v>0</v>
      </c>
      <c r="AF13" s="11">
        <f>AF14+AF15</f>
        <v>0</v>
      </c>
      <c r="AG13" s="11">
        <f>AG14+AG15</f>
        <v>0</v>
      </c>
      <c r="AH13" s="11">
        <f>AH14+AH15</f>
        <v>0</v>
      </c>
      <c r="AI13" s="11">
        <f t="shared" si="17"/>
        <v>0</v>
      </c>
      <c r="AJ13" s="11">
        <f t="shared" si="8"/>
        <v>0</v>
      </c>
      <c r="AK13" s="11"/>
      <c r="AL13" s="12">
        <f>AL14+AL15</f>
        <v>0</v>
      </c>
      <c r="AM13" s="12">
        <f>AM14+AM15</f>
        <v>0</v>
      </c>
      <c r="AN13" s="12">
        <f>AN14+AN15</f>
        <v>0</v>
      </c>
      <c r="AO13" s="14">
        <f t="shared" si="9"/>
        <v>0</v>
      </c>
      <c r="AP13" s="12">
        <f>AP14+AP15</f>
        <v>0</v>
      </c>
      <c r="AQ13" s="12">
        <f>AQ14+AQ15</f>
        <v>0</v>
      </c>
      <c r="AR13" s="12">
        <f>AR14+AR15</f>
        <v>0</v>
      </c>
      <c r="AS13" s="14">
        <f t="shared" si="10"/>
        <v>0</v>
      </c>
      <c r="AT13" s="12">
        <f>AT14+AT15</f>
        <v>0</v>
      </c>
      <c r="AU13" s="12">
        <f>AU14+AU15</f>
        <v>0</v>
      </c>
      <c r="AV13" s="12">
        <f>AV14+AV15</f>
        <v>0</v>
      </c>
      <c r="AW13" s="14">
        <f t="shared" si="11"/>
        <v>0</v>
      </c>
      <c r="AX13" s="12">
        <f>AX14+AX15</f>
        <v>0</v>
      </c>
      <c r="AY13" s="12">
        <f>AY14+AY15</f>
        <v>0</v>
      </c>
      <c r="AZ13" s="12">
        <f>AZ14+AZ15</f>
        <v>0</v>
      </c>
      <c r="BA13" s="14">
        <f t="shared" si="12"/>
        <v>0</v>
      </c>
      <c r="BB13" s="12">
        <f t="shared" si="13"/>
        <v>0</v>
      </c>
    </row>
    <row r="14" spans="1:54" ht="18" customHeight="1" outlineLevel="1">
      <c r="A14" s="20" t="s">
        <v>35</v>
      </c>
      <c r="B14" s="10"/>
      <c r="C14" s="10"/>
      <c r="D14" s="10"/>
      <c r="E14" s="13">
        <f t="shared" si="3"/>
        <v>0</v>
      </c>
      <c r="F14" s="10"/>
      <c r="G14" s="10"/>
      <c r="H14" s="10"/>
      <c r="I14" s="13">
        <f t="shared" si="4"/>
        <v>0</v>
      </c>
      <c r="J14" s="10"/>
      <c r="K14" s="10"/>
      <c r="L14" s="10"/>
      <c r="M14" s="13">
        <f t="shared" si="5"/>
        <v>0</v>
      </c>
      <c r="N14" s="10"/>
      <c r="O14" s="10"/>
      <c r="P14" s="10"/>
      <c r="Q14" s="13">
        <f t="shared" si="6"/>
        <v>0</v>
      </c>
      <c r="R14" s="10">
        <f t="shared" si="7"/>
        <v>0</v>
      </c>
      <c r="T14" s="11"/>
      <c r="U14" s="11"/>
      <c r="V14" s="11"/>
      <c r="W14" s="11">
        <f t="shared" si="14"/>
        <v>0</v>
      </c>
      <c r="X14" s="11"/>
      <c r="Y14" s="11"/>
      <c r="Z14" s="11"/>
      <c r="AA14" s="11">
        <f t="shared" si="15"/>
        <v>0</v>
      </c>
      <c r="AB14" s="11"/>
      <c r="AC14" s="11"/>
      <c r="AD14" s="11"/>
      <c r="AE14" s="11">
        <f t="shared" si="16"/>
        <v>0</v>
      </c>
      <c r="AF14" s="11"/>
      <c r="AG14" s="11"/>
      <c r="AH14" s="11"/>
      <c r="AI14" s="11">
        <f t="shared" si="17"/>
        <v>0</v>
      </c>
      <c r="AJ14" s="11">
        <f t="shared" si="8"/>
        <v>0</v>
      </c>
      <c r="AK14" s="11"/>
      <c r="AL14" s="12"/>
      <c r="AM14" s="12"/>
      <c r="AN14" s="12"/>
      <c r="AO14" s="14">
        <f t="shared" si="9"/>
        <v>0</v>
      </c>
      <c r="AP14" s="12"/>
      <c r="AQ14" s="12"/>
      <c r="AR14" s="12"/>
      <c r="AS14" s="14">
        <f t="shared" si="10"/>
        <v>0</v>
      </c>
      <c r="AT14" s="12"/>
      <c r="AU14" s="12"/>
      <c r="AV14" s="12"/>
      <c r="AW14" s="14">
        <f t="shared" si="11"/>
        <v>0</v>
      </c>
      <c r="AX14" s="12"/>
      <c r="AY14" s="12"/>
      <c r="AZ14" s="12"/>
      <c r="BA14" s="14">
        <f t="shared" si="12"/>
        <v>0</v>
      </c>
      <c r="BB14" s="12">
        <f t="shared" si="13"/>
        <v>0</v>
      </c>
    </row>
    <row r="15" spans="1:54" ht="18" customHeight="1" outlineLevel="1">
      <c r="A15" s="20" t="s">
        <v>36</v>
      </c>
      <c r="B15" s="10"/>
      <c r="C15" s="10"/>
      <c r="D15" s="10"/>
      <c r="E15" s="13">
        <f t="shared" si="3"/>
        <v>0</v>
      </c>
      <c r="F15" s="10"/>
      <c r="G15" s="10"/>
      <c r="H15" s="10"/>
      <c r="I15" s="13">
        <f t="shared" si="4"/>
        <v>0</v>
      </c>
      <c r="J15" s="10"/>
      <c r="K15" s="10"/>
      <c r="L15" s="10"/>
      <c r="M15" s="13">
        <f t="shared" si="5"/>
        <v>0</v>
      </c>
      <c r="N15" s="10"/>
      <c r="O15" s="10"/>
      <c r="P15" s="10"/>
      <c r="Q15" s="13">
        <f t="shared" si="6"/>
        <v>0</v>
      </c>
      <c r="R15" s="10">
        <f t="shared" si="7"/>
        <v>0</v>
      </c>
      <c r="T15" s="11"/>
      <c r="U15" s="11"/>
      <c r="V15" s="11"/>
      <c r="W15" s="11">
        <f t="shared" si="14"/>
        <v>0</v>
      </c>
      <c r="X15" s="11"/>
      <c r="Y15" s="11"/>
      <c r="Z15" s="11"/>
      <c r="AA15" s="11">
        <f t="shared" si="15"/>
        <v>0</v>
      </c>
      <c r="AB15" s="11"/>
      <c r="AC15" s="11"/>
      <c r="AD15" s="11"/>
      <c r="AE15" s="11">
        <f t="shared" si="16"/>
        <v>0</v>
      </c>
      <c r="AF15" s="11"/>
      <c r="AG15" s="11"/>
      <c r="AH15" s="11"/>
      <c r="AI15" s="11">
        <f t="shared" si="17"/>
        <v>0</v>
      </c>
      <c r="AJ15" s="11">
        <f t="shared" si="8"/>
        <v>0</v>
      </c>
      <c r="AK15" s="11"/>
      <c r="AL15" s="12"/>
      <c r="AM15" s="12"/>
      <c r="AN15" s="12"/>
      <c r="AO15" s="14">
        <f t="shared" si="9"/>
        <v>0</v>
      </c>
      <c r="AP15" s="12"/>
      <c r="AQ15" s="12"/>
      <c r="AR15" s="12"/>
      <c r="AS15" s="14">
        <f t="shared" si="10"/>
        <v>0</v>
      </c>
      <c r="AT15" s="12"/>
      <c r="AU15" s="12"/>
      <c r="AV15" s="12"/>
      <c r="AW15" s="14">
        <f t="shared" si="11"/>
        <v>0</v>
      </c>
      <c r="AX15" s="12"/>
      <c r="AY15" s="12"/>
      <c r="AZ15" s="12"/>
      <c r="BA15" s="14">
        <f t="shared" si="12"/>
        <v>0</v>
      </c>
      <c r="BB15" s="12">
        <f t="shared" si="13"/>
        <v>0</v>
      </c>
    </row>
    <row r="16" spans="1:54" ht="18" customHeight="1" outlineLevel="1">
      <c r="A16" s="9" t="s">
        <v>37</v>
      </c>
      <c r="B16" s="10"/>
      <c r="C16" s="10"/>
      <c r="D16" s="10"/>
      <c r="E16" s="13">
        <f t="shared" si="3"/>
        <v>0</v>
      </c>
      <c r="F16" s="10"/>
      <c r="G16" s="10"/>
      <c r="H16" s="10"/>
      <c r="I16" s="13">
        <f t="shared" si="4"/>
        <v>0</v>
      </c>
      <c r="J16" s="10"/>
      <c r="K16" s="10"/>
      <c r="L16" s="10"/>
      <c r="M16" s="13">
        <f t="shared" si="5"/>
        <v>0</v>
      </c>
      <c r="N16" s="10"/>
      <c r="O16" s="10"/>
      <c r="P16" s="10"/>
      <c r="Q16" s="13">
        <f t="shared" si="6"/>
        <v>0</v>
      </c>
      <c r="R16" s="10">
        <f t="shared" si="7"/>
        <v>0</v>
      </c>
      <c r="T16" s="11"/>
      <c r="U16" s="11"/>
      <c r="V16" s="11"/>
      <c r="W16" s="11">
        <f t="shared" si="14"/>
        <v>0</v>
      </c>
      <c r="X16" s="11"/>
      <c r="Y16" s="11"/>
      <c r="Z16" s="11"/>
      <c r="AA16" s="11">
        <f t="shared" si="15"/>
        <v>0</v>
      </c>
      <c r="AB16" s="11"/>
      <c r="AC16" s="11"/>
      <c r="AD16" s="11"/>
      <c r="AE16" s="11">
        <f t="shared" si="16"/>
        <v>0</v>
      </c>
      <c r="AF16" s="11"/>
      <c r="AG16" s="11"/>
      <c r="AH16" s="11"/>
      <c r="AI16" s="11">
        <f t="shared" si="17"/>
        <v>0</v>
      </c>
      <c r="AJ16" s="11">
        <f t="shared" si="8"/>
        <v>0</v>
      </c>
      <c r="AK16" s="11"/>
      <c r="AL16" s="12"/>
      <c r="AM16" s="12"/>
      <c r="AN16" s="12"/>
      <c r="AO16" s="14">
        <f t="shared" si="9"/>
        <v>0</v>
      </c>
      <c r="AP16" s="12"/>
      <c r="AQ16" s="12"/>
      <c r="AR16" s="12"/>
      <c r="AS16" s="14">
        <f t="shared" si="10"/>
        <v>0</v>
      </c>
      <c r="AT16" s="12"/>
      <c r="AU16" s="12"/>
      <c r="AV16" s="12"/>
      <c r="AW16" s="14">
        <f t="shared" si="11"/>
        <v>0</v>
      </c>
      <c r="AX16" s="12"/>
      <c r="AY16" s="12"/>
      <c r="AZ16" s="12"/>
      <c r="BA16" s="14">
        <f t="shared" si="12"/>
        <v>0</v>
      </c>
      <c r="BB16" s="12">
        <f t="shared" si="13"/>
        <v>0</v>
      </c>
    </row>
    <row r="17" spans="1:54" ht="18" customHeight="1" outlineLevel="1">
      <c r="A17" s="9" t="s">
        <v>38</v>
      </c>
      <c r="B17" s="10"/>
      <c r="C17" s="10"/>
      <c r="D17" s="10"/>
      <c r="E17" s="13">
        <f t="shared" si="3"/>
        <v>0</v>
      </c>
      <c r="F17" s="10"/>
      <c r="G17" s="10"/>
      <c r="H17" s="10"/>
      <c r="I17" s="13">
        <f t="shared" si="4"/>
        <v>0</v>
      </c>
      <c r="J17" s="10"/>
      <c r="K17" s="10"/>
      <c r="L17" s="10"/>
      <c r="M17" s="13">
        <f t="shared" si="5"/>
        <v>0</v>
      </c>
      <c r="N17" s="10"/>
      <c r="O17" s="10"/>
      <c r="P17" s="10"/>
      <c r="Q17" s="13">
        <f t="shared" si="6"/>
        <v>0</v>
      </c>
      <c r="R17" s="10">
        <f t="shared" si="7"/>
        <v>0</v>
      </c>
      <c r="T17" s="11"/>
      <c r="U17" s="11"/>
      <c r="V17" s="11"/>
      <c r="W17" s="11">
        <f t="shared" si="14"/>
        <v>0</v>
      </c>
      <c r="X17" s="11"/>
      <c r="Y17" s="11"/>
      <c r="Z17" s="11"/>
      <c r="AA17" s="11">
        <f t="shared" si="15"/>
        <v>0</v>
      </c>
      <c r="AB17" s="11"/>
      <c r="AC17" s="11"/>
      <c r="AD17" s="11"/>
      <c r="AE17" s="11">
        <f t="shared" si="16"/>
        <v>0</v>
      </c>
      <c r="AF17" s="11"/>
      <c r="AG17" s="11"/>
      <c r="AH17" s="11"/>
      <c r="AI17" s="11">
        <f t="shared" si="17"/>
        <v>0</v>
      </c>
      <c r="AJ17" s="11">
        <f t="shared" si="8"/>
        <v>0</v>
      </c>
      <c r="AK17" s="11"/>
      <c r="AL17" s="12"/>
      <c r="AM17" s="12"/>
      <c r="AN17" s="12"/>
      <c r="AO17" s="14">
        <f t="shared" si="9"/>
        <v>0</v>
      </c>
      <c r="AP17" s="12"/>
      <c r="AQ17" s="12"/>
      <c r="AR17" s="12"/>
      <c r="AS17" s="14">
        <f t="shared" si="10"/>
        <v>0</v>
      </c>
      <c r="AT17" s="12"/>
      <c r="AU17" s="12"/>
      <c r="AV17" s="12"/>
      <c r="AW17" s="14">
        <f t="shared" si="11"/>
        <v>0</v>
      </c>
      <c r="AX17" s="12"/>
      <c r="AY17" s="12"/>
      <c r="AZ17" s="12"/>
      <c r="BA17" s="14">
        <f t="shared" si="12"/>
        <v>0</v>
      </c>
      <c r="BB17" s="12">
        <f t="shared" si="13"/>
        <v>0</v>
      </c>
    </row>
    <row r="18" spans="1:54" ht="18" customHeight="1" outlineLevel="1">
      <c r="A18" s="9" t="s">
        <v>41</v>
      </c>
      <c r="B18" s="10"/>
      <c r="C18" s="10"/>
      <c r="D18" s="10"/>
      <c r="E18" s="13">
        <f t="shared" si="3"/>
        <v>0</v>
      </c>
      <c r="F18" s="10"/>
      <c r="G18" s="10"/>
      <c r="H18" s="10"/>
      <c r="I18" s="13">
        <f t="shared" si="4"/>
        <v>0</v>
      </c>
      <c r="J18" s="10"/>
      <c r="K18" s="10"/>
      <c r="L18" s="10"/>
      <c r="M18" s="13">
        <f t="shared" si="5"/>
        <v>0</v>
      </c>
      <c r="N18" s="10"/>
      <c r="O18" s="10"/>
      <c r="P18" s="10"/>
      <c r="Q18" s="13">
        <f t="shared" si="6"/>
        <v>0</v>
      </c>
      <c r="R18" s="10">
        <f t="shared" si="7"/>
        <v>0</v>
      </c>
      <c r="T18" s="11"/>
      <c r="U18" s="11"/>
      <c r="V18" s="11"/>
      <c r="W18" s="11">
        <f t="shared" si="14"/>
        <v>0</v>
      </c>
      <c r="X18" s="11"/>
      <c r="Y18" s="11"/>
      <c r="Z18" s="11"/>
      <c r="AA18" s="11">
        <f t="shared" si="15"/>
        <v>0</v>
      </c>
      <c r="AB18" s="11"/>
      <c r="AC18" s="11"/>
      <c r="AD18" s="11"/>
      <c r="AE18" s="11">
        <f t="shared" si="16"/>
        <v>0</v>
      </c>
      <c r="AF18" s="11"/>
      <c r="AG18" s="11"/>
      <c r="AH18" s="11"/>
      <c r="AI18" s="11">
        <f t="shared" si="17"/>
        <v>0</v>
      </c>
      <c r="AJ18" s="11">
        <f t="shared" si="8"/>
        <v>0</v>
      </c>
      <c r="AK18" s="11"/>
      <c r="AL18" s="12"/>
      <c r="AM18" s="12"/>
      <c r="AN18" s="12"/>
      <c r="AO18" s="14">
        <f>SUM(AL18:AN18)</f>
        <v>0</v>
      </c>
      <c r="AP18" s="12"/>
      <c r="AQ18" s="12"/>
      <c r="AR18" s="12"/>
      <c r="AS18" s="14">
        <f t="shared" si="10"/>
        <v>0</v>
      </c>
      <c r="AT18" s="12"/>
      <c r="AU18" s="12"/>
      <c r="AV18" s="12"/>
      <c r="AW18" s="14">
        <f t="shared" si="11"/>
        <v>0</v>
      </c>
      <c r="AX18" s="12"/>
      <c r="AY18" s="12"/>
      <c r="AZ18" s="12"/>
      <c r="BA18" s="14">
        <f t="shared" si="12"/>
        <v>0</v>
      </c>
      <c r="BB18" s="12">
        <f t="shared" si="13"/>
        <v>0</v>
      </c>
    </row>
    <row r="19" spans="1:54" ht="18" customHeight="1" outlineLevel="1">
      <c r="A19" s="9" t="s">
        <v>40</v>
      </c>
      <c r="B19" s="10"/>
      <c r="C19" s="10"/>
      <c r="D19" s="10"/>
      <c r="E19" s="13">
        <f t="shared" si="3"/>
        <v>0</v>
      </c>
      <c r="F19" s="10"/>
      <c r="G19" s="10"/>
      <c r="H19" s="10"/>
      <c r="I19" s="13">
        <f t="shared" si="4"/>
        <v>0</v>
      </c>
      <c r="J19" s="10"/>
      <c r="K19" s="10"/>
      <c r="L19" s="10"/>
      <c r="M19" s="13">
        <f t="shared" si="5"/>
        <v>0</v>
      </c>
      <c r="N19" s="10"/>
      <c r="O19" s="10"/>
      <c r="P19" s="10"/>
      <c r="Q19" s="13">
        <f t="shared" si="6"/>
        <v>0</v>
      </c>
      <c r="R19" s="10">
        <f t="shared" si="7"/>
        <v>0</v>
      </c>
      <c r="T19" s="11"/>
      <c r="U19" s="11"/>
      <c r="V19" s="11"/>
      <c r="W19" s="11">
        <f t="shared" si="14"/>
        <v>0</v>
      </c>
      <c r="X19" s="11"/>
      <c r="Y19" s="11"/>
      <c r="Z19" s="11"/>
      <c r="AA19" s="11">
        <f t="shared" si="15"/>
        <v>0</v>
      </c>
      <c r="AB19" s="11"/>
      <c r="AC19" s="11"/>
      <c r="AD19" s="11"/>
      <c r="AE19" s="11">
        <f t="shared" si="16"/>
        <v>0</v>
      </c>
      <c r="AF19" s="11"/>
      <c r="AG19" s="11"/>
      <c r="AH19" s="11"/>
      <c r="AI19" s="11">
        <f t="shared" si="17"/>
        <v>0</v>
      </c>
      <c r="AJ19" s="11">
        <f t="shared" si="8"/>
        <v>0</v>
      </c>
      <c r="AK19" s="11"/>
      <c r="AL19" s="12"/>
      <c r="AM19" s="12"/>
      <c r="AN19" s="12"/>
      <c r="AO19" s="14">
        <f t="shared" si="9"/>
        <v>0</v>
      </c>
      <c r="AP19" s="12"/>
      <c r="AQ19" s="12"/>
      <c r="AR19" s="12"/>
      <c r="AS19" s="14">
        <f>SUM(AP19:AR19)</f>
        <v>0</v>
      </c>
      <c r="AT19" s="12"/>
      <c r="AU19" s="12"/>
      <c r="AV19" s="12"/>
      <c r="AW19" s="14">
        <f t="shared" si="11"/>
        <v>0</v>
      </c>
      <c r="AX19" s="12"/>
      <c r="AY19" s="12"/>
      <c r="AZ19" s="12"/>
      <c r="BA19" s="14">
        <f t="shared" si="12"/>
        <v>0</v>
      </c>
      <c r="BB19" s="12">
        <f t="shared" si="13"/>
        <v>0</v>
      </c>
    </row>
    <row r="20" spans="1:54" ht="18" customHeight="1" outlineLevel="1">
      <c r="A20" s="21" t="s">
        <v>39</v>
      </c>
      <c r="B20" s="10"/>
      <c r="C20" s="10"/>
      <c r="D20" s="10"/>
      <c r="E20" s="10">
        <f>SUM(B20:D20)</f>
        <v>0</v>
      </c>
      <c r="F20" s="10"/>
      <c r="G20" s="10"/>
      <c r="H20" s="10"/>
      <c r="I20" s="10">
        <f>SUM(F20:H20)</f>
        <v>0</v>
      </c>
      <c r="J20" s="10"/>
      <c r="K20" s="10"/>
      <c r="L20" s="10"/>
      <c r="M20" s="10">
        <f>SUM(J20:L20)</f>
        <v>0</v>
      </c>
      <c r="N20" s="10"/>
      <c r="O20" s="10"/>
      <c r="P20" s="10"/>
      <c r="Q20" s="10">
        <f>SUM(N20:P20)</f>
        <v>0</v>
      </c>
      <c r="R20" s="10">
        <f t="shared" si="7"/>
        <v>0</v>
      </c>
      <c r="T20" s="11"/>
      <c r="U20" s="11"/>
      <c r="V20" s="11"/>
      <c r="W20" s="11">
        <f>SUM(T20:V20)</f>
        <v>0</v>
      </c>
      <c r="X20" s="11"/>
      <c r="Y20" s="11"/>
      <c r="Z20" s="11"/>
      <c r="AA20" s="11">
        <f>SUM(X20:Z20)</f>
        <v>0</v>
      </c>
      <c r="AB20" s="11"/>
      <c r="AC20" s="11"/>
      <c r="AD20" s="11"/>
      <c r="AE20" s="11">
        <f>SUM(AB20:AD20)</f>
        <v>0</v>
      </c>
      <c r="AF20" s="11"/>
      <c r="AG20" s="11"/>
      <c r="AH20" s="11"/>
      <c r="AI20" s="11">
        <f>SUM(AF20:AH20)</f>
        <v>0</v>
      </c>
      <c r="AJ20" s="11">
        <f t="shared" si="8"/>
        <v>0</v>
      </c>
      <c r="AK20" s="11"/>
      <c r="AL20" s="18"/>
      <c r="AM20" s="18"/>
      <c r="AN20" s="18"/>
      <c r="AO20" s="18">
        <f>SUM(AL20:AN20)</f>
        <v>0</v>
      </c>
      <c r="AP20" s="18"/>
      <c r="AQ20" s="18">
        <f>SUM(AN20:AP20)</f>
        <v>0</v>
      </c>
      <c r="AR20" s="18"/>
      <c r="AS20" s="18">
        <f>SUM(AP20:AR20)</f>
        <v>0</v>
      </c>
      <c r="AT20" s="12"/>
      <c r="AU20" s="12"/>
      <c r="AV20" s="12"/>
      <c r="AW20" s="12">
        <f>SUM(AT20:AV20)</f>
        <v>0</v>
      </c>
      <c r="AX20" s="12"/>
      <c r="AY20" s="12"/>
      <c r="AZ20" s="12">
        <f>SUM(AW20:AY20)</f>
        <v>0</v>
      </c>
      <c r="BA20" s="12">
        <f>SUM(AX20:AZ20)</f>
        <v>0</v>
      </c>
      <c r="BB20" s="12">
        <f t="shared" si="13"/>
        <v>0</v>
      </c>
    </row>
    <row r="21" spans="1:54" ht="20.100000000000001" customHeight="1">
      <c r="A21" s="16" t="s">
        <v>77</v>
      </c>
      <c r="B21" s="22">
        <f>SUM(B11:B13,B16:B19)</f>
        <v>0</v>
      </c>
      <c r="C21" s="22">
        <f>SUM(C11:C13,C16:C19)</f>
        <v>0</v>
      </c>
      <c r="D21" s="22">
        <f>SUM(D11:D13,D16:D19)</f>
        <v>0</v>
      </c>
      <c r="E21" s="17">
        <f t="shared" si="3"/>
        <v>0</v>
      </c>
      <c r="F21" s="22">
        <f>SUM(F11:F13,F16:F19)</f>
        <v>0</v>
      </c>
      <c r="G21" s="22">
        <f>SUM(G11:G13,G16:G19)</f>
        <v>0</v>
      </c>
      <c r="H21" s="22">
        <f>SUM(H11:H13,H16:H19)</f>
        <v>0</v>
      </c>
      <c r="I21" s="17">
        <f t="shared" si="4"/>
        <v>0</v>
      </c>
      <c r="J21" s="22">
        <f>SUM(J11:J13,J16:J19)</f>
        <v>0</v>
      </c>
      <c r="K21" s="22">
        <f>SUM(K11:K13,K16:K19)</f>
        <v>0</v>
      </c>
      <c r="L21" s="22">
        <f>SUM(L11:L13,L16:L19)</f>
        <v>0</v>
      </c>
      <c r="M21" s="17">
        <f t="shared" si="5"/>
        <v>0</v>
      </c>
      <c r="N21" s="22">
        <f>SUM(N11:N13,N16:N19)</f>
        <v>0</v>
      </c>
      <c r="O21" s="22">
        <f>SUM(O11:O13,O16:O19)</f>
        <v>0</v>
      </c>
      <c r="P21" s="22">
        <f>SUM(P11:P13,P16:P19)</f>
        <v>0</v>
      </c>
      <c r="Q21" s="17">
        <f t="shared" si="6"/>
        <v>0</v>
      </c>
      <c r="R21" s="18">
        <f t="shared" si="7"/>
        <v>0</v>
      </c>
      <c r="T21" s="22">
        <f>SUM(T11:T13,T16:T19)</f>
        <v>0</v>
      </c>
      <c r="U21" s="22">
        <f>SUM(U11:U13,U16:U19)</f>
        <v>0</v>
      </c>
      <c r="V21" s="22">
        <f>SUM(V11:V13,V16:V19)</f>
        <v>0</v>
      </c>
      <c r="W21" s="18">
        <f t="shared" si="14"/>
        <v>0</v>
      </c>
      <c r="X21" s="22">
        <f>SUM(X11:X13,X16:X19)</f>
        <v>0</v>
      </c>
      <c r="Y21" s="22">
        <f>SUM(Y11:Y13,Y16:Y19)</f>
        <v>0</v>
      </c>
      <c r="Z21" s="22">
        <f>SUM(Z11:Z13,Z16:Z19)</f>
        <v>0</v>
      </c>
      <c r="AA21" s="18">
        <f t="shared" si="15"/>
        <v>0</v>
      </c>
      <c r="AB21" s="22">
        <f>SUM(AB11:AB13,AB16:AB19)</f>
        <v>0</v>
      </c>
      <c r="AC21" s="22">
        <f>SUM(AC11:AC13,AC16:AC19)</f>
        <v>0</v>
      </c>
      <c r="AD21" s="22">
        <f>SUM(AD11:AD13,AD16:AD19)</f>
        <v>0</v>
      </c>
      <c r="AE21" s="18">
        <f t="shared" si="16"/>
        <v>0</v>
      </c>
      <c r="AF21" s="22">
        <f>SUM(AF11:AF13,AF16:AF19)</f>
        <v>0</v>
      </c>
      <c r="AG21" s="22">
        <f>SUM(AG11:AG13,AG16:AG19)</f>
        <v>0</v>
      </c>
      <c r="AH21" s="22">
        <f>SUM(AH11:AH13,AH16:AH19)</f>
        <v>0</v>
      </c>
      <c r="AI21" s="18">
        <f t="shared" si="17"/>
        <v>0</v>
      </c>
      <c r="AJ21" s="22">
        <f>SUM(AJ11:AJ13,AJ16:AJ19)</f>
        <v>0</v>
      </c>
      <c r="AK21" s="11"/>
      <c r="AL21" s="22">
        <f>SUM(AL11:AL13,AL16:AL19)</f>
        <v>0</v>
      </c>
      <c r="AM21" s="22">
        <f>SUM(AM11:AM13,AM16:AM19)</f>
        <v>0</v>
      </c>
      <c r="AN21" s="22">
        <f>SUM(AN11:AN13,AN16:AN19)</f>
        <v>0</v>
      </c>
      <c r="AO21" s="22">
        <f t="shared" si="9"/>
        <v>0</v>
      </c>
      <c r="AP21" s="22">
        <f>SUM(AP11:AP13,AP16:AP19)</f>
        <v>0</v>
      </c>
      <c r="AQ21" s="22">
        <f>SUM(AQ11:AQ13,AQ16:AQ19)</f>
        <v>0</v>
      </c>
      <c r="AR21" s="22">
        <f>SUM(AR11:AR13,AR16:AR19)</f>
        <v>0</v>
      </c>
      <c r="AS21" s="22">
        <f t="shared" si="10"/>
        <v>0</v>
      </c>
      <c r="AT21" s="22">
        <f>SUM(AT11:AT13,AT16:AT19)</f>
        <v>0</v>
      </c>
      <c r="AU21" s="22">
        <f>SUM(AU11:AU13,AU16:AU19)</f>
        <v>0</v>
      </c>
      <c r="AV21" s="22">
        <f>SUM(AV11:AV13,AV16:AV19)</f>
        <v>0</v>
      </c>
      <c r="AW21" s="22">
        <f t="shared" si="11"/>
        <v>0</v>
      </c>
      <c r="AX21" s="22">
        <f>SUM(AX11:AX13,AX16:AX19)</f>
        <v>0</v>
      </c>
      <c r="AY21" s="22">
        <f>SUM(AY11:AY13,AY16:AY19)</f>
        <v>0</v>
      </c>
      <c r="AZ21" s="22">
        <f>SUM(AZ11:AZ13,AZ16:AZ19)</f>
        <v>0</v>
      </c>
      <c r="BA21" s="22">
        <f t="shared" si="12"/>
        <v>0</v>
      </c>
      <c r="BB21" s="18">
        <f t="shared" si="13"/>
        <v>0</v>
      </c>
    </row>
    <row r="22" spans="1:54" ht="23.25" customHeight="1">
      <c r="A22" s="16" t="s">
        <v>78</v>
      </c>
      <c r="B22" s="24">
        <f>B10-B21</f>
        <v>0</v>
      </c>
      <c r="C22" s="24">
        <f>C10-C21</f>
        <v>0</v>
      </c>
      <c r="D22" s="24">
        <f>D10-D21</f>
        <v>0</v>
      </c>
      <c r="E22" s="17">
        <f t="shared" si="3"/>
        <v>0</v>
      </c>
      <c r="F22" s="24">
        <f>F10-F21</f>
        <v>0</v>
      </c>
      <c r="G22" s="24">
        <f>G10-G21</f>
        <v>0</v>
      </c>
      <c r="H22" s="24">
        <f>H10-H21</f>
        <v>0</v>
      </c>
      <c r="I22" s="17">
        <f t="shared" si="4"/>
        <v>0</v>
      </c>
      <c r="J22" s="24">
        <f>J10-J21</f>
        <v>0</v>
      </c>
      <c r="K22" s="24">
        <f>K10-K21</f>
        <v>0</v>
      </c>
      <c r="L22" s="24">
        <f>L10-L21</f>
        <v>0</v>
      </c>
      <c r="M22" s="17">
        <f t="shared" si="5"/>
        <v>0</v>
      </c>
      <c r="N22" s="24">
        <f>N10-N21</f>
        <v>0</v>
      </c>
      <c r="O22" s="24">
        <f>O10-O21</f>
        <v>0</v>
      </c>
      <c r="P22" s="24">
        <f>P10-P21</f>
        <v>0</v>
      </c>
      <c r="Q22" s="17">
        <f t="shared" si="6"/>
        <v>0</v>
      </c>
      <c r="R22" s="18">
        <f t="shared" si="7"/>
        <v>0</v>
      </c>
      <c r="T22" s="24">
        <f>T10-T21</f>
        <v>0</v>
      </c>
      <c r="U22" s="24">
        <f>U10-U21</f>
        <v>0</v>
      </c>
      <c r="V22" s="24">
        <f>V10-V21</f>
        <v>0</v>
      </c>
      <c r="W22" s="18">
        <f t="shared" si="14"/>
        <v>0</v>
      </c>
      <c r="X22" s="24">
        <f>X10-X21</f>
        <v>0</v>
      </c>
      <c r="Y22" s="24">
        <f>Y10-Y21</f>
        <v>0</v>
      </c>
      <c r="Z22" s="24">
        <f>Z10-Z21</f>
        <v>0</v>
      </c>
      <c r="AA22" s="18">
        <f t="shared" si="15"/>
        <v>0</v>
      </c>
      <c r="AB22" s="24">
        <f>AB10-AB21</f>
        <v>0</v>
      </c>
      <c r="AC22" s="24">
        <f>AC10-AC21</f>
        <v>0</v>
      </c>
      <c r="AD22" s="24">
        <f>AD10-AD21</f>
        <v>0</v>
      </c>
      <c r="AE22" s="18">
        <f t="shared" si="16"/>
        <v>0</v>
      </c>
      <c r="AF22" s="24">
        <f>AF10-AF21</f>
        <v>0</v>
      </c>
      <c r="AG22" s="24">
        <f>AG10-AG21</f>
        <v>0</v>
      </c>
      <c r="AH22" s="24">
        <f>AH10-AH21</f>
        <v>0</v>
      </c>
      <c r="AI22" s="18">
        <f t="shared" si="17"/>
        <v>0</v>
      </c>
      <c r="AJ22" s="18">
        <f>AJ10-AJ21</f>
        <v>0</v>
      </c>
      <c r="AK22" s="11"/>
      <c r="AL22" s="24">
        <f>AL10-AL21</f>
        <v>0</v>
      </c>
      <c r="AM22" s="24">
        <f>AM10-AM21</f>
        <v>0</v>
      </c>
      <c r="AN22" s="24">
        <f>AN10-AN21</f>
        <v>0</v>
      </c>
      <c r="AO22" s="17">
        <f t="shared" si="9"/>
        <v>0</v>
      </c>
      <c r="AP22" s="24">
        <f>AP10-AP21</f>
        <v>0</v>
      </c>
      <c r="AQ22" s="24">
        <f>AQ10-AQ21</f>
        <v>0</v>
      </c>
      <c r="AR22" s="24">
        <f>AR10-AR21</f>
        <v>0</v>
      </c>
      <c r="AS22" s="17">
        <f t="shared" si="10"/>
        <v>0</v>
      </c>
      <c r="AT22" s="24">
        <f>AT10-AT21</f>
        <v>0</v>
      </c>
      <c r="AU22" s="24">
        <f>AU10-AU21</f>
        <v>0</v>
      </c>
      <c r="AV22" s="24">
        <f>AV10-AV21</f>
        <v>0</v>
      </c>
      <c r="AW22" s="17">
        <f t="shared" si="11"/>
        <v>0</v>
      </c>
      <c r="AX22" s="24">
        <f>AX10-AX21</f>
        <v>0</v>
      </c>
      <c r="AY22" s="24">
        <f>AY10-AY21</f>
        <v>0</v>
      </c>
      <c r="AZ22" s="24">
        <f>AZ10-AZ21</f>
        <v>0</v>
      </c>
      <c r="BA22" s="17">
        <f t="shared" si="12"/>
        <v>0</v>
      </c>
      <c r="BB22" s="18">
        <f t="shared" si="13"/>
        <v>0</v>
      </c>
    </row>
    <row r="23" spans="1:54" s="27" customFormat="1" ht="23.25" customHeight="1">
      <c r="A23" s="25" t="s">
        <v>42</v>
      </c>
      <c r="B23" s="26" t="e">
        <f t="shared" ref="B23:R23" si="18">B22/B10</f>
        <v>#DIV/0!</v>
      </c>
      <c r="C23" s="26" t="e">
        <f t="shared" si="18"/>
        <v>#DIV/0!</v>
      </c>
      <c r="D23" s="26" t="e">
        <f t="shared" si="18"/>
        <v>#DIV/0!</v>
      </c>
      <c r="E23" s="26" t="e">
        <f t="shared" si="18"/>
        <v>#DIV/0!</v>
      </c>
      <c r="F23" s="26" t="e">
        <f t="shared" si="18"/>
        <v>#DIV/0!</v>
      </c>
      <c r="G23" s="26" t="e">
        <f t="shared" si="18"/>
        <v>#DIV/0!</v>
      </c>
      <c r="H23" s="26" t="e">
        <f t="shared" si="18"/>
        <v>#DIV/0!</v>
      </c>
      <c r="I23" s="26" t="e">
        <f t="shared" si="18"/>
        <v>#DIV/0!</v>
      </c>
      <c r="J23" s="26" t="e">
        <f t="shared" si="18"/>
        <v>#DIV/0!</v>
      </c>
      <c r="K23" s="26" t="e">
        <f t="shared" si="18"/>
        <v>#DIV/0!</v>
      </c>
      <c r="L23" s="26" t="e">
        <f t="shared" si="18"/>
        <v>#DIV/0!</v>
      </c>
      <c r="M23" s="26" t="e">
        <f t="shared" si="18"/>
        <v>#DIV/0!</v>
      </c>
      <c r="N23" s="26" t="e">
        <f t="shared" si="18"/>
        <v>#DIV/0!</v>
      </c>
      <c r="O23" s="26" t="e">
        <f t="shared" si="18"/>
        <v>#DIV/0!</v>
      </c>
      <c r="P23" s="26" t="e">
        <f t="shared" si="18"/>
        <v>#DIV/0!</v>
      </c>
      <c r="Q23" s="26" t="e">
        <f t="shared" si="18"/>
        <v>#DIV/0!</v>
      </c>
      <c r="R23" s="26" t="e">
        <f t="shared" si="18"/>
        <v>#DIV/0!</v>
      </c>
      <c r="T23" s="28" t="e">
        <f t="shared" ref="T23:AJ23" si="19">T22/T10</f>
        <v>#DIV/0!</v>
      </c>
      <c r="U23" s="28" t="e">
        <f t="shared" si="19"/>
        <v>#DIV/0!</v>
      </c>
      <c r="V23" s="28" t="e">
        <f t="shared" si="19"/>
        <v>#DIV/0!</v>
      </c>
      <c r="W23" s="28" t="e">
        <f t="shared" si="19"/>
        <v>#DIV/0!</v>
      </c>
      <c r="X23" s="28" t="e">
        <f t="shared" si="19"/>
        <v>#DIV/0!</v>
      </c>
      <c r="Y23" s="28" t="e">
        <f t="shared" si="19"/>
        <v>#DIV/0!</v>
      </c>
      <c r="Z23" s="28" t="e">
        <f t="shared" si="19"/>
        <v>#DIV/0!</v>
      </c>
      <c r="AA23" s="28" t="e">
        <f t="shared" si="19"/>
        <v>#DIV/0!</v>
      </c>
      <c r="AB23" s="28" t="e">
        <f t="shared" si="19"/>
        <v>#DIV/0!</v>
      </c>
      <c r="AC23" s="28" t="e">
        <f t="shared" si="19"/>
        <v>#DIV/0!</v>
      </c>
      <c r="AD23" s="28" t="e">
        <f t="shared" si="19"/>
        <v>#DIV/0!</v>
      </c>
      <c r="AE23" s="28" t="e">
        <f t="shared" si="19"/>
        <v>#DIV/0!</v>
      </c>
      <c r="AF23" s="28" t="e">
        <f t="shared" si="19"/>
        <v>#DIV/0!</v>
      </c>
      <c r="AG23" s="28" t="e">
        <f t="shared" si="19"/>
        <v>#DIV/0!</v>
      </c>
      <c r="AH23" s="28" t="e">
        <f t="shared" si="19"/>
        <v>#DIV/0!</v>
      </c>
      <c r="AI23" s="28" t="e">
        <f t="shared" si="19"/>
        <v>#DIV/0!</v>
      </c>
      <c r="AJ23" s="28" t="e">
        <f t="shared" si="19"/>
        <v>#DIV/0!</v>
      </c>
      <c r="AK23" s="28"/>
      <c r="AL23" s="29" t="e">
        <f t="shared" ref="AL23:BB23" si="20">AL22/AL10</f>
        <v>#DIV/0!</v>
      </c>
      <c r="AM23" s="29" t="e">
        <f t="shared" si="20"/>
        <v>#DIV/0!</v>
      </c>
      <c r="AN23" s="29" t="e">
        <f t="shared" si="20"/>
        <v>#DIV/0!</v>
      </c>
      <c r="AO23" s="29" t="e">
        <f t="shared" si="20"/>
        <v>#DIV/0!</v>
      </c>
      <c r="AP23" s="29" t="e">
        <f t="shared" si="20"/>
        <v>#DIV/0!</v>
      </c>
      <c r="AQ23" s="29" t="e">
        <f t="shared" si="20"/>
        <v>#DIV/0!</v>
      </c>
      <c r="AR23" s="29" t="e">
        <f t="shared" si="20"/>
        <v>#DIV/0!</v>
      </c>
      <c r="AS23" s="29" t="e">
        <f t="shared" si="20"/>
        <v>#DIV/0!</v>
      </c>
      <c r="AT23" s="29" t="e">
        <f t="shared" si="20"/>
        <v>#DIV/0!</v>
      </c>
      <c r="AU23" s="29" t="e">
        <f t="shared" si="20"/>
        <v>#DIV/0!</v>
      </c>
      <c r="AV23" s="29" t="e">
        <f t="shared" si="20"/>
        <v>#DIV/0!</v>
      </c>
      <c r="AW23" s="29" t="e">
        <f t="shared" si="20"/>
        <v>#DIV/0!</v>
      </c>
      <c r="AX23" s="29" t="e">
        <f t="shared" si="20"/>
        <v>#DIV/0!</v>
      </c>
      <c r="AY23" s="29" t="e">
        <f t="shared" si="20"/>
        <v>#DIV/0!</v>
      </c>
      <c r="AZ23" s="29" t="e">
        <f t="shared" si="20"/>
        <v>#DIV/0!</v>
      </c>
      <c r="BA23" s="29" t="e">
        <f t="shared" si="20"/>
        <v>#DIV/0!</v>
      </c>
      <c r="BB23" s="29" t="e">
        <f t="shared" si="20"/>
        <v>#DIV/0!</v>
      </c>
    </row>
    <row r="24" spans="1:54" ht="20.100000000000001" customHeight="1" outlineLevel="1">
      <c r="A24" s="19" t="s">
        <v>43</v>
      </c>
      <c r="B24" s="30"/>
      <c r="C24" s="30"/>
      <c r="D24" s="10"/>
      <c r="E24" s="13">
        <f>SUM(B24:D24)</f>
        <v>0</v>
      </c>
      <c r="F24" s="30"/>
      <c r="G24" s="30"/>
      <c r="H24" s="10"/>
      <c r="I24" s="13">
        <f>SUM(F24:H24)</f>
        <v>0</v>
      </c>
      <c r="J24" s="30"/>
      <c r="K24" s="30"/>
      <c r="L24" s="10"/>
      <c r="M24" s="13">
        <f>SUM(J24:L24)</f>
        <v>0</v>
      </c>
      <c r="N24" s="30"/>
      <c r="O24" s="30"/>
      <c r="P24" s="10"/>
      <c r="Q24" s="13">
        <f>SUM(N24:P24)</f>
        <v>0</v>
      </c>
      <c r="R24" s="10">
        <f>E24+I24+M24+Q24</f>
        <v>0</v>
      </c>
      <c r="T24" s="31">
        <v>3451220.27</v>
      </c>
      <c r="U24" s="31">
        <v>3451220.27</v>
      </c>
      <c r="V24" s="11">
        <v>2414690.9598545707</v>
      </c>
      <c r="W24" s="15">
        <f>SUM(T24:V24)</f>
        <v>9317131.4998545703</v>
      </c>
      <c r="X24" s="11">
        <f>AP24</f>
        <v>0</v>
      </c>
      <c r="Y24" s="11">
        <f t="shared" ref="Y24:Z26" si="21">AQ24</f>
        <v>0</v>
      </c>
      <c r="Z24" s="11">
        <f t="shared" si="21"/>
        <v>0</v>
      </c>
      <c r="AA24" s="15">
        <f>SUM(X24:Z24)</f>
        <v>0</v>
      </c>
      <c r="AB24" s="11">
        <f>AT24</f>
        <v>0</v>
      </c>
      <c r="AC24" s="11">
        <f t="shared" ref="AC24:AD26" si="22">AU24</f>
        <v>0</v>
      </c>
      <c r="AD24" s="11">
        <f t="shared" si="22"/>
        <v>0</v>
      </c>
      <c r="AE24" s="15">
        <f>SUM(AB24:AD24)</f>
        <v>0</v>
      </c>
      <c r="AF24" s="11">
        <f>AX24</f>
        <v>0</v>
      </c>
      <c r="AG24" s="11">
        <f t="shared" ref="AG24:AH26" si="23">AY24</f>
        <v>0</v>
      </c>
      <c r="AH24" s="11">
        <f t="shared" si="23"/>
        <v>0</v>
      </c>
      <c r="AI24" s="15">
        <f>SUM(AF24:AH24)</f>
        <v>0</v>
      </c>
      <c r="AJ24" s="11">
        <f>W24+AA24+AE24+AI24</f>
        <v>9317131.4998545703</v>
      </c>
      <c r="AK24" s="11"/>
      <c r="AL24" s="32"/>
      <c r="AM24" s="32"/>
      <c r="AN24" s="12"/>
      <c r="AO24" s="14">
        <f>SUM(AL24:AN24)</f>
        <v>0</v>
      </c>
      <c r="AP24" s="32"/>
      <c r="AQ24" s="32"/>
      <c r="AR24" s="12"/>
      <c r="AS24" s="14">
        <f>SUM(AP24:AR24)</f>
        <v>0</v>
      </c>
      <c r="AT24" s="32"/>
      <c r="AU24" s="32"/>
      <c r="AV24" s="12"/>
      <c r="AW24" s="14">
        <f>SUM(AT24:AV24)</f>
        <v>0</v>
      </c>
      <c r="AX24" s="32"/>
      <c r="AY24" s="32"/>
      <c r="AZ24" s="12"/>
      <c r="BA24" s="14">
        <f>SUM(AX24:AZ24)</f>
        <v>0</v>
      </c>
      <c r="BB24" s="12">
        <f>AO24+AS24+AW24+BA24</f>
        <v>0</v>
      </c>
    </row>
    <row r="25" spans="1:54" ht="20.100000000000001" customHeight="1" outlineLevel="1">
      <c r="A25" s="19" t="s">
        <v>44</v>
      </c>
      <c r="B25" s="30"/>
      <c r="C25" s="30"/>
      <c r="D25" s="10"/>
      <c r="E25" s="13">
        <f>SUM(B25:D25)</f>
        <v>0</v>
      </c>
      <c r="F25" s="30"/>
      <c r="G25" s="30"/>
      <c r="H25" s="10"/>
      <c r="I25" s="13">
        <f>SUM(F25:H25)</f>
        <v>0</v>
      </c>
      <c r="J25" s="30"/>
      <c r="K25" s="30"/>
      <c r="L25" s="10"/>
      <c r="M25" s="13">
        <f>SUM(J25:L25)</f>
        <v>0</v>
      </c>
      <c r="N25" s="30"/>
      <c r="O25" s="30"/>
      <c r="P25" s="10"/>
      <c r="Q25" s="13">
        <f>SUM(N25:P25)</f>
        <v>0</v>
      </c>
      <c r="R25" s="10">
        <f>E25+I25+M25+Q25</f>
        <v>0</v>
      </c>
      <c r="T25" s="31">
        <v>1789335.8900000001</v>
      </c>
      <c r="U25" s="31">
        <v>1789335.8900000001</v>
      </c>
      <c r="V25" s="11">
        <v>629065.02638593502</v>
      </c>
      <c r="W25" s="15">
        <f>SUM(T25:V25)</f>
        <v>4207736.8063859353</v>
      </c>
      <c r="X25" s="11">
        <f>AP25</f>
        <v>0</v>
      </c>
      <c r="Y25" s="11">
        <f t="shared" si="21"/>
        <v>0</v>
      </c>
      <c r="Z25" s="11">
        <f t="shared" si="21"/>
        <v>0</v>
      </c>
      <c r="AA25" s="15">
        <f>SUM(X25:Z25)</f>
        <v>0</v>
      </c>
      <c r="AB25" s="11">
        <f>AT25</f>
        <v>0</v>
      </c>
      <c r="AC25" s="11">
        <f t="shared" si="22"/>
        <v>0</v>
      </c>
      <c r="AD25" s="11">
        <f t="shared" si="22"/>
        <v>0</v>
      </c>
      <c r="AE25" s="15">
        <f>SUM(AB25:AD25)</f>
        <v>0</v>
      </c>
      <c r="AF25" s="11">
        <f>AX25</f>
        <v>0</v>
      </c>
      <c r="AG25" s="11">
        <f t="shared" si="23"/>
        <v>0</v>
      </c>
      <c r="AH25" s="11">
        <f t="shared" si="23"/>
        <v>0</v>
      </c>
      <c r="AI25" s="15">
        <f>SUM(AF25:AH25)</f>
        <v>0</v>
      </c>
      <c r="AJ25" s="11">
        <f>W25+AA25+AE25+AI25</f>
        <v>4207736.8063859353</v>
      </c>
      <c r="AK25" s="11"/>
      <c r="AL25" s="32"/>
      <c r="AM25" s="32"/>
      <c r="AN25" s="12"/>
      <c r="AO25" s="14">
        <f>SUM(AL25:AN25)</f>
        <v>0</v>
      </c>
      <c r="AP25" s="32"/>
      <c r="AQ25" s="32"/>
      <c r="AR25" s="12"/>
      <c r="AS25" s="14">
        <f>SUM(AP25:AR25)</f>
        <v>0</v>
      </c>
      <c r="AT25" s="32"/>
      <c r="AU25" s="32"/>
      <c r="AV25" s="12"/>
      <c r="AW25" s="14">
        <f>SUM(AT25:AV25)</f>
        <v>0</v>
      </c>
      <c r="AX25" s="32"/>
      <c r="AY25" s="32"/>
      <c r="AZ25" s="12"/>
      <c r="BA25" s="14">
        <f>SUM(AX25:AZ25)</f>
        <v>0</v>
      </c>
      <c r="BB25" s="12">
        <f>AO25+AS25+AW25+BA25</f>
        <v>0</v>
      </c>
    </row>
    <row r="26" spans="1:54" ht="20.100000000000001" customHeight="1" outlineLevel="1">
      <c r="A26" s="19" t="s">
        <v>45</v>
      </c>
      <c r="B26" s="30"/>
      <c r="C26" s="30"/>
      <c r="D26" s="10"/>
      <c r="E26" s="13">
        <f>SUM(B26:D26)</f>
        <v>0</v>
      </c>
      <c r="F26" s="30"/>
      <c r="G26" s="30"/>
      <c r="H26" s="10"/>
      <c r="I26" s="13">
        <f>SUM(F26:H26)</f>
        <v>0</v>
      </c>
      <c r="J26" s="30"/>
      <c r="K26" s="30"/>
      <c r="L26" s="10"/>
      <c r="M26" s="13">
        <f>SUM(J26:L26)</f>
        <v>0</v>
      </c>
      <c r="N26" s="30"/>
      <c r="O26" s="30"/>
      <c r="P26" s="10"/>
      <c r="Q26" s="13">
        <f>SUM(N26:P26)</f>
        <v>0</v>
      </c>
      <c r="R26" s="10">
        <f>E26+I26+M26+Q26</f>
        <v>0</v>
      </c>
      <c r="T26" s="31">
        <v>645115.92999999947</v>
      </c>
      <c r="U26" s="31">
        <v>645115.92999999947</v>
      </c>
      <c r="V26" s="11">
        <v>963912.85770675214</v>
      </c>
      <c r="W26" s="15">
        <f>SUM(T26:V26)</f>
        <v>2254144.7177067511</v>
      </c>
      <c r="X26" s="11">
        <f>AP26</f>
        <v>0</v>
      </c>
      <c r="Y26" s="11">
        <f t="shared" si="21"/>
        <v>0</v>
      </c>
      <c r="Z26" s="11">
        <f t="shared" si="21"/>
        <v>0</v>
      </c>
      <c r="AA26" s="15">
        <f>SUM(X26:Z26)</f>
        <v>0</v>
      </c>
      <c r="AB26" s="11">
        <f>AT26</f>
        <v>0</v>
      </c>
      <c r="AC26" s="11">
        <f t="shared" si="22"/>
        <v>0</v>
      </c>
      <c r="AD26" s="11">
        <f t="shared" si="22"/>
        <v>0</v>
      </c>
      <c r="AE26" s="15">
        <f>SUM(AB26:AD26)</f>
        <v>0</v>
      </c>
      <c r="AF26" s="11">
        <f>AX26</f>
        <v>0</v>
      </c>
      <c r="AG26" s="11">
        <f t="shared" si="23"/>
        <v>0</v>
      </c>
      <c r="AH26" s="11">
        <f t="shared" si="23"/>
        <v>0</v>
      </c>
      <c r="AI26" s="15">
        <f>SUM(AF26:AH26)</f>
        <v>0</v>
      </c>
      <c r="AJ26" s="11">
        <f>W26+AA26+AE26+AI26</f>
        <v>2254144.7177067511</v>
      </c>
      <c r="AK26" s="11"/>
      <c r="AL26" s="32"/>
      <c r="AM26" s="32"/>
      <c r="AN26" s="12"/>
      <c r="AO26" s="14">
        <f>SUM(AL26:AN26)</f>
        <v>0</v>
      </c>
      <c r="AP26" s="32"/>
      <c r="AQ26" s="32"/>
      <c r="AR26" s="12"/>
      <c r="AS26" s="14">
        <f>SUM(AP26:AR26)</f>
        <v>0</v>
      </c>
      <c r="AT26" s="32"/>
      <c r="AU26" s="32"/>
      <c r="AV26" s="12"/>
      <c r="AW26" s="14">
        <f>SUM(AT26:AV26)</f>
        <v>0</v>
      </c>
      <c r="AX26" s="32"/>
      <c r="AY26" s="32"/>
      <c r="AZ26" s="12"/>
      <c r="BA26" s="14">
        <f>SUM(AX26:AZ26)</f>
        <v>0</v>
      </c>
      <c r="BB26" s="12">
        <f>AO26+AS26+AW26+BA26</f>
        <v>0</v>
      </c>
    </row>
    <row r="27" spans="1:54" ht="23.25" customHeight="1">
      <c r="A27" s="23" t="s">
        <v>46</v>
      </c>
      <c r="B27" s="24">
        <f>SUM(B24:B26)</f>
        <v>0</v>
      </c>
      <c r="C27" s="24">
        <f>SUM(C24:C26)</f>
        <v>0</v>
      </c>
      <c r="D27" s="24">
        <f>SUM(D24:D26)</f>
        <v>0</v>
      </c>
      <c r="E27" s="17">
        <f>SUM(B27:D27)</f>
        <v>0</v>
      </c>
      <c r="F27" s="24">
        <f>SUM(F24:F26)</f>
        <v>0</v>
      </c>
      <c r="G27" s="24">
        <f>SUM(G24:G26)</f>
        <v>0</v>
      </c>
      <c r="H27" s="24">
        <f>SUM(H24:H26)</f>
        <v>0</v>
      </c>
      <c r="I27" s="17">
        <f>SUM(F27:H27)</f>
        <v>0</v>
      </c>
      <c r="J27" s="24">
        <f>SUM(J24:J26)</f>
        <v>0</v>
      </c>
      <c r="K27" s="24">
        <f>SUM(K24:K26)</f>
        <v>0</v>
      </c>
      <c r="L27" s="24">
        <f>SUM(L24:L26)</f>
        <v>0</v>
      </c>
      <c r="M27" s="17">
        <f>SUM(J27:L27)</f>
        <v>0</v>
      </c>
      <c r="N27" s="24">
        <f>SUM(N24:N26)</f>
        <v>0</v>
      </c>
      <c r="O27" s="24">
        <f>SUM(O24:O26)</f>
        <v>0</v>
      </c>
      <c r="P27" s="24">
        <f>SUM(P24:P26)</f>
        <v>0</v>
      </c>
      <c r="Q27" s="17">
        <f>SUM(N27:P27)</f>
        <v>0</v>
      </c>
      <c r="R27" s="18">
        <f>E27+I27+M27+Q27</f>
        <v>0</v>
      </c>
      <c r="T27" s="24">
        <f>SUM(T24:T26)</f>
        <v>5885672.0899999999</v>
      </c>
      <c r="U27" s="24">
        <f>SUM(U24:U26)</f>
        <v>5885672.0899999999</v>
      </c>
      <c r="V27" s="24">
        <f>SUM(V24:V26)</f>
        <v>4007668.8439472578</v>
      </c>
      <c r="W27" s="17">
        <f>SUM(T27:V27)</f>
        <v>15779013.023947258</v>
      </c>
      <c r="X27" s="24">
        <f>SUM(X24:X26)</f>
        <v>0</v>
      </c>
      <c r="Y27" s="24">
        <f>SUM(Y24:Y26)</f>
        <v>0</v>
      </c>
      <c r="Z27" s="24">
        <f>SUM(Z24:Z26)</f>
        <v>0</v>
      </c>
      <c r="AA27" s="17">
        <f>SUM(X27:Z27)</f>
        <v>0</v>
      </c>
      <c r="AB27" s="24">
        <f>SUM(AB24:AB26)</f>
        <v>0</v>
      </c>
      <c r="AC27" s="24">
        <f>SUM(AC24:AC26)</f>
        <v>0</v>
      </c>
      <c r="AD27" s="24">
        <f>SUM(AD24:AD26)</f>
        <v>0</v>
      </c>
      <c r="AE27" s="17">
        <f>SUM(AB27:AD27)</f>
        <v>0</v>
      </c>
      <c r="AF27" s="24">
        <f>SUM(AF24:AF26)</f>
        <v>0</v>
      </c>
      <c r="AG27" s="24">
        <f>SUM(AG24:AG26)</f>
        <v>0</v>
      </c>
      <c r="AH27" s="24">
        <f>SUM(AH24:AH26)</f>
        <v>0</v>
      </c>
      <c r="AI27" s="17">
        <f>SUM(AF27:AH27)</f>
        <v>0</v>
      </c>
      <c r="AJ27" s="18">
        <f>SUM(AJ24:AJ26)</f>
        <v>15779013.023947258</v>
      </c>
      <c r="AK27" s="11"/>
      <c r="AL27" s="24">
        <f>SUM(AL24:AL26)</f>
        <v>0</v>
      </c>
      <c r="AM27" s="24">
        <f>SUM(AM24:AM26)</f>
        <v>0</v>
      </c>
      <c r="AN27" s="24">
        <f>SUM(AN24:AN26)</f>
        <v>0</v>
      </c>
      <c r="AO27" s="17">
        <f>SUM(AL27:AN27)</f>
        <v>0</v>
      </c>
      <c r="AP27" s="24">
        <f>SUM(AP24:AP26)</f>
        <v>0</v>
      </c>
      <c r="AQ27" s="24">
        <f>SUM(AQ24:AQ26)</f>
        <v>0</v>
      </c>
      <c r="AR27" s="24">
        <f>SUM(AR24:AR26)</f>
        <v>0</v>
      </c>
      <c r="AS27" s="17">
        <f>SUM(AP27:AR27)</f>
        <v>0</v>
      </c>
      <c r="AT27" s="24">
        <f>SUM(AT24:AT26)</f>
        <v>0</v>
      </c>
      <c r="AU27" s="24">
        <f>SUM(AU24:AU26)</f>
        <v>0</v>
      </c>
      <c r="AV27" s="24">
        <f>SUM(AV24:AV26)</f>
        <v>0</v>
      </c>
      <c r="AW27" s="17">
        <f>SUM(AT27:AV27)</f>
        <v>0</v>
      </c>
      <c r="AX27" s="24"/>
      <c r="AY27" s="24"/>
      <c r="AZ27" s="24"/>
      <c r="BA27" s="17">
        <f>SUM(AX27:AZ27)</f>
        <v>0</v>
      </c>
      <c r="BB27" s="18">
        <f>AO27+AS27+AW27+BA27</f>
        <v>0</v>
      </c>
    </row>
    <row r="28" spans="1:54" s="27" customFormat="1" ht="23.25" customHeight="1">
      <c r="A28" s="25" t="s">
        <v>47</v>
      </c>
      <c r="B28" s="26" t="e">
        <f t="shared" ref="B28:R28" si="24">B27/B10</f>
        <v>#DIV/0!</v>
      </c>
      <c r="C28" s="26" t="e">
        <f t="shared" si="24"/>
        <v>#DIV/0!</v>
      </c>
      <c r="D28" s="26" t="e">
        <f t="shared" si="24"/>
        <v>#DIV/0!</v>
      </c>
      <c r="E28" s="26" t="e">
        <f t="shared" si="24"/>
        <v>#DIV/0!</v>
      </c>
      <c r="F28" s="26" t="e">
        <f t="shared" si="24"/>
        <v>#DIV/0!</v>
      </c>
      <c r="G28" s="26" t="e">
        <f t="shared" si="24"/>
        <v>#DIV/0!</v>
      </c>
      <c r="H28" s="26" t="e">
        <f t="shared" si="24"/>
        <v>#DIV/0!</v>
      </c>
      <c r="I28" s="26" t="e">
        <f t="shared" si="24"/>
        <v>#DIV/0!</v>
      </c>
      <c r="J28" s="26" t="e">
        <f t="shared" si="24"/>
        <v>#DIV/0!</v>
      </c>
      <c r="K28" s="26" t="e">
        <f t="shared" si="24"/>
        <v>#DIV/0!</v>
      </c>
      <c r="L28" s="26" t="e">
        <f t="shared" si="24"/>
        <v>#DIV/0!</v>
      </c>
      <c r="M28" s="26" t="e">
        <f t="shared" si="24"/>
        <v>#DIV/0!</v>
      </c>
      <c r="N28" s="26" t="e">
        <f t="shared" si="24"/>
        <v>#DIV/0!</v>
      </c>
      <c r="O28" s="26" t="e">
        <f t="shared" si="24"/>
        <v>#DIV/0!</v>
      </c>
      <c r="P28" s="26" t="e">
        <f t="shared" si="24"/>
        <v>#DIV/0!</v>
      </c>
      <c r="Q28" s="26" t="e">
        <f t="shared" si="24"/>
        <v>#DIV/0!</v>
      </c>
      <c r="R28" s="26" t="e">
        <f t="shared" si="24"/>
        <v>#DIV/0!</v>
      </c>
      <c r="T28" s="28" t="e">
        <f t="shared" ref="T28:AJ28" si="25">T27/T10</f>
        <v>#DIV/0!</v>
      </c>
      <c r="U28" s="28" t="e">
        <f t="shared" si="25"/>
        <v>#DIV/0!</v>
      </c>
      <c r="V28" s="28" t="e">
        <f t="shared" si="25"/>
        <v>#DIV/0!</v>
      </c>
      <c r="W28" s="28" t="e">
        <f t="shared" si="25"/>
        <v>#DIV/0!</v>
      </c>
      <c r="X28" s="28" t="e">
        <f t="shared" si="25"/>
        <v>#DIV/0!</v>
      </c>
      <c r="Y28" s="28" t="e">
        <f t="shared" si="25"/>
        <v>#DIV/0!</v>
      </c>
      <c r="Z28" s="28" t="e">
        <f t="shared" si="25"/>
        <v>#DIV/0!</v>
      </c>
      <c r="AA28" s="28" t="e">
        <f t="shared" si="25"/>
        <v>#DIV/0!</v>
      </c>
      <c r="AB28" s="28" t="e">
        <f t="shared" si="25"/>
        <v>#DIV/0!</v>
      </c>
      <c r="AC28" s="28" t="e">
        <f t="shared" si="25"/>
        <v>#DIV/0!</v>
      </c>
      <c r="AD28" s="28" t="e">
        <f t="shared" si="25"/>
        <v>#DIV/0!</v>
      </c>
      <c r="AE28" s="28" t="e">
        <f t="shared" si="25"/>
        <v>#DIV/0!</v>
      </c>
      <c r="AF28" s="28" t="e">
        <f t="shared" si="25"/>
        <v>#DIV/0!</v>
      </c>
      <c r="AG28" s="28" t="e">
        <f t="shared" si="25"/>
        <v>#DIV/0!</v>
      </c>
      <c r="AH28" s="28" t="e">
        <f t="shared" si="25"/>
        <v>#DIV/0!</v>
      </c>
      <c r="AI28" s="28" t="e">
        <f t="shared" si="25"/>
        <v>#DIV/0!</v>
      </c>
      <c r="AJ28" s="28" t="e">
        <f t="shared" si="25"/>
        <v>#DIV/0!</v>
      </c>
      <c r="AK28" s="28"/>
      <c r="AL28" s="29" t="e">
        <f t="shared" ref="AL28:BB28" si="26">AL27/AL10</f>
        <v>#DIV/0!</v>
      </c>
      <c r="AM28" s="29" t="e">
        <f t="shared" si="26"/>
        <v>#DIV/0!</v>
      </c>
      <c r="AN28" s="29" t="e">
        <f t="shared" si="26"/>
        <v>#DIV/0!</v>
      </c>
      <c r="AO28" s="29" t="e">
        <f t="shared" si="26"/>
        <v>#DIV/0!</v>
      </c>
      <c r="AP28" s="29" t="e">
        <f t="shared" si="26"/>
        <v>#DIV/0!</v>
      </c>
      <c r="AQ28" s="29" t="e">
        <f t="shared" si="26"/>
        <v>#DIV/0!</v>
      </c>
      <c r="AR28" s="29" t="e">
        <f t="shared" si="26"/>
        <v>#DIV/0!</v>
      </c>
      <c r="AS28" s="29" t="e">
        <f t="shared" si="26"/>
        <v>#DIV/0!</v>
      </c>
      <c r="AT28" s="29" t="e">
        <f t="shared" si="26"/>
        <v>#DIV/0!</v>
      </c>
      <c r="AU28" s="29" t="e">
        <f t="shared" si="26"/>
        <v>#DIV/0!</v>
      </c>
      <c r="AV28" s="29" t="e">
        <f t="shared" si="26"/>
        <v>#DIV/0!</v>
      </c>
      <c r="AW28" s="29" t="e">
        <f t="shared" si="26"/>
        <v>#DIV/0!</v>
      </c>
      <c r="AX28" s="29" t="e">
        <f t="shared" si="26"/>
        <v>#DIV/0!</v>
      </c>
      <c r="AY28" s="29" t="e">
        <f t="shared" si="26"/>
        <v>#DIV/0!</v>
      </c>
      <c r="AZ28" s="29" t="e">
        <f t="shared" si="26"/>
        <v>#DIV/0!</v>
      </c>
      <c r="BA28" s="29" t="e">
        <f t="shared" si="26"/>
        <v>#DIV/0!</v>
      </c>
      <c r="BB28" s="29" t="e">
        <f t="shared" si="26"/>
        <v>#DIV/0!</v>
      </c>
    </row>
    <row r="29" spans="1:54" ht="20.100000000000001" customHeight="1">
      <c r="A29" s="23" t="s">
        <v>79</v>
      </c>
      <c r="B29" s="33">
        <f>B22-B27</f>
        <v>0</v>
      </c>
      <c r="C29" s="33">
        <f>C22-C27</f>
        <v>0</v>
      </c>
      <c r="D29" s="33">
        <f>D22-D27</f>
        <v>0</v>
      </c>
      <c r="E29" s="33">
        <f>SUM(B29:D29)</f>
        <v>0</v>
      </c>
      <c r="F29" s="33">
        <f>F22-F27</f>
        <v>0</v>
      </c>
      <c r="G29" s="33">
        <f>G22-G27</f>
        <v>0</v>
      </c>
      <c r="H29" s="33">
        <f>H22-H27</f>
        <v>0</v>
      </c>
      <c r="I29" s="33">
        <f>SUM(F29:H29)</f>
        <v>0</v>
      </c>
      <c r="J29" s="33">
        <f>J22-J27</f>
        <v>0</v>
      </c>
      <c r="K29" s="33">
        <f>K22-K27</f>
        <v>0</v>
      </c>
      <c r="L29" s="33">
        <f>L22-L27</f>
        <v>0</v>
      </c>
      <c r="M29" s="33">
        <f>SUM(J29:L29)</f>
        <v>0</v>
      </c>
      <c r="N29" s="33">
        <f>N22-N27</f>
        <v>0</v>
      </c>
      <c r="O29" s="33">
        <f>O22-O27</f>
        <v>0</v>
      </c>
      <c r="P29" s="33">
        <f>P22-P27</f>
        <v>0</v>
      </c>
      <c r="Q29" s="33">
        <f>SUM(N29:P29)</f>
        <v>0</v>
      </c>
      <c r="R29" s="18">
        <f>E29+I29+M29+Q29</f>
        <v>0</v>
      </c>
      <c r="T29" s="33">
        <f>T22-T27</f>
        <v>-5885672.0899999999</v>
      </c>
      <c r="U29" s="33">
        <f>U22-U27</f>
        <v>-5885672.0899999999</v>
      </c>
      <c r="V29" s="33">
        <f>V22-V27</f>
        <v>-4007668.8439472578</v>
      </c>
      <c r="W29" s="33">
        <f>SUM(T29:V29)</f>
        <v>-15779013.023947258</v>
      </c>
      <c r="X29" s="33">
        <f>X22-X27</f>
        <v>0</v>
      </c>
      <c r="Y29" s="33">
        <f>Y22-Y27</f>
        <v>0</v>
      </c>
      <c r="Z29" s="33">
        <f>Z22-Z27</f>
        <v>0</v>
      </c>
      <c r="AA29" s="33">
        <f>SUM(X29:Z29)</f>
        <v>0</v>
      </c>
      <c r="AB29" s="33">
        <f>AB22-AB27</f>
        <v>0</v>
      </c>
      <c r="AC29" s="33">
        <f>AC22-AC27</f>
        <v>0</v>
      </c>
      <c r="AD29" s="33">
        <f>AD22-AD27</f>
        <v>0</v>
      </c>
      <c r="AE29" s="33">
        <f>SUM(AB29:AD29)</f>
        <v>0</v>
      </c>
      <c r="AF29" s="33">
        <f>AF22-AF27</f>
        <v>0</v>
      </c>
      <c r="AG29" s="33">
        <f>AG22-AG27</f>
        <v>0</v>
      </c>
      <c r="AH29" s="33">
        <f>AH22-AH27</f>
        <v>0</v>
      </c>
      <c r="AI29" s="33">
        <f>SUM(AF29:AH29)</f>
        <v>0</v>
      </c>
      <c r="AJ29" s="22">
        <f>AJ22-AJ27</f>
        <v>-15779013.023947258</v>
      </c>
      <c r="AK29" s="11"/>
      <c r="AL29" s="33">
        <f>AL22-AL27</f>
        <v>0</v>
      </c>
      <c r="AM29" s="33">
        <f>AM22-AM27</f>
        <v>0</v>
      </c>
      <c r="AN29" s="33">
        <f>AN22-AN27</f>
        <v>0</v>
      </c>
      <c r="AO29" s="33">
        <f>SUM(AL29:AN29)</f>
        <v>0</v>
      </c>
      <c r="AP29" s="33">
        <f>AP22-AP27</f>
        <v>0</v>
      </c>
      <c r="AQ29" s="33">
        <f>AQ22-AQ27</f>
        <v>0</v>
      </c>
      <c r="AR29" s="33">
        <f>AR22-AR27</f>
        <v>0</v>
      </c>
      <c r="AS29" s="33">
        <f>SUM(AP29:AR29)</f>
        <v>0</v>
      </c>
      <c r="AT29" s="33">
        <f>AT22-AT27</f>
        <v>0</v>
      </c>
      <c r="AU29" s="33">
        <f>AU22-AU27</f>
        <v>0</v>
      </c>
      <c r="AV29" s="33">
        <f>AV22-AV27</f>
        <v>0</v>
      </c>
      <c r="AW29" s="33">
        <f>SUM(AT29:AV29)</f>
        <v>0</v>
      </c>
      <c r="AX29" s="33">
        <f>AX22-AX27</f>
        <v>0</v>
      </c>
      <c r="AY29" s="33">
        <f>AY22-AY27</f>
        <v>0</v>
      </c>
      <c r="AZ29" s="33">
        <f>AZ22-AZ27</f>
        <v>0</v>
      </c>
      <c r="BA29" s="33">
        <f>SUM(AX29:AZ29)</f>
        <v>0</v>
      </c>
      <c r="BB29" s="18">
        <f>AO29+AS29+AW29+BA29</f>
        <v>0</v>
      </c>
    </row>
    <row r="30" spans="1:54" s="27" customFormat="1" ht="20.100000000000001" customHeight="1">
      <c r="A30" s="25" t="s">
        <v>80</v>
      </c>
      <c r="B30" s="34" t="e">
        <f t="shared" ref="B30:R30" si="27">B29/B10</f>
        <v>#DIV/0!</v>
      </c>
      <c r="C30" s="34" t="e">
        <f t="shared" si="27"/>
        <v>#DIV/0!</v>
      </c>
      <c r="D30" s="34" t="e">
        <f t="shared" si="27"/>
        <v>#DIV/0!</v>
      </c>
      <c r="E30" s="34" t="e">
        <f t="shared" si="27"/>
        <v>#DIV/0!</v>
      </c>
      <c r="F30" s="34" t="e">
        <f t="shared" si="27"/>
        <v>#DIV/0!</v>
      </c>
      <c r="G30" s="34" t="e">
        <f t="shared" si="27"/>
        <v>#DIV/0!</v>
      </c>
      <c r="H30" s="34" t="e">
        <f t="shared" si="27"/>
        <v>#DIV/0!</v>
      </c>
      <c r="I30" s="34" t="e">
        <f t="shared" si="27"/>
        <v>#DIV/0!</v>
      </c>
      <c r="J30" s="34" t="e">
        <f t="shared" si="27"/>
        <v>#DIV/0!</v>
      </c>
      <c r="K30" s="34" t="e">
        <f t="shared" si="27"/>
        <v>#DIV/0!</v>
      </c>
      <c r="L30" s="34" t="e">
        <f t="shared" si="27"/>
        <v>#DIV/0!</v>
      </c>
      <c r="M30" s="34" t="e">
        <f t="shared" si="27"/>
        <v>#DIV/0!</v>
      </c>
      <c r="N30" s="34" t="e">
        <f t="shared" si="27"/>
        <v>#DIV/0!</v>
      </c>
      <c r="O30" s="34" t="e">
        <f t="shared" si="27"/>
        <v>#DIV/0!</v>
      </c>
      <c r="P30" s="34" t="e">
        <f t="shared" si="27"/>
        <v>#DIV/0!</v>
      </c>
      <c r="Q30" s="34" t="e">
        <f t="shared" si="27"/>
        <v>#DIV/0!</v>
      </c>
      <c r="R30" s="34" t="e">
        <f t="shared" si="27"/>
        <v>#DIV/0!</v>
      </c>
      <c r="S30" s="35"/>
      <c r="T30" s="36" t="e">
        <f t="shared" ref="T30:AJ30" si="28">T29/T10</f>
        <v>#DIV/0!</v>
      </c>
      <c r="U30" s="36" t="e">
        <f t="shared" si="28"/>
        <v>#DIV/0!</v>
      </c>
      <c r="V30" s="36" t="e">
        <f t="shared" si="28"/>
        <v>#DIV/0!</v>
      </c>
      <c r="W30" s="36" t="e">
        <f t="shared" si="28"/>
        <v>#DIV/0!</v>
      </c>
      <c r="X30" s="36" t="e">
        <f t="shared" si="28"/>
        <v>#DIV/0!</v>
      </c>
      <c r="Y30" s="36" t="e">
        <f t="shared" si="28"/>
        <v>#DIV/0!</v>
      </c>
      <c r="Z30" s="36" t="e">
        <f t="shared" si="28"/>
        <v>#DIV/0!</v>
      </c>
      <c r="AA30" s="36" t="e">
        <f t="shared" si="28"/>
        <v>#DIV/0!</v>
      </c>
      <c r="AB30" s="36" t="e">
        <f t="shared" si="28"/>
        <v>#DIV/0!</v>
      </c>
      <c r="AC30" s="36" t="e">
        <f t="shared" si="28"/>
        <v>#DIV/0!</v>
      </c>
      <c r="AD30" s="36" t="e">
        <f t="shared" si="28"/>
        <v>#DIV/0!</v>
      </c>
      <c r="AE30" s="36" t="e">
        <f t="shared" si="28"/>
        <v>#DIV/0!</v>
      </c>
      <c r="AF30" s="36" t="e">
        <f t="shared" si="28"/>
        <v>#DIV/0!</v>
      </c>
      <c r="AG30" s="36" t="e">
        <f t="shared" si="28"/>
        <v>#DIV/0!</v>
      </c>
      <c r="AH30" s="36" t="e">
        <f t="shared" si="28"/>
        <v>#DIV/0!</v>
      </c>
      <c r="AI30" s="36" t="e">
        <f t="shared" si="28"/>
        <v>#DIV/0!</v>
      </c>
      <c r="AJ30" s="36" t="e">
        <f t="shared" si="28"/>
        <v>#DIV/0!</v>
      </c>
      <c r="AK30" s="36"/>
      <c r="AL30" s="37" t="e">
        <f t="shared" ref="AL30:BB30" si="29">AL29/AL10</f>
        <v>#DIV/0!</v>
      </c>
      <c r="AM30" s="37" t="e">
        <f t="shared" si="29"/>
        <v>#DIV/0!</v>
      </c>
      <c r="AN30" s="37" t="e">
        <f t="shared" si="29"/>
        <v>#DIV/0!</v>
      </c>
      <c r="AO30" s="37" t="e">
        <f t="shared" si="29"/>
        <v>#DIV/0!</v>
      </c>
      <c r="AP30" s="37" t="e">
        <f t="shared" si="29"/>
        <v>#DIV/0!</v>
      </c>
      <c r="AQ30" s="37" t="e">
        <f t="shared" si="29"/>
        <v>#DIV/0!</v>
      </c>
      <c r="AR30" s="37" t="e">
        <f t="shared" si="29"/>
        <v>#DIV/0!</v>
      </c>
      <c r="AS30" s="37" t="e">
        <f t="shared" si="29"/>
        <v>#DIV/0!</v>
      </c>
      <c r="AT30" s="37" t="e">
        <f t="shared" si="29"/>
        <v>#DIV/0!</v>
      </c>
      <c r="AU30" s="37" t="e">
        <f t="shared" si="29"/>
        <v>#DIV/0!</v>
      </c>
      <c r="AV30" s="37" t="e">
        <f t="shared" si="29"/>
        <v>#DIV/0!</v>
      </c>
      <c r="AW30" s="37" t="e">
        <f t="shared" si="29"/>
        <v>#DIV/0!</v>
      </c>
      <c r="AX30" s="37" t="e">
        <f t="shared" si="29"/>
        <v>#DIV/0!</v>
      </c>
      <c r="AY30" s="37" t="e">
        <f t="shared" si="29"/>
        <v>#DIV/0!</v>
      </c>
      <c r="AZ30" s="37" t="e">
        <f t="shared" si="29"/>
        <v>#DIV/0!</v>
      </c>
      <c r="BA30" s="37" t="e">
        <f t="shared" si="29"/>
        <v>#DIV/0!</v>
      </c>
      <c r="BB30" s="37" t="e">
        <f t="shared" si="29"/>
        <v>#DIV/0!</v>
      </c>
    </row>
    <row r="31" spans="1:54" ht="20.100000000000001" customHeight="1" outlineLevel="1">
      <c r="A31" s="19" t="s">
        <v>84</v>
      </c>
      <c r="B31" s="30"/>
      <c r="C31" s="30"/>
      <c r="D31" s="10"/>
      <c r="E31" s="13">
        <f>B31+C31+D31</f>
        <v>0</v>
      </c>
      <c r="F31" s="30"/>
      <c r="G31" s="30"/>
      <c r="H31" s="10"/>
      <c r="I31" s="13">
        <f>F31+G31+H31</f>
        <v>0</v>
      </c>
      <c r="J31" s="30"/>
      <c r="K31" s="30"/>
      <c r="L31" s="10"/>
      <c r="M31" s="13">
        <f>J31+K31+L31</f>
        <v>0</v>
      </c>
      <c r="N31" s="30"/>
      <c r="O31" s="30"/>
      <c r="P31" s="10"/>
      <c r="Q31" s="13">
        <f>N31+O31+P31</f>
        <v>0</v>
      </c>
      <c r="R31" s="10">
        <f>E31+I31+M31+Q31</f>
        <v>0</v>
      </c>
      <c r="S31" s="35"/>
      <c r="T31" s="31"/>
      <c r="U31" s="31"/>
      <c r="V31" s="11"/>
      <c r="W31" s="15">
        <f>T31+U31+V31</f>
        <v>0</v>
      </c>
      <c r="X31" s="11">
        <f>AP31</f>
        <v>0</v>
      </c>
      <c r="Y31" s="11">
        <f t="shared" ref="Y31:Z34" si="30">AQ31</f>
        <v>0</v>
      </c>
      <c r="Z31" s="11">
        <f t="shared" si="30"/>
        <v>0</v>
      </c>
      <c r="AA31" s="15">
        <f>X31+Y31+Z31</f>
        <v>0</v>
      </c>
      <c r="AB31" s="11">
        <f>AT31</f>
        <v>0</v>
      </c>
      <c r="AC31" s="11">
        <f t="shared" ref="AC31:AD34" si="31">AU31</f>
        <v>0</v>
      </c>
      <c r="AD31" s="11">
        <f t="shared" si="31"/>
        <v>0</v>
      </c>
      <c r="AE31" s="15">
        <f>AB31+AC31+AD31</f>
        <v>0</v>
      </c>
      <c r="AF31" s="11">
        <f>AX31</f>
        <v>0</v>
      </c>
      <c r="AG31" s="11">
        <f t="shared" ref="AG31:AH34" si="32">AY31</f>
        <v>0</v>
      </c>
      <c r="AH31" s="11">
        <f t="shared" si="32"/>
        <v>0</v>
      </c>
      <c r="AI31" s="15">
        <f>AF31+AG31+AH31</f>
        <v>0</v>
      </c>
      <c r="AJ31" s="11">
        <f>W31+AA31+AE31+AI31</f>
        <v>0</v>
      </c>
      <c r="AK31" s="11"/>
      <c r="AL31" s="32"/>
      <c r="AM31" s="32"/>
      <c r="AN31" s="12"/>
      <c r="AO31" s="14">
        <f>AL31+AM31+AN31</f>
        <v>0</v>
      </c>
      <c r="AP31" s="32"/>
      <c r="AQ31" s="32"/>
      <c r="AR31" s="12"/>
      <c r="AS31" s="14">
        <f>AP31+AQ31+AR31</f>
        <v>0</v>
      </c>
      <c r="AT31" s="32"/>
      <c r="AU31" s="32"/>
      <c r="AV31" s="12"/>
      <c r="AW31" s="14">
        <f>AT31+AU31+AV31</f>
        <v>0</v>
      </c>
      <c r="AX31" s="32"/>
      <c r="AY31" s="32"/>
      <c r="AZ31" s="12"/>
      <c r="BA31" s="14">
        <f>AX31+AY31+AZ31</f>
        <v>0</v>
      </c>
      <c r="BB31" s="12">
        <f>AO31+AS31+AW31+BA31</f>
        <v>0</v>
      </c>
    </row>
    <row r="32" spans="1:54" ht="20.100000000000001" customHeight="1" outlineLevel="1">
      <c r="A32" s="19" t="s">
        <v>85</v>
      </c>
      <c r="B32" s="30"/>
      <c r="C32" s="30"/>
      <c r="D32" s="10"/>
      <c r="E32" s="13">
        <f>B32+C32+D32</f>
        <v>0</v>
      </c>
      <c r="F32" s="30"/>
      <c r="G32" s="30"/>
      <c r="H32" s="10"/>
      <c r="I32" s="13">
        <f>F32+G32+H32</f>
        <v>0</v>
      </c>
      <c r="J32" s="30"/>
      <c r="K32" s="30"/>
      <c r="L32" s="10"/>
      <c r="M32" s="13">
        <f>J32+K32+L32</f>
        <v>0</v>
      </c>
      <c r="N32" s="30"/>
      <c r="O32" s="30"/>
      <c r="P32" s="10"/>
      <c r="Q32" s="13">
        <f>N32+O32+P32</f>
        <v>0</v>
      </c>
      <c r="R32" s="10">
        <f>E32+I32+M32+Q32</f>
        <v>0</v>
      </c>
      <c r="S32" s="35"/>
      <c r="T32" s="31"/>
      <c r="U32" s="31"/>
      <c r="V32" s="11"/>
      <c r="W32" s="15">
        <f>T32+U32+V32</f>
        <v>0</v>
      </c>
      <c r="X32" s="11">
        <f>AP32</f>
        <v>0</v>
      </c>
      <c r="Y32" s="11">
        <f t="shared" si="30"/>
        <v>0</v>
      </c>
      <c r="Z32" s="11">
        <f t="shared" si="30"/>
        <v>0</v>
      </c>
      <c r="AA32" s="15">
        <f>X32+Y32+Z32</f>
        <v>0</v>
      </c>
      <c r="AB32" s="11">
        <f>AT32</f>
        <v>0</v>
      </c>
      <c r="AC32" s="11">
        <f t="shared" si="31"/>
        <v>0</v>
      </c>
      <c r="AD32" s="11">
        <f t="shared" si="31"/>
        <v>0</v>
      </c>
      <c r="AE32" s="15">
        <f>AB32+AC32+AD32</f>
        <v>0</v>
      </c>
      <c r="AF32" s="11">
        <f>AX32</f>
        <v>0</v>
      </c>
      <c r="AG32" s="11">
        <f t="shared" si="32"/>
        <v>0</v>
      </c>
      <c r="AH32" s="11">
        <f t="shared" si="32"/>
        <v>0</v>
      </c>
      <c r="AI32" s="15">
        <f>AF32+AG32+AH32</f>
        <v>0</v>
      </c>
      <c r="AJ32" s="11">
        <f>W32+AA32+AE32+AI32</f>
        <v>0</v>
      </c>
      <c r="AK32" s="11"/>
      <c r="AL32" s="32"/>
      <c r="AM32" s="32"/>
      <c r="AN32" s="12"/>
      <c r="AO32" s="14">
        <f>AL32+AM32+AN32</f>
        <v>0</v>
      </c>
      <c r="AP32" s="32"/>
      <c r="AQ32" s="32"/>
      <c r="AR32" s="12"/>
      <c r="AS32" s="14">
        <f>AP32+AQ32+AR32</f>
        <v>0</v>
      </c>
      <c r="AT32" s="32"/>
      <c r="AU32" s="32"/>
      <c r="AV32" s="12"/>
      <c r="AW32" s="14">
        <f>AT32+AU32+AV32</f>
        <v>0</v>
      </c>
      <c r="AX32" s="32"/>
      <c r="AY32" s="32"/>
      <c r="AZ32" s="12"/>
      <c r="BA32" s="14">
        <f>AX32+AY32+AZ32</f>
        <v>0</v>
      </c>
      <c r="BB32" s="12">
        <f>AO32+AS32+AW32+BA32</f>
        <v>0</v>
      </c>
    </row>
    <row r="33" spans="1:54" ht="20.100000000000001" customHeight="1" outlineLevel="1">
      <c r="A33" s="19" t="s">
        <v>86</v>
      </c>
      <c r="B33" s="30"/>
      <c r="C33" s="30"/>
      <c r="D33" s="10"/>
      <c r="E33" s="13">
        <f>B33+C33+D33</f>
        <v>0</v>
      </c>
      <c r="F33" s="30"/>
      <c r="G33" s="30"/>
      <c r="H33" s="10"/>
      <c r="I33" s="13">
        <f>F33+G33+H33</f>
        <v>0</v>
      </c>
      <c r="J33" s="30"/>
      <c r="K33" s="30"/>
      <c r="L33" s="10"/>
      <c r="M33" s="13">
        <f>J33+K33+L33</f>
        <v>0</v>
      </c>
      <c r="N33" s="30"/>
      <c r="O33" s="30"/>
      <c r="P33" s="10"/>
      <c r="Q33" s="13">
        <f>N33+O33+P33</f>
        <v>0</v>
      </c>
      <c r="R33" s="10">
        <f>E33+I33+M33+Q33</f>
        <v>0</v>
      </c>
      <c r="S33" s="35"/>
      <c r="T33" s="31"/>
      <c r="U33" s="31"/>
      <c r="V33" s="11"/>
      <c r="W33" s="15">
        <f>T33+U33+V33</f>
        <v>0</v>
      </c>
      <c r="X33" s="11">
        <f>AP33</f>
        <v>0</v>
      </c>
      <c r="Y33" s="11">
        <f t="shared" si="30"/>
        <v>0</v>
      </c>
      <c r="Z33" s="11">
        <f t="shared" si="30"/>
        <v>0</v>
      </c>
      <c r="AA33" s="15">
        <f>X33+Y33+Z33</f>
        <v>0</v>
      </c>
      <c r="AB33" s="11">
        <f>AT33</f>
        <v>0</v>
      </c>
      <c r="AC33" s="11">
        <f t="shared" si="31"/>
        <v>0</v>
      </c>
      <c r="AD33" s="11">
        <f t="shared" si="31"/>
        <v>0</v>
      </c>
      <c r="AE33" s="15">
        <f>AB33+AC33+AD33</f>
        <v>0</v>
      </c>
      <c r="AF33" s="11">
        <f>AX33</f>
        <v>0</v>
      </c>
      <c r="AG33" s="11">
        <f t="shared" si="32"/>
        <v>0</v>
      </c>
      <c r="AH33" s="11">
        <f t="shared" si="32"/>
        <v>0</v>
      </c>
      <c r="AI33" s="15">
        <f>AF33+AG33+AH33</f>
        <v>0</v>
      </c>
      <c r="AJ33" s="11">
        <f>W33+AA33+AE33+AI33</f>
        <v>0</v>
      </c>
      <c r="AK33" s="11"/>
      <c r="AL33" s="32"/>
      <c r="AM33" s="32"/>
      <c r="AN33" s="12"/>
      <c r="AO33" s="14">
        <f>AL33+AM33+AN33</f>
        <v>0</v>
      </c>
      <c r="AP33" s="32"/>
      <c r="AQ33" s="32"/>
      <c r="AR33" s="12"/>
      <c r="AS33" s="14">
        <f>AP33+AQ33+AR33</f>
        <v>0</v>
      </c>
      <c r="AT33" s="32"/>
      <c r="AU33" s="32"/>
      <c r="AV33" s="12"/>
      <c r="AW33" s="14">
        <f>AT33+AU33+AV33</f>
        <v>0</v>
      </c>
      <c r="AX33" s="32"/>
      <c r="AY33" s="32"/>
      <c r="AZ33" s="12"/>
      <c r="BA33" s="14">
        <f>AX33+AY33+AZ33</f>
        <v>0</v>
      </c>
      <c r="BB33" s="12">
        <f>AO33+AS33+AW33+BA33</f>
        <v>0</v>
      </c>
    </row>
    <row r="34" spans="1:54" ht="20.100000000000001" customHeight="1" outlineLevel="1">
      <c r="A34" s="43" t="s">
        <v>90</v>
      </c>
      <c r="B34" s="30"/>
      <c r="C34" s="30"/>
      <c r="D34" s="10"/>
      <c r="E34" s="13">
        <f>B34+C34+D34</f>
        <v>0</v>
      </c>
      <c r="F34" s="30"/>
      <c r="G34" s="30"/>
      <c r="H34" s="10"/>
      <c r="I34" s="13">
        <f>F34+G34+H34</f>
        <v>0</v>
      </c>
      <c r="J34" s="30"/>
      <c r="K34" s="30"/>
      <c r="L34" s="10"/>
      <c r="M34" s="13">
        <f>J34+K34+L34</f>
        <v>0</v>
      </c>
      <c r="N34" s="30"/>
      <c r="O34" s="30"/>
      <c r="P34" s="10"/>
      <c r="Q34" s="13">
        <f>N34+O34+P34</f>
        <v>0</v>
      </c>
      <c r="R34" s="10">
        <f>E34+I34+M34+Q34</f>
        <v>0</v>
      </c>
      <c r="S34" s="35"/>
      <c r="T34" s="11">
        <f>AL34</f>
        <v>0</v>
      </c>
      <c r="U34" s="11">
        <f>AM34</f>
        <v>0</v>
      </c>
      <c r="V34" s="11">
        <f>AN34</f>
        <v>0</v>
      </c>
      <c r="W34" s="15">
        <f>T34+U34+V34</f>
        <v>0</v>
      </c>
      <c r="X34" s="11">
        <f>AP34</f>
        <v>0</v>
      </c>
      <c r="Y34" s="11">
        <f t="shared" si="30"/>
        <v>0</v>
      </c>
      <c r="Z34" s="11">
        <f t="shared" si="30"/>
        <v>0</v>
      </c>
      <c r="AA34" s="15">
        <f>X34+Y34+Z34</f>
        <v>0</v>
      </c>
      <c r="AB34" s="11">
        <f>AT34</f>
        <v>0</v>
      </c>
      <c r="AC34" s="11">
        <f t="shared" si="31"/>
        <v>0</v>
      </c>
      <c r="AD34" s="11">
        <f t="shared" si="31"/>
        <v>0</v>
      </c>
      <c r="AE34" s="15">
        <f>AB34+AC34+AD34</f>
        <v>0</v>
      </c>
      <c r="AF34" s="11">
        <f>AX34</f>
        <v>0</v>
      </c>
      <c r="AG34" s="11">
        <f t="shared" si="32"/>
        <v>0</v>
      </c>
      <c r="AH34" s="11">
        <f t="shared" si="32"/>
        <v>0</v>
      </c>
      <c r="AI34" s="15">
        <f>AF34+AG34+AH34</f>
        <v>0</v>
      </c>
      <c r="AJ34" s="11">
        <f>W34+AA34+AE34+AI34</f>
        <v>0</v>
      </c>
      <c r="AK34" s="11"/>
      <c r="AL34" s="32">
        <f>AL10*0.05</f>
        <v>0</v>
      </c>
      <c r="AM34" s="32">
        <f>AM10*0.05</f>
        <v>0</v>
      </c>
      <c r="AN34" s="32">
        <f>AN10*0.05</f>
        <v>0</v>
      </c>
      <c r="AO34" s="14">
        <f>AL34+AM34+AN34</f>
        <v>0</v>
      </c>
      <c r="AP34" s="32">
        <f>AP10*0.05</f>
        <v>0</v>
      </c>
      <c r="AQ34" s="32">
        <f>AQ10*0.05</f>
        <v>0</v>
      </c>
      <c r="AR34" s="32">
        <f>AR10*0.05</f>
        <v>0</v>
      </c>
      <c r="AS34" s="14">
        <f>AP34+AQ34+AR34</f>
        <v>0</v>
      </c>
      <c r="AT34" s="32">
        <f>AT10*0.05</f>
        <v>0</v>
      </c>
      <c r="AU34" s="32">
        <f>AU10*0.05</f>
        <v>0</v>
      </c>
      <c r="AV34" s="32">
        <f>AV10*0.05</f>
        <v>0</v>
      </c>
      <c r="AW34" s="14">
        <f>AT34+AU34+AV34</f>
        <v>0</v>
      </c>
      <c r="AX34" s="32">
        <f>AX10*0.05</f>
        <v>0</v>
      </c>
      <c r="AY34" s="32">
        <f>AY10*0.05</f>
        <v>0</v>
      </c>
      <c r="AZ34" s="32">
        <f>AZ10*0.05</f>
        <v>0</v>
      </c>
      <c r="BA34" s="14">
        <f>AX34+AY34+AZ34</f>
        <v>0</v>
      </c>
      <c r="BB34" s="12">
        <f>AO34+AS34+AW34+BA34</f>
        <v>0</v>
      </c>
    </row>
    <row r="35" spans="1:54" ht="20.100000000000001" customHeight="1">
      <c r="A35" s="23" t="s">
        <v>83</v>
      </c>
      <c r="B35" s="24">
        <f>B31+B32+B33+B34</f>
        <v>0</v>
      </c>
      <c r="C35" s="24">
        <f>C31+C32+C33+C34</f>
        <v>0</v>
      </c>
      <c r="D35" s="18">
        <f>D31+D32+D33+D34</f>
        <v>0</v>
      </c>
      <c r="E35" s="17">
        <f>B35+C35+D35</f>
        <v>0</v>
      </c>
      <c r="F35" s="24">
        <f>F31+F32+F33+F34</f>
        <v>0</v>
      </c>
      <c r="G35" s="24">
        <f>G31+G32+G33+G34</f>
        <v>0</v>
      </c>
      <c r="H35" s="18">
        <f>H31+H32+H33+H34</f>
        <v>0</v>
      </c>
      <c r="I35" s="17">
        <f>F35+G35+H35</f>
        <v>0</v>
      </c>
      <c r="J35" s="24">
        <f>J31+J32+J33+J34</f>
        <v>0</v>
      </c>
      <c r="K35" s="24">
        <f>K31+K32+K33+K34</f>
        <v>0</v>
      </c>
      <c r="L35" s="18">
        <f>L31+L32+L33+L34</f>
        <v>0</v>
      </c>
      <c r="M35" s="17">
        <f>J35+K35+L35</f>
        <v>0</v>
      </c>
      <c r="N35" s="24">
        <f>N31+N32+N33+N34</f>
        <v>0</v>
      </c>
      <c r="O35" s="24">
        <f>O31+O32+O33+O34</f>
        <v>0</v>
      </c>
      <c r="P35" s="18">
        <f>P31+P32+P33+P34</f>
        <v>0</v>
      </c>
      <c r="Q35" s="17">
        <f>N35+O35+P35</f>
        <v>0</v>
      </c>
      <c r="R35" s="18">
        <f>E35+I35+M35+Q35</f>
        <v>0</v>
      </c>
      <c r="S35" s="35"/>
      <c r="T35" s="24">
        <f>T31+T32+T33+T34</f>
        <v>0</v>
      </c>
      <c r="U35" s="24">
        <f>U31+U32+U33+U34</f>
        <v>0</v>
      </c>
      <c r="V35" s="18">
        <f>V31+V32+V33+V34</f>
        <v>0</v>
      </c>
      <c r="W35" s="17">
        <f>T35+U35+V35</f>
        <v>0</v>
      </c>
      <c r="X35" s="18">
        <f>X31+X32+X33+X34</f>
        <v>0</v>
      </c>
      <c r="Y35" s="18">
        <f>Y31+Y32+Y33+Y34</f>
        <v>0</v>
      </c>
      <c r="Z35" s="18">
        <f>Z31+Z32+Z33+Z34</f>
        <v>0</v>
      </c>
      <c r="AA35" s="17">
        <f>X35+Y35+Z35</f>
        <v>0</v>
      </c>
      <c r="AB35" s="18">
        <f>AB31+AB32+AB33+AB34</f>
        <v>0</v>
      </c>
      <c r="AC35" s="18">
        <f>AC31+AC32+AC33+AC34</f>
        <v>0</v>
      </c>
      <c r="AD35" s="18">
        <f>AD31+AD32+AD33+AD34</f>
        <v>0</v>
      </c>
      <c r="AE35" s="17">
        <f>AB35+AC35+AD35</f>
        <v>0</v>
      </c>
      <c r="AF35" s="18">
        <f>AF31+AF32+AF33+AF34</f>
        <v>0</v>
      </c>
      <c r="AG35" s="18">
        <f>AG31+AG32+AG33+AG34</f>
        <v>0</v>
      </c>
      <c r="AH35" s="18">
        <f>AH31+AH32+AH33+AH34</f>
        <v>0</v>
      </c>
      <c r="AI35" s="17">
        <f>AF35+AG35+AH35</f>
        <v>0</v>
      </c>
      <c r="AJ35" s="18">
        <f>AJ31+AJ32+AJ33+AJ34</f>
        <v>0</v>
      </c>
      <c r="AK35" s="11"/>
      <c r="AL35" s="24">
        <f>AL31+AL32+AL33+AL34</f>
        <v>0</v>
      </c>
      <c r="AM35" s="24">
        <f>AM31+AM32+AM33+AM34</f>
        <v>0</v>
      </c>
      <c r="AN35" s="18">
        <f>AN31+AN32+AN33+AN34</f>
        <v>0</v>
      </c>
      <c r="AO35" s="17">
        <f>AL35+AM35+AN35</f>
        <v>0</v>
      </c>
      <c r="AP35" s="24">
        <f>AP31+AP32+AP33+AP34</f>
        <v>0</v>
      </c>
      <c r="AQ35" s="24">
        <f>AQ31+AQ32+AQ33+AQ34</f>
        <v>0</v>
      </c>
      <c r="AR35" s="18">
        <f>AR31+AR32+AR33+AR34</f>
        <v>0</v>
      </c>
      <c r="AS35" s="17">
        <f>AP35+AQ35+AR35</f>
        <v>0</v>
      </c>
      <c r="AT35" s="24">
        <f>AT31+AT32+AT33+AT34</f>
        <v>0</v>
      </c>
      <c r="AU35" s="24">
        <f>AU31+AU32+AU33+AU34</f>
        <v>0</v>
      </c>
      <c r="AV35" s="18">
        <f>AV31+AV32+AV33+AV34</f>
        <v>0</v>
      </c>
      <c r="AW35" s="17">
        <f>AT35+AU35+AV35</f>
        <v>0</v>
      </c>
      <c r="AX35" s="24">
        <f>AX31+AX32+AX33+AX34</f>
        <v>0</v>
      </c>
      <c r="AY35" s="24">
        <f>AY31+AY32+AY33+AY34</f>
        <v>0</v>
      </c>
      <c r="AZ35" s="18">
        <f>AZ31+AZ32+AZ33+AZ34</f>
        <v>0</v>
      </c>
      <c r="BA35" s="17">
        <f>AX35+AY35+AZ35</f>
        <v>0</v>
      </c>
      <c r="BB35" s="18">
        <f>AO35+AS35+AW35+BA35</f>
        <v>0</v>
      </c>
    </row>
    <row r="36" spans="1:54">
      <c r="A36" s="38"/>
      <c r="B36" s="39"/>
      <c r="C36" s="39"/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T36" s="35"/>
      <c r="U36" s="35"/>
      <c r="V36" s="35"/>
      <c r="W36" s="35"/>
      <c r="X36" s="35"/>
      <c r="Y36" s="35"/>
      <c r="Z36" s="35"/>
      <c r="AA36" s="35"/>
      <c r="AB36" s="35"/>
      <c r="AC36" s="35"/>
      <c r="AD36" s="35"/>
      <c r="AE36" s="35"/>
      <c r="AF36" s="35"/>
      <c r="AG36" s="35"/>
      <c r="AH36" s="35"/>
      <c r="AI36" s="35"/>
      <c r="AJ36" s="35"/>
      <c r="AK36" s="35"/>
      <c r="AL36" s="40"/>
      <c r="AM36" s="40"/>
      <c r="AN36" s="40"/>
      <c r="AO36" s="40"/>
      <c r="AP36" s="40"/>
      <c r="AQ36" s="40"/>
      <c r="AR36" s="40"/>
      <c r="AS36" s="40"/>
      <c r="AT36" s="40"/>
      <c r="AU36" s="40"/>
      <c r="AV36" s="40"/>
      <c r="AW36" s="40"/>
      <c r="AX36" s="40"/>
      <c r="AY36" s="40"/>
      <c r="AZ36" s="40"/>
      <c r="BA36" s="40"/>
      <c r="BB36" s="40"/>
    </row>
    <row r="37" spans="1:54" ht="20.100000000000001" customHeight="1">
      <c r="A37" s="16" t="s">
        <v>81</v>
      </c>
      <c r="B37" s="33">
        <f>B29-B35</f>
        <v>0</v>
      </c>
      <c r="C37" s="33">
        <f>C29-C35</f>
        <v>0</v>
      </c>
      <c r="D37" s="33">
        <f>D29-D35</f>
        <v>0</v>
      </c>
      <c r="E37" s="33">
        <f>B37+C37+D37</f>
        <v>0</v>
      </c>
      <c r="F37" s="33">
        <f>F29-F35</f>
        <v>0</v>
      </c>
      <c r="G37" s="33">
        <f>G29-G35</f>
        <v>0</v>
      </c>
      <c r="H37" s="33">
        <f>H29-H35</f>
        <v>0</v>
      </c>
      <c r="I37" s="33">
        <f>F37+G37+H37</f>
        <v>0</v>
      </c>
      <c r="J37" s="33">
        <f>J29-J35</f>
        <v>0</v>
      </c>
      <c r="K37" s="33">
        <f>K29-K35</f>
        <v>0</v>
      </c>
      <c r="L37" s="33">
        <f>L29-L35</f>
        <v>0</v>
      </c>
      <c r="M37" s="33">
        <f>J37+K37+L37</f>
        <v>0</v>
      </c>
      <c r="N37" s="33">
        <f>N29-N35</f>
        <v>0</v>
      </c>
      <c r="O37" s="33">
        <f>O29-O35</f>
        <v>0</v>
      </c>
      <c r="P37" s="33">
        <f>P29-P35</f>
        <v>0</v>
      </c>
      <c r="Q37" s="33">
        <f>N37+O37+P37</f>
        <v>0</v>
      </c>
      <c r="R37" s="18">
        <f>E37+I37+M37+Q37</f>
        <v>0</v>
      </c>
      <c r="T37" s="33">
        <f>T29-T35</f>
        <v>-5885672.0899999999</v>
      </c>
      <c r="U37" s="33">
        <f>U29-U35</f>
        <v>-5885672.0899999999</v>
      </c>
      <c r="V37" s="33">
        <f>V29-V35</f>
        <v>-4007668.8439472578</v>
      </c>
      <c r="W37" s="33">
        <f>T37+U37+V37</f>
        <v>-15779013.023947258</v>
      </c>
      <c r="X37" s="33">
        <f>X29-X35</f>
        <v>0</v>
      </c>
      <c r="Y37" s="33">
        <f>Y29-Y35</f>
        <v>0</v>
      </c>
      <c r="Z37" s="33">
        <f>Z29-Z35</f>
        <v>0</v>
      </c>
      <c r="AA37" s="33">
        <f>X37+Y37+Z37</f>
        <v>0</v>
      </c>
      <c r="AB37" s="33">
        <f>AB29-AB35</f>
        <v>0</v>
      </c>
      <c r="AC37" s="33">
        <f>AC29-AC35</f>
        <v>0</v>
      </c>
      <c r="AD37" s="33">
        <f>AD29-AD35</f>
        <v>0</v>
      </c>
      <c r="AE37" s="33">
        <f>AB37+AC37+AD37</f>
        <v>0</v>
      </c>
      <c r="AF37" s="33">
        <f>AF29-AF35</f>
        <v>0</v>
      </c>
      <c r="AG37" s="33">
        <f>AG29-AG35</f>
        <v>0</v>
      </c>
      <c r="AH37" s="33">
        <f>AH29-AH35</f>
        <v>0</v>
      </c>
      <c r="AI37" s="33">
        <f>AF37+AG37+AH37</f>
        <v>0</v>
      </c>
      <c r="AJ37" s="22">
        <f>AJ29-AJ35</f>
        <v>-15779013.023947258</v>
      </c>
      <c r="AK37" s="11"/>
      <c r="AL37" s="33">
        <f>AL29-AL35</f>
        <v>0</v>
      </c>
      <c r="AM37" s="33">
        <f>AM29-AM35</f>
        <v>0</v>
      </c>
      <c r="AN37" s="33">
        <f>AN29-AN35</f>
        <v>0</v>
      </c>
      <c r="AO37" s="33">
        <f>AL37+AM37+AN37</f>
        <v>0</v>
      </c>
      <c r="AP37" s="33">
        <f>AP29-AP35</f>
        <v>0</v>
      </c>
      <c r="AQ37" s="33">
        <f>AQ29-AQ35</f>
        <v>0</v>
      </c>
      <c r="AR37" s="33">
        <f>AR29-AR35</f>
        <v>0</v>
      </c>
      <c r="AS37" s="33">
        <f>AP37+AQ37+AR37</f>
        <v>0</v>
      </c>
      <c r="AT37" s="33">
        <f>AT29-AT35</f>
        <v>0</v>
      </c>
      <c r="AU37" s="33">
        <f>AU29-AU35</f>
        <v>0</v>
      </c>
      <c r="AV37" s="33">
        <f>AV29-AV35</f>
        <v>0</v>
      </c>
      <c r="AW37" s="33">
        <f>AT37+AU37+AV37</f>
        <v>0</v>
      </c>
      <c r="AX37" s="33">
        <f>AX29-AX35</f>
        <v>0</v>
      </c>
      <c r="AY37" s="33">
        <f>AY29-AY35</f>
        <v>0</v>
      </c>
      <c r="AZ37" s="33">
        <f>AZ29-AZ35</f>
        <v>0</v>
      </c>
      <c r="BA37" s="33">
        <f>AX37+AY37+AZ37</f>
        <v>0</v>
      </c>
      <c r="BB37" s="18">
        <f>AO37+AS37+AW37+BA37</f>
        <v>0</v>
      </c>
    </row>
    <row r="38" spans="1:54" s="27" customFormat="1" ht="20.100000000000001" customHeight="1">
      <c r="A38" s="25" t="s">
        <v>89</v>
      </c>
      <c r="B38" s="34" t="e">
        <f t="shared" ref="B38:R38" si="33">B37/B10</f>
        <v>#DIV/0!</v>
      </c>
      <c r="C38" s="34" t="e">
        <f t="shared" si="33"/>
        <v>#DIV/0!</v>
      </c>
      <c r="D38" s="34" t="e">
        <f t="shared" si="33"/>
        <v>#DIV/0!</v>
      </c>
      <c r="E38" s="34" t="e">
        <f t="shared" si="33"/>
        <v>#DIV/0!</v>
      </c>
      <c r="F38" s="34" t="e">
        <f t="shared" si="33"/>
        <v>#DIV/0!</v>
      </c>
      <c r="G38" s="34" t="e">
        <f t="shared" si="33"/>
        <v>#DIV/0!</v>
      </c>
      <c r="H38" s="34" t="e">
        <f t="shared" si="33"/>
        <v>#DIV/0!</v>
      </c>
      <c r="I38" s="34" t="e">
        <f t="shared" si="33"/>
        <v>#DIV/0!</v>
      </c>
      <c r="J38" s="34" t="e">
        <f t="shared" si="33"/>
        <v>#DIV/0!</v>
      </c>
      <c r="K38" s="34" t="e">
        <f t="shared" si="33"/>
        <v>#DIV/0!</v>
      </c>
      <c r="L38" s="34" t="e">
        <f t="shared" si="33"/>
        <v>#DIV/0!</v>
      </c>
      <c r="M38" s="34" t="e">
        <f t="shared" si="33"/>
        <v>#DIV/0!</v>
      </c>
      <c r="N38" s="34" t="e">
        <f t="shared" si="33"/>
        <v>#DIV/0!</v>
      </c>
      <c r="O38" s="34" t="e">
        <f t="shared" si="33"/>
        <v>#DIV/0!</v>
      </c>
      <c r="P38" s="34" t="e">
        <f t="shared" si="33"/>
        <v>#DIV/0!</v>
      </c>
      <c r="Q38" s="34" t="e">
        <f t="shared" si="33"/>
        <v>#DIV/0!</v>
      </c>
      <c r="R38" s="34" t="e">
        <f t="shared" si="33"/>
        <v>#DIV/0!</v>
      </c>
      <c r="S38" s="36"/>
      <c r="T38" s="36" t="e">
        <f t="shared" ref="T38:AJ38" si="34">T37/T10</f>
        <v>#DIV/0!</v>
      </c>
      <c r="U38" s="36" t="e">
        <f t="shared" si="34"/>
        <v>#DIV/0!</v>
      </c>
      <c r="V38" s="36" t="e">
        <f t="shared" si="34"/>
        <v>#DIV/0!</v>
      </c>
      <c r="W38" s="36" t="e">
        <f t="shared" si="34"/>
        <v>#DIV/0!</v>
      </c>
      <c r="X38" s="36" t="e">
        <f t="shared" si="34"/>
        <v>#DIV/0!</v>
      </c>
      <c r="Y38" s="36" t="e">
        <f t="shared" si="34"/>
        <v>#DIV/0!</v>
      </c>
      <c r="Z38" s="36" t="e">
        <f t="shared" si="34"/>
        <v>#DIV/0!</v>
      </c>
      <c r="AA38" s="36" t="e">
        <f t="shared" si="34"/>
        <v>#DIV/0!</v>
      </c>
      <c r="AB38" s="36" t="e">
        <f t="shared" si="34"/>
        <v>#DIV/0!</v>
      </c>
      <c r="AC38" s="36" t="e">
        <f t="shared" si="34"/>
        <v>#DIV/0!</v>
      </c>
      <c r="AD38" s="36" t="e">
        <f t="shared" si="34"/>
        <v>#DIV/0!</v>
      </c>
      <c r="AE38" s="36" t="e">
        <f t="shared" si="34"/>
        <v>#DIV/0!</v>
      </c>
      <c r="AF38" s="36" t="e">
        <f t="shared" si="34"/>
        <v>#DIV/0!</v>
      </c>
      <c r="AG38" s="36" t="e">
        <f t="shared" si="34"/>
        <v>#DIV/0!</v>
      </c>
      <c r="AH38" s="36" t="e">
        <f t="shared" si="34"/>
        <v>#DIV/0!</v>
      </c>
      <c r="AI38" s="36" t="e">
        <f t="shared" si="34"/>
        <v>#DIV/0!</v>
      </c>
      <c r="AJ38" s="36" t="e">
        <f t="shared" si="34"/>
        <v>#DIV/0!</v>
      </c>
      <c r="AK38" s="36"/>
      <c r="AL38" s="37" t="e">
        <f t="shared" ref="AL38:BB38" si="35">AL37/AL10</f>
        <v>#DIV/0!</v>
      </c>
      <c r="AM38" s="37" t="e">
        <f t="shared" si="35"/>
        <v>#DIV/0!</v>
      </c>
      <c r="AN38" s="37" t="e">
        <f t="shared" si="35"/>
        <v>#DIV/0!</v>
      </c>
      <c r="AO38" s="37" t="e">
        <f t="shared" si="35"/>
        <v>#DIV/0!</v>
      </c>
      <c r="AP38" s="37" t="e">
        <f t="shared" si="35"/>
        <v>#DIV/0!</v>
      </c>
      <c r="AQ38" s="37" t="e">
        <f t="shared" si="35"/>
        <v>#DIV/0!</v>
      </c>
      <c r="AR38" s="37" t="e">
        <f t="shared" si="35"/>
        <v>#DIV/0!</v>
      </c>
      <c r="AS38" s="37" t="e">
        <f t="shared" si="35"/>
        <v>#DIV/0!</v>
      </c>
      <c r="AT38" s="37" t="e">
        <f t="shared" si="35"/>
        <v>#DIV/0!</v>
      </c>
      <c r="AU38" s="37" t="e">
        <f t="shared" si="35"/>
        <v>#DIV/0!</v>
      </c>
      <c r="AV38" s="37" t="e">
        <f t="shared" si="35"/>
        <v>#DIV/0!</v>
      </c>
      <c r="AW38" s="37" t="e">
        <f t="shared" si="35"/>
        <v>#DIV/0!</v>
      </c>
      <c r="AX38" s="37" t="e">
        <f t="shared" si="35"/>
        <v>#DIV/0!</v>
      </c>
      <c r="AY38" s="37" t="e">
        <f t="shared" si="35"/>
        <v>#DIV/0!</v>
      </c>
      <c r="AZ38" s="37" t="e">
        <f t="shared" si="35"/>
        <v>#DIV/0!</v>
      </c>
      <c r="BA38" s="37" t="e">
        <f t="shared" si="35"/>
        <v>#DIV/0!</v>
      </c>
      <c r="BB38" s="37" t="e">
        <f t="shared" si="35"/>
        <v>#DIV/0!</v>
      </c>
    </row>
    <row r="39" spans="1:54">
      <c r="A39" s="41"/>
    </row>
    <row r="40" spans="1:54" ht="20.100000000000001" customHeight="1" outlineLevel="1">
      <c r="A40" s="19" t="s">
        <v>87</v>
      </c>
      <c r="B40" s="30"/>
      <c r="C40" s="30"/>
      <c r="D40" s="10"/>
      <c r="E40" s="13">
        <f>B40+C40+D40</f>
        <v>0</v>
      </c>
      <c r="F40" s="30"/>
      <c r="G40" s="30"/>
      <c r="H40" s="10"/>
      <c r="I40" s="13">
        <f>F40+G40+H40</f>
        <v>0</v>
      </c>
      <c r="J40" s="30"/>
      <c r="K40" s="30"/>
      <c r="L40" s="10"/>
      <c r="M40" s="13">
        <f>J40+K40+L40</f>
        <v>0</v>
      </c>
      <c r="N40" s="30"/>
      <c r="O40" s="30"/>
      <c r="P40" s="10"/>
      <c r="Q40" s="13">
        <f>N40+O40+P40</f>
        <v>0</v>
      </c>
      <c r="R40" s="10">
        <f>E40+I40+M40+Q40</f>
        <v>0</v>
      </c>
      <c r="S40" s="35"/>
      <c r="T40" s="31"/>
      <c r="U40" s="31"/>
      <c r="V40" s="11"/>
      <c r="W40" s="15">
        <f>T40+U40+V40</f>
        <v>0</v>
      </c>
      <c r="X40" s="31"/>
      <c r="Y40" s="31"/>
      <c r="Z40" s="11"/>
      <c r="AA40" s="15">
        <f>X40+Y40+Z40</f>
        <v>0</v>
      </c>
      <c r="AB40" s="31"/>
      <c r="AC40" s="31"/>
      <c r="AD40" s="11"/>
      <c r="AE40" s="15">
        <f>AB40+AC40+AD40</f>
        <v>0</v>
      </c>
      <c r="AF40" s="31"/>
      <c r="AG40" s="31"/>
      <c r="AH40" s="11"/>
      <c r="AI40" s="15">
        <f>AF40+AG40+AH40</f>
        <v>0</v>
      </c>
      <c r="AJ40" s="11">
        <f>W40+AA40+AE40+AI40</f>
        <v>0</v>
      </c>
      <c r="AK40" s="11"/>
      <c r="AL40" s="31"/>
      <c r="AM40" s="31"/>
      <c r="AN40" s="11"/>
      <c r="AO40" s="15">
        <f>AL40+AM40+AN40</f>
        <v>0</v>
      </c>
      <c r="AP40" s="31"/>
      <c r="AQ40" s="31"/>
      <c r="AR40" s="11"/>
      <c r="AS40" s="15">
        <f>AP40+AQ40+AR40</f>
        <v>0</v>
      </c>
      <c r="AT40" s="31"/>
      <c r="AU40" s="31"/>
      <c r="AV40" s="11"/>
      <c r="AW40" s="15">
        <f>AT40+AU40+AV40</f>
        <v>0</v>
      </c>
      <c r="AX40" s="31"/>
      <c r="AY40" s="31"/>
      <c r="AZ40" s="11"/>
      <c r="BA40" s="15">
        <f>AX40+AY40+AZ40</f>
        <v>0</v>
      </c>
      <c r="BB40" s="11">
        <f>AO40+AS40+AW40+BA40</f>
        <v>0</v>
      </c>
    </row>
    <row r="41" spans="1:54" ht="20.100000000000001" customHeight="1" outlineLevel="1">
      <c r="A41" s="19" t="s">
        <v>88</v>
      </c>
      <c r="B41" s="30"/>
      <c r="C41" s="30"/>
      <c r="D41" s="10"/>
      <c r="E41" s="13">
        <f>B41+C41+D41</f>
        <v>0</v>
      </c>
      <c r="F41" s="30"/>
      <c r="G41" s="30"/>
      <c r="H41" s="10"/>
      <c r="I41" s="13">
        <f>F41+G41+H41</f>
        <v>0</v>
      </c>
      <c r="J41" s="30"/>
      <c r="K41" s="30"/>
      <c r="L41" s="10"/>
      <c r="M41" s="13">
        <f>J41+K41+L41</f>
        <v>0</v>
      </c>
      <c r="N41" s="30"/>
      <c r="O41" s="30"/>
      <c r="P41" s="10"/>
      <c r="Q41" s="13">
        <f>N41+O41+P41</f>
        <v>0</v>
      </c>
      <c r="R41" s="10">
        <f>E41+I41+M41+Q41</f>
        <v>0</v>
      </c>
      <c r="S41" s="35"/>
      <c r="T41" s="11"/>
      <c r="U41" s="11"/>
      <c r="V41" s="11"/>
      <c r="W41" s="15">
        <f>T41+U41+V41</f>
        <v>0</v>
      </c>
      <c r="X41" s="11"/>
      <c r="Y41" s="11"/>
      <c r="Z41" s="11"/>
      <c r="AA41" s="15">
        <f>X41+Y41+Z41</f>
        <v>0</v>
      </c>
      <c r="AB41" s="11"/>
      <c r="AC41" s="11"/>
      <c r="AD41" s="11"/>
      <c r="AE41" s="15">
        <f>AB41+AC41+AD41</f>
        <v>0</v>
      </c>
      <c r="AF41" s="11"/>
      <c r="AG41" s="11"/>
      <c r="AH41" s="11"/>
      <c r="AI41" s="15">
        <f>AF41+AG41+AH41</f>
        <v>0</v>
      </c>
      <c r="AJ41" s="11">
        <f>W41+AA41+AE41+AI41</f>
        <v>0</v>
      </c>
      <c r="AK41" s="11"/>
      <c r="AL41" s="11"/>
      <c r="AM41" s="11"/>
      <c r="AN41" s="11"/>
      <c r="AO41" s="15">
        <f>AL41+AM41+AN41</f>
        <v>0</v>
      </c>
      <c r="AP41" s="11"/>
      <c r="AQ41" s="11"/>
      <c r="AR41" s="11"/>
      <c r="AS41" s="15">
        <f>AP41+AQ41+AR41</f>
        <v>0</v>
      </c>
      <c r="AT41" s="11"/>
      <c r="AU41" s="11"/>
      <c r="AV41" s="11"/>
      <c r="AW41" s="15">
        <f>AT41+AU41+AV41</f>
        <v>0</v>
      </c>
      <c r="AX41" s="11"/>
      <c r="AY41" s="11"/>
      <c r="AZ41" s="11"/>
      <c r="BA41" s="15">
        <f>AX41+AY41+AZ41</f>
        <v>0</v>
      </c>
      <c r="BB41" s="11">
        <f>AO41+AS41+AW41+BA41</f>
        <v>0</v>
      </c>
    </row>
    <row r="42" spans="1:54" ht="20.100000000000001" customHeight="1">
      <c r="A42" s="23" t="s">
        <v>48</v>
      </c>
      <c r="B42" s="24">
        <f t="shared" ref="B42:R42" si="36">B40-B41</f>
        <v>0</v>
      </c>
      <c r="C42" s="24">
        <f t="shared" si="36"/>
        <v>0</v>
      </c>
      <c r="D42" s="18">
        <f t="shared" si="36"/>
        <v>0</v>
      </c>
      <c r="E42" s="17">
        <f t="shared" si="36"/>
        <v>0</v>
      </c>
      <c r="F42" s="24">
        <f t="shared" si="36"/>
        <v>0</v>
      </c>
      <c r="G42" s="24">
        <f t="shared" si="36"/>
        <v>0</v>
      </c>
      <c r="H42" s="18">
        <f t="shared" si="36"/>
        <v>0</v>
      </c>
      <c r="I42" s="17">
        <f t="shared" si="36"/>
        <v>0</v>
      </c>
      <c r="J42" s="24">
        <f t="shared" si="36"/>
        <v>0</v>
      </c>
      <c r="K42" s="24">
        <f t="shared" si="36"/>
        <v>0</v>
      </c>
      <c r="L42" s="18">
        <f t="shared" si="36"/>
        <v>0</v>
      </c>
      <c r="M42" s="17">
        <f t="shared" si="36"/>
        <v>0</v>
      </c>
      <c r="N42" s="24">
        <f t="shared" si="36"/>
        <v>0</v>
      </c>
      <c r="O42" s="24">
        <f t="shared" si="36"/>
        <v>0</v>
      </c>
      <c r="P42" s="18">
        <f t="shared" si="36"/>
        <v>0</v>
      </c>
      <c r="Q42" s="17">
        <f t="shared" si="36"/>
        <v>0</v>
      </c>
      <c r="R42" s="18">
        <f t="shared" si="36"/>
        <v>0</v>
      </c>
      <c r="S42" s="35"/>
      <c r="T42" s="24">
        <f t="shared" ref="T42:AJ42" si="37">T40-T41</f>
        <v>0</v>
      </c>
      <c r="U42" s="24">
        <f t="shared" si="37"/>
        <v>0</v>
      </c>
      <c r="V42" s="24">
        <f t="shared" si="37"/>
        <v>0</v>
      </c>
      <c r="W42" s="17">
        <f t="shared" si="37"/>
        <v>0</v>
      </c>
      <c r="X42" s="24">
        <f t="shared" si="37"/>
        <v>0</v>
      </c>
      <c r="Y42" s="24">
        <f t="shared" si="37"/>
        <v>0</v>
      </c>
      <c r="Z42" s="24">
        <f t="shared" si="37"/>
        <v>0</v>
      </c>
      <c r="AA42" s="17">
        <f t="shared" si="37"/>
        <v>0</v>
      </c>
      <c r="AB42" s="24">
        <f t="shared" si="37"/>
        <v>0</v>
      </c>
      <c r="AC42" s="24">
        <f t="shared" si="37"/>
        <v>0</v>
      </c>
      <c r="AD42" s="24">
        <f t="shared" si="37"/>
        <v>0</v>
      </c>
      <c r="AE42" s="17">
        <f t="shared" si="37"/>
        <v>0</v>
      </c>
      <c r="AF42" s="24">
        <f t="shared" si="37"/>
        <v>0</v>
      </c>
      <c r="AG42" s="24">
        <f t="shared" si="37"/>
        <v>0</v>
      </c>
      <c r="AH42" s="24">
        <f t="shared" si="37"/>
        <v>0</v>
      </c>
      <c r="AI42" s="17">
        <f t="shared" si="37"/>
        <v>0</v>
      </c>
      <c r="AJ42" s="17">
        <f t="shared" si="37"/>
        <v>0</v>
      </c>
      <c r="AK42" s="11"/>
      <c r="AL42" s="24">
        <f t="shared" ref="AL42:BB42" si="38">AL40-AL41</f>
        <v>0</v>
      </c>
      <c r="AM42" s="24">
        <f t="shared" si="38"/>
        <v>0</v>
      </c>
      <c r="AN42" s="24">
        <f t="shared" si="38"/>
        <v>0</v>
      </c>
      <c r="AO42" s="17">
        <f t="shared" si="38"/>
        <v>0</v>
      </c>
      <c r="AP42" s="24">
        <f t="shared" si="38"/>
        <v>0</v>
      </c>
      <c r="AQ42" s="24">
        <f t="shared" si="38"/>
        <v>0</v>
      </c>
      <c r="AR42" s="24">
        <f t="shared" si="38"/>
        <v>0</v>
      </c>
      <c r="AS42" s="17">
        <f t="shared" si="38"/>
        <v>0</v>
      </c>
      <c r="AT42" s="24">
        <f t="shared" si="38"/>
        <v>0</v>
      </c>
      <c r="AU42" s="24">
        <f t="shared" si="38"/>
        <v>0</v>
      </c>
      <c r="AV42" s="24">
        <f t="shared" si="38"/>
        <v>0</v>
      </c>
      <c r="AW42" s="17">
        <f t="shared" si="38"/>
        <v>0</v>
      </c>
      <c r="AX42" s="24">
        <f t="shared" si="38"/>
        <v>0</v>
      </c>
      <c r="AY42" s="24">
        <f t="shared" si="38"/>
        <v>0</v>
      </c>
      <c r="AZ42" s="24">
        <f t="shared" si="38"/>
        <v>0</v>
      </c>
      <c r="BA42" s="17">
        <f t="shared" si="38"/>
        <v>0</v>
      </c>
      <c r="BB42" s="17">
        <f t="shared" si="38"/>
        <v>0</v>
      </c>
    </row>
    <row r="43" spans="1:54">
      <c r="A43" s="42"/>
    </row>
    <row r="44" spans="1:54">
      <c r="A44" s="42"/>
    </row>
  </sheetData>
  <mergeCells count="3">
    <mergeCell ref="B4:R4"/>
    <mergeCell ref="T4:AJ4"/>
    <mergeCell ref="AL4:BB4"/>
  </mergeCells>
  <phoneticPr fontId="1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2:P6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5" sqref="E15"/>
    </sheetView>
  </sheetViews>
  <sheetFormatPr defaultRowHeight="11.25"/>
  <cols>
    <col min="1" max="1" width="32.140625" style="107" customWidth="1"/>
    <col min="2" max="14" width="14.85546875" style="107" customWidth="1"/>
    <col min="15" max="15" width="13.28515625" style="107" customWidth="1"/>
    <col min="16" max="16" width="14.85546875" style="107" customWidth="1"/>
    <col min="17" max="16384" width="9.140625" style="107"/>
  </cols>
  <sheetData>
    <row r="2" spans="1:16">
      <c r="A2" s="108" t="s">
        <v>233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</row>
    <row r="3" spans="1:16" s="111" customFormat="1" ht="16.5" customHeight="1">
      <c r="A3" s="109" t="s">
        <v>3</v>
      </c>
      <c r="B3" s="151" t="s">
        <v>220</v>
      </c>
      <c r="C3" s="151" t="s">
        <v>221</v>
      </c>
      <c r="D3" s="151" t="s">
        <v>222</v>
      </c>
      <c r="E3" s="151" t="s">
        <v>223</v>
      </c>
      <c r="F3" s="151" t="s">
        <v>224</v>
      </c>
      <c r="G3" s="151" t="s">
        <v>225</v>
      </c>
      <c r="H3" s="151" t="s">
        <v>226</v>
      </c>
      <c r="I3" s="152" t="s">
        <v>227</v>
      </c>
      <c r="J3" s="152" t="s">
        <v>228</v>
      </c>
      <c r="K3" s="152" t="s">
        <v>229</v>
      </c>
      <c r="L3" s="152" t="s">
        <v>230</v>
      </c>
      <c r="M3" s="152" t="s">
        <v>231</v>
      </c>
      <c r="N3" s="152" t="s">
        <v>232</v>
      </c>
      <c r="O3" s="110" t="s">
        <v>153</v>
      </c>
      <c r="P3" s="110" t="s">
        <v>154</v>
      </c>
    </row>
    <row r="4" spans="1:16" s="156" customFormat="1" ht="14.25">
      <c r="A4" s="154" t="s">
        <v>96</v>
      </c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55"/>
      <c r="P4" s="155">
        <f>SUM(B4:O4)</f>
        <v>0</v>
      </c>
    </row>
    <row r="5" spans="1:16" s="156" customFormat="1" ht="14.25">
      <c r="A5" s="157" t="s">
        <v>155</v>
      </c>
      <c r="B5" s="161"/>
      <c r="C5" s="161"/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55"/>
      <c r="P5" s="155">
        <f>SUM(B5:O5)</f>
        <v>0</v>
      </c>
    </row>
    <row r="6" spans="1:16" ht="14.25">
      <c r="A6" s="113" t="s">
        <v>20</v>
      </c>
      <c r="B6" s="158"/>
      <c r="C6" s="158"/>
      <c r="D6" s="162"/>
      <c r="E6" s="162"/>
      <c r="F6" s="162"/>
      <c r="G6" s="162"/>
      <c r="H6" s="158"/>
      <c r="I6" s="158"/>
      <c r="J6" s="162"/>
      <c r="K6" s="162"/>
      <c r="L6" s="162"/>
      <c r="M6" s="162"/>
      <c r="N6" s="162"/>
      <c r="O6" s="158"/>
      <c r="P6" s="112">
        <f>SUM(B6:O6)</f>
        <v>0</v>
      </c>
    </row>
    <row r="7" spans="1:16" ht="14.25">
      <c r="A7" s="114" t="s">
        <v>92</v>
      </c>
      <c r="B7" s="163"/>
      <c r="C7" s="163"/>
      <c r="D7" s="164"/>
      <c r="E7" s="164"/>
      <c r="F7" s="164"/>
      <c r="G7" s="164"/>
      <c r="H7" s="163"/>
      <c r="I7" s="163"/>
      <c r="J7" s="158"/>
      <c r="K7" s="164"/>
      <c r="L7" s="115"/>
      <c r="M7" s="115"/>
      <c r="N7" s="115"/>
      <c r="O7" s="115"/>
      <c r="P7" s="115">
        <f>SUM(B7:O7)</f>
        <v>0</v>
      </c>
    </row>
    <row r="8" spans="1:16" ht="14.25">
      <c r="A8" s="116" t="s">
        <v>21</v>
      </c>
      <c r="B8" s="117">
        <f t="shared" ref="B8:P8" si="0">B6-B7</f>
        <v>0</v>
      </c>
      <c r="C8" s="117">
        <f t="shared" si="0"/>
        <v>0</v>
      </c>
      <c r="D8" s="117">
        <f t="shared" si="0"/>
        <v>0</v>
      </c>
      <c r="E8" s="117">
        <f t="shared" si="0"/>
        <v>0</v>
      </c>
      <c r="F8" s="117">
        <f t="shared" si="0"/>
        <v>0</v>
      </c>
      <c r="G8" s="117">
        <f t="shared" si="0"/>
        <v>0</v>
      </c>
      <c r="H8" s="117">
        <f t="shared" si="0"/>
        <v>0</v>
      </c>
      <c r="I8" s="117">
        <f t="shared" si="0"/>
        <v>0</v>
      </c>
      <c r="J8" s="117">
        <f t="shared" si="0"/>
        <v>0</v>
      </c>
      <c r="K8" s="117">
        <f t="shared" si="0"/>
        <v>0</v>
      </c>
      <c r="L8" s="117">
        <f t="shared" si="0"/>
        <v>0</v>
      </c>
      <c r="M8" s="117">
        <f t="shared" si="0"/>
        <v>0</v>
      </c>
      <c r="N8" s="117">
        <f t="shared" si="0"/>
        <v>0</v>
      </c>
      <c r="O8" s="117">
        <f t="shared" si="0"/>
        <v>0</v>
      </c>
      <c r="P8" s="117">
        <f t="shared" si="0"/>
        <v>0</v>
      </c>
    </row>
    <row r="9" spans="1:16" ht="14.25">
      <c r="A9" s="118" t="s">
        <v>22</v>
      </c>
      <c r="B9" s="163"/>
      <c r="C9" s="163"/>
      <c r="D9" s="164"/>
      <c r="E9" s="164"/>
      <c r="F9" s="164"/>
      <c r="G9" s="164"/>
      <c r="H9" s="163"/>
      <c r="I9" s="163"/>
      <c r="J9" s="158"/>
      <c r="K9" s="164"/>
      <c r="L9" s="164"/>
      <c r="M9" s="164"/>
      <c r="N9" s="164"/>
      <c r="O9" s="119"/>
      <c r="P9" s="119">
        <f>SUM(B9:O9)</f>
        <v>0</v>
      </c>
    </row>
    <row r="10" spans="1:16" ht="14.25">
      <c r="A10" s="120" t="s">
        <v>23</v>
      </c>
      <c r="B10" s="121">
        <f t="shared" ref="B10:P10" si="1">B8-B9</f>
        <v>0</v>
      </c>
      <c r="C10" s="121">
        <f t="shared" si="1"/>
        <v>0</v>
      </c>
      <c r="D10" s="121">
        <f t="shared" si="1"/>
        <v>0</v>
      </c>
      <c r="E10" s="121">
        <f t="shared" si="1"/>
        <v>0</v>
      </c>
      <c r="F10" s="121">
        <f t="shared" si="1"/>
        <v>0</v>
      </c>
      <c r="G10" s="121">
        <f t="shared" si="1"/>
        <v>0</v>
      </c>
      <c r="H10" s="121">
        <f t="shared" si="1"/>
        <v>0</v>
      </c>
      <c r="I10" s="121">
        <f t="shared" si="1"/>
        <v>0</v>
      </c>
      <c r="J10" s="121">
        <f t="shared" si="1"/>
        <v>0</v>
      </c>
      <c r="K10" s="121">
        <f t="shared" si="1"/>
        <v>0</v>
      </c>
      <c r="L10" s="121">
        <f t="shared" si="1"/>
        <v>0</v>
      </c>
      <c r="M10" s="121">
        <f t="shared" si="1"/>
        <v>0</v>
      </c>
      <c r="N10" s="121">
        <f t="shared" si="1"/>
        <v>0</v>
      </c>
      <c r="O10" s="121">
        <f t="shared" si="1"/>
        <v>0</v>
      </c>
      <c r="P10" s="121">
        <f t="shared" si="1"/>
        <v>0</v>
      </c>
    </row>
    <row r="11" spans="1:16" ht="14.25">
      <c r="A11" s="113" t="s">
        <v>98</v>
      </c>
      <c r="B11" s="112"/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>
        <f>SUM(B11:O11)</f>
        <v>0</v>
      </c>
    </row>
    <row r="12" spans="1:16" ht="14.25">
      <c r="A12" s="113" t="s">
        <v>99</v>
      </c>
      <c r="B12" s="112"/>
      <c r="C12" s="112"/>
      <c r="D12" s="112"/>
      <c r="E12" s="112"/>
      <c r="F12" s="112"/>
      <c r="G12" s="112"/>
      <c r="H12" s="11"/>
      <c r="I12" s="112"/>
      <c r="J12" s="112"/>
      <c r="K12" s="112"/>
      <c r="L12" s="112"/>
      <c r="M12" s="112"/>
      <c r="N12" s="112"/>
      <c r="O12" s="112"/>
      <c r="P12" s="112">
        <f>SUM(B12:O12)</f>
        <v>0</v>
      </c>
    </row>
    <row r="13" spans="1:16" ht="14.25">
      <c r="A13" s="122" t="s">
        <v>24</v>
      </c>
      <c r="B13" s="123">
        <f t="shared" ref="B13:P13" si="2">B14+B15</f>
        <v>0</v>
      </c>
      <c r="C13" s="123">
        <f t="shared" si="2"/>
        <v>0</v>
      </c>
      <c r="D13" s="123">
        <f t="shared" si="2"/>
        <v>0</v>
      </c>
      <c r="E13" s="123">
        <f t="shared" si="2"/>
        <v>0</v>
      </c>
      <c r="F13" s="123">
        <f t="shared" si="2"/>
        <v>0</v>
      </c>
      <c r="G13" s="123">
        <f t="shared" si="2"/>
        <v>0</v>
      </c>
      <c r="H13" s="123">
        <f t="shared" si="2"/>
        <v>0</v>
      </c>
      <c r="I13" s="123">
        <f t="shared" si="2"/>
        <v>0</v>
      </c>
      <c r="J13" s="123">
        <f t="shared" si="2"/>
        <v>0</v>
      </c>
      <c r="K13" s="123">
        <f t="shared" si="2"/>
        <v>0</v>
      </c>
      <c r="L13" s="123">
        <f t="shared" si="2"/>
        <v>0</v>
      </c>
      <c r="M13" s="123">
        <f t="shared" si="2"/>
        <v>0</v>
      </c>
      <c r="N13" s="123">
        <f t="shared" si="2"/>
        <v>0</v>
      </c>
      <c r="O13" s="123">
        <f t="shared" si="2"/>
        <v>0</v>
      </c>
      <c r="P13" s="123">
        <f t="shared" si="2"/>
        <v>0</v>
      </c>
    </row>
    <row r="14" spans="1:16" ht="14.25">
      <c r="A14" s="124" t="s">
        <v>25</v>
      </c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>
        <f>SUM(B14:O14)</f>
        <v>0</v>
      </c>
    </row>
    <row r="15" spans="1:16" s="125" customFormat="1" ht="14.25">
      <c r="A15" s="124" t="s">
        <v>110</v>
      </c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>
        <f t="shared" ref="P15:P20" si="3">SUM(B15:O15)</f>
        <v>0</v>
      </c>
    </row>
    <row r="16" spans="1:16" ht="14.25">
      <c r="A16" s="113" t="s">
        <v>26</v>
      </c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>
        <f t="shared" si="3"/>
        <v>0</v>
      </c>
    </row>
    <row r="17" spans="1:16" ht="14.25">
      <c r="A17" s="113" t="s">
        <v>111</v>
      </c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>
        <f t="shared" si="3"/>
        <v>0</v>
      </c>
    </row>
    <row r="18" spans="1:16" ht="14.25">
      <c r="A18" s="113" t="s">
        <v>112</v>
      </c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>
        <f t="shared" si="3"/>
        <v>0</v>
      </c>
    </row>
    <row r="19" spans="1:16" s="126" customFormat="1" ht="14.25">
      <c r="A19" s="113" t="s">
        <v>113</v>
      </c>
      <c r="B19" s="112"/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>
        <f t="shared" si="3"/>
        <v>0</v>
      </c>
    </row>
    <row r="20" spans="1:16" ht="14.25">
      <c r="A20" s="113" t="s">
        <v>114</v>
      </c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>
        <f t="shared" si="3"/>
        <v>0</v>
      </c>
    </row>
    <row r="21" spans="1:16" ht="14.25">
      <c r="A21" s="120" t="s">
        <v>93</v>
      </c>
      <c r="B21" s="127">
        <f t="shared" ref="B21:P21" si="4">SUM(B11:B13,B16:B20)</f>
        <v>0</v>
      </c>
      <c r="C21" s="127">
        <f t="shared" si="4"/>
        <v>0</v>
      </c>
      <c r="D21" s="127">
        <f t="shared" si="4"/>
        <v>0</v>
      </c>
      <c r="E21" s="127">
        <f t="shared" si="4"/>
        <v>0</v>
      </c>
      <c r="F21" s="127">
        <f t="shared" si="4"/>
        <v>0</v>
      </c>
      <c r="G21" s="127">
        <f t="shared" si="4"/>
        <v>0</v>
      </c>
      <c r="H21" s="127">
        <f t="shared" si="4"/>
        <v>0</v>
      </c>
      <c r="I21" s="127">
        <f t="shared" si="4"/>
        <v>0</v>
      </c>
      <c r="J21" s="127">
        <f t="shared" si="4"/>
        <v>0</v>
      </c>
      <c r="K21" s="127">
        <f t="shared" si="4"/>
        <v>0</v>
      </c>
      <c r="L21" s="127">
        <f t="shared" si="4"/>
        <v>0</v>
      </c>
      <c r="M21" s="127">
        <f t="shared" si="4"/>
        <v>0</v>
      </c>
      <c r="N21" s="127">
        <f t="shared" si="4"/>
        <v>0</v>
      </c>
      <c r="O21" s="127">
        <f t="shared" si="4"/>
        <v>0</v>
      </c>
      <c r="P21" s="127">
        <f t="shared" si="4"/>
        <v>0</v>
      </c>
    </row>
    <row r="22" spans="1:16" ht="14.25">
      <c r="A22" s="128" t="s">
        <v>27</v>
      </c>
      <c r="B22" s="129">
        <f t="shared" ref="B22:P22" si="5">B10-B21</f>
        <v>0</v>
      </c>
      <c r="C22" s="129">
        <f t="shared" si="5"/>
        <v>0</v>
      </c>
      <c r="D22" s="129">
        <f t="shared" si="5"/>
        <v>0</v>
      </c>
      <c r="E22" s="129">
        <f t="shared" si="5"/>
        <v>0</v>
      </c>
      <c r="F22" s="129">
        <f t="shared" si="5"/>
        <v>0</v>
      </c>
      <c r="G22" s="129">
        <f t="shared" si="5"/>
        <v>0</v>
      </c>
      <c r="H22" s="129">
        <f t="shared" si="5"/>
        <v>0</v>
      </c>
      <c r="I22" s="129">
        <f t="shared" si="5"/>
        <v>0</v>
      </c>
      <c r="J22" s="129">
        <f t="shared" si="5"/>
        <v>0</v>
      </c>
      <c r="K22" s="129">
        <f t="shared" si="5"/>
        <v>0</v>
      </c>
      <c r="L22" s="129">
        <f t="shared" si="5"/>
        <v>0</v>
      </c>
      <c r="M22" s="129">
        <f t="shared" si="5"/>
        <v>0</v>
      </c>
      <c r="N22" s="129">
        <f t="shared" si="5"/>
        <v>0</v>
      </c>
      <c r="O22" s="129">
        <f t="shared" si="5"/>
        <v>0</v>
      </c>
      <c r="P22" s="129">
        <f t="shared" si="5"/>
        <v>0</v>
      </c>
    </row>
    <row r="23" spans="1:16" s="132" customFormat="1" ht="14.25">
      <c r="A23" s="130" t="s">
        <v>28</v>
      </c>
      <c r="B23" s="131" t="e">
        <f t="shared" ref="B23:P23" si="6">B22/B10</f>
        <v>#DIV/0!</v>
      </c>
      <c r="C23" s="131" t="e">
        <f t="shared" si="6"/>
        <v>#DIV/0!</v>
      </c>
      <c r="D23" s="131" t="e">
        <f t="shared" si="6"/>
        <v>#DIV/0!</v>
      </c>
      <c r="E23" s="131" t="e">
        <f t="shared" si="6"/>
        <v>#DIV/0!</v>
      </c>
      <c r="F23" s="131" t="e">
        <f t="shared" si="6"/>
        <v>#DIV/0!</v>
      </c>
      <c r="G23" s="131" t="e">
        <f t="shared" si="6"/>
        <v>#DIV/0!</v>
      </c>
      <c r="H23" s="131" t="e">
        <f t="shared" si="6"/>
        <v>#DIV/0!</v>
      </c>
      <c r="I23" s="131" t="e">
        <f t="shared" si="6"/>
        <v>#DIV/0!</v>
      </c>
      <c r="J23" s="131" t="e">
        <f t="shared" si="6"/>
        <v>#DIV/0!</v>
      </c>
      <c r="K23" s="131" t="e">
        <f t="shared" si="6"/>
        <v>#DIV/0!</v>
      </c>
      <c r="L23" s="131" t="e">
        <f t="shared" si="6"/>
        <v>#DIV/0!</v>
      </c>
      <c r="M23" s="131" t="e">
        <f t="shared" si="6"/>
        <v>#DIV/0!</v>
      </c>
      <c r="N23" s="131" t="e">
        <f t="shared" si="6"/>
        <v>#DIV/0!</v>
      </c>
      <c r="O23" s="131" t="e">
        <f t="shared" si="6"/>
        <v>#DIV/0!</v>
      </c>
      <c r="P23" s="131" t="e">
        <f t="shared" si="6"/>
        <v>#DIV/0!</v>
      </c>
    </row>
    <row r="24" spans="1:16" ht="15.75" customHeight="1">
      <c r="A24" s="133" t="s">
        <v>100</v>
      </c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>
        <f>SUM(B24:O24)</f>
        <v>0</v>
      </c>
    </row>
    <row r="25" spans="1:16" ht="14.25">
      <c r="A25" s="133" t="s">
        <v>101</v>
      </c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>
        <f>SUM(B25:O25)</f>
        <v>0</v>
      </c>
    </row>
    <row r="26" spans="1:16" s="125" customFormat="1" ht="14.25">
      <c r="A26" s="133" t="s">
        <v>29</v>
      </c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>
        <f>SUM(B26:O26)</f>
        <v>0</v>
      </c>
    </row>
    <row r="27" spans="1:16" ht="14.25">
      <c r="A27" s="128" t="s">
        <v>30</v>
      </c>
      <c r="B27" s="129">
        <f>SUM(B24:B26)</f>
        <v>0</v>
      </c>
      <c r="C27" s="129">
        <f t="shared" ref="C27:P27" si="7">SUM(C24:C26)</f>
        <v>0</v>
      </c>
      <c r="D27" s="129">
        <f t="shared" si="7"/>
        <v>0</v>
      </c>
      <c r="E27" s="129">
        <f t="shared" si="7"/>
        <v>0</v>
      </c>
      <c r="F27" s="129">
        <f t="shared" si="7"/>
        <v>0</v>
      </c>
      <c r="G27" s="129">
        <f t="shared" si="7"/>
        <v>0</v>
      </c>
      <c r="H27" s="129">
        <f t="shared" si="7"/>
        <v>0</v>
      </c>
      <c r="I27" s="129">
        <f t="shared" si="7"/>
        <v>0</v>
      </c>
      <c r="J27" s="129">
        <f t="shared" si="7"/>
        <v>0</v>
      </c>
      <c r="K27" s="129">
        <f t="shared" si="7"/>
        <v>0</v>
      </c>
      <c r="L27" s="129">
        <f t="shared" si="7"/>
        <v>0</v>
      </c>
      <c r="M27" s="129">
        <f t="shared" si="7"/>
        <v>0</v>
      </c>
      <c r="N27" s="129">
        <f t="shared" si="7"/>
        <v>0</v>
      </c>
      <c r="O27" s="129">
        <f t="shared" si="7"/>
        <v>0</v>
      </c>
      <c r="P27" s="129">
        <f t="shared" si="7"/>
        <v>0</v>
      </c>
    </row>
    <row r="28" spans="1:16" s="132" customFormat="1" ht="14.25">
      <c r="A28" s="130" t="s">
        <v>102</v>
      </c>
      <c r="B28" s="131" t="e">
        <f>B27/B10</f>
        <v>#DIV/0!</v>
      </c>
      <c r="C28" s="131" t="e">
        <f t="shared" ref="C28:P28" si="8">C27/C10</f>
        <v>#DIV/0!</v>
      </c>
      <c r="D28" s="131" t="e">
        <f t="shared" si="8"/>
        <v>#DIV/0!</v>
      </c>
      <c r="E28" s="131" t="e">
        <f t="shared" si="8"/>
        <v>#DIV/0!</v>
      </c>
      <c r="F28" s="131" t="e">
        <f t="shared" si="8"/>
        <v>#DIV/0!</v>
      </c>
      <c r="G28" s="131" t="e">
        <f t="shared" si="8"/>
        <v>#DIV/0!</v>
      </c>
      <c r="H28" s="131" t="e">
        <f t="shared" si="8"/>
        <v>#DIV/0!</v>
      </c>
      <c r="I28" s="131" t="e">
        <f t="shared" si="8"/>
        <v>#DIV/0!</v>
      </c>
      <c r="J28" s="131" t="e">
        <f t="shared" si="8"/>
        <v>#DIV/0!</v>
      </c>
      <c r="K28" s="131" t="e">
        <f t="shared" si="8"/>
        <v>#DIV/0!</v>
      </c>
      <c r="L28" s="131" t="e">
        <f t="shared" si="8"/>
        <v>#DIV/0!</v>
      </c>
      <c r="M28" s="131" t="e">
        <f t="shared" si="8"/>
        <v>#DIV/0!</v>
      </c>
      <c r="N28" s="131" t="e">
        <f t="shared" si="8"/>
        <v>#DIV/0!</v>
      </c>
      <c r="O28" s="131" t="e">
        <f t="shared" si="8"/>
        <v>#DIV/0!</v>
      </c>
      <c r="P28" s="131" t="e">
        <f t="shared" si="8"/>
        <v>#DIV/0!</v>
      </c>
    </row>
    <row r="29" spans="1:16" ht="14.25">
      <c r="A29" s="128" t="s">
        <v>94</v>
      </c>
      <c r="B29" s="134">
        <f>B22-B27</f>
        <v>0</v>
      </c>
      <c r="C29" s="134">
        <f t="shared" ref="C29:P29" si="9">C22-C27</f>
        <v>0</v>
      </c>
      <c r="D29" s="134">
        <f t="shared" si="9"/>
        <v>0</v>
      </c>
      <c r="E29" s="134">
        <f t="shared" si="9"/>
        <v>0</v>
      </c>
      <c r="F29" s="134">
        <f t="shared" si="9"/>
        <v>0</v>
      </c>
      <c r="G29" s="134">
        <f t="shared" si="9"/>
        <v>0</v>
      </c>
      <c r="H29" s="134">
        <f t="shared" si="9"/>
        <v>0</v>
      </c>
      <c r="I29" s="134">
        <f t="shared" si="9"/>
        <v>0</v>
      </c>
      <c r="J29" s="134">
        <f t="shared" si="9"/>
        <v>0</v>
      </c>
      <c r="K29" s="134">
        <f t="shared" si="9"/>
        <v>0</v>
      </c>
      <c r="L29" s="134">
        <f t="shared" si="9"/>
        <v>0</v>
      </c>
      <c r="M29" s="134">
        <f t="shared" si="9"/>
        <v>0</v>
      </c>
      <c r="N29" s="134">
        <f t="shared" si="9"/>
        <v>0</v>
      </c>
      <c r="O29" s="134">
        <f t="shared" si="9"/>
        <v>0</v>
      </c>
      <c r="P29" s="134">
        <f t="shared" si="9"/>
        <v>0</v>
      </c>
    </row>
    <row r="30" spans="1:16" s="132" customFormat="1" ht="14.25">
      <c r="A30" s="130" t="s">
        <v>162</v>
      </c>
      <c r="B30" s="131" t="e">
        <f t="shared" ref="B30:P30" si="10">B29/B10</f>
        <v>#DIV/0!</v>
      </c>
      <c r="C30" s="131" t="e">
        <f t="shared" si="10"/>
        <v>#DIV/0!</v>
      </c>
      <c r="D30" s="131" t="e">
        <f t="shared" si="10"/>
        <v>#DIV/0!</v>
      </c>
      <c r="E30" s="131" t="e">
        <f t="shared" si="10"/>
        <v>#DIV/0!</v>
      </c>
      <c r="F30" s="131" t="e">
        <f t="shared" si="10"/>
        <v>#DIV/0!</v>
      </c>
      <c r="G30" s="131" t="e">
        <f t="shared" si="10"/>
        <v>#DIV/0!</v>
      </c>
      <c r="H30" s="131" t="e">
        <f t="shared" si="10"/>
        <v>#DIV/0!</v>
      </c>
      <c r="I30" s="131" t="e">
        <f t="shared" si="10"/>
        <v>#DIV/0!</v>
      </c>
      <c r="J30" s="131" t="e">
        <f t="shared" si="10"/>
        <v>#DIV/0!</v>
      </c>
      <c r="K30" s="131" t="e">
        <f t="shared" si="10"/>
        <v>#DIV/0!</v>
      </c>
      <c r="L30" s="131" t="e">
        <f t="shared" si="10"/>
        <v>#DIV/0!</v>
      </c>
      <c r="M30" s="131" t="e">
        <f t="shared" si="10"/>
        <v>#DIV/0!</v>
      </c>
      <c r="N30" s="131" t="e">
        <f t="shared" si="10"/>
        <v>#DIV/0!</v>
      </c>
      <c r="O30" s="131" t="e">
        <f t="shared" si="10"/>
        <v>#DIV/0!</v>
      </c>
      <c r="P30" s="131" t="e">
        <f t="shared" si="10"/>
        <v>#DIV/0!</v>
      </c>
    </row>
    <row r="31" spans="1:16" ht="14.25">
      <c r="A31" s="133" t="s">
        <v>103</v>
      </c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>
        <f>SUM(B31:O31)</f>
        <v>0</v>
      </c>
    </row>
    <row r="32" spans="1:16" ht="14.25">
      <c r="A32" s="133" t="s">
        <v>164</v>
      </c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>
        <f>SUM(B32:O32)</f>
        <v>0</v>
      </c>
    </row>
    <row r="33" spans="1:16" ht="14.25">
      <c r="A33" s="133" t="s">
        <v>117</v>
      </c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>
        <f>SUM(B33:O33)</f>
        <v>0</v>
      </c>
    </row>
    <row r="34" spans="1:16" ht="14.25">
      <c r="A34" s="128" t="s">
        <v>106</v>
      </c>
      <c r="B34" s="129">
        <f t="shared" ref="B34:P34" si="11">B31+B32+B33</f>
        <v>0</v>
      </c>
      <c r="C34" s="129">
        <f t="shared" si="11"/>
        <v>0</v>
      </c>
      <c r="D34" s="129">
        <f t="shared" si="11"/>
        <v>0</v>
      </c>
      <c r="E34" s="129">
        <f t="shared" si="11"/>
        <v>0</v>
      </c>
      <c r="F34" s="129">
        <f t="shared" si="11"/>
        <v>0</v>
      </c>
      <c r="G34" s="129">
        <f t="shared" si="11"/>
        <v>0</v>
      </c>
      <c r="H34" s="129">
        <f t="shared" si="11"/>
        <v>0</v>
      </c>
      <c r="I34" s="129">
        <f t="shared" si="11"/>
        <v>0</v>
      </c>
      <c r="J34" s="129">
        <f t="shared" si="11"/>
        <v>0</v>
      </c>
      <c r="K34" s="129">
        <f t="shared" si="11"/>
        <v>0</v>
      </c>
      <c r="L34" s="129">
        <f t="shared" si="11"/>
        <v>0</v>
      </c>
      <c r="M34" s="129">
        <f t="shared" si="11"/>
        <v>0</v>
      </c>
      <c r="N34" s="129">
        <f t="shared" si="11"/>
        <v>0</v>
      </c>
      <c r="O34" s="129">
        <f t="shared" si="11"/>
        <v>0</v>
      </c>
      <c r="P34" s="129">
        <f t="shared" si="11"/>
        <v>0</v>
      </c>
    </row>
    <row r="35" spans="1:16" ht="14.25">
      <c r="A35" s="128" t="s">
        <v>118</v>
      </c>
      <c r="B35" s="134">
        <f>B29-B34</f>
        <v>0</v>
      </c>
      <c r="C35" s="134">
        <f t="shared" ref="C35:P35" si="12">C29-C34</f>
        <v>0</v>
      </c>
      <c r="D35" s="134">
        <f t="shared" si="12"/>
        <v>0</v>
      </c>
      <c r="E35" s="134">
        <f t="shared" si="12"/>
        <v>0</v>
      </c>
      <c r="F35" s="134">
        <f t="shared" si="12"/>
        <v>0</v>
      </c>
      <c r="G35" s="134">
        <f t="shared" si="12"/>
        <v>0</v>
      </c>
      <c r="H35" s="134">
        <f t="shared" si="12"/>
        <v>0</v>
      </c>
      <c r="I35" s="134">
        <f t="shared" si="12"/>
        <v>0</v>
      </c>
      <c r="J35" s="134">
        <f t="shared" si="12"/>
        <v>0</v>
      </c>
      <c r="K35" s="134">
        <f t="shared" si="12"/>
        <v>0</v>
      </c>
      <c r="L35" s="134">
        <f t="shared" si="12"/>
        <v>0</v>
      </c>
      <c r="M35" s="134">
        <f t="shared" si="12"/>
        <v>0</v>
      </c>
      <c r="N35" s="134">
        <f t="shared" si="12"/>
        <v>0</v>
      </c>
      <c r="O35" s="134">
        <f t="shared" si="12"/>
        <v>0</v>
      </c>
      <c r="P35" s="134">
        <f t="shared" si="12"/>
        <v>0</v>
      </c>
    </row>
    <row r="36" spans="1:16" s="132" customFormat="1" ht="14.25">
      <c r="A36" s="130" t="s">
        <v>119</v>
      </c>
      <c r="B36" s="131" t="e">
        <f t="shared" ref="B36:P36" si="13">B35/B10</f>
        <v>#DIV/0!</v>
      </c>
      <c r="C36" s="131" t="e">
        <f t="shared" si="13"/>
        <v>#DIV/0!</v>
      </c>
      <c r="D36" s="131" t="e">
        <f t="shared" si="13"/>
        <v>#DIV/0!</v>
      </c>
      <c r="E36" s="131" t="e">
        <f t="shared" si="13"/>
        <v>#DIV/0!</v>
      </c>
      <c r="F36" s="131" t="e">
        <f t="shared" si="13"/>
        <v>#DIV/0!</v>
      </c>
      <c r="G36" s="131" t="e">
        <f t="shared" si="13"/>
        <v>#DIV/0!</v>
      </c>
      <c r="H36" s="131" t="e">
        <f t="shared" si="13"/>
        <v>#DIV/0!</v>
      </c>
      <c r="I36" s="131" t="e">
        <f t="shared" si="13"/>
        <v>#DIV/0!</v>
      </c>
      <c r="J36" s="131" t="e">
        <f t="shared" si="13"/>
        <v>#DIV/0!</v>
      </c>
      <c r="K36" s="131" t="e">
        <f t="shared" si="13"/>
        <v>#DIV/0!</v>
      </c>
      <c r="L36" s="131" t="e">
        <f t="shared" si="13"/>
        <v>#DIV/0!</v>
      </c>
      <c r="M36" s="131" t="e">
        <f t="shared" si="13"/>
        <v>#DIV/0!</v>
      </c>
      <c r="N36" s="131" t="e">
        <f t="shared" si="13"/>
        <v>#DIV/0!</v>
      </c>
      <c r="O36" s="131" t="e">
        <f t="shared" si="13"/>
        <v>#DIV/0!</v>
      </c>
      <c r="P36" s="131" t="e">
        <f t="shared" si="13"/>
        <v>#DIV/0!</v>
      </c>
    </row>
    <row r="37" spans="1:16" ht="14.25">
      <c r="A37" s="135"/>
      <c r="B37" s="136"/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</row>
    <row r="38" spans="1:16" ht="14.25">
      <c r="A38" s="133" t="s">
        <v>109</v>
      </c>
      <c r="B38" s="112"/>
      <c r="C38" s="112"/>
      <c r="D38" s="112"/>
      <c r="E38" s="112"/>
      <c r="F38" s="112">
        <f>B38+C38+D38</f>
        <v>0</v>
      </c>
      <c r="G38" s="112"/>
      <c r="H38" s="112"/>
      <c r="I38" s="112"/>
      <c r="J38" s="112"/>
      <c r="K38" s="112"/>
      <c r="L38" s="112">
        <v>0</v>
      </c>
      <c r="M38" s="112"/>
      <c r="N38" s="112"/>
      <c r="O38" s="112"/>
      <c r="P38" s="112"/>
    </row>
    <row r="39" spans="1:16" ht="14.25">
      <c r="A39" s="120" t="s">
        <v>91</v>
      </c>
      <c r="B39" s="134">
        <f>B35-B38</f>
        <v>0</v>
      </c>
      <c r="C39" s="134">
        <f t="shared" ref="C39:P39" si="14">C35-C38</f>
        <v>0</v>
      </c>
      <c r="D39" s="134">
        <f t="shared" si="14"/>
        <v>0</v>
      </c>
      <c r="E39" s="134">
        <f t="shared" si="14"/>
        <v>0</v>
      </c>
      <c r="F39" s="134">
        <f t="shared" si="14"/>
        <v>0</v>
      </c>
      <c r="G39" s="134">
        <f t="shared" si="14"/>
        <v>0</v>
      </c>
      <c r="H39" s="134">
        <f t="shared" si="14"/>
        <v>0</v>
      </c>
      <c r="I39" s="134">
        <f t="shared" si="14"/>
        <v>0</v>
      </c>
      <c r="J39" s="134">
        <f t="shared" si="14"/>
        <v>0</v>
      </c>
      <c r="K39" s="134">
        <f t="shared" si="14"/>
        <v>0</v>
      </c>
      <c r="L39" s="134">
        <f t="shared" si="14"/>
        <v>0</v>
      </c>
      <c r="M39" s="134">
        <f t="shared" si="14"/>
        <v>0</v>
      </c>
      <c r="N39" s="134">
        <f t="shared" si="14"/>
        <v>0</v>
      </c>
      <c r="O39" s="134">
        <f t="shared" si="14"/>
        <v>0</v>
      </c>
      <c r="P39" s="134">
        <f t="shared" si="14"/>
        <v>0</v>
      </c>
    </row>
    <row r="40" spans="1:16" s="132" customFormat="1" ht="14.25">
      <c r="A40" s="130" t="s">
        <v>120</v>
      </c>
      <c r="B40" s="131" t="e">
        <f t="shared" ref="B40:P40" si="15">B39/B10</f>
        <v>#DIV/0!</v>
      </c>
      <c r="C40" s="131" t="e">
        <f t="shared" si="15"/>
        <v>#DIV/0!</v>
      </c>
      <c r="D40" s="131" t="e">
        <f t="shared" si="15"/>
        <v>#DIV/0!</v>
      </c>
      <c r="E40" s="131" t="e">
        <f t="shared" si="15"/>
        <v>#DIV/0!</v>
      </c>
      <c r="F40" s="131" t="e">
        <f t="shared" si="15"/>
        <v>#DIV/0!</v>
      </c>
      <c r="G40" s="131" t="e">
        <f t="shared" si="15"/>
        <v>#DIV/0!</v>
      </c>
      <c r="H40" s="131" t="e">
        <f t="shared" si="15"/>
        <v>#DIV/0!</v>
      </c>
      <c r="I40" s="131" t="e">
        <f t="shared" si="15"/>
        <v>#DIV/0!</v>
      </c>
      <c r="J40" s="131" t="e">
        <f t="shared" si="15"/>
        <v>#DIV/0!</v>
      </c>
      <c r="K40" s="131" t="e">
        <f t="shared" si="15"/>
        <v>#DIV/0!</v>
      </c>
      <c r="L40" s="131" t="e">
        <f t="shared" si="15"/>
        <v>#DIV/0!</v>
      </c>
      <c r="M40" s="131" t="e">
        <f t="shared" si="15"/>
        <v>#DIV/0!</v>
      </c>
      <c r="N40" s="131" t="e">
        <f t="shared" si="15"/>
        <v>#DIV/0!</v>
      </c>
      <c r="O40" s="131" t="e">
        <f t="shared" si="15"/>
        <v>#DIV/0!</v>
      </c>
      <c r="P40" s="131" t="e">
        <f t="shared" si="15"/>
        <v>#DIV/0!</v>
      </c>
    </row>
    <row r="41" spans="1:16" ht="14.25">
      <c r="A41" s="133" t="s">
        <v>105</v>
      </c>
      <c r="B41" s="137"/>
      <c r="C41" s="137"/>
      <c r="D41" s="137"/>
      <c r="E41" s="137"/>
      <c r="F41" s="137"/>
      <c r="G41" s="137"/>
      <c r="H41" s="158"/>
      <c r="I41" s="137"/>
      <c r="J41" s="137"/>
      <c r="K41" s="137"/>
      <c r="L41" s="137"/>
      <c r="M41" s="137"/>
      <c r="N41" s="137"/>
      <c r="O41" s="137"/>
      <c r="P41" s="112">
        <f>SUM(B41:O41)</f>
        <v>0</v>
      </c>
    </row>
    <row r="42" spans="1:16" ht="14.25">
      <c r="A42" s="138" t="s">
        <v>106</v>
      </c>
      <c r="B42" s="139">
        <f>SUM(B41)</f>
        <v>0</v>
      </c>
      <c r="C42" s="139">
        <f t="shared" ref="C42:P42" si="16">SUM(C41)</f>
        <v>0</v>
      </c>
      <c r="D42" s="139">
        <f t="shared" si="16"/>
        <v>0</v>
      </c>
      <c r="E42" s="139">
        <f t="shared" si="16"/>
        <v>0</v>
      </c>
      <c r="F42" s="139">
        <f t="shared" si="16"/>
        <v>0</v>
      </c>
      <c r="G42" s="139">
        <f t="shared" si="16"/>
        <v>0</v>
      </c>
      <c r="H42" s="139">
        <f t="shared" si="16"/>
        <v>0</v>
      </c>
      <c r="I42" s="139">
        <f t="shared" si="16"/>
        <v>0</v>
      </c>
      <c r="J42" s="139">
        <f t="shared" si="16"/>
        <v>0</v>
      </c>
      <c r="K42" s="139">
        <f t="shared" si="16"/>
        <v>0</v>
      </c>
      <c r="L42" s="139">
        <f t="shared" si="16"/>
        <v>0</v>
      </c>
      <c r="M42" s="139">
        <f t="shared" si="16"/>
        <v>0</v>
      </c>
      <c r="N42" s="139">
        <f t="shared" si="16"/>
        <v>0</v>
      </c>
      <c r="O42" s="139">
        <f t="shared" si="16"/>
        <v>0</v>
      </c>
      <c r="P42" s="139">
        <f t="shared" si="16"/>
        <v>0</v>
      </c>
    </row>
    <row r="43" spans="1:16" ht="14.25">
      <c r="A43" s="138" t="s">
        <v>107</v>
      </c>
      <c r="B43" s="140">
        <f>B39-B42</f>
        <v>0</v>
      </c>
      <c r="C43" s="140">
        <f t="shared" ref="C43:P43" si="17">C39-C42</f>
        <v>0</v>
      </c>
      <c r="D43" s="140">
        <f t="shared" si="17"/>
        <v>0</v>
      </c>
      <c r="E43" s="140">
        <f t="shared" si="17"/>
        <v>0</v>
      </c>
      <c r="F43" s="140">
        <f t="shared" si="17"/>
        <v>0</v>
      </c>
      <c r="G43" s="140">
        <f t="shared" si="17"/>
        <v>0</v>
      </c>
      <c r="H43" s="140">
        <f t="shared" si="17"/>
        <v>0</v>
      </c>
      <c r="I43" s="140">
        <f t="shared" si="17"/>
        <v>0</v>
      </c>
      <c r="J43" s="140">
        <f t="shared" si="17"/>
        <v>0</v>
      </c>
      <c r="K43" s="140">
        <f t="shared" si="17"/>
        <v>0</v>
      </c>
      <c r="L43" s="140">
        <f t="shared" si="17"/>
        <v>0</v>
      </c>
      <c r="M43" s="140">
        <f t="shared" si="17"/>
        <v>0</v>
      </c>
      <c r="N43" s="140">
        <f t="shared" si="17"/>
        <v>0</v>
      </c>
      <c r="O43" s="140">
        <f t="shared" si="17"/>
        <v>0</v>
      </c>
      <c r="P43" s="140">
        <f t="shared" si="17"/>
        <v>0</v>
      </c>
    </row>
    <row r="44" spans="1:16" s="143" customFormat="1" ht="14.25">
      <c r="A44" s="141" t="s">
        <v>108</v>
      </c>
      <c r="B44" s="142" t="e">
        <f>B43/B10</f>
        <v>#DIV/0!</v>
      </c>
      <c r="C44" s="142" t="e">
        <f t="shared" ref="C44:P44" si="18">C43/C10</f>
        <v>#DIV/0!</v>
      </c>
      <c r="D44" s="142" t="e">
        <f t="shared" si="18"/>
        <v>#DIV/0!</v>
      </c>
      <c r="E44" s="142" t="e">
        <f t="shared" si="18"/>
        <v>#DIV/0!</v>
      </c>
      <c r="F44" s="142" t="e">
        <f t="shared" si="18"/>
        <v>#DIV/0!</v>
      </c>
      <c r="G44" s="142" t="e">
        <f t="shared" si="18"/>
        <v>#DIV/0!</v>
      </c>
      <c r="H44" s="142" t="e">
        <f t="shared" si="18"/>
        <v>#DIV/0!</v>
      </c>
      <c r="I44" s="142" t="e">
        <f t="shared" si="18"/>
        <v>#DIV/0!</v>
      </c>
      <c r="J44" s="142" t="e">
        <f t="shared" si="18"/>
        <v>#DIV/0!</v>
      </c>
      <c r="K44" s="142" t="e">
        <f t="shared" si="18"/>
        <v>#DIV/0!</v>
      </c>
      <c r="L44" s="142" t="e">
        <f t="shared" si="18"/>
        <v>#DIV/0!</v>
      </c>
      <c r="M44" s="142" t="e">
        <f t="shared" si="18"/>
        <v>#DIV/0!</v>
      </c>
      <c r="N44" s="142" t="e">
        <f t="shared" si="18"/>
        <v>#DIV/0!</v>
      </c>
      <c r="O44" s="142" t="e">
        <f t="shared" si="18"/>
        <v>#DIV/0!</v>
      </c>
      <c r="P44" s="142" t="e">
        <f t="shared" si="18"/>
        <v>#DIV/0!</v>
      </c>
    </row>
    <row r="45" spans="1:16" s="146" customFormat="1" ht="14.25">
      <c r="A45" s="144"/>
      <c r="B45" s="145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</row>
    <row r="46" spans="1:16" ht="14.25">
      <c r="A46" s="133" t="s">
        <v>121</v>
      </c>
      <c r="B46" s="147"/>
      <c r="C46" s="147"/>
      <c r="D46" s="147"/>
      <c r="E46" s="147"/>
      <c r="F46" s="147"/>
      <c r="G46" s="147"/>
      <c r="H46" s="147"/>
      <c r="I46" s="147"/>
      <c r="J46" s="147"/>
      <c r="K46" s="147"/>
      <c r="L46" s="112"/>
      <c r="M46" s="147"/>
      <c r="N46" s="147"/>
      <c r="O46" s="147"/>
      <c r="P46" s="147">
        <f>SUM(B46:O46)</f>
        <v>0</v>
      </c>
    </row>
    <row r="47" spans="1:16" ht="14.25">
      <c r="A47" s="133" t="s">
        <v>122</v>
      </c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67"/>
      <c r="P47" s="112">
        <f>SUM(B47:O47)</f>
        <v>0</v>
      </c>
    </row>
    <row r="48" spans="1:16" ht="14.25">
      <c r="A48" s="128" t="s">
        <v>123</v>
      </c>
      <c r="B48" s="129">
        <f t="shared" ref="B48:P48" si="19">B46-B47</f>
        <v>0</v>
      </c>
      <c r="C48" s="129">
        <f t="shared" si="19"/>
        <v>0</v>
      </c>
      <c r="D48" s="129">
        <f t="shared" si="19"/>
        <v>0</v>
      </c>
      <c r="E48" s="129">
        <f t="shared" si="19"/>
        <v>0</v>
      </c>
      <c r="F48" s="129">
        <f t="shared" si="19"/>
        <v>0</v>
      </c>
      <c r="G48" s="129">
        <f t="shared" si="19"/>
        <v>0</v>
      </c>
      <c r="H48" s="129">
        <f t="shared" si="19"/>
        <v>0</v>
      </c>
      <c r="I48" s="129">
        <f t="shared" si="19"/>
        <v>0</v>
      </c>
      <c r="J48" s="129">
        <f t="shared" si="19"/>
        <v>0</v>
      </c>
      <c r="K48" s="129">
        <f t="shared" si="19"/>
        <v>0</v>
      </c>
      <c r="L48" s="129">
        <f t="shared" si="19"/>
        <v>0</v>
      </c>
      <c r="M48" s="129">
        <f t="shared" si="19"/>
        <v>0</v>
      </c>
      <c r="N48" s="129">
        <f t="shared" si="19"/>
        <v>0</v>
      </c>
      <c r="O48" s="129">
        <f t="shared" si="19"/>
        <v>0</v>
      </c>
      <c r="P48" s="129">
        <f t="shared" si="19"/>
        <v>0</v>
      </c>
    </row>
    <row r="49" spans="1:16" ht="14.25">
      <c r="A49" s="148"/>
      <c r="B49" s="149"/>
      <c r="C49" s="149"/>
      <c r="D49" s="149"/>
      <c r="E49" s="149"/>
      <c r="F49" s="149"/>
      <c r="G49" s="149"/>
      <c r="H49" s="149"/>
      <c r="I49" s="149"/>
      <c r="J49" s="149"/>
      <c r="K49" s="149"/>
      <c r="L49" s="149"/>
      <c r="M49" s="149"/>
      <c r="N49" s="149"/>
      <c r="O49" s="149"/>
      <c r="P49" s="149"/>
    </row>
    <row r="50" spans="1:16" ht="14.25">
      <c r="A50" s="150" t="s">
        <v>124</v>
      </c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49"/>
      <c r="P50" s="149"/>
    </row>
    <row r="51" spans="1:16" ht="14.25">
      <c r="A51" s="148" t="s">
        <v>125</v>
      </c>
      <c r="B51" s="149">
        <f>IFERROR(B10/B5,0)</f>
        <v>0</v>
      </c>
      <c r="C51" s="149">
        <f t="shared" ref="C51:P51" si="20">IFERROR(C10/C5,0)</f>
        <v>0</v>
      </c>
      <c r="D51" s="149">
        <f t="shared" si="20"/>
        <v>0</v>
      </c>
      <c r="E51" s="149">
        <f t="shared" si="20"/>
        <v>0</v>
      </c>
      <c r="F51" s="149">
        <f t="shared" si="20"/>
        <v>0</v>
      </c>
      <c r="G51" s="149">
        <f t="shared" si="20"/>
        <v>0</v>
      </c>
      <c r="H51" s="149">
        <f t="shared" si="20"/>
        <v>0</v>
      </c>
      <c r="I51" s="149">
        <f t="shared" si="20"/>
        <v>0</v>
      </c>
      <c r="J51" s="149">
        <f t="shared" si="20"/>
        <v>0</v>
      </c>
      <c r="K51" s="149">
        <f t="shared" si="20"/>
        <v>0</v>
      </c>
      <c r="L51" s="149">
        <f t="shared" si="20"/>
        <v>0</v>
      </c>
      <c r="M51" s="149">
        <f t="shared" si="20"/>
        <v>0</v>
      </c>
      <c r="N51" s="149">
        <f t="shared" si="20"/>
        <v>0</v>
      </c>
      <c r="O51" s="149">
        <f t="shared" si="20"/>
        <v>0</v>
      </c>
      <c r="P51" s="149">
        <f t="shared" si="20"/>
        <v>0</v>
      </c>
    </row>
    <row r="52" spans="1:16" ht="14.25">
      <c r="A52" s="148" t="s">
        <v>126</v>
      </c>
      <c r="B52" s="149">
        <f>IFERROR(B13/B5,0)</f>
        <v>0</v>
      </c>
      <c r="C52" s="149">
        <f t="shared" ref="C52:P52" si="21">IFERROR(C13/C5,0)</f>
        <v>0</v>
      </c>
      <c r="D52" s="149">
        <f t="shared" si="21"/>
        <v>0</v>
      </c>
      <c r="E52" s="149">
        <f t="shared" si="21"/>
        <v>0</v>
      </c>
      <c r="F52" s="149">
        <f t="shared" si="21"/>
        <v>0</v>
      </c>
      <c r="G52" s="149">
        <f t="shared" si="21"/>
        <v>0</v>
      </c>
      <c r="H52" s="149">
        <f t="shared" si="21"/>
        <v>0</v>
      </c>
      <c r="I52" s="149">
        <f t="shared" si="21"/>
        <v>0</v>
      </c>
      <c r="J52" s="149">
        <f t="shared" si="21"/>
        <v>0</v>
      </c>
      <c r="K52" s="149">
        <f t="shared" si="21"/>
        <v>0</v>
      </c>
      <c r="L52" s="149">
        <f t="shared" si="21"/>
        <v>0</v>
      </c>
      <c r="M52" s="149">
        <f t="shared" si="21"/>
        <v>0</v>
      </c>
      <c r="N52" s="149">
        <f t="shared" si="21"/>
        <v>0</v>
      </c>
      <c r="O52" s="149">
        <f t="shared" si="21"/>
        <v>0</v>
      </c>
      <c r="P52" s="149">
        <f t="shared" si="21"/>
        <v>0</v>
      </c>
    </row>
    <row r="53" spans="1:16" ht="14.25">
      <c r="A53" s="148" t="s">
        <v>127</v>
      </c>
      <c r="B53" s="149">
        <f>IFERROR(B10/(B13+B26),0)</f>
        <v>0</v>
      </c>
      <c r="C53" s="149">
        <f t="shared" ref="C53:P53" si="22">IFERROR(C10/(C13+C26),0)</f>
        <v>0</v>
      </c>
      <c r="D53" s="149">
        <f t="shared" si="22"/>
        <v>0</v>
      </c>
      <c r="E53" s="149">
        <f t="shared" si="22"/>
        <v>0</v>
      </c>
      <c r="F53" s="149">
        <f t="shared" si="22"/>
        <v>0</v>
      </c>
      <c r="G53" s="149">
        <f t="shared" si="22"/>
        <v>0</v>
      </c>
      <c r="H53" s="149">
        <f t="shared" si="22"/>
        <v>0</v>
      </c>
      <c r="I53" s="149">
        <f t="shared" si="22"/>
        <v>0</v>
      </c>
      <c r="J53" s="149">
        <f t="shared" si="22"/>
        <v>0</v>
      </c>
      <c r="K53" s="149">
        <f t="shared" si="22"/>
        <v>0</v>
      </c>
      <c r="L53" s="149">
        <f t="shared" si="22"/>
        <v>0</v>
      </c>
      <c r="M53" s="149">
        <f t="shared" si="22"/>
        <v>0</v>
      </c>
      <c r="N53" s="149">
        <f t="shared" si="22"/>
        <v>0</v>
      </c>
      <c r="O53" s="149">
        <f t="shared" si="22"/>
        <v>0</v>
      </c>
      <c r="P53" s="149">
        <f t="shared" si="22"/>
        <v>0</v>
      </c>
    </row>
    <row r="54" spans="1:16" ht="14.25">
      <c r="A54" s="148" t="s">
        <v>128</v>
      </c>
      <c r="B54" s="149">
        <f>IFERROR((B15+B26)/B10,0)</f>
        <v>0</v>
      </c>
      <c r="C54" s="149">
        <f t="shared" ref="C54:P54" si="23">IFERROR((C15+C26)/C10,0)</f>
        <v>0</v>
      </c>
      <c r="D54" s="149">
        <f t="shared" si="23"/>
        <v>0</v>
      </c>
      <c r="E54" s="149">
        <f t="shared" si="23"/>
        <v>0</v>
      </c>
      <c r="F54" s="149">
        <f t="shared" si="23"/>
        <v>0</v>
      </c>
      <c r="G54" s="149">
        <f t="shared" si="23"/>
        <v>0</v>
      </c>
      <c r="H54" s="149">
        <f t="shared" si="23"/>
        <v>0</v>
      </c>
      <c r="I54" s="149">
        <f t="shared" si="23"/>
        <v>0</v>
      </c>
      <c r="J54" s="149">
        <f t="shared" si="23"/>
        <v>0</v>
      </c>
      <c r="K54" s="149">
        <f t="shared" si="23"/>
        <v>0</v>
      </c>
      <c r="L54" s="149">
        <f t="shared" si="23"/>
        <v>0</v>
      </c>
      <c r="M54" s="149">
        <f t="shared" si="23"/>
        <v>0</v>
      </c>
      <c r="N54" s="149">
        <f t="shared" si="23"/>
        <v>0</v>
      </c>
      <c r="O54" s="149">
        <f t="shared" si="23"/>
        <v>0</v>
      </c>
      <c r="P54" s="149">
        <f t="shared" si="23"/>
        <v>0</v>
      </c>
    </row>
    <row r="55" spans="1:16" ht="14.25">
      <c r="A55" s="149"/>
      <c r="B55" s="149"/>
      <c r="C55" s="149"/>
      <c r="D55" s="149"/>
      <c r="E55" s="149"/>
      <c r="F55" s="149"/>
      <c r="G55" s="149"/>
      <c r="H55" s="149"/>
      <c r="I55" s="149"/>
      <c r="J55" s="149"/>
      <c r="K55" s="149"/>
      <c r="L55" s="149"/>
      <c r="M55" s="149"/>
      <c r="N55" s="149"/>
      <c r="O55" s="149"/>
      <c r="P55" s="149"/>
    </row>
    <row r="56" spans="1:16" ht="14.25">
      <c r="A56" s="149"/>
      <c r="B56" s="149"/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</row>
    <row r="57" spans="1:16" ht="14.25">
      <c r="A57" s="149"/>
      <c r="B57" s="149"/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</row>
    <row r="58" spans="1:16" ht="14.25">
      <c r="A58" s="149"/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</row>
    <row r="59" spans="1:16" ht="14.25">
      <c r="A59" s="149"/>
      <c r="B59" s="149"/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</row>
    <row r="60" spans="1:16" ht="14.25">
      <c r="A60" s="149"/>
      <c r="B60" s="149"/>
      <c r="C60" s="149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</row>
    <row r="61" spans="1:16" ht="14.25">
      <c r="A61" s="149"/>
      <c r="B61" s="149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</row>
    <row r="62" spans="1:16" ht="14.25">
      <c r="A62" s="149"/>
      <c r="B62" s="149"/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</row>
    <row r="63" spans="1:16" ht="14.25">
      <c r="A63" s="149"/>
      <c r="B63" s="149"/>
      <c r="C63" s="149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</row>
    <row r="64" spans="1:16" ht="14.25">
      <c r="A64" s="149"/>
      <c r="B64" s="149"/>
      <c r="C64" s="149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</row>
    <row r="65" spans="1:16" ht="14.25">
      <c r="A65" s="149"/>
      <c r="B65" s="149"/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</row>
  </sheetData>
  <autoFilter ref="A3:P36"/>
  <phoneticPr fontId="12" type="noConversion"/>
  <conditionalFormatting sqref="B3:P3">
    <cfRule type="cellIs" dxfId="157" priority="10" operator="lessThan">
      <formula>0</formula>
    </cfRule>
    <cfRule type="cellIs" dxfId="156" priority="11" operator="lessThan">
      <formula>0</formula>
    </cfRule>
  </conditionalFormatting>
  <conditionalFormatting sqref="H42:H1048576 A1:A1048576 B1:N3 B8:K8 L7:N8 O1:O5 H10:H40 B10:G1048576 I10:N1048576 O7:O1048576 P1:XFD1048576">
    <cfRule type="cellIs" dxfId="155" priority="9" operator="lessThan">
      <formula>0</formula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2:BI14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B1" sqref="B1"/>
    </sheetView>
  </sheetViews>
  <sheetFormatPr defaultColWidth="9" defaultRowHeight="14.25" outlineLevelCol="1"/>
  <cols>
    <col min="1" max="1" width="32.140625" style="206" customWidth="1"/>
    <col min="2" max="2" width="14.85546875" style="206" customWidth="1"/>
    <col min="3" max="3" width="11.85546875" style="242" customWidth="1" outlineLevel="1"/>
    <col min="4" max="4" width="13" style="242" customWidth="1" outlineLevel="1"/>
    <col min="5" max="5" width="15" style="242" bestFit="1" customWidth="1"/>
    <col min="6" max="6" width="11.85546875" style="242" customWidth="1" outlineLevel="1"/>
    <col min="7" max="7" width="14.42578125" style="242" customWidth="1" outlineLevel="1"/>
    <col min="8" max="8" width="13" style="242" customWidth="1" outlineLevel="1"/>
    <col min="9" max="9" width="13.28515625" style="242" bestFit="1" customWidth="1"/>
    <col min="10" max="11" width="11.5703125" style="242" customWidth="1" outlineLevel="1"/>
    <col min="12" max="12" width="13" style="242" customWidth="1" outlineLevel="1"/>
    <col min="13" max="13" width="13.28515625" style="242" bestFit="1" customWidth="1"/>
    <col min="14" max="15" width="11.5703125" style="242" customWidth="1" outlineLevel="1"/>
    <col min="16" max="16" width="14.5703125" style="242" customWidth="1" outlineLevel="1"/>
    <col min="17" max="17" width="14.85546875" style="242" bestFit="1" customWidth="1"/>
    <col min="18" max="18" width="14.5703125" style="242" customWidth="1"/>
    <col min="19" max="16384" width="9" style="230"/>
  </cols>
  <sheetData>
    <row r="2" spans="1:18">
      <c r="A2" s="205" t="s">
        <v>241</v>
      </c>
      <c r="B2" s="301" t="s">
        <v>244</v>
      </c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  <c r="R2" s="301"/>
    </row>
    <row r="3" spans="1:18">
      <c r="A3" s="207" t="s">
        <v>152</v>
      </c>
      <c r="B3" s="260" t="s">
        <v>234</v>
      </c>
      <c r="C3" s="260" t="s">
        <v>4</v>
      </c>
      <c r="D3" s="260" t="s">
        <v>5</v>
      </c>
      <c r="E3" s="261" t="s">
        <v>14</v>
      </c>
      <c r="F3" s="260" t="s">
        <v>133</v>
      </c>
      <c r="G3" s="260" t="s">
        <v>134</v>
      </c>
      <c r="H3" s="260" t="s">
        <v>135</v>
      </c>
      <c r="I3" s="261" t="s">
        <v>15</v>
      </c>
      <c r="J3" s="260" t="s">
        <v>16</v>
      </c>
      <c r="K3" s="260" t="s">
        <v>8</v>
      </c>
      <c r="L3" s="260" t="s">
        <v>9</v>
      </c>
      <c r="M3" s="261" t="s">
        <v>17</v>
      </c>
      <c r="N3" s="260" t="s">
        <v>136</v>
      </c>
      <c r="O3" s="260" t="s">
        <v>137</v>
      </c>
      <c r="P3" s="260" t="s">
        <v>138</v>
      </c>
      <c r="Q3" s="261" t="s">
        <v>18</v>
      </c>
      <c r="R3" s="260" t="s">
        <v>19</v>
      </c>
    </row>
    <row r="4" spans="1:18">
      <c r="A4" s="208" t="s">
        <v>96</v>
      </c>
      <c r="B4" s="153">
        <v>0</v>
      </c>
      <c r="C4" s="153">
        <v>0</v>
      </c>
      <c r="D4" s="153">
        <v>0</v>
      </c>
      <c r="E4" s="262">
        <f>IF(COUNT(B4:D4)=0,0,SUM(B4:D4)/COUNT(B4:D4))</f>
        <v>0</v>
      </c>
      <c r="F4" s="153">
        <v>0</v>
      </c>
      <c r="G4" s="153">
        <v>0</v>
      </c>
      <c r="H4" s="153">
        <v>0</v>
      </c>
      <c r="I4" s="262">
        <f>IF(COUNT(F4:H4)=0,0,SUM(F4:H4)/COUNT(F4:H4))</f>
        <v>0</v>
      </c>
      <c r="J4" s="153">
        <f>'2019-07'!B4</f>
        <v>4</v>
      </c>
      <c r="K4" s="153">
        <f>'2018-08'!B4</f>
        <v>0</v>
      </c>
      <c r="L4" s="153">
        <f>'2018-09'!B4</f>
        <v>0</v>
      </c>
      <c r="M4" s="262">
        <f>IF(COUNT(J4:L4)=0,0,SUM(J4:L4)/COUNT(J4:L4))</f>
        <v>1.3333333333333333</v>
      </c>
      <c r="N4" s="153">
        <f>'2018-10'!B4</f>
        <v>0</v>
      </c>
      <c r="O4" s="153"/>
      <c r="P4" s="153"/>
      <c r="Q4" s="262">
        <f>IF(COUNT(N4:P4)=0,0,SUM(N4:P4)/COUNT(N4:P4))</f>
        <v>0</v>
      </c>
      <c r="R4" s="262">
        <f>AVERAGE(E4,I4,M4,Q4)</f>
        <v>0.33333333333333331</v>
      </c>
    </row>
    <row r="5" spans="1:18">
      <c r="A5" s="209" t="s">
        <v>235</v>
      </c>
      <c r="B5" s="153">
        <v>0</v>
      </c>
      <c r="C5" s="153">
        <v>0</v>
      </c>
      <c r="D5" s="153">
        <v>0</v>
      </c>
      <c r="E5" s="262">
        <f>IF(COUNT(B5:D5)=0,0,SUM(B5:D5)/COUNT(B5:D5))</f>
        <v>0</v>
      </c>
      <c r="F5" s="153">
        <v>0</v>
      </c>
      <c r="G5" s="153">
        <v>0</v>
      </c>
      <c r="H5" s="153">
        <v>0</v>
      </c>
      <c r="I5" s="262">
        <f>IF(COUNT(F5:H5)=0,0,SUM(F5:H5)/COUNT(F5:H5))</f>
        <v>0</v>
      </c>
      <c r="J5" s="153">
        <f>'2019-07'!B5</f>
        <v>0</v>
      </c>
      <c r="K5" s="153">
        <f>'2018-08'!B5</f>
        <v>0</v>
      </c>
      <c r="L5" s="153">
        <f>'2018-09'!B5</f>
        <v>0</v>
      </c>
      <c r="M5" s="262">
        <f>IF(COUNT(J5:L5)=0,0,SUM(J5:L5)/COUNT(J5:L5))</f>
        <v>0</v>
      </c>
      <c r="N5" s="153"/>
      <c r="O5" s="153"/>
      <c r="P5" s="153"/>
      <c r="Q5" s="262">
        <f>IF(COUNT(N5:P5)=0,0,SUM(N5:P5)/COUNT(N5:P5))</f>
        <v>0</v>
      </c>
      <c r="R5" s="262">
        <f>AVERAGE(E5,I5,M5,Q5)</f>
        <v>0</v>
      </c>
    </row>
    <row r="6" spans="1:18">
      <c r="A6" s="208" t="s">
        <v>20</v>
      </c>
      <c r="B6" s="153">
        <v>0</v>
      </c>
      <c r="C6" s="153">
        <v>0</v>
      </c>
      <c r="D6" s="153">
        <v>0</v>
      </c>
      <c r="E6" s="153">
        <f>SUM(B6:D6)</f>
        <v>0</v>
      </c>
      <c r="F6" s="153">
        <v>0</v>
      </c>
      <c r="G6" s="153">
        <v>0</v>
      </c>
      <c r="H6" s="153">
        <v>0</v>
      </c>
      <c r="I6" s="153">
        <f>SUM(F6:H6)</f>
        <v>0</v>
      </c>
      <c r="J6" s="153">
        <f>'2019-07'!B6</f>
        <v>0</v>
      </c>
      <c r="K6" s="153">
        <f>'2018-08'!B6</f>
        <v>0</v>
      </c>
      <c r="L6" s="153">
        <f>'2018-09'!B6</f>
        <v>0</v>
      </c>
      <c r="M6" s="153">
        <f>SUM(J6:L6)</f>
        <v>0</v>
      </c>
      <c r="N6" s="153"/>
      <c r="O6" s="153"/>
      <c r="P6" s="153"/>
      <c r="Q6" s="153">
        <f>SUM(N6:P6)</f>
        <v>0</v>
      </c>
      <c r="R6" s="153">
        <f>E6+I6+M6+Q6</f>
        <v>0</v>
      </c>
    </row>
    <row r="7" spans="1:18">
      <c r="A7" s="210" t="s">
        <v>92</v>
      </c>
      <c r="B7" s="153">
        <v>0</v>
      </c>
      <c r="C7" s="153">
        <v>0</v>
      </c>
      <c r="D7" s="153">
        <v>0</v>
      </c>
      <c r="E7" s="211">
        <f t="shared" ref="E7:E19" si="0">SUM(B7:D7)</f>
        <v>0</v>
      </c>
      <c r="F7" s="153">
        <v>0</v>
      </c>
      <c r="G7" s="153">
        <v>0</v>
      </c>
      <c r="H7" s="153">
        <v>0</v>
      </c>
      <c r="I7" s="211">
        <f t="shared" ref="I7:I19" si="1">SUM(F7:H7)</f>
        <v>0</v>
      </c>
      <c r="J7" s="153">
        <f>'2019-07'!B7</f>
        <v>0</v>
      </c>
      <c r="K7" s="153">
        <f>'2018-08'!B7</f>
        <v>0</v>
      </c>
      <c r="L7" s="153">
        <f>'2018-09'!B7</f>
        <v>0</v>
      </c>
      <c r="M7" s="211">
        <f t="shared" ref="M7:M19" si="2">SUM(J7:L7)</f>
        <v>0</v>
      </c>
      <c r="N7" s="153"/>
      <c r="O7" s="153"/>
      <c r="P7" s="153"/>
      <c r="Q7" s="211">
        <f t="shared" ref="Q7:Q19" si="3">SUM(N7:P7)</f>
        <v>0</v>
      </c>
      <c r="R7" s="211">
        <f t="shared" ref="R7:R22" si="4">E7+I7+M7+Q7</f>
        <v>0</v>
      </c>
    </row>
    <row r="8" spans="1:18" s="263" customFormat="1">
      <c r="A8" s="212" t="s">
        <v>21</v>
      </c>
      <c r="B8" s="213">
        <f t="shared" ref="B8" si="5">B6-B7</f>
        <v>0</v>
      </c>
      <c r="C8" s="213">
        <f>C6-C7</f>
        <v>0</v>
      </c>
      <c r="D8" s="213">
        <f>D6-D7</f>
        <v>0</v>
      </c>
      <c r="E8" s="213">
        <f t="shared" si="0"/>
        <v>0</v>
      </c>
      <c r="F8" s="213">
        <f>F6-F7</f>
        <v>0</v>
      </c>
      <c r="G8" s="213">
        <f t="shared" ref="G8:H8" si="6">G6-G7</f>
        <v>0</v>
      </c>
      <c r="H8" s="213">
        <f t="shared" si="6"/>
        <v>0</v>
      </c>
      <c r="I8" s="213">
        <f>SUM(F8:H8)</f>
        <v>0</v>
      </c>
      <c r="J8" s="213">
        <f t="shared" ref="J8:P8" si="7">J6-J7</f>
        <v>0</v>
      </c>
      <c r="K8" s="213">
        <f t="shared" si="7"/>
        <v>0</v>
      </c>
      <c r="L8" s="213">
        <f t="shared" si="7"/>
        <v>0</v>
      </c>
      <c r="M8" s="213">
        <f t="shared" si="2"/>
        <v>0</v>
      </c>
      <c r="N8" s="213">
        <f t="shared" si="7"/>
        <v>0</v>
      </c>
      <c r="O8" s="213">
        <f t="shared" si="7"/>
        <v>0</v>
      </c>
      <c r="P8" s="213">
        <f t="shared" si="7"/>
        <v>0</v>
      </c>
      <c r="Q8" s="213">
        <f t="shared" si="3"/>
        <v>0</v>
      </c>
      <c r="R8" s="213">
        <f t="shared" si="4"/>
        <v>0</v>
      </c>
    </row>
    <row r="9" spans="1:18">
      <c r="A9" s="214" t="s">
        <v>22</v>
      </c>
      <c r="B9" s="153">
        <v>0</v>
      </c>
      <c r="C9" s="153">
        <v>0</v>
      </c>
      <c r="D9" s="153">
        <v>0</v>
      </c>
      <c r="E9" s="215">
        <f t="shared" si="0"/>
        <v>0</v>
      </c>
      <c r="F9" s="153">
        <v>0</v>
      </c>
      <c r="G9" s="153">
        <v>0</v>
      </c>
      <c r="H9" s="153">
        <v>0</v>
      </c>
      <c r="I9" s="215">
        <f t="shared" si="1"/>
        <v>0</v>
      </c>
      <c r="J9" s="153">
        <f>'2019-07'!B9</f>
        <v>-400.01</v>
      </c>
      <c r="K9" s="153">
        <f>'2018-08'!B9</f>
        <v>0</v>
      </c>
      <c r="L9" s="153">
        <f>'2018-09'!B9</f>
        <v>0</v>
      </c>
      <c r="M9" s="215">
        <f t="shared" si="2"/>
        <v>-400.01</v>
      </c>
      <c r="N9" s="153"/>
      <c r="O9" s="153"/>
      <c r="P9" s="153"/>
      <c r="Q9" s="215">
        <f t="shared" si="3"/>
        <v>0</v>
      </c>
      <c r="R9" s="215">
        <f t="shared" si="4"/>
        <v>-400.01</v>
      </c>
    </row>
    <row r="10" spans="1:18">
      <c r="A10" s="216" t="s">
        <v>23</v>
      </c>
      <c r="B10" s="217">
        <f t="shared" ref="B10" si="8">B8-B9</f>
        <v>0</v>
      </c>
      <c r="C10" s="217">
        <f>C8-C9</f>
        <v>0</v>
      </c>
      <c r="D10" s="217">
        <f>D8-D9</f>
        <v>0</v>
      </c>
      <c r="E10" s="224">
        <f t="shared" si="0"/>
        <v>0</v>
      </c>
      <c r="F10" s="217">
        <f>F8-F9</f>
        <v>0</v>
      </c>
      <c r="G10" s="217">
        <f>G8-G9</f>
        <v>0</v>
      </c>
      <c r="H10" s="217">
        <f>H8-H9</f>
        <v>0</v>
      </c>
      <c r="I10" s="224">
        <f t="shared" si="1"/>
        <v>0</v>
      </c>
      <c r="J10" s="217">
        <f>J8-J9</f>
        <v>400.01</v>
      </c>
      <c r="K10" s="217">
        <f>K8-K9</f>
        <v>0</v>
      </c>
      <c r="L10" s="217">
        <f>L8-L9</f>
        <v>0</v>
      </c>
      <c r="M10" s="224">
        <f t="shared" si="2"/>
        <v>400.01</v>
      </c>
      <c r="N10" s="217">
        <f>N8-N9</f>
        <v>0</v>
      </c>
      <c r="O10" s="217">
        <f>O8-O9</f>
        <v>0</v>
      </c>
      <c r="P10" s="217">
        <f>P8-P9</f>
        <v>0</v>
      </c>
      <c r="Q10" s="224">
        <f t="shared" si="3"/>
        <v>0</v>
      </c>
      <c r="R10" s="224">
        <f t="shared" si="4"/>
        <v>400.01</v>
      </c>
    </row>
    <row r="11" spans="1:18">
      <c r="A11" s="208" t="s">
        <v>156</v>
      </c>
      <c r="B11" s="153">
        <v>0</v>
      </c>
      <c r="C11" s="153">
        <v>0</v>
      </c>
      <c r="D11" s="153">
        <v>0</v>
      </c>
      <c r="E11" s="153">
        <f t="shared" si="0"/>
        <v>0</v>
      </c>
      <c r="F11" s="153">
        <v>0</v>
      </c>
      <c r="G11" s="153">
        <v>0</v>
      </c>
      <c r="H11" s="153">
        <v>0</v>
      </c>
      <c r="I11" s="153">
        <f t="shared" si="1"/>
        <v>0</v>
      </c>
      <c r="J11" s="153">
        <f>'2019-07'!B11</f>
        <v>0</v>
      </c>
      <c r="K11" s="153">
        <f>'2018-08'!B11</f>
        <v>0</v>
      </c>
      <c r="L11" s="153">
        <f>'2018-09'!B11</f>
        <v>0</v>
      </c>
      <c r="M11" s="153">
        <f t="shared" si="2"/>
        <v>0</v>
      </c>
      <c r="N11" s="153"/>
      <c r="O11" s="153"/>
      <c r="P11" s="153"/>
      <c r="Q11" s="153">
        <f t="shared" si="3"/>
        <v>0</v>
      </c>
      <c r="R11" s="153">
        <f t="shared" si="4"/>
        <v>0</v>
      </c>
    </row>
    <row r="12" spans="1:18">
      <c r="A12" s="208" t="s">
        <v>236</v>
      </c>
      <c r="B12" s="153">
        <v>0</v>
      </c>
      <c r="C12" s="153">
        <v>0</v>
      </c>
      <c r="D12" s="153">
        <v>0</v>
      </c>
      <c r="E12" s="153">
        <f t="shared" si="0"/>
        <v>0</v>
      </c>
      <c r="F12" s="153">
        <v>0</v>
      </c>
      <c r="G12" s="153">
        <v>0</v>
      </c>
      <c r="H12" s="153">
        <v>0</v>
      </c>
      <c r="I12" s="153">
        <f t="shared" si="1"/>
        <v>0</v>
      </c>
      <c r="J12" s="153">
        <f>'2019-07'!B12</f>
        <v>0</v>
      </c>
      <c r="K12" s="153">
        <f>'2018-08'!B12</f>
        <v>0</v>
      </c>
      <c r="L12" s="153">
        <f>'2018-09'!B12</f>
        <v>0</v>
      </c>
      <c r="M12" s="153">
        <f t="shared" si="2"/>
        <v>0</v>
      </c>
      <c r="N12" s="153"/>
      <c r="O12" s="153"/>
      <c r="P12" s="153"/>
      <c r="Q12" s="153">
        <f t="shared" si="3"/>
        <v>0</v>
      </c>
      <c r="R12" s="153">
        <f t="shared" si="4"/>
        <v>0</v>
      </c>
    </row>
    <row r="13" spans="1:18" s="264" customFormat="1">
      <c r="A13" s="218" t="s">
        <v>24</v>
      </c>
      <c r="B13" s="219">
        <f t="shared" ref="B13" si="9">B14+B15</f>
        <v>0</v>
      </c>
      <c r="C13" s="219">
        <f>C14+C15</f>
        <v>0</v>
      </c>
      <c r="D13" s="219">
        <f>D14+D15</f>
        <v>0</v>
      </c>
      <c r="E13" s="219">
        <f t="shared" si="0"/>
        <v>0</v>
      </c>
      <c r="F13" s="219">
        <f>F14+F15</f>
        <v>0</v>
      </c>
      <c r="G13" s="219">
        <f>G14+G15</f>
        <v>0</v>
      </c>
      <c r="H13" s="219">
        <f>H14+H15</f>
        <v>0</v>
      </c>
      <c r="I13" s="219">
        <f t="shared" si="1"/>
        <v>0</v>
      </c>
      <c r="J13" s="219">
        <f>J14+J15</f>
        <v>0</v>
      </c>
      <c r="K13" s="219">
        <f>K14+K15</f>
        <v>0</v>
      </c>
      <c r="L13" s="219">
        <f>L14+L15</f>
        <v>0</v>
      </c>
      <c r="M13" s="219">
        <f t="shared" si="2"/>
        <v>0</v>
      </c>
      <c r="N13" s="219">
        <f>N14+N15</f>
        <v>0</v>
      </c>
      <c r="O13" s="219">
        <f>O14+O15</f>
        <v>0</v>
      </c>
      <c r="P13" s="219">
        <f>P14+P15</f>
        <v>0</v>
      </c>
      <c r="Q13" s="219">
        <f t="shared" si="3"/>
        <v>0</v>
      </c>
      <c r="R13" s="219">
        <f t="shared" si="4"/>
        <v>0</v>
      </c>
    </row>
    <row r="14" spans="1:18">
      <c r="A14" s="220" t="s">
        <v>25</v>
      </c>
      <c r="B14" s="153">
        <v>0</v>
      </c>
      <c r="C14" s="153">
        <v>0</v>
      </c>
      <c r="D14" s="153">
        <v>0</v>
      </c>
      <c r="E14" s="153">
        <f t="shared" si="0"/>
        <v>0</v>
      </c>
      <c r="F14" s="153">
        <v>0</v>
      </c>
      <c r="G14" s="153">
        <v>0</v>
      </c>
      <c r="H14" s="153">
        <v>0</v>
      </c>
      <c r="I14" s="153">
        <f t="shared" si="1"/>
        <v>0</v>
      </c>
      <c r="J14" s="153">
        <f>'2019-07'!B14</f>
        <v>0</v>
      </c>
      <c r="K14" s="153">
        <f>'2018-08'!B14</f>
        <v>0</v>
      </c>
      <c r="L14" s="153">
        <f>'2018-09'!B14</f>
        <v>0</v>
      </c>
      <c r="M14" s="153">
        <f t="shared" si="2"/>
        <v>0</v>
      </c>
      <c r="N14" s="153"/>
      <c r="O14" s="153"/>
      <c r="P14" s="153"/>
      <c r="Q14" s="153">
        <f t="shared" si="3"/>
        <v>0</v>
      </c>
      <c r="R14" s="153">
        <f t="shared" si="4"/>
        <v>0</v>
      </c>
    </row>
    <row r="15" spans="1:18">
      <c r="A15" s="220" t="s">
        <v>237</v>
      </c>
      <c r="B15" s="153">
        <v>0</v>
      </c>
      <c r="C15" s="153">
        <v>0</v>
      </c>
      <c r="D15" s="153">
        <v>0</v>
      </c>
      <c r="E15" s="153">
        <f t="shared" si="0"/>
        <v>0</v>
      </c>
      <c r="F15" s="153">
        <v>0</v>
      </c>
      <c r="G15" s="153">
        <v>0</v>
      </c>
      <c r="H15" s="153">
        <v>0</v>
      </c>
      <c r="I15" s="153">
        <f t="shared" si="1"/>
        <v>0</v>
      </c>
      <c r="J15" s="153">
        <f>'2019-07'!B15</f>
        <v>0</v>
      </c>
      <c r="K15" s="153">
        <f>'2018-08'!B15</f>
        <v>0</v>
      </c>
      <c r="L15" s="153">
        <f>'2018-09'!B15</f>
        <v>0</v>
      </c>
      <c r="M15" s="153">
        <f t="shared" si="2"/>
        <v>0</v>
      </c>
      <c r="N15" s="153"/>
      <c r="O15" s="153"/>
      <c r="P15" s="153"/>
      <c r="Q15" s="153">
        <f t="shared" si="3"/>
        <v>0</v>
      </c>
      <c r="R15" s="153">
        <f t="shared" si="4"/>
        <v>0</v>
      </c>
    </row>
    <row r="16" spans="1:18">
      <c r="A16" s="208" t="s">
        <v>26</v>
      </c>
      <c r="B16" s="153">
        <v>0</v>
      </c>
      <c r="C16" s="153">
        <v>0</v>
      </c>
      <c r="D16" s="153">
        <v>0</v>
      </c>
      <c r="E16" s="153">
        <f t="shared" si="0"/>
        <v>0</v>
      </c>
      <c r="F16" s="153">
        <v>0</v>
      </c>
      <c r="G16" s="153">
        <v>0</v>
      </c>
      <c r="H16" s="153">
        <v>0</v>
      </c>
      <c r="I16" s="153">
        <f t="shared" si="1"/>
        <v>0</v>
      </c>
      <c r="J16" s="153">
        <f>'2019-07'!B16</f>
        <v>0</v>
      </c>
      <c r="K16" s="153">
        <f>'2018-08'!B16</f>
        <v>0</v>
      </c>
      <c r="L16" s="153">
        <f>'2018-09'!B16</f>
        <v>0</v>
      </c>
      <c r="M16" s="153">
        <f t="shared" si="2"/>
        <v>0</v>
      </c>
      <c r="N16" s="153"/>
      <c r="O16" s="153"/>
      <c r="P16" s="153"/>
      <c r="Q16" s="153">
        <f t="shared" si="3"/>
        <v>0</v>
      </c>
      <c r="R16" s="153">
        <f t="shared" si="4"/>
        <v>0</v>
      </c>
    </row>
    <row r="17" spans="1:18">
      <c r="A17" s="208" t="s">
        <v>238</v>
      </c>
      <c r="B17" s="153">
        <v>0</v>
      </c>
      <c r="C17" s="153">
        <v>0</v>
      </c>
      <c r="D17" s="153">
        <v>0</v>
      </c>
      <c r="E17" s="153">
        <f t="shared" si="0"/>
        <v>0</v>
      </c>
      <c r="F17" s="153">
        <v>0</v>
      </c>
      <c r="G17" s="153">
        <v>0</v>
      </c>
      <c r="H17" s="153">
        <v>0</v>
      </c>
      <c r="I17" s="153">
        <f t="shared" si="1"/>
        <v>0</v>
      </c>
      <c r="J17" s="153">
        <f>'2019-07'!B17</f>
        <v>0</v>
      </c>
      <c r="K17" s="153">
        <f>'2018-08'!B17</f>
        <v>0</v>
      </c>
      <c r="L17" s="153">
        <f>'2018-09'!B17</f>
        <v>0</v>
      </c>
      <c r="M17" s="153">
        <f t="shared" si="2"/>
        <v>0</v>
      </c>
      <c r="N17" s="153"/>
      <c r="O17" s="153"/>
      <c r="P17" s="153"/>
      <c r="Q17" s="153">
        <f t="shared" si="3"/>
        <v>0</v>
      </c>
      <c r="R17" s="153">
        <f t="shared" si="4"/>
        <v>0</v>
      </c>
    </row>
    <row r="18" spans="1:18">
      <c r="A18" s="208" t="s">
        <v>239</v>
      </c>
      <c r="B18" s="153">
        <v>0</v>
      </c>
      <c r="C18" s="153">
        <v>0</v>
      </c>
      <c r="D18" s="153">
        <v>0</v>
      </c>
      <c r="E18" s="153">
        <f t="shared" si="0"/>
        <v>0</v>
      </c>
      <c r="F18" s="153">
        <v>0</v>
      </c>
      <c r="G18" s="153">
        <v>0</v>
      </c>
      <c r="H18" s="153">
        <v>0</v>
      </c>
      <c r="I18" s="153">
        <f t="shared" si="1"/>
        <v>0</v>
      </c>
      <c r="J18" s="153">
        <f>'2019-07'!B18</f>
        <v>0</v>
      </c>
      <c r="K18" s="153">
        <f>'2018-08'!B18</f>
        <v>0</v>
      </c>
      <c r="L18" s="153">
        <f>'2018-09'!B18</f>
        <v>0</v>
      </c>
      <c r="M18" s="153">
        <f t="shared" si="2"/>
        <v>0</v>
      </c>
      <c r="N18" s="153"/>
      <c r="O18" s="153"/>
      <c r="P18" s="153"/>
      <c r="Q18" s="153">
        <f t="shared" si="3"/>
        <v>0</v>
      </c>
      <c r="R18" s="153">
        <f t="shared" si="4"/>
        <v>0</v>
      </c>
    </row>
    <row r="19" spans="1:18">
      <c r="A19" s="208" t="s">
        <v>240</v>
      </c>
      <c r="B19" s="153">
        <v>0</v>
      </c>
      <c r="C19" s="153">
        <v>0</v>
      </c>
      <c r="D19" s="153">
        <v>0</v>
      </c>
      <c r="E19" s="153">
        <f t="shared" si="0"/>
        <v>0</v>
      </c>
      <c r="F19" s="153">
        <v>0</v>
      </c>
      <c r="G19" s="153">
        <v>0</v>
      </c>
      <c r="H19" s="153">
        <v>0</v>
      </c>
      <c r="I19" s="153">
        <f t="shared" si="1"/>
        <v>0</v>
      </c>
      <c r="J19" s="153">
        <f>'2019-07'!B19</f>
        <v>0</v>
      </c>
      <c r="K19" s="153">
        <f>'2018-08'!B19</f>
        <v>0</v>
      </c>
      <c r="L19" s="153">
        <f>'2018-09'!B19</f>
        <v>0</v>
      </c>
      <c r="M19" s="153">
        <f t="shared" si="2"/>
        <v>0</v>
      </c>
      <c r="N19" s="153"/>
      <c r="O19" s="153"/>
      <c r="P19" s="153"/>
      <c r="Q19" s="153">
        <f t="shared" si="3"/>
        <v>0</v>
      </c>
      <c r="R19" s="153">
        <f t="shared" si="4"/>
        <v>0</v>
      </c>
    </row>
    <row r="20" spans="1:18">
      <c r="A20" s="208" t="s">
        <v>158</v>
      </c>
      <c r="B20" s="153">
        <v>0</v>
      </c>
      <c r="C20" s="153">
        <v>0</v>
      </c>
      <c r="D20" s="153">
        <v>0</v>
      </c>
      <c r="E20" s="153">
        <f>SUM(B20:D20)</f>
        <v>0</v>
      </c>
      <c r="F20" s="153">
        <v>0</v>
      </c>
      <c r="G20" s="153">
        <v>0</v>
      </c>
      <c r="H20" s="153">
        <v>0</v>
      </c>
      <c r="I20" s="153">
        <f>SUM(F20:H20)</f>
        <v>0</v>
      </c>
      <c r="J20" s="153">
        <f>'2019-07'!B20</f>
        <v>0</v>
      </c>
      <c r="K20" s="153">
        <f>'2018-08'!B20</f>
        <v>0</v>
      </c>
      <c r="L20" s="153">
        <f>'2018-09'!B20</f>
        <v>0</v>
      </c>
      <c r="M20" s="153">
        <f>SUM(J20:L20)</f>
        <v>0</v>
      </c>
      <c r="N20" s="153"/>
      <c r="O20" s="153"/>
      <c r="P20" s="153"/>
      <c r="Q20" s="153">
        <f>SUM(N20:P20)</f>
        <v>0</v>
      </c>
      <c r="R20" s="153">
        <f t="shared" si="4"/>
        <v>0</v>
      </c>
    </row>
    <row r="21" spans="1:18">
      <c r="A21" s="216" t="s">
        <v>93</v>
      </c>
      <c r="B21" s="222">
        <f t="shared" ref="B21" si="10">SUM(B11:B13,B16:B20)</f>
        <v>0</v>
      </c>
      <c r="C21" s="222">
        <f>SUM(C11:C13,C16:C20)</f>
        <v>0</v>
      </c>
      <c r="D21" s="222">
        <f>SUM(D11:D13,D16:D20)</f>
        <v>0</v>
      </c>
      <c r="E21" s="222">
        <f>SUM(B21:D21)</f>
        <v>0</v>
      </c>
      <c r="F21" s="222">
        <f>SUM(F11:F13,F16:F20)</f>
        <v>0</v>
      </c>
      <c r="G21" s="222">
        <f>SUM(G11:G13,G16:G20)</f>
        <v>0</v>
      </c>
      <c r="H21" s="222">
        <f>SUM(H11:H13,H16:H20)</f>
        <v>0</v>
      </c>
      <c r="I21" s="222">
        <f>SUM(F21:H21)</f>
        <v>0</v>
      </c>
      <c r="J21" s="222">
        <f>SUM(J11:J13,J16:J20)</f>
        <v>0</v>
      </c>
      <c r="K21" s="222">
        <f>SUM(K11:K13,K16:K20)</f>
        <v>0</v>
      </c>
      <c r="L21" s="222">
        <f>SUM(L11:L13,L16:L20)</f>
        <v>0</v>
      </c>
      <c r="M21" s="222">
        <f>SUM(J21:L21)</f>
        <v>0</v>
      </c>
      <c r="N21" s="222">
        <f>SUM(N11:N13,N16:N20)</f>
        <v>0</v>
      </c>
      <c r="O21" s="222">
        <f>SUM(O11:O13,O16:O20)</f>
        <v>0</v>
      </c>
      <c r="P21" s="222">
        <f>SUM(P11:P13,P16:P20)</f>
        <v>0</v>
      </c>
      <c r="Q21" s="222">
        <f>SUM(N21:P21)</f>
        <v>0</v>
      </c>
      <c r="R21" s="224">
        <f t="shared" si="4"/>
        <v>0</v>
      </c>
    </row>
    <row r="22" spans="1:18">
      <c r="A22" s="223" t="s">
        <v>27</v>
      </c>
      <c r="B22" s="224">
        <f t="shared" ref="B22" si="11">B10-B21</f>
        <v>0</v>
      </c>
      <c r="C22" s="224">
        <f>C10-C21</f>
        <v>0</v>
      </c>
      <c r="D22" s="224">
        <f>D10-D21</f>
        <v>0</v>
      </c>
      <c r="E22" s="224">
        <f>SUM(B22:D22)</f>
        <v>0</v>
      </c>
      <c r="F22" s="224">
        <f>F10-F21</f>
        <v>0</v>
      </c>
      <c r="G22" s="224">
        <f>G10-G21</f>
        <v>0</v>
      </c>
      <c r="H22" s="224">
        <f>H10-H21</f>
        <v>0</v>
      </c>
      <c r="I22" s="224">
        <f>SUM(F22:H22)</f>
        <v>0</v>
      </c>
      <c r="J22" s="224">
        <f>J10-J21</f>
        <v>400.01</v>
      </c>
      <c r="K22" s="224">
        <f>K10-K21</f>
        <v>0</v>
      </c>
      <c r="L22" s="224">
        <f>L10-L21</f>
        <v>0</v>
      </c>
      <c r="M22" s="224">
        <f>SUM(J22:L22)</f>
        <v>400.01</v>
      </c>
      <c r="N22" s="224">
        <f>N10-N21</f>
        <v>0</v>
      </c>
      <c r="O22" s="224">
        <f>O10-O21</f>
        <v>0</v>
      </c>
      <c r="P22" s="224">
        <f>P10-P21</f>
        <v>0</v>
      </c>
      <c r="Q22" s="224">
        <f>SUM(N22:P22)</f>
        <v>0</v>
      </c>
      <c r="R22" s="224">
        <f t="shared" si="4"/>
        <v>400.01</v>
      </c>
    </row>
    <row r="23" spans="1:18" s="226" customFormat="1">
      <c r="A23" s="225" t="s">
        <v>28</v>
      </c>
      <c r="B23" s="226" t="e">
        <f t="shared" ref="B23:R23" si="12">B22/B10</f>
        <v>#DIV/0!</v>
      </c>
      <c r="C23" s="226" t="e">
        <f t="shared" si="12"/>
        <v>#DIV/0!</v>
      </c>
      <c r="D23" s="226" t="e">
        <f t="shared" si="12"/>
        <v>#DIV/0!</v>
      </c>
      <c r="E23" s="226" t="e">
        <f t="shared" si="12"/>
        <v>#DIV/0!</v>
      </c>
      <c r="F23" s="226" t="e">
        <f t="shared" si="12"/>
        <v>#DIV/0!</v>
      </c>
      <c r="G23" s="226" t="e">
        <f t="shared" si="12"/>
        <v>#DIV/0!</v>
      </c>
      <c r="H23" s="226" t="e">
        <f t="shared" si="12"/>
        <v>#DIV/0!</v>
      </c>
      <c r="I23" s="226" t="e">
        <f t="shared" si="12"/>
        <v>#DIV/0!</v>
      </c>
      <c r="J23" s="226">
        <f t="shared" si="12"/>
        <v>1</v>
      </c>
      <c r="K23" s="226" t="e">
        <f t="shared" si="12"/>
        <v>#DIV/0!</v>
      </c>
      <c r="L23" s="226" t="e">
        <f t="shared" si="12"/>
        <v>#DIV/0!</v>
      </c>
      <c r="M23" s="226">
        <f t="shared" si="12"/>
        <v>1</v>
      </c>
      <c r="N23" s="226" t="e">
        <f t="shared" si="12"/>
        <v>#DIV/0!</v>
      </c>
      <c r="O23" s="226" t="e">
        <f t="shared" si="12"/>
        <v>#DIV/0!</v>
      </c>
      <c r="P23" s="226" t="e">
        <f t="shared" si="12"/>
        <v>#DIV/0!</v>
      </c>
      <c r="Q23" s="226" t="e">
        <f t="shared" si="12"/>
        <v>#DIV/0!</v>
      </c>
      <c r="R23" s="226">
        <f t="shared" si="12"/>
        <v>1</v>
      </c>
    </row>
    <row r="24" spans="1:18">
      <c r="A24" s="227" t="s">
        <v>159</v>
      </c>
      <c r="B24" s="153">
        <v>0</v>
      </c>
      <c r="C24" s="153">
        <v>0</v>
      </c>
      <c r="D24" s="153">
        <v>0</v>
      </c>
      <c r="E24" s="240">
        <f>SUM(B24:D24)</f>
        <v>0</v>
      </c>
      <c r="F24" s="153">
        <v>0</v>
      </c>
      <c r="G24" s="153">
        <v>0</v>
      </c>
      <c r="H24" s="153">
        <v>0</v>
      </c>
      <c r="I24" s="240">
        <f>SUM(F24:H24)</f>
        <v>0</v>
      </c>
      <c r="J24" s="153">
        <f>'2019-07'!B24</f>
        <v>1020104</v>
      </c>
      <c r="K24" s="153">
        <f>'2018-08'!B24</f>
        <v>0</v>
      </c>
      <c r="L24" s="153">
        <f>'2018-09'!B24</f>
        <v>0</v>
      </c>
      <c r="M24" s="240">
        <f>SUM(J24:L24)</f>
        <v>1020104</v>
      </c>
      <c r="N24" s="153"/>
      <c r="O24" s="153"/>
      <c r="P24" s="153"/>
      <c r="Q24" s="240">
        <f>SUM(N24:P24)</f>
        <v>0</v>
      </c>
      <c r="R24" s="153">
        <f>E24+I24+M24+Q24</f>
        <v>1020104</v>
      </c>
    </row>
    <row r="25" spans="1:18">
      <c r="A25" s="227" t="s">
        <v>160</v>
      </c>
      <c r="B25" s="153">
        <v>0</v>
      </c>
      <c r="C25" s="153">
        <v>0</v>
      </c>
      <c r="D25" s="153">
        <v>0</v>
      </c>
      <c r="E25" s="240">
        <f>SUM(B25:D25)</f>
        <v>0</v>
      </c>
      <c r="F25" s="153">
        <v>0</v>
      </c>
      <c r="G25" s="153">
        <v>0</v>
      </c>
      <c r="H25" s="153">
        <v>0</v>
      </c>
      <c r="I25" s="240">
        <f>SUM(F25:H25)</f>
        <v>0</v>
      </c>
      <c r="J25" s="153">
        <f>'2019-07'!B25</f>
        <v>0</v>
      </c>
      <c r="K25" s="153">
        <f>'2018-08'!B25</f>
        <v>0</v>
      </c>
      <c r="L25" s="153">
        <f>'2018-09'!B25</f>
        <v>0</v>
      </c>
      <c r="M25" s="240">
        <f>SUM(J25:L25)</f>
        <v>0</v>
      </c>
      <c r="N25" s="153"/>
      <c r="O25" s="153"/>
      <c r="P25" s="153"/>
      <c r="Q25" s="240">
        <f>SUM(N25:P25)</f>
        <v>0</v>
      </c>
      <c r="R25" s="153">
        <f>E25+I25+M25+Q25</f>
        <v>0</v>
      </c>
    </row>
    <row r="26" spans="1:18">
      <c r="A26" s="227" t="s">
        <v>29</v>
      </c>
      <c r="B26" s="153">
        <v>0</v>
      </c>
      <c r="C26" s="153">
        <v>0</v>
      </c>
      <c r="D26" s="153">
        <v>0</v>
      </c>
      <c r="E26" s="240">
        <f>SUM(B26:D26)</f>
        <v>0</v>
      </c>
      <c r="F26" s="153">
        <v>0</v>
      </c>
      <c r="G26" s="153">
        <v>0</v>
      </c>
      <c r="H26" s="153">
        <v>0</v>
      </c>
      <c r="I26" s="240">
        <f>SUM(F26:H26)</f>
        <v>0</v>
      </c>
      <c r="J26" s="153">
        <f>'2019-07'!B26</f>
        <v>407040</v>
      </c>
      <c r="K26" s="153">
        <f>'2018-08'!B26</f>
        <v>0</v>
      </c>
      <c r="L26" s="153">
        <f>'2018-09'!B26</f>
        <v>0</v>
      </c>
      <c r="M26" s="240">
        <f>SUM(J26:L26)</f>
        <v>407040</v>
      </c>
      <c r="N26" s="153"/>
      <c r="O26" s="153"/>
      <c r="P26" s="153"/>
      <c r="Q26" s="240">
        <f>SUM(N26:P26)</f>
        <v>0</v>
      </c>
      <c r="R26" s="153">
        <f>E26+I26+M26+Q26</f>
        <v>407040</v>
      </c>
    </row>
    <row r="27" spans="1:18">
      <c r="A27" s="223" t="s">
        <v>30</v>
      </c>
      <c r="B27" s="224">
        <f>SUM(B24:B26)</f>
        <v>0</v>
      </c>
      <c r="C27" s="224">
        <f>SUM(C24:C26)</f>
        <v>0</v>
      </c>
      <c r="D27" s="224">
        <f>SUM(D24:D26)</f>
        <v>0</v>
      </c>
      <c r="E27" s="217">
        <f>SUM(B27:D27)</f>
        <v>0</v>
      </c>
      <c r="F27" s="224">
        <f>SUM(F24:F26)</f>
        <v>0</v>
      </c>
      <c r="G27" s="224">
        <f>SUM(G24:G26)</f>
        <v>0</v>
      </c>
      <c r="H27" s="224">
        <f>SUM(H24:H26)</f>
        <v>0</v>
      </c>
      <c r="I27" s="217">
        <f>SUM(F27:H27)</f>
        <v>0</v>
      </c>
      <c r="J27" s="224">
        <f>SUM(J24:J26)</f>
        <v>1427144</v>
      </c>
      <c r="K27" s="224">
        <f>SUM(K24:K26)</f>
        <v>0</v>
      </c>
      <c r="L27" s="224">
        <f>SUM(L24:L26)</f>
        <v>0</v>
      </c>
      <c r="M27" s="217">
        <f>SUM(J27:L27)</f>
        <v>1427144</v>
      </c>
      <c r="N27" s="224">
        <f>SUM(N24:N26)</f>
        <v>0</v>
      </c>
      <c r="O27" s="224">
        <f>SUM(O24:O26)</f>
        <v>0</v>
      </c>
      <c r="P27" s="224">
        <f>SUM(P24:P26)</f>
        <v>0</v>
      </c>
      <c r="Q27" s="217">
        <f>SUM(N27:P27)</f>
        <v>0</v>
      </c>
      <c r="R27" s="224">
        <f>E27+I27+M27+Q27</f>
        <v>1427144</v>
      </c>
    </row>
    <row r="28" spans="1:18" s="226" customFormat="1">
      <c r="A28" s="225" t="s">
        <v>161</v>
      </c>
      <c r="B28" s="226" t="e">
        <f>B27/B10</f>
        <v>#DIV/0!</v>
      </c>
      <c r="C28" s="226" t="e">
        <f t="shared" ref="C28:R28" si="13">C27/C10</f>
        <v>#DIV/0!</v>
      </c>
      <c r="D28" s="226" t="e">
        <f t="shared" si="13"/>
        <v>#DIV/0!</v>
      </c>
      <c r="E28" s="226" t="e">
        <f t="shared" si="13"/>
        <v>#DIV/0!</v>
      </c>
      <c r="F28" s="226" t="e">
        <f t="shared" si="13"/>
        <v>#DIV/0!</v>
      </c>
      <c r="G28" s="226" t="e">
        <f t="shared" si="13"/>
        <v>#DIV/0!</v>
      </c>
      <c r="H28" s="226" t="e">
        <f t="shared" si="13"/>
        <v>#DIV/0!</v>
      </c>
      <c r="I28" s="226" t="e">
        <f t="shared" si="13"/>
        <v>#DIV/0!</v>
      </c>
      <c r="J28" s="226">
        <f t="shared" si="13"/>
        <v>3567.7708057298569</v>
      </c>
      <c r="K28" s="226" t="e">
        <f t="shared" si="13"/>
        <v>#DIV/0!</v>
      </c>
      <c r="L28" s="226" t="e">
        <f t="shared" si="13"/>
        <v>#DIV/0!</v>
      </c>
      <c r="M28" s="226">
        <f t="shared" si="13"/>
        <v>3567.7708057298569</v>
      </c>
      <c r="N28" s="226" t="e">
        <f t="shared" si="13"/>
        <v>#DIV/0!</v>
      </c>
      <c r="O28" s="226" t="e">
        <f t="shared" si="13"/>
        <v>#DIV/0!</v>
      </c>
      <c r="P28" s="226" t="e">
        <f t="shared" si="13"/>
        <v>#DIV/0!</v>
      </c>
      <c r="Q28" s="226" t="e">
        <f t="shared" si="13"/>
        <v>#DIV/0!</v>
      </c>
      <c r="R28" s="226">
        <f t="shared" si="13"/>
        <v>3567.7708057298569</v>
      </c>
    </row>
    <row r="29" spans="1:18">
      <c r="A29" s="223" t="s">
        <v>94</v>
      </c>
      <c r="B29" s="228">
        <f>B22-B27</f>
        <v>0</v>
      </c>
      <c r="C29" s="228">
        <f>C22-C27</f>
        <v>0</v>
      </c>
      <c r="D29" s="228">
        <f>D22-D27</f>
        <v>0</v>
      </c>
      <c r="E29" s="228">
        <f>SUM(B29:D29)</f>
        <v>0</v>
      </c>
      <c r="F29" s="228">
        <f>F22-F27</f>
        <v>0</v>
      </c>
      <c r="G29" s="228">
        <f>G22-G27</f>
        <v>0</v>
      </c>
      <c r="H29" s="228">
        <f>H22-H27</f>
        <v>0</v>
      </c>
      <c r="I29" s="228">
        <f>SUM(F29:H29)</f>
        <v>0</v>
      </c>
      <c r="J29" s="228">
        <f>J22-J27</f>
        <v>-1426743.99</v>
      </c>
      <c r="K29" s="228">
        <f>K22-K27</f>
        <v>0</v>
      </c>
      <c r="L29" s="228">
        <f>L22-L27</f>
        <v>0</v>
      </c>
      <c r="M29" s="228">
        <f>SUM(J29:L29)</f>
        <v>-1426743.99</v>
      </c>
      <c r="N29" s="228">
        <f>N22-N27</f>
        <v>0</v>
      </c>
      <c r="O29" s="228">
        <f>O22-O27</f>
        <v>0</v>
      </c>
      <c r="P29" s="228">
        <f>P22-P27</f>
        <v>0</v>
      </c>
      <c r="Q29" s="228">
        <f>SUM(N29:P29)</f>
        <v>0</v>
      </c>
      <c r="R29" s="222">
        <f>E29+I29+M29+Q29</f>
        <v>-1426743.99</v>
      </c>
    </row>
    <row r="30" spans="1:18" s="226" customFormat="1">
      <c r="A30" s="225" t="s">
        <v>162</v>
      </c>
      <c r="B30" s="226" t="e">
        <f t="shared" ref="B30:R30" si="14">B29/B10</f>
        <v>#DIV/0!</v>
      </c>
      <c r="C30" s="265" t="e">
        <f t="shared" si="14"/>
        <v>#DIV/0!</v>
      </c>
      <c r="D30" s="265" t="e">
        <f t="shared" si="14"/>
        <v>#DIV/0!</v>
      </c>
      <c r="E30" s="265" t="e">
        <f t="shared" si="14"/>
        <v>#DIV/0!</v>
      </c>
      <c r="F30" s="265" t="e">
        <f t="shared" si="14"/>
        <v>#DIV/0!</v>
      </c>
      <c r="G30" s="265" t="e">
        <f t="shared" si="14"/>
        <v>#DIV/0!</v>
      </c>
      <c r="H30" s="265" t="e">
        <f t="shared" si="14"/>
        <v>#DIV/0!</v>
      </c>
      <c r="I30" s="265" t="e">
        <f t="shared" si="14"/>
        <v>#DIV/0!</v>
      </c>
      <c r="J30" s="265">
        <f t="shared" si="14"/>
        <v>-3566.7708057298569</v>
      </c>
      <c r="K30" s="265" t="e">
        <f t="shared" si="14"/>
        <v>#DIV/0!</v>
      </c>
      <c r="L30" s="265" t="e">
        <f t="shared" si="14"/>
        <v>#DIV/0!</v>
      </c>
      <c r="M30" s="265">
        <f t="shared" si="14"/>
        <v>-3566.7708057298569</v>
      </c>
      <c r="N30" s="265" t="e">
        <f t="shared" si="14"/>
        <v>#DIV/0!</v>
      </c>
      <c r="O30" s="265" t="e">
        <f t="shared" si="14"/>
        <v>#DIV/0!</v>
      </c>
      <c r="P30" s="265" t="e">
        <f t="shared" si="14"/>
        <v>#DIV/0!</v>
      </c>
      <c r="Q30" s="265" t="e">
        <f t="shared" si="14"/>
        <v>#DIV/0!</v>
      </c>
      <c r="R30" s="265">
        <f t="shared" si="14"/>
        <v>-3566.7708057298569</v>
      </c>
    </row>
    <row r="31" spans="1:18">
      <c r="A31" s="227" t="s">
        <v>163</v>
      </c>
      <c r="B31" s="153">
        <v>0</v>
      </c>
      <c r="C31" s="153">
        <v>0</v>
      </c>
      <c r="D31" s="153">
        <v>0</v>
      </c>
      <c r="E31" s="240">
        <f>B31+C31+D31</f>
        <v>0</v>
      </c>
      <c r="F31" s="153">
        <v>0</v>
      </c>
      <c r="G31" s="153">
        <v>0</v>
      </c>
      <c r="H31" s="153">
        <v>0</v>
      </c>
      <c r="I31" s="240">
        <f>F31+G31+H31</f>
        <v>0</v>
      </c>
      <c r="J31" s="153">
        <f>'2019-07'!B31</f>
        <v>0</v>
      </c>
      <c r="K31" s="153">
        <f>'2018-08'!B31</f>
        <v>0</v>
      </c>
      <c r="L31" s="153">
        <f>'2018-09'!B31</f>
        <v>0</v>
      </c>
      <c r="M31" s="240">
        <f>J31+K31+L31</f>
        <v>0</v>
      </c>
      <c r="N31" s="153"/>
      <c r="O31" s="153"/>
      <c r="P31" s="153"/>
      <c r="Q31" s="240">
        <f>N31+O31+P31</f>
        <v>0</v>
      </c>
      <c r="R31" s="153">
        <f>E31+I31+M31+Q31</f>
        <v>0</v>
      </c>
    </row>
    <row r="32" spans="1:18">
      <c r="A32" s="227" t="s">
        <v>164</v>
      </c>
      <c r="B32" s="153">
        <v>0</v>
      </c>
      <c r="C32" s="153">
        <v>0</v>
      </c>
      <c r="D32" s="153">
        <v>0</v>
      </c>
      <c r="E32" s="240">
        <f>B32+C32+D32</f>
        <v>0</v>
      </c>
      <c r="F32" s="153">
        <v>0</v>
      </c>
      <c r="G32" s="153">
        <v>0</v>
      </c>
      <c r="H32" s="153">
        <v>0</v>
      </c>
      <c r="I32" s="240">
        <f>F32+G32+H32</f>
        <v>0</v>
      </c>
      <c r="J32" s="153">
        <f>'2019-07'!B32</f>
        <v>0</v>
      </c>
      <c r="K32" s="153">
        <f>'2018-08'!B32</f>
        <v>0</v>
      </c>
      <c r="L32" s="153">
        <f>'2018-09'!B32</f>
        <v>0</v>
      </c>
      <c r="M32" s="240">
        <f>J32+K32+L32</f>
        <v>0</v>
      </c>
      <c r="N32" s="153"/>
      <c r="O32" s="153"/>
      <c r="P32" s="153"/>
      <c r="Q32" s="240">
        <f>N32+O32+P32</f>
        <v>0</v>
      </c>
      <c r="R32" s="153">
        <f>E32+I32+M32+Q32</f>
        <v>0</v>
      </c>
    </row>
    <row r="33" spans="1:18">
      <c r="A33" s="227" t="s">
        <v>165</v>
      </c>
      <c r="B33" s="153">
        <v>0</v>
      </c>
      <c r="C33" s="153">
        <v>0</v>
      </c>
      <c r="D33" s="153">
        <v>0</v>
      </c>
      <c r="E33" s="240">
        <f>B33+C33+D33</f>
        <v>0</v>
      </c>
      <c r="F33" s="153">
        <v>0</v>
      </c>
      <c r="G33" s="153">
        <v>0</v>
      </c>
      <c r="H33" s="153">
        <v>0</v>
      </c>
      <c r="I33" s="240">
        <f>F33+G33+H33</f>
        <v>0</v>
      </c>
      <c r="J33" s="153">
        <f>'2019-07'!B33</f>
        <v>0</v>
      </c>
      <c r="K33" s="153">
        <f>'2018-08'!B33</f>
        <v>0</v>
      </c>
      <c r="L33" s="153">
        <f>'2018-09'!B33</f>
        <v>0</v>
      </c>
      <c r="M33" s="240">
        <f>J33+K33+L33</f>
        <v>0</v>
      </c>
      <c r="N33" s="153"/>
      <c r="O33" s="153"/>
      <c r="P33" s="153"/>
      <c r="Q33" s="240">
        <f>N33+O33+P33</f>
        <v>0</v>
      </c>
      <c r="R33" s="153">
        <f>E33+I33+M33+Q33</f>
        <v>0</v>
      </c>
    </row>
    <row r="34" spans="1:18">
      <c r="A34" s="223" t="s">
        <v>166</v>
      </c>
      <c r="B34" s="224">
        <f t="shared" ref="B34" si="15">B31+B32+B33</f>
        <v>0</v>
      </c>
      <c r="C34" s="224">
        <f>C31+C32+C33</f>
        <v>0</v>
      </c>
      <c r="D34" s="224">
        <f>D31+D32+D33</f>
        <v>0</v>
      </c>
      <c r="E34" s="217">
        <f>B34+C34+D34</f>
        <v>0</v>
      </c>
      <c r="F34" s="224">
        <f>F31+F32+F33</f>
        <v>0</v>
      </c>
      <c r="G34" s="224">
        <f>G31+G32+G33</f>
        <v>0</v>
      </c>
      <c r="H34" s="224">
        <f>H31+H32+H33</f>
        <v>0</v>
      </c>
      <c r="I34" s="217">
        <f>F34+G34+H34</f>
        <v>0</v>
      </c>
      <c r="J34" s="224">
        <f>J31+J32+J33</f>
        <v>0</v>
      </c>
      <c r="K34" s="224">
        <f>K31+K32+K33</f>
        <v>0</v>
      </c>
      <c r="L34" s="224">
        <f>L31+L32+L33</f>
        <v>0</v>
      </c>
      <c r="M34" s="217">
        <f>J34+K34+L34</f>
        <v>0</v>
      </c>
      <c r="N34" s="224">
        <f>N31+N32+N33</f>
        <v>0</v>
      </c>
      <c r="O34" s="224">
        <f>O31+O32+O33</f>
        <v>0</v>
      </c>
      <c r="P34" s="224">
        <f>P31+P32+P33</f>
        <v>0</v>
      </c>
      <c r="Q34" s="217">
        <f>N34+O34+P34</f>
        <v>0</v>
      </c>
      <c r="R34" s="224">
        <f>E34+I34+M34+Q34</f>
        <v>0</v>
      </c>
    </row>
    <row r="35" spans="1:18">
      <c r="A35" s="223" t="s">
        <v>167</v>
      </c>
      <c r="B35" s="228">
        <f>B29-B34</f>
        <v>0</v>
      </c>
      <c r="C35" s="228">
        <f>C29-C34</f>
        <v>0</v>
      </c>
      <c r="D35" s="228">
        <f>D29-D34</f>
        <v>0</v>
      </c>
      <c r="E35" s="228">
        <f>SUM(B35:D35)</f>
        <v>0</v>
      </c>
      <c r="F35" s="228">
        <f>F29-F34</f>
        <v>0</v>
      </c>
      <c r="G35" s="228">
        <f>G29-G34</f>
        <v>0</v>
      </c>
      <c r="H35" s="228">
        <f>H29-H34</f>
        <v>0</v>
      </c>
      <c r="I35" s="228">
        <f>SUM(F35:H35)</f>
        <v>0</v>
      </c>
      <c r="J35" s="228">
        <f>J29-J34</f>
        <v>-1426743.99</v>
      </c>
      <c r="K35" s="228">
        <f>K29-K34</f>
        <v>0</v>
      </c>
      <c r="L35" s="228">
        <f>L29-L34</f>
        <v>0</v>
      </c>
      <c r="M35" s="228">
        <f>SUM(J35:L35)</f>
        <v>-1426743.99</v>
      </c>
      <c r="N35" s="228">
        <f>N29-N34</f>
        <v>0</v>
      </c>
      <c r="O35" s="228">
        <f>O29-O34</f>
        <v>0</v>
      </c>
      <c r="P35" s="228">
        <f>P29-P34</f>
        <v>0</v>
      </c>
      <c r="Q35" s="228">
        <f>SUM(N35:P35)</f>
        <v>0</v>
      </c>
      <c r="R35" s="228">
        <f>E35+I35+M35+Q35</f>
        <v>-1426743.99</v>
      </c>
    </row>
    <row r="36" spans="1:18" s="226" customFormat="1">
      <c r="A36" s="225" t="s">
        <v>168</v>
      </c>
      <c r="B36" s="226" t="e">
        <f t="shared" ref="B36:R36" si="16">B35/B10</f>
        <v>#DIV/0!</v>
      </c>
      <c r="C36" s="265" t="e">
        <f t="shared" si="16"/>
        <v>#DIV/0!</v>
      </c>
      <c r="D36" s="265" t="e">
        <f t="shared" si="16"/>
        <v>#DIV/0!</v>
      </c>
      <c r="E36" s="265" t="e">
        <f t="shared" si="16"/>
        <v>#DIV/0!</v>
      </c>
      <c r="F36" s="265" t="e">
        <f t="shared" si="16"/>
        <v>#DIV/0!</v>
      </c>
      <c r="G36" s="265" t="e">
        <f t="shared" si="16"/>
        <v>#DIV/0!</v>
      </c>
      <c r="H36" s="265" t="e">
        <f t="shared" si="16"/>
        <v>#DIV/0!</v>
      </c>
      <c r="I36" s="265" t="e">
        <f t="shared" si="16"/>
        <v>#DIV/0!</v>
      </c>
      <c r="J36" s="265">
        <f t="shared" si="16"/>
        <v>-3566.7708057298569</v>
      </c>
      <c r="K36" s="265" t="e">
        <f t="shared" si="16"/>
        <v>#DIV/0!</v>
      </c>
      <c r="L36" s="265" t="e">
        <f t="shared" si="16"/>
        <v>#DIV/0!</v>
      </c>
      <c r="M36" s="265">
        <f t="shared" si="16"/>
        <v>-3566.7708057298569</v>
      </c>
      <c r="N36" s="265" t="e">
        <f t="shared" si="16"/>
        <v>#DIV/0!</v>
      </c>
      <c r="O36" s="265" t="e">
        <f t="shared" si="16"/>
        <v>#DIV/0!</v>
      </c>
      <c r="P36" s="265" t="e">
        <f t="shared" si="16"/>
        <v>#DIV/0!</v>
      </c>
      <c r="Q36" s="265" t="e">
        <f t="shared" si="16"/>
        <v>#DIV/0!</v>
      </c>
      <c r="R36" s="265">
        <f t="shared" si="16"/>
        <v>-3566.7708057298569</v>
      </c>
    </row>
    <row r="37" spans="1:18">
      <c r="A37" s="229"/>
      <c r="B37" s="230"/>
      <c r="C37" s="266"/>
      <c r="D37" s="263"/>
      <c r="E37" s="230"/>
      <c r="F37" s="230"/>
      <c r="G37" s="230"/>
      <c r="H37" s="230"/>
      <c r="I37" s="230"/>
      <c r="J37" s="230"/>
      <c r="K37" s="230"/>
      <c r="L37" s="230"/>
      <c r="M37" s="230"/>
      <c r="N37" s="230"/>
      <c r="O37" s="230"/>
      <c r="P37" s="230"/>
      <c r="Q37" s="230"/>
      <c r="R37" s="230"/>
    </row>
    <row r="38" spans="1:18">
      <c r="A38" s="227" t="s">
        <v>169</v>
      </c>
      <c r="B38" s="153">
        <v>0</v>
      </c>
      <c r="C38" s="153">
        <v>0</v>
      </c>
      <c r="D38" s="153">
        <v>0</v>
      </c>
      <c r="E38" s="240">
        <f>B38+C38+D38</f>
        <v>0</v>
      </c>
      <c r="F38" s="153">
        <v>0</v>
      </c>
      <c r="G38" s="153">
        <v>0</v>
      </c>
      <c r="H38" s="153">
        <v>0</v>
      </c>
      <c r="I38" s="240">
        <f>F38+G38+H38</f>
        <v>0</v>
      </c>
      <c r="J38" s="153">
        <f>'2019-07'!B38</f>
        <v>0</v>
      </c>
      <c r="K38" s="153">
        <f>'2018-08'!B38</f>
        <v>0</v>
      </c>
      <c r="L38" s="153">
        <f>'2018-09'!B38</f>
        <v>0</v>
      </c>
      <c r="M38" s="240">
        <f>J38+K38+L38</f>
        <v>0</v>
      </c>
      <c r="N38" s="153"/>
      <c r="O38" s="153"/>
      <c r="P38" s="153"/>
      <c r="Q38" s="240">
        <f>N38+O38+P38</f>
        <v>0</v>
      </c>
      <c r="R38" s="153">
        <f>E38+I38+M38+Q38</f>
        <v>0</v>
      </c>
    </row>
    <row r="39" spans="1:18">
      <c r="A39" s="216" t="s">
        <v>170</v>
      </c>
      <c r="B39" s="228">
        <f>B35-B38</f>
        <v>0</v>
      </c>
      <c r="C39" s="228">
        <f>C35-C38</f>
        <v>0</v>
      </c>
      <c r="D39" s="228">
        <f>D35-D38</f>
        <v>0</v>
      </c>
      <c r="E39" s="228">
        <f>B39+C39+D39</f>
        <v>0</v>
      </c>
      <c r="F39" s="228">
        <f>F35-F38</f>
        <v>0</v>
      </c>
      <c r="G39" s="228">
        <f>G35-G38</f>
        <v>0</v>
      </c>
      <c r="H39" s="228">
        <f>H35-H38</f>
        <v>0</v>
      </c>
      <c r="I39" s="228">
        <f>F39+G39+H39</f>
        <v>0</v>
      </c>
      <c r="J39" s="228">
        <f>J35-J38</f>
        <v>-1426743.99</v>
      </c>
      <c r="K39" s="228">
        <f>K35-K38</f>
        <v>0</v>
      </c>
      <c r="L39" s="228">
        <f>L35-L38</f>
        <v>0</v>
      </c>
      <c r="M39" s="228">
        <f>J39+K39+L39</f>
        <v>-1426743.99</v>
      </c>
      <c r="N39" s="228">
        <f>N35-N38</f>
        <v>0</v>
      </c>
      <c r="O39" s="228">
        <f>O35-O38</f>
        <v>0</v>
      </c>
      <c r="P39" s="228">
        <f>P35-P38</f>
        <v>0</v>
      </c>
      <c r="Q39" s="228">
        <f>N39+O39+P39</f>
        <v>0</v>
      </c>
      <c r="R39" s="222">
        <f>E39+I39+M39+Q39</f>
        <v>-1426743.99</v>
      </c>
    </row>
    <row r="40" spans="1:18" s="226" customFormat="1">
      <c r="A40" s="225" t="s">
        <v>171</v>
      </c>
      <c r="B40" s="226" t="e">
        <f t="shared" ref="B40:R40" si="17">B39/B10</f>
        <v>#DIV/0!</v>
      </c>
      <c r="C40" s="265" t="e">
        <f t="shared" si="17"/>
        <v>#DIV/0!</v>
      </c>
      <c r="D40" s="265" t="e">
        <f t="shared" si="17"/>
        <v>#DIV/0!</v>
      </c>
      <c r="E40" s="265" t="e">
        <f t="shared" si="17"/>
        <v>#DIV/0!</v>
      </c>
      <c r="F40" s="265" t="e">
        <f t="shared" si="17"/>
        <v>#DIV/0!</v>
      </c>
      <c r="G40" s="265" t="e">
        <f t="shared" si="17"/>
        <v>#DIV/0!</v>
      </c>
      <c r="H40" s="265" t="e">
        <f t="shared" si="17"/>
        <v>#DIV/0!</v>
      </c>
      <c r="I40" s="265" t="e">
        <f t="shared" si="17"/>
        <v>#DIV/0!</v>
      </c>
      <c r="J40" s="265">
        <f t="shared" si="17"/>
        <v>-3566.7708057298569</v>
      </c>
      <c r="K40" s="265" t="e">
        <f t="shared" si="17"/>
        <v>#DIV/0!</v>
      </c>
      <c r="L40" s="265" t="e">
        <f t="shared" si="17"/>
        <v>#DIV/0!</v>
      </c>
      <c r="M40" s="265">
        <f t="shared" si="17"/>
        <v>-3566.7708057298569</v>
      </c>
      <c r="N40" s="265" t="e">
        <f t="shared" si="17"/>
        <v>#DIV/0!</v>
      </c>
      <c r="O40" s="265" t="e">
        <f t="shared" si="17"/>
        <v>#DIV/0!</v>
      </c>
      <c r="P40" s="265" t="e">
        <f t="shared" si="17"/>
        <v>#DIV/0!</v>
      </c>
      <c r="Q40" s="265" t="e">
        <f t="shared" si="17"/>
        <v>#DIV/0!</v>
      </c>
      <c r="R40" s="265">
        <f t="shared" si="17"/>
        <v>-3566.7708057298569</v>
      </c>
    </row>
    <row r="41" spans="1:18" s="270" customFormat="1">
      <c r="A41" s="267" t="s">
        <v>172</v>
      </c>
      <c r="B41" s="153">
        <v>0</v>
      </c>
      <c r="C41" s="153">
        <v>0</v>
      </c>
      <c r="D41" s="153">
        <v>0</v>
      </c>
      <c r="E41" s="268">
        <f>SUM(B41:D41)</f>
        <v>0</v>
      </c>
      <c r="F41" s="153">
        <v>0</v>
      </c>
      <c r="G41" s="153">
        <v>0</v>
      </c>
      <c r="H41" s="153">
        <v>0</v>
      </c>
      <c r="I41" s="268">
        <f>SUM(F41:H41)</f>
        <v>0</v>
      </c>
      <c r="J41" s="153">
        <f>'2019-07'!B41</f>
        <v>0</v>
      </c>
      <c r="K41" s="153">
        <f>'2018-08'!B41</f>
        <v>0</v>
      </c>
      <c r="L41" s="153">
        <f>'2018-09'!B41</f>
        <v>0</v>
      </c>
      <c r="M41" s="268">
        <f>SUM(J41:L41)</f>
        <v>0</v>
      </c>
      <c r="N41" s="268"/>
      <c r="O41" s="268"/>
      <c r="P41" s="268"/>
      <c r="Q41" s="268">
        <f>SUM(N41:P41)</f>
        <v>0</v>
      </c>
      <c r="R41" s="269">
        <f>E41+I41+M41+Q41</f>
        <v>0</v>
      </c>
    </row>
    <row r="42" spans="1:18">
      <c r="A42" s="232" t="s">
        <v>166</v>
      </c>
      <c r="B42" s="233">
        <f>SUM(B41)</f>
        <v>0</v>
      </c>
      <c r="C42" s="233">
        <f t="shared" ref="C42:D42" si="18">SUM(C41)</f>
        <v>0</v>
      </c>
      <c r="D42" s="233">
        <f t="shared" si="18"/>
        <v>0</v>
      </c>
      <c r="E42" s="233">
        <f>SUM(B42:D42)</f>
        <v>0</v>
      </c>
      <c r="F42" s="233">
        <f t="shared" ref="F42:H42" si="19">SUM(F41)</f>
        <v>0</v>
      </c>
      <c r="G42" s="233">
        <f t="shared" si="19"/>
        <v>0</v>
      </c>
      <c r="H42" s="233">
        <f t="shared" si="19"/>
        <v>0</v>
      </c>
      <c r="I42" s="233">
        <f>F42+G42+H42</f>
        <v>0</v>
      </c>
      <c r="J42" s="233">
        <f t="shared" ref="J42:L42" si="20">SUM(J41)</f>
        <v>0</v>
      </c>
      <c r="K42" s="233">
        <f t="shared" si="20"/>
        <v>0</v>
      </c>
      <c r="L42" s="233">
        <f t="shared" si="20"/>
        <v>0</v>
      </c>
      <c r="M42" s="233">
        <f>J42+K42+L42</f>
        <v>0</v>
      </c>
      <c r="N42" s="233"/>
      <c r="O42" s="233"/>
      <c r="P42" s="233"/>
      <c r="Q42" s="233">
        <f>N42+O42+P42</f>
        <v>0</v>
      </c>
      <c r="R42" s="233">
        <f>E42+I42+M42+Q42</f>
        <v>0</v>
      </c>
    </row>
    <row r="43" spans="1:18">
      <c r="A43" s="232" t="s">
        <v>173</v>
      </c>
      <c r="B43" s="271">
        <f>B39-B42</f>
        <v>0</v>
      </c>
      <c r="C43" s="271">
        <f t="shared" ref="C43:D43" si="21">C39-C42</f>
        <v>0</v>
      </c>
      <c r="D43" s="271">
        <f t="shared" si="21"/>
        <v>0</v>
      </c>
      <c r="E43" s="233">
        <f>SUM(B43:D43)</f>
        <v>0</v>
      </c>
      <c r="F43" s="271">
        <f t="shared" ref="F43:H43" si="22">F39-F42</f>
        <v>0</v>
      </c>
      <c r="G43" s="271">
        <f t="shared" si="22"/>
        <v>0</v>
      </c>
      <c r="H43" s="271">
        <f t="shared" si="22"/>
        <v>0</v>
      </c>
      <c r="I43" s="233">
        <f>F43+G43+H43</f>
        <v>0</v>
      </c>
      <c r="J43" s="271">
        <f t="shared" ref="J43:L43" si="23">J39-J42</f>
        <v>-1426743.99</v>
      </c>
      <c r="K43" s="271">
        <f t="shared" si="23"/>
        <v>0</v>
      </c>
      <c r="L43" s="271">
        <f t="shared" si="23"/>
        <v>0</v>
      </c>
      <c r="M43" s="233">
        <f>J43+K43+L43</f>
        <v>-1426743.99</v>
      </c>
      <c r="N43" s="233"/>
      <c r="O43" s="233"/>
      <c r="P43" s="233"/>
      <c r="Q43" s="233">
        <f>N43+O43+P43</f>
        <v>0</v>
      </c>
      <c r="R43" s="233">
        <f>E43+I43+M43+Q43</f>
        <v>-1426743.99</v>
      </c>
    </row>
    <row r="44" spans="1:18">
      <c r="A44" s="235" t="s">
        <v>174</v>
      </c>
      <c r="B44" s="236" t="e">
        <f>B43/B10</f>
        <v>#DIV/0!</v>
      </c>
      <c r="C44" s="236" t="e">
        <f t="shared" ref="C44:R44" si="24">C43/C10</f>
        <v>#DIV/0!</v>
      </c>
      <c r="D44" s="236" t="e">
        <f t="shared" si="24"/>
        <v>#DIV/0!</v>
      </c>
      <c r="E44" s="236" t="e">
        <f t="shared" si="24"/>
        <v>#DIV/0!</v>
      </c>
      <c r="F44" s="236" t="e">
        <f t="shared" si="24"/>
        <v>#DIV/0!</v>
      </c>
      <c r="G44" s="236" t="e">
        <f t="shared" si="24"/>
        <v>#DIV/0!</v>
      </c>
      <c r="H44" s="236" t="e">
        <f t="shared" si="24"/>
        <v>#DIV/0!</v>
      </c>
      <c r="I44" s="236" t="e">
        <f t="shared" si="24"/>
        <v>#DIV/0!</v>
      </c>
      <c r="J44" s="236">
        <f t="shared" si="24"/>
        <v>-3566.7708057298569</v>
      </c>
      <c r="K44" s="236" t="e">
        <f t="shared" si="24"/>
        <v>#DIV/0!</v>
      </c>
      <c r="L44" s="236" t="e">
        <f t="shared" si="24"/>
        <v>#DIV/0!</v>
      </c>
      <c r="M44" s="236">
        <f t="shared" si="24"/>
        <v>-3566.7708057298569</v>
      </c>
      <c r="N44" s="236" t="e">
        <f t="shared" si="24"/>
        <v>#DIV/0!</v>
      </c>
      <c r="O44" s="236" t="e">
        <f t="shared" si="24"/>
        <v>#DIV/0!</v>
      </c>
      <c r="P44" s="236" t="e">
        <f t="shared" si="24"/>
        <v>#DIV/0!</v>
      </c>
      <c r="Q44" s="236" t="e">
        <f t="shared" si="24"/>
        <v>#DIV/0!</v>
      </c>
      <c r="R44" s="236">
        <f t="shared" si="24"/>
        <v>-3566.7708057298569</v>
      </c>
    </row>
    <row r="45" spans="1:18">
      <c r="A45" s="237"/>
      <c r="B45" s="238"/>
      <c r="J45" s="265"/>
      <c r="K45" s="265"/>
      <c r="L45" s="265"/>
      <c r="M45" s="265"/>
      <c r="N45" s="265"/>
      <c r="O45" s="265"/>
      <c r="P45" s="265"/>
      <c r="Q45" s="265"/>
      <c r="R45" s="265"/>
    </row>
    <row r="46" spans="1:18">
      <c r="A46" s="227" t="s">
        <v>175</v>
      </c>
      <c r="B46" s="153">
        <v>0</v>
      </c>
      <c r="C46" s="153">
        <v>0</v>
      </c>
      <c r="D46" s="153">
        <v>0</v>
      </c>
      <c r="E46" s="268">
        <f>SUM(B46:D46)</f>
        <v>0</v>
      </c>
      <c r="F46" s="153">
        <v>0</v>
      </c>
      <c r="G46" s="153">
        <v>0</v>
      </c>
      <c r="H46" s="153">
        <v>0</v>
      </c>
      <c r="I46" s="268">
        <f>SUM(F46:H46)</f>
        <v>0</v>
      </c>
      <c r="J46" s="153">
        <f>'2019-07'!B46</f>
        <v>10040.700000000001</v>
      </c>
      <c r="K46" s="153">
        <f>'2018-08'!B46</f>
        <v>0</v>
      </c>
      <c r="L46" s="153">
        <f>'2018-09'!B46</f>
        <v>0</v>
      </c>
      <c r="M46" s="268">
        <f>SUM(J46:L46)</f>
        <v>10040.700000000001</v>
      </c>
      <c r="N46" s="231"/>
      <c r="O46" s="231"/>
      <c r="P46" s="231"/>
      <c r="Q46" s="268">
        <f>SUM(N46:P46)</f>
        <v>0</v>
      </c>
      <c r="R46" s="233">
        <f t="shared" ref="R46:R47" si="25">E46+I46+M46+Q46</f>
        <v>10040.700000000001</v>
      </c>
    </row>
    <row r="47" spans="1:18">
      <c r="A47" s="227" t="s">
        <v>176</v>
      </c>
      <c r="B47" s="153">
        <v>0</v>
      </c>
      <c r="C47" s="153">
        <v>0</v>
      </c>
      <c r="D47" s="153">
        <v>0</v>
      </c>
      <c r="E47" s="268">
        <f>SUM(B47:D47)</f>
        <v>0</v>
      </c>
      <c r="F47" s="153">
        <v>0</v>
      </c>
      <c r="G47" s="153">
        <v>0</v>
      </c>
      <c r="H47" s="153">
        <v>0</v>
      </c>
      <c r="I47" s="268">
        <f>SUM(F47:H47)</f>
        <v>0</v>
      </c>
      <c r="J47" s="153">
        <f>'2019-07'!B47</f>
        <v>0</v>
      </c>
      <c r="K47" s="153">
        <f>'2018-08'!B47</f>
        <v>0</v>
      </c>
      <c r="L47" s="153">
        <f>'2018-09'!B47</f>
        <v>0</v>
      </c>
      <c r="M47" s="268">
        <f>SUM(J47:L47)</f>
        <v>0</v>
      </c>
      <c r="N47" s="231"/>
      <c r="O47" s="231"/>
      <c r="P47" s="231"/>
      <c r="Q47" s="268">
        <f>SUM(N47:P47)</f>
        <v>0</v>
      </c>
      <c r="R47" s="233">
        <f t="shared" si="25"/>
        <v>0</v>
      </c>
    </row>
    <row r="48" spans="1:18">
      <c r="A48" s="223" t="s">
        <v>177</v>
      </c>
      <c r="B48" s="224">
        <f t="shared" ref="B48:R48" si="26">B46-B47</f>
        <v>0</v>
      </c>
      <c r="C48" s="224">
        <f t="shared" si="26"/>
        <v>0</v>
      </c>
      <c r="D48" s="224">
        <f t="shared" si="26"/>
        <v>0</v>
      </c>
      <c r="E48" s="224">
        <f t="shared" si="26"/>
        <v>0</v>
      </c>
      <c r="F48" s="224">
        <f t="shared" si="26"/>
        <v>0</v>
      </c>
      <c r="G48" s="224">
        <f t="shared" si="26"/>
        <v>0</v>
      </c>
      <c r="H48" s="224">
        <f t="shared" si="26"/>
        <v>0</v>
      </c>
      <c r="I48" s="224">
        <f t="shared" si="26"/>
        <v>0</v>
      </c>
      <c r="J48" s="224">
        <f t="shared" si="26"/>
        <v>10040.700000000001</v>
      </c>
      <c r="K48" s="224">
        <f t="shared" si="26"/>
        <v>0</v>
      </c>
      <c r="L48" s="224">
        <f t="shared" si="26"/>
        <v>0</v>
      </c>
      <c r="M48" s="224">
        <f t="shared" si="26"/>
        <v>10040.700000000001</v>
      </c>
      <c r="N48" s="224">
        <f t="shared" si="26"/>
        <v>0</v>
      </c>
      <c r="O48" s="224">
        <f t="shared" si="26"/>
        <v>0</v>
      </c>
      <c r="P48" s="224">
        <f t="shared" si="26"/>
        <v>0</v>
      </c>
      <c r="Q48" s="224">
        <f t="shared" si="26"/>
        <v>0</v>
      </c>
      <c r="R48" s="224">
        <f t="shared" si="26"/>
        <v>10040.700000000001</v>
      </c>
    </row>
    <row r="49" spans="1:61">
      <c r="A49" s="241"/>
      <c r="B49" s="242"/>
    </row>
    <row r="50" spans="1:61" s="206" customFormat="1">
      <c r="A50" s="243" t="s">
        <v>178</v>
      </c>
      <c r="B50" s="242"/>
      <c r="C50" s="242"/>
      <c r="D50" s="242"/>
      <c r="E50" s="242"/>
      <c r="F50" s="242"/>
      <c r="G50" s="242"/>
      <c r="H50" s="242"/>
      <c r="I50" s="242"/>
      <c r="J50" s="242"/>
      <c r="K50" s="242"/>
      <c r="L50" s="242"/>
      <c r="M50" s="242"/>
      <c r="N50" s="242"/>
      <c r="O50" s="242"/>
      <c r="P50" s="242"/>
      <c r="Q50" s="242"/>
      <c r="R50" s="242"/>
      <c r="S50" s="242"/>
      <c r="T50" s="242"/>
      <c r="U50" s="242"/>
      <c r="V50" s="242"/>
      <c r="W50" s="242"/>
      <c r="X50" s="242"/>
      <c r="Y50" s="242"/>
      <c r="Z50" s="242"/>
      <c r="AA50" s="242"/>
      <c r="AB50" s="242"/>
      <c r="AC50" s="242"/>
      <c r="AD50" s="242"/>
      <c r="AE50" s="242"/>
      <c r="AF50" s="242"/>
      <c r="AG50" s="242"/>
      <c r="AH50" s="242"/>
      <c r="AI50" s="242"/>
      <c r="AJ50" s="242"/>
      <c r="AK50" s="242"/>
      <c r="AL50" s="242"/>
      <c r="AM50" s="242"/>
      <c r="AN50" s="242"/>
      <c r="AO50" s="242"/>
      <c r="AP50" s="242"/>
      <c r="AQ50" s="242"/>
      <c r="AR50" s="242"/>
      <c r="AS50" s="242"/>
      <c r="AT50" s="242"/>
      <c r="AU50" s="242"/>
      <c r="AV50" s="242"/>
      <c r="AW50" s="242"/>
      <c r="AX50" s="242"/>
      <c r="AY50" s="242"/>
      <c r="AZ50" s="242"/>
      <c r="BA50" s="242"/>
      <c r="BB50" s="242"/>
      <c r="BC50" s="242"/>
      <c r="BD50" s="242"/>
      <c r="BE50" s="242"/>
      <c r="BF50" s="242"/>
      <c r="BG50" s="242"/>
      <c r="BH50" s="242"/>
      <c r="BI50" s="242"/>
    </row>
    <row r="51" spans="1:61" s="206" customFormat="1">
      <c r="A51" s="241" t="s">
        <v>179</v>
      </c>
      <c r="B51" s="242">
        <f>IFERROR(B10/B5,0)</f>
        <v>0</v>
      </c>
      <c r="C51" s="242">
        <f t="shared" ref="C51:R51" si="27">IFERROR(C10/C5,0)</f>
        <v>0</v>
      </c>
      <c r="D51" s="242">
        <f t="shared" si="27"/>
        <v>0</v>
      </c>
      <c r="E51" s="242">
        <f t="shared" si="27"/>
        <v>0</v>
      </c>
      <c r="F51" s="242">
        <f t="shared" si="27"/>
        <v>0</v>
      </c>
      <c r="G51" s="242">
        <f t="shared" si="27"/>
        <v>0</v>
      </c>
      <c r="H51" s="242">
        <f t="shared" si="27"/>
        <v>0</v>
      </c>
      <c r="I51" s="242">
        <f t="shared" si="27"/>
        <v>0</v>
      </c>
      <c r="J51" s="242">
        <f t="shared" si="27"/>
        <v>0</v>
      </c>
      <c r="K51" s="242">
        <f t="shared" si="27"/>
        <v>0</v>
      </c>
      <c r="L51" s="242">
        <f t="shared" si="27"/>
        <v>0</v>
      </c>
      <c r="M51" s="242">
        <f t="shared" si="27"/>
        <v>0</v>
      </c>
      <c r="N51" s="242">
        <f t="shared" si="27"/>
        <v>0</v>
      </c>
      <c r="O51" s="242">
        <f t="shared" si="27"/>
        <v>0</v>
      </c>
      <c r="P51" s="242">
        <f t="shared" si="27"/>
        <v>0</v>
      </c>
      <c r="Q51" s="242">
        <f t="shared" si="27"/>
        <v>0</v>
      </c>
      <c r="R51" s="242">
        <f t="shared" si="27"/>
        <v>0</v>
      </c>
      <c r="S51" s="242"/>
      <c r="T51" s="242"/>
      <c r="U51" s="242"/>
      <c r="V51" s="242"/>
      <c r="W51" s="242"/>
      <c r="X51" s="242"/>
      <c r="Y51" s="242"/>
      <c r="Z51" s="242"/>
      <c r="AA51" s="242"/>
      <c r="AB51" s="242"/>
      <c r="AC51" s="242"/>
      <c r="AD51" s="242"/>
      <c r="AE51" s="242"/>
      <c r="AF51" s="242"/>
      <c r="AG51" s="242"/>
      <c r="AH51" s="242"/>
      <c r="AI51" s="242"/>
      <c r="AJ51" s="242"/>
      <c r="AK51" s="242"/>
      <c r="AL51" s="242"/>
      <c r="AM51" s="242"/>
      <c r="AN51" s="242"/>
      <c r="AO51" s="242"/>
      <c r="AP51" s="242"/>
      <c r="AQ51" s="242"/>
      <c r="AR51" s="242"/>
      <c r="AS51" s="242"/>
      <c r="AT51" s="242"/>
      <c r="AU51" s="242"/>
      <c r="AV51" s="242"/>
      <c r="AW51" s="242"/>
      <c r="AX51" s="242"/>
      <c r="AY51" s="242"/>
      <c r="AZ51" s="242"/>
      <c r="BA51" s="242"/>
      <c r="BB51" s="242"/>
      <c r="BC51" s="242"/>
      <c r="BD51" s="242"/>
      <c r="BE51" s="242"/>
      <c r="BF51" s="242"/>
      <c r="BG51" s="242"/>
      <c r="BH51" s="242"/>
      <c r="BI51" s="242"/>
    </row>
    <row r="52" spans="1:61" s="206" customFormat="1">
      <c r="A52" s="241" t="s">
        <v>180</v>
      </c>
      <c r="B52" s="242">
        <f>IFERROR(B13/B5,0)</f>
        <v>0</v>
      </c>
      <c r="C52" s="242">
        <f t="shared" ref="C52:R52" si="28">IFERROR(C13/C5,0)</f>
        <v>0</v>
      </c>
      <c r="D52" s="242">
        <f t="shared" si="28"/>
        <v>0</v>
      </c>
      <c r="E52" s="242">
        <f t="shared" si="28"/>
        <v>0</v>
      </c>
      <c r="F52" s="242">
        <f t="shared" si="28"/>
        <v>0</v>
      </c>
      <c r="G52" s="242">
        <f t="shared" si="28"/>
        <v>0</v>
      </c>
      <c r="H52" s="242">
        <f t="shared" si="28"/>
        <v>0</v>
      </c>
      <c r="I52" s="242">
        <f t="shared" si="28"/>
        <v>0</v>
      </c>
      <c r="J52" s="242">
        <f t="shared" si="28"/>
        <v>0</v>
      </c>
      <c r="K52" s="242">
        <f t="shared" si="28"/>
        <v>0</v>
      </c>
      <c r="L52" s="242">
        <f t="shared" si="28"/>
        <v>0</v>
      </c>
      <c r="M52" s="242">
        <f t="shared" si="28"/>
        <v>0</v>
      </c>
      <c r="N52" s="242">
        <f t="shared" si="28"/>
        <v>0</v>
      </c>
      <c r="O52" s="242">
        <f t="shared" si="28"/>
        <v>0</v>
      </c>
      <c r="P52" s="242">
        <f t="shared" si="28"/>
        <v>0</v>
      </c>
      <c r="Q52" s="242">
        <f t="shared" si="28"/>
        <v>0</v>
      </c>
      <c r="R52" s="242">
        <f t="shared" si="28"/>
        <v>0</v>
      </c>
      <c r="S52" s="242"/>
      <c r="T52" s="242"/>
      <c r="U52" s="242"/>
      <c r="V52" s="242"/>
      <c r="W52" s="242"/>
      <c r="X52" s="242"/>
      <c r="Y52" s="242"/>
      <c r="Z52" s="242"/>
      <c r="AA52" s="242"/>
      <c r="AB52" s="242"/>
      <c r="AC52" s="242"/>
      <c r="AD52" s="242"/>
      <c r="AE52" s="242"/>
      <c r="AF52" s="242"/>
      <c r="AG52" s="242"/>
      <c r="AH52" s="242"/>
      <c r="AI52" s="242"/>
      <c r="AJ52" s="242"/>
      <c r="AK52" s="242"/>
      <c r="AL52" s="242"/>
      <c r="AM52" s="242"/>
      <c r="AN52" s="242"/>
      <c r="AO52" s="242"/>
      <c r="AP52" s="242"/>
      <c r="AQ52" s="242"/>
      <c r="AR52" s="242"/>
      <c r="AS52" s="242"/>
      <c r="AT52" s="242"/>
      <c r="AU52" s="242"/>
      <c r="AV52" s="242"/>
      <c r="AW52" s="242"/>
      <c r="AX52" s="242"/>
      <c r="AY52" s="242"/>
      <c r="AZ52" s="242"/>
      <c r="BA52" s="242"/>
      <c r="BB52" s="242"/>
      <c r="BC52" s="242"/>
      <c r="BD52" s="242"/>
      <c r="BE52" s="242"/>
      <c r="BF52" s="242"/>
      <c r="BG52" s="242"/>
      <c r="BH52" s="242"/>
      <c r="BI52" s="242"/>
    </row>
    <row r="53" spans="1:61" s="206" customFormat="1">
      <c r="A53" s="241" t="s">
        <v>181</v>
      </c>
      <c r="B53" s="242">
        <f>IFERROR(B10/(B13+B26),0)</f>
        <v>0</v>
      </c>
      <c r="C53" s="242">
        <f t="shared" ref="C53:R53" si="29">IFERROR(C10/(C13+C26),0)</f>
        <v>0</v>
      </c>
      <c r="D53" s="242">
        <f t="shared" si="29"/>
        <v>0</v>
      </c>
      <c r="E53" s="242">
        <f t="shared" si="29"/>
        <v>0</v>
      </c>
      <c r="F53" s="242">
        <f t="shared" si="29"/>
        <v>0</v>
      </c>
      <c r="G53" s="242">
        <f t="shared" si="29"/>
        <v>0</v>
      </c>
      <c r="H53" s="242">
        <f t="shared" si="29"/>
        <v>0</v>
      </c>
      <c r="I53" s="242">
        <f t="shared" si="29"/>
        <v>0</v>
      </c>
      <c r="J53" s="242">
        <f t="shared" si="29"/>
        <v>9.8272897012578611E-4</v>
      </c>
      <c r="K53" s="242">
        <f t="shared" si="29"/>
        <v>0</v>
      </c>
      <c r="L53" s="242">
        <f t="shared" si="29"/>
        <v>0</v>
      </c>
      <c r="M53" s="242">
        <f t="shared" si="29"/>
        <v>9.8272897012578611E-4</v>
      </c>
      <c r="N53" s="242">
        <f t="shared" si="29"/>
        <v>0</v>
      </c>
      <c r="O53" s="242">
        <f t="shared" si="29"/>
        <v>0</v>
      </c>
      <c r="P53" s="242">
        <f t="shared" si="29"/>
        <v>0</v>
      </c>
      <c r="Q53" s="242">
        <f t="shared" si="29"/>
        <v>0</v>
      </c>
      <c r="R53" s="242">
        <f t="shared" si="29"/>
        <v>9.8272897012578611E-4</v>
      </c>
      <c r="S53" s="242"/>
      <c r="T53" s="242"/>
      <c r="U53" s="242"/>
      <c r="V53" s="242"/>
      <c r="W53" s="242"/>
      <c r="X53" s="242"/>
      <c r="Y53" s="242"/>
      <c r="Z53" s="242"/>
      <c r="AA53" s="242"/>
      <c r="AB53" s="242"/>
      <c r="AC53" s="242"/>
      <c r="AD53" s="242"/>
      <c r="AE53" s="242"/>
      <c r="AF53" s="242"/>
      <c r="AG53" s="242"/>
      <c r="AH53" s="242"/>
      <c r="AI53" s="242"/>
      <c r="AJ53" s="242"/>
      <c r="AK53" s="242"/>
      <c r="AL53" s="242"/>
      <c r="AM53" s="242"/>
      <c r="AN53" s="242"/>
      <c r="AO53" s="242"/>
      <c r="AP53" s="242"/>
      <c r="AQ53" s="242"/>
      <c r="AR53" s="242"/>
      <c r="AS53" s="242"/>
      <c r="AT53" s="242"/>
      <c r="AU53" s="242"/>
      <c r="AV53" s="242"/>
      <c r="AW53" s="242"/>
      <c r="AX53" s="242"/>
      <c r="AY53" s="242"/>
      <c r="AZ53" s="242"/>
      <c r="BA53" s="242"/>
      <c r="BB53" s="242"/>
      <c r="BC53" s="242"/>
      <c r="BD53" s="242"/>
      <c r="BE53" s="242"/>
      <c r="BF53" s="242"/>
      <c r="BG53" s="242"/>
      <c r="BH53" s="242"/>
      <c r="BI53" s="242"/>
    </row>
    <row r="54" spans="1:61" s="206" customFormat="1">
      <c r="A54" s="241" t="s">
        <v>182</v>
      </c>
      <c r="B54" s="242">
        <f>IFERROR((B15+B26)/B10,0)</f>
        <v>0</v>
      </c>
      <c r="C54" s="242">
        <f t="shared" ref="C54:R54" si="30">IFERROR((C15+C26)/C10,0)</f>
        <v>0</v>
      </c>
      <c r="D54" s="242">
        <f t="shared" si="30"/>
        <v>0</v>
      </c>
      <c r="E54" s="242">
        <f t="shared" si="30"/>
        <v>0</v>
      </c>
      <c r="F54" s="242">
        <f t="shared" si="30"/>
        <v>0</v>
      </c>
      <c r="G54" s="242">
        <f t="shared" si="30"/>
        <v>0</v>
      </c>
      <c r="H54" s="242">
        <f t="shared" si="30"/>
        <v>0</v>
      </c>
      <c r="I54" s="242">
        <f t="shared" si="30"/>
        <v>0</v>
      </c>
      <c r="J54" s="242">
        <f t="shared" si="30"/>
        <v>1017.5745606359841</v>
      </c>
      <c r="K54" s="242">
        <f t="shared" si="30"/>
        <v>0</v>
      </c>
      <c r="L54" s="242">
        <f t="shared" si="30"/>
        <v>0</v>
      </c>
      <c r="M54" s="242">
        <f t="shared" si="30"/>
        <v>1017.5745606359841</v>
      </c>
      <c r="N54" s="242">
        <f t="shared" si="30"/>
        <v>0</v>
      </c>
      <c r="O54" s="242">
        <f t="shared" si="30"/>
        <v>0</v>
      </c>
      <c r="P54" s="242">
        <f t="shared" si="30"/>
        <v>0</v>
      </c>
      <c r="Q54" s="242">
        <f t="shared" si="30"/>
        <v>0</v>
      </c>
      <c r="R54" s="242">
        <f t="shared" si="30"/>
        <v>1017.5745606359841</v>
      </c>
      <c r="S54" s="242"/>
      <c r="T54" s="242"/>
      <c r="U54" s="242"/>
      <c r="V54" s="242"/>
      <c r="W54" s="242"/>
      <c r="X54" s="242"/>
      <c r="Y54" s="242"/>
      <c r="Z54" s="242"/>
      <c r="AA54" s="242"/>
      <c r="AB54" s="242"/>
      <c r="AC54" s="242"/>
      <c r="AD54" s="242"/>
      <c r="AE54" s="242"/>
      <c r="AF54" s="242"/>
      <c r="AG54" s="242"/>
      <c r="AH54" s="242"/>
      <c r="AI54" s="242"/>
      <c r="AJ54" s="242"/>
      <c r="AK54" s="242"/>
      <c r="AL54" s="242"/>
      <c r="AM54" s="242"/>
      <c r="AN54" s="242"/>
      <c r="AO54" s="242"/>
      <c r="AP54" s="242"/>
      <c r="AQ54" s="242"/>
      <c r="AR54" s="242"/>
      <c r="AS54" s="242"/>
      <c r="AT54" s="242"/>
      <c r="AU54" s="242"/>
      <c r="AV54" s="242"/>
      <c r="AW54" s="242"/>
      <c r="AX54" s="242"/>
      <c r="AY54" s="242"/>
      <c r="AZ54" s="242"/>
      <c r="BA54" s="242"/>
      <c r="BB54" s="242"/>
      <c r="BC54" s="242"/>
      <c r="BD54" s="242"/>
      <c r="BE54" s="242"/>
      <c r="BF54" s="242"/>
      <c r="BG54" s="242"/>
      <c r="BH54" s="242"/>
      <c r="BI54" s="242"/>
    </row>
    <row r="55" spans="1:61">
      <c r="A55" s="242"/>
      <c r="B55" s="242"/>
    </row>
    <row r="56" spans="1:61">
      <c r="A56" s="242"/>
      <c r="B56" s="242"/>
    </row>
    <row r="57" spans="1:61">
      <c r="A57" s="242"/>
      <c r="B57" s="242"/>
    </row>
    <row r="58" spans="1:61">
      <c r="A58" s="242"/>
      <c r="B58" s="242"/>
    </row>
    <row r="59" spans="1:61">
      <c r="A59" s="242"/>
      <c r="B59" s="242"/>
    </row>
    <row r="60" spans="1:61">
      <c r="A60" s="242"/>
      <c r="B60" s="242"/>
    </row>
    <row r="61" spans="1:61">
      <c r="A61" s="242"/>
      <c r="B61" s="242"/>
    </row>
    <row r="62" spans="1:61">
      <c r="A62" s="242"/>
      <c r="B62" s="242"/>
    </row>
    <row r="63" spans="1:61">
      <c r="A63" s="242"/>
      <c r="B63" s="242"/>
    </row>
    <row r="64" spans="1:61">
      <c r="A64" s="242"/>
      <c r="B64" s="242"/>
    </row>
    <row r="65" spans="1:2">
      <c r="A65" s="242"/>
      <c r="B65" s="242"/>
    </row>
    <row r="66" spans="1:2">
      <c r="A66" s="272" t="s">
        <v>183</v>
      </c>
      <c r="B66" s="242"/>
    </row>
    <row r="67" spans="1:2">
      <c r="B67" s="242"/>
    </row>
    <row r="68" spans="1:2">
      <c r="A68" s="273" t="s">
        <v>178</v>
      </c>
      <c r="B68" s="242"/>
    </row>
    <row r="69" spans="1:2">
      <c r="A69" s="272" t="s">
        <v>184</v>
      </c>
      <c r="B69" s="242"/>
    </row>
    <row r="70" spans="1:2">
      <c r="A70" s="272" t="s">
        <v>185</v>
      </c>
      <c r="B70" s="239"/>
    </row>
    <row r="71" spans="1:2">
      <c r="A71" s="272" t="s">
        <v>186</v>
      </c>
      <c r="B71" s="221"/>
    </row>
    <row r="72" spans="1:2">
      <c r="A72" s="272" t="s">
        <v>187</v>
      </c>
    </row>
    <row r="73" spans="1:2">
      <c r="A73" s="272" t="s">
        <v>188</v>
      </c>
      <c r="B73" s="239" t="e">
        <f>B14/B5</f>
        <v>#DIV/0!</v>
      </c>
    </row>
    <row r="74" spans="1:2">
      <c r="A74" s="272" t="s">
        <v>189</v>
      </c>
      <c r="B74" s="239" t="e">
        <f>(B19+B20+B21-B89)/B5</f>
        <v>#DIV/0!</v>
      </c>
    </row>
    <row r="75" spans="1:2">
      <c r="A75" s="272"/>
      <c r="B75" s="239" t="e">
        <f>B12/(B17+B18+B19)</f>
        <v>#DIV/0!</v>
      </c>
    </row>
    <row r="76" spans="1:2">
      <c r="A76" s="273" t="s">
        <v>190</v>
      </c>
      <c r="B76" s="206" t="e">
        <f>(B20+B21)/B14</f>
        <v>#DIV/0!</v>
      </c>
    </row>
    <row r="77" spans="1:2">
      <c r="A77" s="272" t="s">
        <v>191</v>
      </c>
      <c r="B77" s="206" t="e">
        <f>B35/B14</f>
        <v>#DIV/0!</v>
      </c>
    </row>
    <row r="78" spans="1:2">
      <c r="A78" s="272" t="s">
        <v>192</v>
      </c>
      <c r="B78" s="274" t="e">
        <f>ROUND(B5/(B4-B5),0)</f>
        <v>#DIV/0!</v>
      </c>
    </row>
    <row r="79" spans="1:2">
      <c r="A79" s="272" t="s">
        <v>193</v>
      </c>
    </row>
    <row r="80" spans="1:2">
      <c r="A80" s="272" t="s">
        <v>194</v>
      </c>
    </row>
    <row r="81" spans="1:2">
      <c r="A81" s="272" t="s">
        <v>195</v>
      </c>
    </row>
    <row r="82" spans="1:2">
      <c r="A82" s="272"/>
    </row>
    <row r="83" spans="1:2">
      <c r="A83" s="273" t="s">
        <v>196</v>
      </c>
    </row>
    <row r="84" spans="1:2">
      <c r="A84" s="272" t="s">
        <v>197</v>
      </c>
    </row>
    <row r="85" spans="1:2">
      <c r="A85" s="272" t="s">
        <v>198</v>
      </c>
    </row>
    <row r="86" spans="1:2">
      <c r="A86" s="272" t="s">
        <v>199</v>
      </c>
    </row>
    <row r="87" spans="1:2">
      <c r="A87" s="272"/>
    </row>
    <row r="88" spans="1:2">
      <c r="A88" s="273" t="s">
        <v>200</v>
      </c>
      <c r="B88" s="239"/>
    </row>
    <row r="89" spans="1:2">
      <c r="A89" s="272" t="s">
        <v>202</v>
      </c>
      <c r="B89" s="239"/>
    </row>
    <row r="90" spans="1:2">
      <c r="A90" s="272" t="s">
        <v>203</v>
      </c>
      <c r="B90" s="206">
        <f>B88+B89</f>
        <v>0</v>
      </c>
    </row>
    <row r="91" spans="1:2">
      <c r="A91" s="272" t="s">
        <v>204</v>
      </c>
    </row>
    <row r="92" spans="1:2">
      <c r="A92" s="272"/>
    </row>
    <row r="93" spans="1:2">
      <c r="A93" s="273" t="s">
        <v>205</v>
      </c>
      <c r="B93" s="239"/>
    </row>
    <row r="94" spans="1:2">
      <c r="A94" s="272" t="s">
        <v>206</v>
      </c>
      <c r="B94" s="239"/>
    </row>
    <row r="95" spans="1:2">
      <c r="A95" s="272" t="s">
        <v>207</v>
      </c>
      <c r="B95" s="206">
        <f>B93+B94</f>
        <v>0</v>
      </c>
    </row>
    <row r="96" spans="1:2">
      <c r="A96" s="272" t="s">
        <v>208</v>
      </c>
    </row>
    <row r="97" spans="1:18">
      <c r="A97" s="272"/>
    </row>
    <row r="98" spans="1:18">
      <c r="A98" s="273" t="s">
        <v>209</v>
      </c>
      <c r="B98" s="239"/>
    </row>
    <row r="99" spans="1:18">
      <c r="A99" s="275" t="s">
        <v>210</v>
      </c>
      <c r="B99" s="239"/>
    </row>
    <row r="100" spans="1:18">
      <c r="A100" s="276" t="s">
        <v>211</v>
      </c>
      <c r="B100" s="206">
        <f>B98-B99</f>
        <v>0</v>
      </c>
    </row>
    <row r="101" spans="1:18">
      <c r="A101" s="275" t="s">
        <v>212</v>
      </c>
    </row>
    <row r="102" spans="1:18">
      <c r="A102" s="276"/>
    </row>
    <row r="103" spans="1:18">
      <c r="A103" s="276" t="s">
        <v>213</v>
      </c>
      <c r="B103" s="206" t="e">
        <f>B14/#REF!/1000</f>
        <v>#REF!</v>
      </c>
    </row>
    <row r="104" spans="1:18">
      <c r="A104" s="276" t="s">
        <v>214</v>
      </c>
      <c r="B104" s="206" t="e">
        <f>-B25/#REF!/1000</f>
        <v>#REF!</v>
      </c>
    </row>
    <row r="105" spans="1:18">
      <c r="A105" s="276" t="s">
        <v>215</v>
      </c>
      <c r="B105" s="239" t="e">
        <f>B103+B104</f>
        <v>#REF!</v>
      </c>
    </row>
    <row r="106" spans="1:18">
      <c r="A106" s="275" t="s">
        <v>216</v>
      </c>
      <c r="C106" s="242" t="e">
        <f>C141-C39/#REF!</f>
        <v>#REF!</v>
      </c>
      <c r="D106" s="242" t="e">
        <f>D141-D39/#REF!</f>
        <v>#REF!</v>
      </c>
      <c r="E106" s="242" t="e">
        <f>E141-E39/#REF!</f>
        <v>#REF!</v>
      </c>
      <c r="F106" s="242" t="e">
        <f>F141-F39/#REF!</f>
        <v>#REF!</v>
      </c>
      <c r="G106" s="242" t="e">
        <f>G141-G39/#REF!</f>
        <v>#REF!</v>
      </c>
      <c r="H106" s="242" t="e">
        <f>H141-H39/#REF!</f>
        <v>#REF!</v>
      </c>
      <c r="I106" s="242" t="e">
        <f>I141-I39/#REF!</f>
        <v>#REF!</v>
      </c>
      <c r="J106" s="242" t="e">
        <f>J141-J39/#REF!</f>
        <v>#REF!</v>
      </c>
      <c r="K106" s="242" t="e">
        <f>K141-K39/#REF!</f>
        <v>#REF!</v>
      </c>
      <c r="L106" s="242" t="e">
        <f>L141-L39/#REF!</f>
        <v>#REF!</v>
      </c>
      <c r="M106" s="242" t="e">
        <f>M141-M39/#REF!</f>
        <v>#REF!</v>
      </c>
      <c r="N106" s="242" t="e">
        <f>N141-N39/#REF!</f>
        <v>#REF!</v>
      </c>
      <c r="O106" s="242" t="e">
        <f>O141-O39/#REF!</f>
        <v>#REF!</v>
      </c>
      <c r="P106" s="242" t="e">
        <f>P141-P39/#REF!</f>
        <v>#REF!</v>
      </c>
      <c r="Q106" s="242" t="e">
        <f>Q141-Q39/#REF!</f>
        <v>#REF!</v>
      </c>
      <c r="R106" s="242" t="e">
        <f>R141-R39/#REF!</f>
        <v>#REF!</v>
      </c>
    </row>
    <row r="107" spans="1:18">
      <c r="A107" s="276"/>
      <c r="B107" s="206" t="e">
        <f>-B32/#REF!/1000</f>
        <v>#REF!</v>
      </c>
      <c r="C107" s="260" t="s">
        <v>4</v>
      </c>
      <c r="D107" s="260" t="s">
        <v>5</v>
      </c>
      <c r="E107" s="261" t="s">
        <v>14</v>
      </c>
      <c r="F107" s="260" t="s">
        <v>133</v>
      </c>
      <c r="G107" s="260" t="s">
        <v>134</v>
      </c>
      <c r="H107" s="260" t="s">
        <v>135</v>
      </c>
      <c r="I107" s="261" t="s">
        <v>15</v>
      </c>
      <c r="J107" s="260" t="s">
        <v>16</v>
      </c>
      <c r="K107" s="260" t="s">
        <v>8</v>
      </c>
      <c r="L107" s="260" t="s">
        <v>9</v>
      </c>
      <c r="M107" s="261" t="s">
        <v>17</v>
      </c>
      <c r="N107" s="260" t="s">
        <v>136</v>
      </c>
      <c r="O107" s="260" t="s">
        <v>137</v>
      </c>
      <c r="P107" s="260" t="s">
        <v>138</v>
      </c>
      <c r="Q107" s="261" t="s">
        <v>18</v>
      </c>
      <c r="R107" s="260" t="s">
        <v>19</v>
      </c>
    </row>
    <row r="108" spans="1:18">
      <c r="A108" s="275" t="s">
        <v>217</v>
      </c>
      <c r="B108" s="206" t="e">
        <f>-B33/#REF!/1000</f>
        <v>#REF!</v>
      </c>
      <c r="C108" s="153" t="e">
        <f>C6/#REF!</f>
        <v>#REF!</v>
      </c>
      <c r="D108" s="153" t="e">
        <f>D6/#REF!</f>
        <v>#REF!</v>
      </c>
      <c r="E108" s="153" t="e">
        <f>SUM(B108:D108)</f>
        <v>#REF!</v>
      </c>
      <c r="F108" s="153" t="e">
        <f>F6/#REF!</f>
        <v>#REF!</v>
      </c>
      <c r="G108" s="153" t="e">
        <f>G6/#REF!</f>
        <v>#REF!</v>
      </c>
      <c r="H108" s="153" t="e">
        <f>H6/#REF!</f>
        <v>#REF!</v>
      </c>
      <c r="I108" s="153" t="e">
        <f>SUM(F108:H108)</f>
        <v>#REF!</v>
      </c>
      <c r="J108" s="153" t="e">
        <f>J6/#REF!</f>
        <v>#REF!</v>
      </c>
      <c r="K108" s="153" t="e">
        <f>K6/#REF!</f>
        <v>#REF!</v>
      </c>
      <c r="L108" s="153" t="e">
        <f>L6/#REF!</f>
        <v>#REF!</v>
      </c>
      <c r="M108" s="153" t="e">
        <f>SUM(J108:L108)</f>
        <v>#REF!</v>
      </c>
      <c r="N108" s="153" t="e">
        <f>N6/#REF!</f>
        <v>#REF!</v>
      </c>
      <c r="O108" s="153" t="e">
        <f>O6/#REF!</f>
        <v>#REF!</v>
      </c>
      <c r="P108" s="153" t="e">
        <f>P6/#REF!</f>
        <v>#REF!</v>
      </c>
      <c r="Q108" s="153" t="e">
        <f>SUM(N108:P108)</f>
        <v>#REF!</v>
      </c>
      <c r="R108" s="153" t="e">
        <f>E108+I108+M108+Q108</f>
        <v>#REF!</v>
      </c>
    </row>
    <row r="109" spans="1:18">
      <c r="B109" s="239" t="e">
        <f>-B34/#REF!/1000</f>
        <v>#REF!</v>
      </c>
      <c r="C109" s="153" t="e">
        <f>C7/#REF!</f>
        <v>#REF!</v>
      </c>
      <c r="D109" s="153" t="e">
        <f>D7/#REF!</f>
        <v>#REF!</v>
      </c>
      <c r="E109" s="153" t="e">
        <f>SUM(B109:D109)</f>
        <v>#REF!</v>
      </c>
      <c r="F109" s="153" t="e">
        <f>F7/#REF!</f>
        <v>#REF!</v>
      </c>
      <c r="G109" s="153" t="e">
        <f>G7/#REF!</f>
        <v>#REF!</v>
      </c>
      <c r="H109" s="153" t="e">
        <f>H7/#REF!</f>
        <v>#REF!</v>
      </c>
      <c r="I109" s="153" t="e">
        <f>SUM(F109:H109)</f>
        <v>#REF!</v>
      </c>
      <c r="J109" s="153" t="e">
        <f>J7/#REF!</f>
        <v>#REF!</v>
      </c>
      <c r="K109" s="153" t="e">
        <f>K7/#REF!</f>
        <v>#REF!</v>
      </c>
      <c r="L109" s="153" t="e">
        <f>L7/#REF!</f>
        <v>#REF!</v>
      </c>
      <c r="M109" s="153" t="e">
        <f>SUM(J109:L109)</f>
        <v>#REF!</v>
      </c>
      <c r="N109" s="153" t="e">
        <f>N7/#REF!</f>
        <v>#REF!</v>
      </c>
      <c r="O109" s="153" t="e">
        <f>O7/#REF!</f>
        <v>#REF!</v>
      </c>
      <c r="P109" s="153" t="e">
        <f>P7/#REF!</f>
        <v>#REF!</v>
      </c>
      <c r="Q109" s="153" t="e">
        <f>SUM(N109:P109)</f>
        <v>#REF!</v>
      </c>
      <c r="R109" s="153" t="e">
        <f t="shared" ref="R109:R124" si="31">E109+I109+M109+Q109</f>
        <v>#REF!</v>
      </c>
    </row>
    <row r="110" spans="1:18">
      <c r="A110" s="273" t="s">
        <v>218</v>
      </c>
      <c r="B110" s="206" t="e">
        <f>B107+B108+B109</f>
        <v>#REF!</v>
      </c>
      <c r="C110" s="153" t="e">
        <f>C8/#REF!</f>
        <v>#REF!</v>
      </c>
      <c r="D110" s="153" t="e">
        <f>D8/#REF!</f>
        <v>#REF!</v>
      </c>
      <c r="E110" s="153" t="e">
        <f>SUM(B110:D110)</f>
        <v>#REF!</v>
      </c>
      <c r="F110" s="153" t="e">
        <f>F8/#REF!</f>
        <v>#REF!</v>
      </c>
      <c r="G110" s="153" t="e">
        <f>G8/#REF!</f>
        <v>#REF!</v>
      </c>
      <c r="H110" s="153" t="e">
        <f>H8/#REF!</f>
        <v>#REF!</v>
      </c>
      <c r="I110" s="153" t="e">
        <f>SUM(F110:H110)</f>
        <v>#REF!</v>
      </c>
      <c r="J110" s="153" t="e">
        <f>J8/#REF!</f>
        <v>#REF!</v>
      </c>
      <c r="K110" s="153" t="e">
        <f>K8/#REF!</f>
        <v>#REF!</v>
      </c>
      <c r="L110" s="153" t="e">
        <f>L8/#REF!</f>
        <v>#REF!</v>
      </c>
      <c r="M110" s="153" t="e">
        <f>SUM(J110:L110)</f>
        <v>#REF!</v>
      </c>
      <c r="N110" s="153" t="e">
        <f>N8/#REF!</f>
        <v>#REF!</v>
      </c>
      <c r="O110" s="153" t="e">
        <f>O8/#REF!</f>
        <v>#REF!</v>
      </c>
      <c r="P110" s="153" t="e">
        <f>P8/#REF!</f>
        <v>#REF!</v>
      </c>
      <c r="Q110" s="153" t="e">
        <f>SUM(N110:P110)</f>
        <v>#REF!</v>
      </c>
      <c r="R110" s="153" t="e">
        <f t="shared" si="31"/>
        <v>#REF!</v>
      </c>
    </row>
    <row r="111" spans="1:18">
      <c r="A111" s="275" t="s">
        <v>210</v>
      </c>
      <c r="C111" s="153" t="e">
        <f>C9/#REF!</f>
        <v>#REF!</v>
      </c>
      <c r="D111" s="153" t="e">
        <f>D9/#REF!</f>
        <v>#REF!</v>
      </c>
      <c r="E111" s="153" t="e">
        <f t="shared" ref="E111:E124" si="32">SUM(B111:D111)</f>
        <v>#REF!</v>
      </c>
      <c r="F111" s="153" t="e">
        <f>F9/#REF!</f>
        <v>#REF!</v>
      </c>
      <c r="G111" s="153" t="e">
        <f>G9/#REF!</f>
        <v>#REF!</v>
      </c>
      <c r="H111" s="153" t="e">
        <f>H9/#REF!</f>
        <v>#REF!</v>
      </c>
      <c r="I111" s="153" t="e">
        <f t="shared" ref="I111:I124" si="33">SUM(F111:H111)</f>
        <v>#REF!</v>
      </c>
      <c r="J111" s="153" t="e">
        <f>J9/#REF!</f>
        <v>#REF!</v>
      </c>
      <c r="K111" s="153" t="e">
        <f>K9/#REF!</f>
        <v>#REF!</v>
      </c>
      <c r="L111" s="153" t="e">
        <f>L9/#REF!</f>
        <v>#REF!</v>
      </c>
      <c r="M111" s="153" t="e">
        <f t="shared" ref="M111:M124" si="34">SUM(J111:L111)</f>
        <v>#REF!</v>
      </c>
      <c r="N111" s="153" t="e">
        <f>N9/#REF!</f>
        <v>#REF!</v>
      </c>
      <c r="O111" s="153" t="e">
        <f>O9/#REF!</f>
        <v>#REF!</v>
      </c>
      <c r="P111" s="153" t="e">
        <f>P9/#REF!</f>
        <v>#REF!</v>
      </c>
      <c r="Q111" s="153" t="e">
        <f t="shared" ref="Q111:Q124" si="35">SUM(N111:P111)</f>
        <v>#REF!</v>
      </c>
      <c r="R111" s="153" t="e">
        <f t="shared" si="31"/>
        <v>#REF!</v>
      </c>
    </row>
    <row r="112" spans="1:18">
      <c r="A112" s="276" t="s">
        <v>211</v>
      </c>
      <c r="B112" s="206" t="e">
        <f>B105-B110</f>
        <v>#REF!</v>
      </c>
      <c r="C112" s="217" t="e">
        <f>C110-C111</f>
        <v>#REF!</v>
      </c>
      <c r="D112" s="217" t="e">
        <f>D110-D111</f>
        <v>#REF!</v>
      </c>
      <c r="E112" s="224" t="e">
        <f t="shared" si="32"/>
        <v>#REF!</v>
      </c>
      <c r="F112" s="217" t="e">
        <f>F110-F111</f>
        <v>#REF!</v>
      </c>
      <c r="G112" s="217" t="e">
        <f>G110-G111</f>
        <v>#REF!</v>
      </c>
      <c r="H112" s="217" t="e">
        <f>H110-H111</f>
        <v>#REF!</v>
      </c>
      <c r="I112" s="224" t="e">
        <f t="shared" si="33"/>
        <v>#REF!</v>
      </c>
      <c r="J112" s="217" t="e">
        <f>J110-J111</f>
        <v>#REF!</v>
      </c>
      <c r="K112" s="217" t="e">
        <f>K110-K111</f>
        <v>#REF!</v>
      </c>
      <c r="L112" s="217" t="e">
        <f>L110-L111</f>
        <v>#REF!</v>
      </c>
      <c r="M112" s="224" t="e">
        <f t="shared" si="34"/>
        <v>#REF!</v>
      </c>
      <c r="N112" s="217" t="e">
        <f>N110-N111</f>
        <v>#REF!</v>
      </c>
      <c r="O112" s="217" t="e">
        <f>O110-O111</f>
        <v>#REF!</v>
      </c>
      <c r="P112" s="217" t="e">
        <f>P110-P111</f>
        <v>#REF!</v>
      </c>
      <c r="Q112" s="224" t="e">
        <f t="shared" si="35"/>
        <v>#REF!</v>
      </c>
      <c r="R112" s="224" t="e">
        <f t="shared" si="31"/>
        <v>#REF!</v>
      </c>
    </row>
    <row r="113" spans="1:18">
      <c r="A113" s="275" t="s">
        <v>212</v>
      </c>
      <c r="C113" s="153" t="e">
        <f>C11/#REF!</f>
        <v>#REF!</v>
      </c>
      <c r="D113" s="153" t="e">
        <f>D11/#REF!</f>
        <v>#REF!</v>
      </c>
      <c r="E113" s="153" t="e">
        <f t="shared" si="32"/>
        <v>#REF!</v>
      </c>
      <c r="F113" s="153" t="e">
        <f>F11/#REF!</f>
        <v>#REF!</v>
      </c>
      <c r="G113" s="153" t="e">
        <f>G11/#REF!</f>
        <v>#REF!</v>
      </c>
      <c r="H113" s="153" t="e">
        <f>H11/#REF!</f>
        <v>#REF!</v>
      </c>
      <c r="I113" s="153" t="e">
        <f t="shared" si="33"/>
        <v>#REF!</v>
      </c>
      <c r="J113" s="153" t="e">
        <f>J11/#REF!</f>
        <v>#REF!</v>
      </c>
      <c r="K113" s="153" t="e">
        <f>K11/#REF!</f>
        <v>#REF!</v>
      </c>
      <c r="L113" s="153" t="e">
        <f>L11/#REF!</f>
        <v>#REF!</v>
      </c>
      <c r="M113" s="153" t="e">
        <f t="shared" si="34"/>
        <v>#REF!</v>
      </c>
      <c r="N113" s="153" t="e">
        <f>N11/#REF!</f>
        <v>#REF!</v>
      </c>
      <c r="O113" s="153" t="e">
        <f>O11/#REF!</f>
        <v>#REF!</v>
      </c>
      <c r="P113" s="153" t="e">
        <f>P11/#REF!</f>
        <v>#REF!</v>
      </c>
      <c r="Q113" s="153" t="e">
        <f t="shared" si="35"/>
        <v>#REF!</v>
      </c>
      <c r="R113" s="153" t="e">
        <f t="shared" si="31"/>
        <v>#REF!</v>
      </c>
    </row>
    <row r="114" spans="1:18">
      <c r="A114" s="276"/>
      <c r="C114" s="153" t="e">
        <f>C12/#REF!</f>
        <v>#REF!</v>
      </c>
      <c r="D114" s="153" t="e">
        <f>D12/#REF!</f>
        <v>#REF!</v>
      </c>
      <c r="E114" s="153" t="e">
        <f t="shared" si="32"/>
        <v>#REF!</v>
      </c>
      <c r="F114" s="153" t="e">
        <f>F12/#REF!</f>
        <v>#REF!</v>
      </c>
      <c r="G114" s="153" t="e">
        <f>G12/#REF!</f>
        <v>#REF!</v>
      </c>
      <c r="H114" s="153" t="e">
        <f>H12/#REF!</f>
        <v>#REF!</v>
      </c>
      <c r="I114" s="153" t="e">
        <f t="shared" si="33"/>
        <v>#REF!</v>
      </c>
      <c r="J114" s="153" t="e">
        <f>J12/#REF!</f>
        <v>#REF!</v>
      </c>
      <c r="K114" s="153" t="e">
        <f>K12/#REF!</f>
        <v>#REF!</v>
      </c>
      <c r="L114" s="153" t="e">
        <f>L12/#REF!</f>
        <v>#REF!</v>
      </c>
      <c r="M114" s="153" t="e">
        <f t="shared" si="34"/>
        <v>#REF!</v>
      </c>
      <c r="N114" s="153" t="e">
        <f>N12/#REF!</f>
        <v>#REF!</v>
      </c>
      <c r="O114" s="153" t="e">
        <f>O12/#REF!</f>
        <v>#REF!</v>
      </c>
      <c r="P114" s="153" t="e">
        <f>P12/#REF!</f>
        <v>#REF!</v>
      </c>
      <c r="Q114" s="153" t="e">
        <f t="shared" si="35"/>
        <v>#REF!</v>
      </c>
      <c r="R114" s="153" t="e">
        <f t="shared" si="31"/>
        <v>#REF!</v>
      </c>
    </row>
    <row r="115" spans="1:18">
      <c r="A115" s="276" t="s">
        <v>213</v>
      </c>
      <c r="C115" s="153" t="e">
        <f>C13/#REF!</f>
        <v>#REF!</v>
      </c>
      <c r="D115" s="153" t="e">
        <f>D13/#REF!</f>
        <v>#REF!</v>
      </c>
      <c r="E115" s="153" t="e">
        <f t="shared" si="32"/>
        <v>#REF!</v>
      </c>
      <c r="F115" s="153" t="e">
        <f>F13/#REF!</f>
        <v>#REF!</v>
      </c>
      <c r="G115" s="153" t="e">
        <f>G13/#REF!</f>
        <v>#REF!</v>
      </c>
      <c r="H115" s="153" t="e">
        <f>H13/#REF!</f>
        <v>#REF!</v>
      </c>
      <c r="I115" s="153" t="e">
        <f t="shared" si="33"/>
        <v>#REF!</v>
      </c>
      <c r="J115" s="153" t="e">
        <f>J13/#REF!</f>
        <v>#REF!</v>
      </c>
      <c r="K115" s="153" t="e">
        <f>K13/#REF!</f>
        <v>#REF!</v>
      </c>
      <c r="L115" s="153" t="e">
        <f>L13/#REF!</f>
        <v>#REF!</v>
      </c>
      <c r="M115" s="153" t="e">
        <f t="shared" si="34"/>
        <v>#REF!</v>
      </c>
      <c r="N115" s="153" t="e">
        <f>N13/#REF!</f>
        <v>#REF!</v>
      </c>
      <c r="O115" s="153" t="e">
        <f>O13/#REF!</f>
        <v>#REF!</v>
      </c>
      <c r="P115" s="153" t="e">
        <f>P13/#REF!</f>
        <v>#REF!</v>
      </c>
      <c r="Q115" s="153" t="e">
        <f t="shared" si="35"/>
        <v>#REF!</v>
      </c>
      <c r="R115" s="153" t="e">
        <f t="shared" si="31"/>
        <v>#REF!</v>
      </c>
    </row>
    <row r="116" spans="1:18">
      <c r="A116" s="276" t="s">
        <v>214</v>
      </c>
      <c r="C116" s="153" t="e">
        <f>C14/#REF!</f>
        <v>#REF!</v>
      </c>
      <c r="D116" s="153" t="e">
        <f>D14/#REF!</f>
        <v>#REF!</v>
      </c>
      <c r="E116" s="153" t="e">
        <f t="shared" si="32"/>
        <v>#REF!</v>
      </c>
      <c r="F116" s="153" t="e">
        <f>F14/#REF!</f>
        <v>#REF!</v>
      </c>
      <c r="G116" s="153" t="e">
        <f>G14/#REF!</f>
        <v>#REF!</v>
      </c>
      <c r="H116" s="153" t="e">
        <f>H14/#REF!</f>
        <v>#REF!</v>
      </c>
      <c r="I116" s="153" t="e">
        <f t="shared" si="33"/>
        <v>#REF!</v>
      </c>
      <c r="J116" s="153" t="e">
        <f>J14/#REF!</f>
        <v>#REF!</v>
      </c>
      <c r="K116" s="153" t="e">
        <f>K14/#REF!</f>
        <v>#REF!</v>
      </c>
      <c r="L116" s="153" t="e">
        <f>L14/#REF!</f>
        <v>#REF!</v>
      </c>
      <c r="M116" s="153" t="e">
        <f t="shared" si="34"/>
        <v>#REF!</v>
      </c>
      <c r="N116" s="153" t="e">
        <f>N14/#REF!</f>
        <v>#REF!</v>
      </c>
      <c r="O116" s="153" t="e">
        <f>O14/#REF!</f>
        <v>#REF!</v>
      </c>
      <c r="P116" s="153" t="e">
        <f>P14/#REF!</f>
        <v>#REF!</v>
      </c>
      <c r="Q116" s="153" t="e">
        <f t="shared" si="35"/>
        <v>#REF!</v>
      </c>
      <c r="R116" s="153" t="e">
        <f t="shared" si="31"/>
        <v>#REF!</v>
      </c>
    </row>
    <row r="117" spans="1:18">
      <c r="A117" s="276" t="s">
        <v>215</v>
      </c>
      <c r="B117" s="239">
        <f>B115+B116</f>
        <v>0</v>
      </c>
      <c r="C117" s="153" t="e">
        <f>C15/#REF!</f>
        <v>#REF!</v>
      </c>
      <c r="D117" s="153" t="e">
        <f>D15/#REF!</f>
        <v>#REF!</v>
      </c>
      <c r="E117" s="153" t="e">
        <f t="shared" si="32"/>
        <v>#REF!</v>
      </c>
      <c r="F117" s="153" t="e">
        <f>F15/#REF!</f>
        <v>#REF!</v>
      </c>
      <c r="G117" s="153" t="e">
        <f>G15/#REF!</f>
        <v>#REF!</v>
      </c>
      <c r="H117" s="153" t="e">
        <f>H15/#REF!</f>
        <v>#REF!</v>
      </c>
      <c r="I117" s="153" t="e">
        <f t="shared" si="33"/>
        <v>#REF!</v>
      </c>
      <c r="J117" s="153" t="e">
        <f>J15/#REF!</f>
        <v>#REF!</v>
      </c>
      <c r="K117" s="153" t="e">
        <f>K15/#REF!</f>
        <v>#REF!</v>
      </c>
      <c r="L117" s="153" t="e">
        <f>L15/#REF!</f>
        <v>#REF!</v>
      </c>
      <c r="M117" s="153" t="e">
        <f t="shared" si="34"/>
        <v>#REF!</v>
      </c>
      <c r="N117" s="153" t="e">
        <f>N15/#REF!</f>
        <v>#REF!</v>
      </c>
      <c r="O117" s="153" t="e">
        <f>O15/#REF!</f>
        <v>#REF!</v>
      </c>
      <c r="P117" s="153" t="e">
        <f>P15/#REF!</f>
        <v>#REF!</v>
      </c>
      <c r="Q117" s="153" t="e">
        <f t="shared" si="35"/>
        <v>#REF!</v>
      </c>
      <c r="R117" s="153" t="e">
        <f t="shared" si="31"/>
        <v>#REF!</v>
      </c>
    </row>
    <row r="118" spans="1:18">
      <c r="A118" s="275" t="s">
        <v>216</v>
      </c>
      <c r="C118" s="153" t="e">
        <f>C16/#REF!</f>
        <v>#REF!</v>
      </c>
      <c r="D118" s="153" t="e">
        <f>D16/#REF!</f>
        <v>#REF!</v>
      </c>
      <c r="E118" s="153" t="e">
        <f t="shared" si="32"/>
        <v>#REF!</v>
      </c>
      <c r="F118" s="153" t="e">
        <f>F16/#REF!</f>
        <v>#REF!</v>
      </c>
      <c r="G118" s="153" t="e">
        <f>G16/#REF!</f>
        <v>#REF!</v>
      </c>
      <c r="H118" s="153" t="e">
        <f>H16/#REF!</f>
        <v>#REF!</v>
      </c>
      <c r="I118" s="153" t="e">
        <f t="shared" si="33"/>
        <v>#REF!</v>
      </c>
      <c r="J118" s="153" t="e">
        <f>J16/#REF!</f>
        <v>#REF!</v>
      </c>
      <c r="K118" s="153" t="e">
        <f>K16/#REF!</f>
        <v>#REF!</v>
      </c>
      <c r="L118" s="153" t="e">
        <f>L16/#REF!</f>
        <v>#REF!</v>
      </c>
      <c r="M118" s="153" t="e">
        <f t="shared" si="34"/>
        <v>#REF!</v>
      </c>
      <c r="N118" s="153" t="e">
        <f>N16/#REF!</f>
        <v>#REF!</v>
      </c>
      <c r="O118" s="153" t="e">
        <f>O16/#REF!</f>
        <v>#REF!</v>
      </c>
      <c r="P118" s="153" t="e">
        <f>P16/#REF!</f>
        <v>#REF!</v>
      </c>
      <c r="Q118" s="153" t="e">
        <f t="shared" si="35"/>
        <v>#REF!</v>
      </c>
      <c r="R118" s="153" t="e">
        <f t="shared" si="31"/>
        <v>#REF!</v>
      </c>
    </row>
    <row r="119" spans="1:18">
      <c r="A119" s="276"/>
      <c r="C119" s="153" t="e">
        <f>C17/#REF!</f>
        <v>#REF!</v>
      </c>
      <c r="D119" s="153" t="e">
        <f>D17/#REF!</f>
        <v>#REF!</v>
      </c>
      <c r="E119" s="153" t="e">
        <f t="shared" si="32"/>
        <v>#REF!</v>
      </c>
      <c r="F119" s="153" t="e">
        <f>F17/#REF!</f>
        <v>#REF!</v>
      </c>
      <c r="G119" s="153" t="e">
        <f>G17/#REF!</f>
        <v>#REF!</v>
      </c>
      <c r="H119" s="153" t="e">
        <f>H17/#REF!</f>
        <v>#REF!</v>
      </c>
      <c r="I119" s="153" t="e">
        <f t="shared" si="33"/>
        <v>#REF!</v>
      </c>
      <c r="J119" s="153" t="e">
        <f>J17/#REF!</f>
        <v>#REF!</v>
      </c>
      <c r="K119" s="153" t="e">
        <f>K17/#REF!</f>
        <v>#REF!</v>
      </c>
      <c r="L119" s="153" t="e">
        <f>L17/#REF!</f>
        <v>#REF!</v>
      </c>
      <c r="M119" s="153" t="e">
        <f t="shared" si="34"/>
        <v>#REF!</v>
      </c>
      <c r="N119" s="153" t="e">
        <f>N17/#REF!</f>
        <v>#REF!</v>
      </c>
      <c r="O119" s="153" t="e">
        <f>O17/#REF!</f>
        <v>#REF!</v>
      </c>
      <c r="P119" s="153" t="e">
        <f>P17/#REF!</f>
        <v>#REF!</v>
      </c>
      <c r="Q119" s="153" t="e">
        <f t="shared" si="35"/>
        <v>#REF!</v>
      </c>
      <c r="R119" s="153" t="e">
        <f t="shared" si="31"/>
        <v>#REF!</v>
      </c>
    </row>
    <row r="120" spans="1:18">
      <c r="A120" s="275" t="s">
        <v>217</v>
      </c>
      <c r="C120" s="153" t="e">
        <f>C18/#REF!</f>
        <v>#REF!</v>
      </c>
      <c r="D120" s="153" t="e">
        <f>D18/#REF!</f>
        <v>#REF!</v>
      </c>
      <c r="E120" s="153" t="e">
        <f t="shared" si="32"/>
        <v>#REF!</v>
      </c>
      <c r="F120" s="153" t="e">
        <f>F18/#REF!</f>
        <v>#REF!</v>
      </c>
      <c r="G120" s="153" t="e">
        <f>G18/#REF!</f>
        <v>#REF!</v>
      </c>
      <c r="H120" s="153" t="e">
        <f>H18/#REF!</f>
        <v>#REF!</v>
      </c>
      <c r="I120" s="153" t="e">
        <f t="shared" si="33"/>
        <v>#REF!</v>
      </c>
      <c r="J120" s="153" t="e">
        <f>J18/#REF!</f>
        <v>#REF!</v>
      </c>
      <c r="K120" s="153" t="e">
        <f>K18/#REF!</f>
        <v>#REF!</v>
      </c>
      <c r="L120" s="153" t="e">
        <f>L18/#REF!</f>
        <v>#REF!</v>
      </c>
      <c r="M120" s="153" t="e">
        <f t="shared" si="34"/>
        <v>#REF!</v>
      </c>
      <c r="N120" s="153" t="e">
        <f>N18/#REF!</f>
        <v>#REF!</v>
      </c>
      <c r="O120" s="153" t="e">
        <f>O18/#REF!</f>
        <v>#REF!</v>
      </c>
      <c r="P120" s="153" t="e">
        <f>P18/#REF!</f>
        <v>#REF!</v>
      </c>
      <c r="Q120" s="153" t="e">
        <f t="shared" si="35"/>
        <v>#REF!</v>
      </c>
      <c r="R120" s="153" t="e">
        <f t="shared" si="31"/>
        <v>#REF!</v>
      </c>
    </row>
    <row r="121" spans="1:18">
      <c r="B121" s="239"/>
      <c r="C121" s="153" t="e">
        <f>C19/#REF!</f>
        <v>#REF!</v>
      </c>
      <c r="D121" s="153" t="e">
        <f>D19/#REF!</f>
        <v>#REF!</v>
      </c>
      <c r="E121" s="153" t="e">
        <f t="shared" si="32"/>
        <v>#REF!</v>
      </c>
      <c r="F121" s="153" t="e">
        <f>F19/#REF!</f>
        <v>#REF!</v>
      </c>
      <c r="G121" s="153" t="e">
        <f>G19/#REF!</f>
        <v>#REF!</v>
      </c>
      <c r="H121" s="153" t="e">
        <f>H19/#REF!</f>
        <v>#REF!</v>
      </c>
      <c r="I121" s="153" t="e">
        <f t="shared" si="33"/>
        <v>#REF!</v>
      </c>
      <c r="J121" s="153" t="e">
        <f>J19/#REF!</f>
        <v>#REF!</v>
      </c>
      <c r="K121" s="153" t="e">
        <f>K19/#REF!</f>
        <v>#REF!</v>
      </c>
      <c r="L121" s="153" t="e">
        <f>L19/#REF!</f>
        <v>#REF!</v>
      </c>
      <c r="M121" s="153" t="e">
        <f t="shared" si="34"/>
        <v>#REF!</v>
      </c>
      <c r="N121" s="153" t="e">
        <f>N19/#REF!</f>
        <v>#REF!</v>
      </c>
      <c r="O121" s="153" t="e">
        <f>O19/#REF!</f>
        <v>#REF!</v>
      </c>
      <c r="P121" s="153" t="e">
        <f>P19/#REF!</f>
        <v>#REF!</v>
      </c>
      <c r="Q121" s="153" t="e">
        <f t="shared" si="35"/>
        <v>#REF!</v>
      </c>
      <c r="R121" s="153" t="e">
        <f t="shared" si="31"/>
        <v>#REF!</v>
      </c>
    </row>
    <row r="122" spans="1:18">
      <c r="A122" s="273" t="s">
        <v>219</v>
      </c>
      <c r="B122" s="206">
        <f>B119+B120+B121</f>
        <v>0</v>
      </c>
      <c r="C122" s="153" t="e">
        <f>C20/#REF!</f>
        <v>#REF!</v>
      </c>
      <c r="D122" s="153" t="e">
        <f>D20/#REF!</f>
        <v>#REF!</v>
      </c>
      <c r="E122" s="153" t="e">
        <f t="shared" si="32"/>
        <v>#REF!</v>
      </c>
      <c r="F122" s="153" t="e">
        <f>F20/#REF!</f>
        <v>#REF!</v>
      </c>
      <c r="G122" s="153" t="e">
        <f>G20/#REF!</f>
        <v>#REF!</v>
      </c>
      <c r="H122" s="153" t="e">
        <f>H20/#REF!</f>
        <v>#REF!</v>
      </c>
      <c r="I122" s="153" t="e">
        <f t="shared" si="33"/>
        <v>#REF!</v>
      </c>
      <c r="J122" s="153" t="e">
        <f>J20/#REF!</f>
        <v>#REF!</v>
      </c>
      <c r="K122" s="153" t="e">
        <f>K20/#REF!</f>
        <v>#REF!</v>
      </c>
      <c r="L122" s="153" t="e">
        <f>L20/#REF!</f>
        <v>#REF!</v>
      </c>
      <c r="M122" s="153" t="e">
        <f t="shared" si="34"/>
        <v>#REF!</v>
      </c>
      <c r="N122" s="153" t="e">
        <f>N20/#REF!</f>
        <v>#REF!</v>
      </c>
      <c r="O122" s="153" t="e">
        <f>O20/#REF!</f>
        <v>#REF!</v>
      </c>
      <c r="P122" s="153" t="e">
        <f>P20/#REF!</f>
        <v>#REF!</v>
      </c>
      <c r="Q122" s="153" t="e">
        <f t="shared" si="35"/>
        <v>#REF!</v>
      </c>
      <c r="R122" s="153" t="e">
        <f t="shared" si="31"/>
        <v>#REF!</v>
      </c>
    </row>
    <row r="123" spans="1:18">
      <c r="A123" s="275" t="s">
        <v>210</v>
      </c>
      <c r="C123" s="222" t="e">
        <f>SUM(C113:C115,C118:C122)</f>
        <v>#REF!</v>
      </c>
      <c r="D123" s="222" t="e">
        <f>SUM(D113:D115,D118:D122)</f>
        <v>#REF!</v>
      </c>
      <c r="E123" s="224" t="e">
        <f t="shared" si="32"/>
        <v>#REF!</v>
      </c>
      <c r="F123" s="222" t="e">
        <f>SUM(F113:F115,F118:F122)</f>
        <v>#REF!</v>
      </c>
      <c r="G123" s="222" t="e">
        <f>SUM(G113:G115,G118:G122)</f>
        <v>#REF!</v>
      </c>
      <c r="H123" s="222" t="e">
        <f>SUM(H113:H115,H118:H122)</f>
        <v>#REF!</v>
      </c>
      <c r="I123" s="224" t="e">
        <f t="shared" si="33"/>
        <v>#REF!</v>
      </c>
      <c r="J123" s="222" t="e">
        <f>SUM(J113:J115,J118:J122)</f>
        <v>#REF!</v>
      </c>
      <c r="K123" s="222" t="e">
        <f>SUM(K113:K115,K118:K122)</f>
        <v>#REF!</v>
      </c>
      <c r="L123" s="222" t="e">
        <f>SUM(L113:L115,L118:L122)</f>
        <v>#REF!</v>
      </c>
      <c r="M123" s="224" t="e">
        <f t="shared" si="34"/>
        <v>#REF!</v>
      </c>
      <c r="N123" s="222" t="e">
        <f>SUM(N113:N115,N118:N122)</f>
        <v>#REF!</v>
      </c>
      <c r="O123" s="222" t="e">
        <f>SUM(O113:O115,O118:O122)</f>
        <v>#REF!</v>
      </c>
      <c r="P123" s="222" t="e">
        <f>SUM(P113:P115,P118:P122)</f>
        <v>#REF!</v>
      </c>
      <c r="Q123" s="224" t="e">
        <f t="shared" si="35"/>
        <v>#REF!</v>
      </c>
      <c r="R123" s="222" t="e">
        <f t="shared" si="31"/>
        <v>#REF!</v>
      </c>
    </row>
    <row r="124" spans="1:18">
      <c r="A124" s="276" t="s">
        <v>211</v>
      </c>
      <c r="B124" s="206">
        <f>B117-B122</f>
        <v>0</v>
      </c>
      <c r="C124" s="224" t="e">
        <f>C112-C123</f>
        <v>#REF!</v>
      </c>
      <c r="D124" s="224" t="e">
        <f>D112-D123</f>
        <v>#REF!</v>
      </c>
      <c r="E124" s="224" t="e">
        <f t="shared" si="32"/>
        <v>#REF!</v>
      </c>
      <c r="F124" s="224" t="e">
        <f>F112-F123</f>
        <v>#REF!</v>
      </c>
      <c r="G124" s="224" t="e">
        <f>G112-G123</f>
        <v>#REF!</v>
      </c>
      <c r="H124" s="224" t="e">
        <f>H112-H123</f>
        <v>#REF!</v>
      </c>
      <c r="I124" s="224" t="e">
        <f t="shared" si="33"/>
        <v>#REF!</v>
      </c>
      <c r="J124" s="224" t="e">
        <f>J112-J123</f>
        <v>#REF!</v>
      </c>
      <c r="K124" s="224" t="e">
        <f>K112-K123</f>
        <v>#REF!</v>
      </c>
      <c r="L124" s="224" t="e">
        <f>L112-L123</f>
        <v>#REF!</v>
      </c>
      <c r="M124" s="224" t="e">
        <f t="shared" si="34"/>
        <v>#REF!</v>
      </c>
      <c r="N124" s="224" t="e">
        <f>N112-N123</f>
        <v>#REF!</v>
      </c>
      <c r="O124" s="224" t="e">
        <f>O112-O123</f>
        <v>#REF!</v>
      </c>
      <c r="P124" s="224" t="e">
        <f>P112-P123</f>
        <v>#REF!</v>
      </c>
      <c r="Q124" s="224" t="e">
        <f t="shared" si="35"/>
        <v>#REF!</v>
      </c>
      <c r="R124" s="224" t="e">
        <f t="shared" si="31"/>
        <v>#REF!</v>
      </c>
    </row>
    <row r="125" spans="1:18" s="226" customFormat="1">
      <c r="A125" s="275" t="s">
        <v>212</v>
      </c>
      <c r="B125" s="206"/>
      <c r="C125" s="226" t="e">
        <f t="shared" ref="C125:R125" si="36">C124/C112</f>
        <v>#REF!</v>
      </c>
      <c r="D125" s="226" t="e">
        <f t="shared" si="36"/>
        <v>#REF!</v>
      </c>
      <c r="E125" s="226" t="e">
        <f t="shared" si="36"/>
        <v>#REF!</v>
      </c>
      <c r="F125" s="226" t="e">
        <f t="shared" si="36"/>
        <v>#REF!</v>
      </c>
      <c r="G125" s="226" t="e">
        <f t="shared" si="36"/>
        <v>#REF!</v>
      </c>
      <c r="H125" s="226" t="e">
        <f t="shared" si="36"/>
        <v>#REF!</v>
      </c>
      <c r="I125" s="226" t="e">
        <f t="shared" si="36"/>
        <v>#REF!</v>
      </c>
      <c r="J125" s="226" t="e">
        <f t="shared" si="36"/>
        <v>#REF!</v>
      </c>
      <c r="K125" s="226" t="e">
        <f t="shared" si="36"/>
        <v>#REF!</v>
      </c>
      <c r="L125" s="226" t="e">
        <f t="shared" si="36"/>
        <v>#REF!</v>
      </c>
      <c r="M125" s="226" t="e">
        <f t="shared" si="36"/>
        <v>#REF!</v>
      </c>
      <c r="N125" s="226" t="e">
        <f t="shared" si="36"/>
        <v>#REF!</v>
      </c>
      <c r="O125" s="226" t="e">
        <f t="shared" si="36"/>
        <v>#REF!</v>
      </c>
      <c r="P125" s="226" t="e">
        <f t="shared" si="36"/>
        <v>#REF!</v>
      </c>
      <c r="Q125" s="226" t="e">
        <f t="shared" si="36"/>
        <v>#REF!</v>
      </c>
      <c r="R125" s="226" t="e">
        <f t="shared" si="36"/>
        <v>#REF!</v>
      </c>
    </row>
    <row r="126" spans="1:18">
      <c r="A126" s="276"/>
      <c r="C126" s="153" t="e">
        <f>C24/#REF!</f>
        <v>#REF!</v>
      </c>
      <c r="D126" s="153" t="e">
        <f>D24/#REF!</f>
        <v>#REF!</v>
      </c>
      <c r="E126" s="240" t="e">
        <f>SUM(B126:D126)</f>
        <v>#REF!</v>
      </c>
      <c r="F126" s="153" t="e">
        <f>F24/#REF!</f>
        <v>#REF!</v>
      </c>
      <c r="G126" s="153" t="e">
        <f>G24/#REF!</f>
        <v>#REF!</v>
      </c>
      <c r="H126" s="153" t="e">
        <f>H24/#REF!</f>
        <v>#REF!</v>
      </c>
      <c r="I126" s="240" t="e">
        <f>SUM(F126:H126)</f>
        <v>#REF!</v>
      </c>
      <c r="J126" s="153" t="e">
        <f>J24/#REF!</f>
        <v>#REF!</v>
      </c>
      <c r="K126" s="153" t="e">
        <f>K24/#REF!</f>
        <v>#REF!</v>
      </c>
      <c r="L126" s="153" t="e">
        <f>L24/#REF!</f>
        <v>#REF!</v>
      </c>
      <c r="M126" s="240" t="e">
        <f>SUM(J126:L126)</f>
        <v>#REF!</v>
      </c>
      <c r="N126" s="153" t="e">
        <f>N24/#REF!</f>
        <v>#REF!</v>
      </c>
      <c r="O126" s="153" t="e">
        <f>O24/#REF!</f>
        <v>#REF!</v>
      </c>
      <c r="P126" s="153" t="e">
        <f>P24/#REF!</f>
        <v>#REF!</v>
      </c>
      <c r="Q126" s="240" t="e">
        <f>SUM(N126:P126)</f>
        <v>#REF!</v>
      </c>
      <c r="R126" s="153" t="e">
        <f>E126+I126+M126+Q126</f>
        <v>#REF!</v>
      </c>
    </row>
    <row r="127" spans="1:18">
      <c r="A127" s="276" t="s">
        <v>213</v>
      </c>
      <c r="B127" s="206" t="e">
        <f t="shared" ref="B127:B128" si="37">B103-B115</f>
        <v>#REF!</v>
      </c>
      <c r="C127" s="153" t="e">
        <f>C25/#REF!</f>
        <v>#REF!</v>
      </c>
      <c r="D127" s="153" t="e">
        <f>D25/#REF!</f>
        <v>#REF!</v>
      </c>
      <c r="E127" s="240" t="e">
        <f>SUM(B127:D127)</f>
        <v>#REF!</v>
      </c>
      <c r="F127" s="153" t="e">
        <f>F25/#REF!</f>
        <v>#REF!</v>
      </c>
      <c r="G127" s="153" t="e">
        <f>G25/#REF!</f>
        <v>#REF!</v>
      </c>
      <c r="H127" s="153" t="e">
        <f>H25/#REF!</f>
        <v>#REF!</v>
      </c>
      <c r="I127" s="240" t="e">
        <f>SUM(F127:H127)</f>
        <v>#REF!</v>
      </c>
      <c r="J127" s="153" t="e">
        <f>J25/#REF!</f>
        <v>#REF!</v>
      </c>
      <c r="K127" s="153" t="e">
        <f>K25/#REF!</f>
        <v>#REF!</v>
      </c>
      <c r="L127" s="153" t="e">
        <f>L25/#REF!</f>
        <v>#REF!</v>
      </c>
      <c r="M127" s="240" t="e">
        <f>SUM(J127:L127)</f>
        <v>#REF!</v>
      </c>
      <c r="N127" s="153" t="e">
        <f>N25/#REF!</f>
        <v>#REF!</v>
      </c>
      <c r="O127" s="153" t="e">
        <f>O25/#REF!</f>
        <v>#REF!</v>
      </c>
      <c r="P127" s="153" t="e">
        <f>P25/#REF!</f>
        <v>#REF!</v>
      </c>
      <c r="Q127" s="240" t="e">
        <f>SUM(N127:P127)</f>
        <v>#REF!</v>
      </c>
      <c r="R127" s="153" t="e">
        <f>E127+I127+M127+Q127</f>
        <v>#REF!</v>
      </c>
    </row>
    <row r="128" spans="1:18">
      <c r="A128" s="276" t="s">
        <v>214</v>
      </c>
      <c r="B128" s="206" t="e">
        <f t="shared" si="37"/>
        <v>#REF!</v>
      </c>
      <c r="C128" s="153" t="e">
        <f>C26/#REF!</f>
        <v>#REF!</v>
      </c>
      <c r="D128" s="153" t="e">
        <f>D26/#REF!</f>
        <v>#REF!</v>
      </c>
      <c r="E128" s="240" t="e">
        <f>SUM(B128:D128)</f>
        <v>#REF!</v>
      </c>
      <c r="F128" s="153" t="e">
        <f>F26/#REF!</f>
        <v>#REF!</v>
      </c>
      <c r="G128" s="153" t="e">
        <f>G26/#REF!</f>
        <v>#REF!</v>
      </c>
      <c r="H128" s="153" t="e">
        <f>H26/#REF!</f>
        <v>#REF!</v>
      </c>
      <c r="I128" s="240" t="e">
        <f>SUM(F128:H128)</f>
        <v>#REF!</v>
      </c>
      <c r="J128" s="153" t="e">
        <f>J26/#REF!</f>
        <v>#REF!</v>
      </c>
      <c r="K128" s="153" t="e">
        <f>K26/#REF!</f>
        <v>#REF!</v>
      </c>
      <c r="L128" s="153" t="e">
        <f>L26/#REF!</f>
        <v>#REF!</v>
      </c>
      <c r="M128" s="240" t="e">
        <f>SUM(J128:L128)</f>
        <v>#REF!</v>
      </c>
      <c r="N128" s="153" t="e">
        <f>N26/#REF!</f>
        <v>#REF!</v>
      </c>
      <c r="O128" s="153" t="e">
        <f>O26/#REF!</f>
        <v>#REF!</v>
      </c>
      <c r="P128" s="153" t="e">
        <f>P26/#REF!</f>
        <v>#REF!</v>
      </c>
      <c r="Q128" s="240" t="e">
        <f>SUM(N128:P128)</f>
        <v>#REF!</v>
      </c>
      <c r="R128" s="153" t="e">
        <f>E128+I128+M128+Q128</f>
        <v>#REF!</v>
      </c>
    </row>
    <row r="129" spans="1:18">
      <c r="A129" s="276" t="s">
        <v>215</v>
      </c>
      <c r="B129" s="239" t="e">
        <f>B127+B128</f>
        <v>#REF!</v>
      </c>
      <c r="C129" s="224" t="e">
        <f>SUM(C126:C128)</f>
        <v>#REF!</v>
      </c>
      <c r="D129" s="224" t="e">
        <f>SUM(D126:D128)</f>
        <v>#REF!</v>
      </c>
      <c r="E129" s="217" t="e">
        <f>SUM(B129:D129)</f>
        <v>#REF!</v>
      </c>
      <c r="F129" s="224" t="e">
        <f>SUM(F126:F128)</f>
        <v>#REF!</v>
      </c>
      <c r="G129" s="224" t="e">
        <f>SUM(G126:G128)</f>
        <v>#REF!</v>
      </c>
      <c r="H129" s="224" t="e">
        <f>SUM(H126:H128)</f>
        <v>#REF!</v>
      </c>
      <c r="I129" s="217" t="e">
        <f>SUM(F129:H129)</f>
        <v>#REF!</v>
      </c>
      <c r="J129" s="224" t="e">
        <f>SUM(J126:J128)</f>
        <v>#REF!</v>
      </c>
      <c r="K129" s="224" t="e">
        <f>SUM(K126:K128)</f>
        <v>#REF!</v>
      </c>
      <c r="L129" s="224" t="e">
        <f>SUM(L126:L128)</f>
        <v>#REF!</v>
      </c>
      <c r="M129" s="217" t="e">
        <f>SUM(J129:L129)</f>
        <v>#REF!</v>
      </c>
      <c r="N129" s="224" t="e">
        <f>SUM(N126:N128)</f>
        <v>#REF!</v>
      </c>
      <c r="O129" s="224" t="e">
        <f>SUM(O126:O128)</f>
        <v>#REF!</v>
      </c>
      <c r="P129" s="224" t="e">
        <f>SUM(P126:P128)</f>
        <v>#REF!</v>
      </c>
      <c r="Q129" s="217" t="e">
        <f>SUM(N129:P129)</f>
        <v>#REF!</v>
      </c>
      <c r="R129" s="224" t="e">
        <f>E129+I129+M129+Q129</f>
        <v>#REF!</v>
      </c>
    </row>
    <row r="130" spans="1:18" s="226" customFormat="1">
      <c r="A130" s="275" t="s">
        <v>216</v>
      </c>
      <c r="B130" s="206"/>
      <c r="C130" s="226" t="e">
        <f t="shared" ref="C130:R130" si="38">C129/C112</f>
        <v>#REF!</v>
      </c>
      <c r="D130" s="226" t="e">
        <f t="shared" si="38"/>
        <v>#REF!</v>
      </c>
      <c r="E130" s="226" t="e">
        <f t="shared" si="38"/>
        <v>#REF!</v>
      </c>
      <c r="F130" s="226" t="e">
        <f t="shared" si="38"/>
        <v>#REF!</v>
      </c>
      <c r="G130" s="226" t="e">
        <f t="shared" si="38"/>
        <v>#REF!</v>
      </c>
      <c r="H130" s="226" t="e">
        <f t="shared" si="38"/>
        <v>#REF!</v>
      </c>
      <c r="I130" s="226" t="e">
        <f t="shared" si="38"/>
        <v>#REF!</v>
      </c>
      <c r="J130" s="226" t="e">
        <f t="shared" si="38"/>
        <v>#REF!</v>
      </c>
      <c r="K130" s="226" t="e">
        <f t="shared" si="38"/>
        <v>#REF!</v>
      </c>
      <c r="L130" s="226" t="e">
        <f t="shared" si="38"/>
        <v>#REF!</v>
      </c>
      <c r="M130" s="226" t="e">
        <f t="shared" si="38"/>
        <v>#REF!</v>
      </c>
      <c r="N130" s="226" t="e">
        <f t="shared" si="38"/>
        <v>#REF!</v>
      </c>
      <c r="O130" s="226" t="e">
        <f t="shared" si="38"/>
        <v>#REF!</v>
      </c>
      <c r="P130" s="226" t="e">
        <f t="shared" si="38"/>
        <v>#REF!</v>
      </c>
      <c r="Q130" s="226" t="e">
        <f t="shared" si="38"/>
        <v>#REF!</v>
      </c>
      <c r="R130" s="226" t="e">
        <f t="shared" si="38"/>
        <v>#REF!</v>
      </c>
    </row>
    <row r="131" spans="1:18">
      <c r="A131" s="276"/>
      <c r="B131" s="206" t="e">
        <f t="shared" ref="B131:B133" si="39">B107-B119</f>
        <v>#REF!</v>
      </c>
      <c r="C131" s="228" t="e">
        <f>C124-C129</f>
        <v>#REF!</v>
      </c>
      <c r="D131" s="228" t="e">
        <f>D124-D129</f>
        <v>#REF!</v>
      </c>
      <c r="E131" s="228" t="e">
        <f>SUM(B131:D131)</f>
        <v>#REF!</v>
      </c>
      <c r="F131" s="228" t="e">
        <f>F124-F129</f>
        <v>#REF!</v>
      </c>
      <c r="G131" s="228" t="e">
        <f>G124-G129</f>
        <v>#REF!</v>
      </c>
      <c r="H131" s="228" t="e">
        <f>H124-H129</f>
        <v>#REF!</v>
      </c>
      <c r="I131" s="228" t="e">
        <f>SUM(F131:H131)</f>
        <v>#REF!</v>
      </c>
      <c r="J131" s="228" t="e">
        <f>J124-J129</f>
        <v>#REF!</v>
      </c>
      <c r="K131" s="228" t="e">
        <f>K124-K129</f>
        <v>#REF!</v>
      </c>
      <c r="L131" s="228" t="e">
        <f>L124-L129</f>
        <v>#REF!</v>
      </c>
      <c r="M131" s="228" t="e">
        <f>SUM(J131:L131)</f>
        <v>#REF!</v>
      </c>
      <c r="N131" s="228" t="e">
        <f>N124-N129</f>
        <v>#REF!</v>
      </c>
      <c r="O131" s="228" t="e">
        <f>O124-O129</f>
        <v>#REF!</v>
      </c>
      <c r="P131" s="228" t="e">
        <f>P124-P129</f>
        <v>#REF!</v>
      </c>
      <c r="Q131" s="228" t="e">
        <f>SUM(N131:P131)</f>
        <v>#REF!</v>
      </c>
      <c r="R131" s="222" t="e">
        <f>E131+I131+M131+Q131</f>
        <v>#REF!</v>
      </c>
    </row>
    <row r="132" spans="1:18" s="226" customFormat="1">
      <c r="A132" s="275" t="s">
        <v>217</v>
      </c>
      <c r="B132" s="206" t="e">
        <f t="shared" si="39"/>
        <v>#REF!</v>
      </c>
      <c r="C132" s="265" t="e">
        <f t="shared" ref="C132:R132" si="40">C131/C112</f>
        <v>#REF!</v>
      </c>
      <c r="D132" s="265" t="e">
        <f t="shared" si="40"/>
        <v>#REF!</v>
      </c>
      <c r="E132" s="265" t="e">
        <f t="shared" si="40"/>
        <v>#REF!</v>
      </c>
      <c r="F132" s="265" t="e">
        <f t="shared" si="40"/>
        <v>#REF!</v>
      </c>
      <c r="G132" s="265" t="e">
        <f t="shared" si="40"/>
        <v>#REF!</v>
      </c>
      <c r="H132" s="265" t="e">
        <f t="shared" si="40"/>
        <v>#REF!</v>
      </c>
      <c r="I132" s="265" t="e">
        <f t="shared" si="40"/>
        <v>#REF!</v>
      </c>
      <c r="J132" s="265" t="e">
        <f t="shared" si="40"/>
        <v>#REF!</v>
      </c>
      <c r="K132" s="265" t="e">
        <f t="shared" si="40"/>
        <v>#REF!</v>
      </c>
      <c r="L132" s="265" t="e">
        <f t="shared" si="40"/>
        <v>#REF!</v>
      </c>
      <c r="M132" s="265" t="e">
        <f t="shared" si="40"/>
        <v>#REF!</v>
      </c>
      <c r="N132" s="265" t="e">
        <f t="shared" si="40"/>
        <v>#REF!</v>
      </c>
      <c r="O132" s="265" t="e">
        <f t="shared" si="40"/>
        <v>#REF!</v>
      </c>
      <c r="P132" s="265" t="e">
        <f t="shared" si="40"/>
        <v>#REF!</v>
      </c>
      <c r="Q132" s="265" t="e">
        <f t="shared" si="40"/>
        <v>#REF!</v>
      </c>
      <c r="R132" s="265" t="e">
        <f t="shared" si="40"/>
        <v>#REF!</v>
      </c>
    </row>
    <row r="133" spans="1:18">
      <c r="B133" s="206" t="e">
        <f t="shared" si="39"/>
        <v>#REF!</v>
      </c>
      <c r="C133" s="153" t="e">
        <f>C31/#REF!</f>
        <v>#REF!</v>
      </c>
      <c r="D133" s="153" t="e">
        <f>D31/#REF!</f>
        <v>#REF!</v>
      </c>
      <c r="E133" s="240" t="e">
        <f>B133+C133+D133</f>
        <v>#REF!</v>
      </c>
      <c r="F133" s="153" t="e">
        <f>F31/#REF!</f>
        <v>#REF!</v>
      </c>
      <c r="G133" s="153" t="e">
        <f>G31/#REF!</f>
        <v>#REF!</v>
      </c>
      <c r="H133" s="153" t="e">
        <f>H31/#REF!</f>
        <v>#REF!</v>
      </c>
      <c r="I133" s="240" t="e">
        <f>F133+G133+H133</f>
        <v>#REF!</v>
      </c>
      <c r="J133" s="153" t="e">
        <f>J31/#REF!</f>
        <v>#REF!</v>
      </c>
      <c r="K133" s="153" t="e">
        <f>K31/#REF!</f>
        <v>#REF!</v>
      </c>
      <c r="L133" s="153" t="e">
        <f>L31/#REF!</f>
        <v>#REF!</v>
      </c>
      <c r="M133" s="240" t="e">
        <f>J133+K133+L133</f>
        <v>#REF!</v>
      </c>
      <c r="N133" s="153" t="e">
        <f>N31/#REF!</f>
        <v>#REF!</v>
      </c>
      <c r="O133" s="153" t="e">
        <f>O31/#REF!</f>
        <v>#REF!</v>
      </c>
      <c r="P133" s="153" t="e">
        <f>P31/#REF!</f>
        <v>#REF!</v>
      </c>
      <c r="Q133" s="240" t="e">
        <f>N133+O133+P133</f>
        <v>#REF!</v>
      </c>
      <c r="R133" s="153" t="e">
        <f>E133+I133+M133+Q133</f>
        <v>#REF!</v>
      </c>
    </row>
    <row r="134" spans="1:18">
      <c r="B134" s="206" t="e">
        <f>B131+B132+B133</f>
        <v>#REF!</v>
      </c>
      <c r="C134" s="153" t="e">
        <f>C32/#REF!</f>
        <v>#REF!</v>
      </c>
      <c r="D134" s="153" t="e">
        <f>D32/#REF!</f>
        <v>#REF!</v>
      </c>
      <c r="E134" s="240" t="e">
        <f>B134+C134+D134</f>
        <v>#REF!</v>
      </c>
      <c r="F134" s="153" t="e">
        <f>F32/#REF!</f>
        <v>#REF!</v>
      </c>
      <c r="G134" s="153" t="e">
        <f>G32/#REF!</f>
        <v>#REF!</v>
      </c>
      <c r="H134" s="153" t="e">
        <f>H32/#REF!</f>
        <v>#REF!</v>
      </c>
      <c r="I134" s="240" t="e">
        <f>F134+G134+H134</f>
        <v>#REF!</v>
      </c>
      <c r="J134" s="153" t="e">
        <f>J32/#REF!</f>
        <v>#REF!</v>
      </c>
      <c r="K134" s="153" t="e">
        <f>K32/#REF!</f>
        <v>#REF!</v>
      </c>
      <c r="L134" s="153" t="e">
        <f>L32/#REF!</f>
        <v>#REF!</v>
      </c>
      <c r="M134" s="240" t="e">
        <f>J134+K134+L134</f>
        <v>#REF!</v>
      </c>
      <c r="N134" s="153" t="e">
        <f>N32/#REF!</f>
        <v>#REF!</v>
      </c>
      <c r="O134" s="153" t="e">
        <f>O32/#REF!</f>
        <v>#REF!</v>
      </c>
      <c r="P134" s="153" t="e">
        <f>P32/#REF!</f>
        <v>#REF!</v>
      </c>
      <c r="Q134" s="240" t="e">
        <f>N134+O134+P134</f>
        <v>#REF!</v>
      </c>
      <c r="R134" s="153" t="e">
        <f>E134+I134+M134+Q134</f>
        <v>#REF!</v>
      </c>
    </row>
    <row r="135" spans="1:18">
      <c r="C135" s="153" t="e">
        <f>C33/#REF!</f>
        <v>#REF!</v>
      </c>
      <c r="D135" s="153" t="e">
        <f>D33/#REF!</f>
        <v>#REF!</v>
      </c>
      <c r="E135" s="240" t="e">
        <f>B135+C135+D135</f>
        <v>#REF!</v>
      </c>
      <c r="F135" s="153" t="e">
        <f>F33/#REF!</f>
        <v>#REF!</v>
      </c>
      <c r="G135" s="153" t="e">
        <f>G33/#REF!</f>
        <v>#REF!</v>
      </c>
      <c r="H135" s="153" t="e">
        <f>H33/#REF!</f>
        <v>#REF!</v>
      </c>
      <c r="I135" s="240" t="e">
        <f>F135+G135+H135</f>
        <v>#REF!</v>
      </c>
      <c r="J135" s="153" t="e">
        <f>J33/#REF!</f>
        <v>#REF!</v>
      </c>
      <c r="K135" s="153" t="e">
        <f>K33/#REF!</f>
        <v>#REF!</v>
      </c>
      <c r="L135" s="153" t="e">
        <f>L33/#REF!</f>
        <v>#REF!</v>
      </c>
      <c r="M135" s="240" t="e">
        <f>J135+K135+L135</f>
        <v>#REF!</v>
      </c>
      <c r="N135" s="153" t="e">
        <f>N33/#REF!</f>
        <v>#REF!</v>
      </c>
      <c r="O135" s="153" t="e">
        <f>O33/#REF!</f>
        <v>#REF!</v>
      </c>
      <c r="P135" s="153" t="e">
        <f>P33/#REF!</f>
        <v>#REF!</v>
      </c>
      <c r="Q135" s="240" t="e">
        <f>N135+O135+P135</f>
        <v>#REF!</v>
      </c>
      <c r="R135" s="153" t="e">
        <f>E135+I135+M135+Q135</f>
        <v>#REF!</v>
      </c>
    </row>
    <row r="136" spans="1:18">
      <c r="B136" s="206" t="e">
        <f>B129-B134</f>
        <v>#REF!</v>
      </c>
      <c r="C136" s="224" t="e">
        <f>C133+C134+C135</f>
        <v>#REF!</v>
      </c>
      <c r="D136" s="224" t="e">
        <f>D133+D134+D135</f>
        <v>#REF!</v>
      </c>
      <c r="E136" s="217" t="e">
        <f>B136+C136+D136</f>
        <v>#REF!</v>
      </c>
      <c r="F136" s="224" t="e">
        <f>F133+F134+F135</f>
        <v>#REF!</v>
      </c>
      <c r="G136" s="224" t="e">
        <f>G133+G134+G135</f>
        <v>#REF!</v>
      </c>
      <c r="H136" s="224" t="e">
        <f>H133+H134+H135</f>
        <v>#REF!</v>
      </c>
      <c r="I136" s="217" t="e">
        <f>F136+G136+H136</f>
        <v>#REF!</v>
      </c>
      <c r="J136" s="224" t="e">
        <f>J133+J134+J135</f>
        <v>#REF!</v>
      </c>
      <c r="K136" s="224" t="e">
        <f>K133+K134+K135</f>
        <v>#REF!</v>
      </c>
      <c r="L136" s="224" t="e">
        <f>L133+L134+L135</f>
        <v>#REF!</v>
      </c>
      <c r="M136" s="217" t="e">
        <f>J136+K136+L136</f>
        <v>#REF!</v>
      </c>
      <c r="N136" s="224" t="e">
        <f>N133+N134+N135</f>
        <v>#REF!</v>
      </c>
      <c r="O136" s="224" t="e">
        <f>O133+O134+O135</f>
        <v>#REF!</v>
      </c>
      <c r="P136" s="224" t="e">
        <f>P133+P134+P135</f>
        <v>#REF!</v>
      </c>
      <c r="Q136" s="217" t="e">
        <f>N136+O136+P136</f>
        <v>#REF!</v>
      </c>
      <c r="R136" s="224" t="e">
        <f>R133+R134+R135</f>
        <v>#REF!</v>
      </c>
    </row>
    <row r="137" spans="1:18">
      <c r="C137" s="228" t="e">
        <f>C131-C136</f>
        <v>#REF!</v>
      </c>
      <c r="D137" s="228" t="e">
        <f>D131-D136</f>
        <v>#REF!</v>
      </c>
      <c r="E137" s="228" t="e">
        <f>SUM(B137:D137)</f>
        <v>#REF!</v>
      </c>
      <c r="F137" s="228" t="e">
        <f>F131-F136</f>
        <v>#REF!</v>
      </c>
      <c r="G137" s="228" t="e">
        <f>G131-G136</f>
        <v>#REF!</v>
      </c>
      <c r="H137" s="228" t="e">
        <f>H131-H136</f>
        <v>#REF!</v>
      </c>
      <c r="I137" s="228" t="e">
        <f>SUM(F137:H137)</f>
        <v>#REF!</v>
      </c>
      <c r="J137" s="228" t="e">
        <f>J131-J136</f>
        <v>#REF!</v>
      </c>
      <c r="K137" s="228" t="e">
        <f>K131-K136</f>
        <v>#REF!</v>
      </c>
      <c r="L137" s="228" t="e">
        <f>L131-L136</f>
        <v>#REF!</v>
      </c>
      <c r="M137" s="228" t="e">
        <f>SUM(J137:L137)</f>
        <v>#REF!</v>
      </c>
      <c r="N137" s="228" t="e">
        <f>N131-N136</f>
        <v>#REF!</v>
      </c>
      <c r="O137" s="228" t="e">
        <f>O131-O136</f>
        <v>#REF!</v>
      </c>
      <c r="P137" s="228" t="e">
        <f>P131-P136</f>
        <v>#REF!</v>
      </c>
      <c r="Q137" s="228" t="e">
        <f>SUM(N137:P137)</f>
        <v>#REF!</v>
      </c>
      <c r="R137" s="228" t="e">
        <f>E137+I137+M137+Q137</f>
        <v>#REF!</v>
      </c>
    </row>
    <row r="138" spans="1:18" s="226" customFormat="1">
      <c r="A138" s="206"/>
      <c r="B138" s="206"/>
      <c r="C138" s="265" t="e">
        <f t="shared" ref="C138:R138" si="41">C137/C112</f>
        <v>#REF!</v>
      </c>
      <c r="D138" s="265" t="e">
        <f t="shared" si="41"/>
        <v>#REF!</v>
      </c>
      <c r="E138" s="265" t="e">
        <f t="shared" si="41"/>
        <v>#REF!</v>
      </c>
      <c r="F138" s="265" t="e">
        <f t="shared" si="41"/>
        <v>#REF!</v>
      </c>
      <c r="G138" s="265" t="e">
        <f t="shared" si="41"/>
        <v>#REF!</v>
      </c>
      <c r="H138" s="265" t="e">
        <f t="shared" si="41"/>
        <v>#REF!</v>
      </c>
      <c r="I138" s="265" t="e">
        <f t="shared" si="41"/>
        <v>#REF!</v>
      </c>
      <c r="J138" s="265" t="e">
        <f t="shared" si="41"/>
        <v>#REF!</v>
      </c>
      <c r="K138" s="265" t="e">
        <f t="shared" si="41"/>
        <v>#REF!</v>
      </c>
      <c r="L138" s="265" t="e">
        <f t="shared" si="41"/>
        <v>#REF!</v>
      </c>
      <c r="M138" s="265" t="e">
        <f t="shared" si="41"/>
        <v>#REF!</v>
      </c>
      <c r="N138" s="265" t="e">
        <f t="shared" si="41"/>
        <v>#REF!</v>
      </c>
      <c r="O138" s="265" t="e">
        <f t="shared" si="41"/>
        <v>#REF!</v>
      </c>
      <c r="P138" s="265" t="e">
        <f t="shared" si="41"/>
        <v>#REF!</v>
      </c>
      <c r="Q138" s="265" t="e">
        <f t="shared" si="41"/>
        <v>#REF!</v>
      </c>
      <c r="R138" s="265" t="e">
        <f t="shared" si="41"/>
        <v>#REF!</v>
      </c>
    </row>
    <row r="139" spans="1:18">
      <c r="C139" s="230"/>
      <c r="D139" s="230"/>
      <c r="E139" s="230"/>
      <c r="F139" s="230"/>
      <c r="G139" s="230"/>
      <c r="H139" s="230"/>
      <c r="I139" s="230"/>
      <c r="J139" s="230"/>
      <c r="K139" s="230"/>
      <c r="L139" s="230"/>
      <c r="M139" s="230"/>
      <c r="N139" s="230"/>
      <c r="O139" s="230"/>
      <c r="P139" s="230"/>
      <c r="Q139" s="230"/>
      <c r="R139" s="230"/>
    </row>
    <row r="140" spans="1:18">
      <c r="C140" s="153" t="e">
        <f>C38/#REF!</f>
        <v>#REF!</v>
      </c>
      <c r="D140" s="153" t="e">
        <f>D38/#REF!</f>
        <v>#REF!</v>
      </c>
      <c r="E140" s="240" t="e">
        <f>B140+C140+D140</f>
        <v>#REF!</v>
      </c>
      <c r="F140" s="153" t="e">
        <f>F38/#REF!</f>
        <v>#REF!</v>
      </c>
      <c r="G140" s="153" t="e">
        <f>G38/#REF!</f>
        <v>#REF!</v>
      </c>
      <c r="H140" s="153" t="e">
        <f>H38/#REF!</f>
        <v>#REF!</v>
      </c>
      <c r="I140" s="240" t="e">
        <f>F140+G140+H140</f>
        <v>#REF!</v>
      </c>
      <c r="J140" s="153" t="e">
        <f>J38/#REF!</f>
        <v>#REF!</v>
      </c>
      <c r="K140" s="153" t="e">
        <f>K38/#REF!</f>
        <v>#REF!</v>
      </c>
      <c r="L140" s="153" t="e">
        <f>L38/#REF!</f>
        <v>#REF!</v>
      </c>
      <c r="M140" s="240" t="e">
        <f>J140+K140+L140</f>
        <v>#REF!</v>
      </c>
      <c r="N140" s="153" t="e">
        <f>N38/#REF!</f>
        <v>#REF!</v>
      </c>
      <c r="O140" s="153" t="e">
        <f>O38/#REF!</f>
        <v>#REF!</v>
      </c>
      <c r="P140" s="153" t="e">
        <f>P38/#REF!</f>
        <v>#REF!</v>
      </c>
      <c r="Q140" s="240" t="e">
        <f>N140+O140+P140</f>
        <v>#REF!</v>
      </c>
      <c r="R140" s="153" t="e">
        <f>E140+I140+M140+Q140</f>
        <v>#REF!</v>
      </c>
    </row>
    <row r="141" spans="1:18">
      <c r="C141" s="228" t="e">
        <f>C137-C140</f>
        <v>#REF!</v>
      </c>
      <c r="D141" s="228" t="e">
        <f>D137-D140</f>
        <v>#REF!</v>
      </c>
      <c r="E141" s="228" t="e">
        <f>B141+C141+D141</f>
        <v>#REF!</v>
      </c>
      <c r="F141" s="228" t="e">
        <f>F137-F140</f>
        <v>#REF!</v>
      </c>
      <c r="G141" s="228" t="e">
        <f>G137-G140</f>
        <v>#REF!</v>
      </c>
      <c r="H141" s="228" t="e">
        <f>H137-H140</f>
        <v>#REF!</v>
      </c>
      <c r="I141" s="228" t="e">
        <f>F141+G141+H141</f>
        <v>#REF!</v>
      </c>
      <c r="J141" s="228" t="e">
        <f>J137-J140</f>
        <v>#REF!</v>
      </c>
      <c r="K141" s="228" t="e">
        <f>K137-K140</f>
        <v>#REF!</v>
      </c>
      <c r="L141" s="228" t="e">
        <f>L137-L140</f>
        <v>#REF!</v>
      </c>
      <c r="M141" s="228" t="e">
        <f>J141+K141+L141</f>
        <v>#REF!</v>
      </c>
      <c r="N141" s="228" t="e">
        <f>N137-N140</f>
        <v>#REF!</v>
      </c>
      <c r="O141" s="228" t="e">
        <f>O137-O140</f>
        <v>#REF!</v>
      </c>
      <c r="P141" s="228" t="e">
        <f>P137-P140</f>
        <v>#REF!</v>
      </c>
      <c r="Q141" s="228" t="e">
        <f>N141+O141+P141</f>
        <v>#REF!</v>
      </c>
      <c r="R141" s="222" t="e">
        <f>R137-R136</f>
        <v>#REF!</v>
      </c>
    </row>
    <row r="142" spans="1:18" s="226" customFormat="1">
      <c r="A142" s="206"/>
      <c r="B142" s="206"/>
      <c r="C142" s="265" t="e">
        <f t="shared" ref="C142:R142" si="42">C141/C112</f>
        <v>#REF!</v>
      </c>
      <c r="D142" s="265" t="e">
        <f t="shared" si="42"/>
        <v>#REF!</v>
      </c>
      <c r="E142" s="265" t="e">
        <f t="shared" si="42"/>
        <v>#REF!</v>
      </c>
      <c r="F142" s="265" t="e">
        <f t="shared" si="42"/>
        <v>#REF!</v>
      </c>
      <c r="G142" s="265" t="e">
        <f t="shared" si="42"/>
        <v>#REF!</v>
      </c>
      <c r="H142" s="265" t="e">
        <f t="shared" si="42"/>
        <v>#REF!</v>
      </c>
      <c r="I142" s="265" t="e">
        <f t="shared" si="42"/>
        <v>#REF!</v>
      </c>
      <c r="J142" s="265" t="e">
        <f t="shared" si="42"/>
        <v>#REF!</v>
      </c>
      <c r="K142" s="265" t="e">
        <f t="shared" si="42"/>
        <v>#REF!</v>
      </c>
      <c r="L142" s="265" t="e">
        <f t="shared" si="42"/>
        <v>#REF!</v>
      </c>
      <c r="M142" s="265" t="e">
        <f t="shared" si="42"/>
        <v>#REF!</v>
      </c>
      <c r="N142" s="265" t="e">
        <f t="shared" si="42"/>
        <v>#REF!</v>
      </c>
      <c r="O142" s="265" t="e">
        <f t="shared" si="42"/>
        <v>#REF!</v>
      </c>
      <c r="P142" s="265" t="e">
        <f t="shared" si="42"/>
        <v>#REF!</v>
      </c>
      <c r="Q142" s="265" t="e">
        <f t="shared" si="42"/>
        <v>#REF!</v>
      </c>
      <c r="R142" s="265" t="e">
        <f t="shared" si="42"/>
        <v>#REF!</v>
      </c>
    </row>
    <row r="144" spans="1:18">
      <c r="C144" s="153" t="e">
        <f>C42/#REF!</f>
        <v>#REF!</v>
      </c>
      <c r="D144" s="153" t="e">
        <f>D42/#REF!</f>
        <v>#REF!</v>
      </c>
      <c r="E144" s="240" t="e">
        <f>B144+C144+D144</f>
        <v>#REF!</v>
      </c>
      <c r="F144" s="153" t="e">
        <f>F42/#REF!</f>
        <v>#REF!</v>
      </c>
      <c r="G144" s="153" t="e">
        <f>G42/#REF!</f>
        <v>#REF!</v>
      </c>
      <c r="H144" s="153" t="e">
        <f>H42/#REF!</f>
        <v>#REF!</v>
      </c>
      <c r="I144" s="240" t="e">
        <f>F144+G144+H144</f>
        <v>#REF!</v>
      </c>
      <c r="J144" s="153" t="e">
        <f>J42/#REF!</f>
        <v>#REF!</v>
      </c>
      <c r="K144" s="153" t="e">
        <f>K42/#REF!</f>
        <v>#REF!</v>
      </c>
      <c r="L144" s="153" t="e">
        <f>L42/#REF!</f>
        <v>#REF!</v>
      </c>
      <c r="M144" s="240" t="e">
        <f>J144+K144+L144</f>
        <v>#REF!</v>
      </c>
      <c r="N144" s="153" t="e">
        <f>N42/#REF!</f>
        <v>#REF!</v>
      </c>
      <c r="O144" s="153" t="e">
        <f>O42/#REF!</f>
        <v>#REF!</v>
      </c>
      <c r="P144" s="153" t="e">
        <f>P42/#REF!</f>
        <v>#REF!</v>
      </c>
      <c r="Q144" s="240" t="e">
        <f>N144+O144+P144</f>
        <v>#REF!</v>
      </c>
      <c r="R144" s="153" t="e">
        <f>E144+I144+M144+Q144</f>
        <v>#REF!</v>
      </c>
    </row>
    <row r="145" spans="3:18">
      <c r="C145" s="153" t="e">
        <f>C43/#REF!</f>
        <v>#REF!</v>
      </c>
      <c r="D145" s="153" t="e">
        <f>D43/#REF!</f>
        <v>#REF!</v>
      </c>
      <c r="E145" s="240" t="e">
        <f>B145+C145+D145</f>
        <v>#REF!</v>
      </c>
      <c r="F145" s="153" t="e">
        <f>F43/#REF!</f>
        <v>#REF!</v>
      </c>
      <c r="G145" s="153" t="e">
        <f>G43/#REF!</f>
        <v>#REF!</v>
      </c>
      <c r="H145" s="153" t="e">
        <f>H43/#REF!</f>
        <v>#REF!</v>
      </c>
      <c r="I145" s="240" t="e">
        <f>F145+G145+H145</f>
        <v>#REF!</v>
      </c>
      <c r="J145" s="153" t="e">
        <f>J43/#REF!</f>
        <v>#REF!</v>
      </c>
      <c r="K145" s="153" t="e">
        <f>K43/#REF!</f>
        <v>#REF!</v>
      </c>
      <c r="L145" s="153" t="e">
        <f>L43/#REF!</f>
        <v>#REF!</v>
      </c>
      <c r="M145" s="240" t="e">
        <f>J145+K145+L145</f>
        <v>#REF!</v>
      </c>
      <c r="N145" s="153" t="e">
        <f>N43/#REF!</f>
        <v>#REF!</v>
      </c>
      <c r="O145" s="153" t="e">
        <f>O43/#REF!</f>
        <v>#REF!</v>
      </c>
      <c r="P145" s="153" t="e">
        <f>P43/#REF!</f>
        <v>#REF!</v>
      </c>
      <c r="Q145" s="240" t="e">
        <f>N145+O145+P145</f>
        <v>#REF!</v>
      </c>
      <c r="R145" s="153" t="e">
        <f>E145+I145+M145+Q145</f>
        <v>#REF!</v>
      </c>
    </row>
    <row r="146" spans="3:18">
      <c r="C146" s="224" t="e">
        <f t="shared" ref="C146:R146" si="43">C144-C145</f>
        <v>#REF!</v>
      </c>
      <c r="D146" s="224" t="e">
        <f t="shared" si="43"/>
        <v>#REF!</v>
      </c>
      <c r="E146" s="217" t="e">
        <f t="shared" si="43"/>
        <v>#REF!</v>
      </c>
      <c r="F146" s="224" t="e">
        <f t="shared" si="43"/>
        <v>#REF!</v>
      </c>
      <c r="G146" s="224" t="e">
        <f t="shared" si="43"/>
        <v>#REF!</v>
      </c>
      <c r="H146" s="224" t="e">
        <f t="shared" si="43"/>
        <v>#REF!</v>
      </c>
      <c r="I146" s="217" t="e">
        <f t="shared" si="43"/>
        <v>#REF!</v>
      </c>
      <c r="J146" s="224" t="e">
        <f t="shared" si="43"/>
        <v>#REF!</v>
      </c>
      <c r="K146" s="224" t="e">
        <f t="shared" si="43"/>
        <v>#REF!</v>
      </c>
      <c r="L146" s="224" t="e">
        <f t="shared" si="43"/>
        <v>#REF!</v>
      </c>
      <c r="M146" s="217" t="e">
        <f t="shared" si="43"/>
        <v>#REF!</v>
      </c>
      <c r="N146" s="224" t="e">
        <f t="shared" si="43"/>
        <v>#REF!</v>
      </c>
      <c r="O146" s="224" t="e">
        <f t="shared" si="43"/>
        <v>#REF!</v>
      </c>
      <c r="P146" s="224" t="e">
        <f t="shared" si="43"/>
        <v>#REF!</v>
      </c>
      <c r="Q146" s="217" t="e">
        <f t="shared" si="43"/>
        <v>#REF!</v>
      </c>
      <c r="R146" s="217" t="e">
        <f t="shared" si="43"/>
        <v>#REF!</v>
      </c>
    </row>
    <row r="147" spans="3:18">
      <c r="C147" s="153" t="e">
        <f>C146-C44/#REF!</f>
        <v>#REF!</v>
      </c>
      <c r="D147" s="153" t="e">
        <f>D146-D44/#REF!</f>
        <v>#REF!</v>
      </c>
      <c r="E147" s="153" t="e">
        <f>E146-E44/#REF!</f>
        <v>#REF!</v>
      </c>
      <c r="F147" s="153" t="e">
        <f>F146-F44/#REF!</f>
        <v>#REF!</v>
      </c>
      <c r="G147" s="153" t="e">
        <f>G146-G44/#REF!</f>
        <v>#REF!</v>
      </c>
      <c r="H147" s="153" t="e">
        <f>H146-H44/#REF!</f>
        <v>#REF!</v>
      </c>
      <c r="I147" s="153" t="e">
        <f>I146-I44/#REF!</f>
        <v>#REF!</v>
      </c>
      <c r="J147" s="153" t="e">
        <f>J146-J44/#REF!</f>
        <v>#REF!</v>
      </c>
      <c r="K147" s="153" t="e">
        <f>K146-K44/#REF!</f>
        <v>#REF!</v>
      </c>
      <c r="L147" s="153" t="e">
        <f>L146-L44/#REF!</f>
        <v>#REF!</v>
      </c>
      <c r="M147" s="153" t="e">
        <f>M146-M44/#REF!</f>
        <v>#REF!</v>
      </c>
      <c r="N147" s="153" t="e">
        <f>N146-N44/#REF!</f>
        <v>#REF!</v>
      </c>
      <c r="O147" s="153" t="e">
        <f>O146-O44/#REF!</f>
        <v>#REF!</v>
      </c>
      <c r="P147" s="153" t="e">
        <f>P146-P44/#REF!</f>
        <v>#REF!</v>
      </c>
      <c r="Q147" s="153" t="e">
        <f>Q146-Q44/#REF!</f>
        <v>#REF!</v>
      </c>
      <c r="R147" s="153" t="e">
        <f>R146-R44/#REF!</f>
        <v>#REF!</v>
      </c>
    </row>
  </sheetData>
  <autoFilter ref="A3:R36"/>
  <mergeCells count="1">
    <mergeCell ref="B2:R2"/>
  </mergeCells>
  <phoneticPr fontId="12" type="noConversion"/>
  <conditionalFormatting sqref="A1:A1048576">
    <cfRule type="cellIs" dxfId="154" priority="64" operator="lessThan">
      <formula>0</formula>
    </cfRule>
  </conditionalFormatting>
  <conditionalFormatting sqref="B1:B2 C42:D44 E42:H43 C48:R48 B4:B8 E44:R44 E41 I41 M41:Q41 B4:D7 B10 B13 B21:B23 B27:B30 B34:B37 B39:B40 B42:B45 B48:B1048576">
    <cfRule type="cellIs" dxfId="153" priority="63" operator="lessThan">
      <formula>0</formula>
    </cfRule>
  </conditionalFormatting>
  <conditionalFormatting sqref="A50:XFD54">
    <cfRule type="cellIs" dxfId="152" priority="62" operator="lessThan">
      <formula>0</formula>
    </cfRule>
  </conditionalFormatting>
  <conditionalFormatting sqref="I42:R43">
    <cfRule type="cellIs" dxfId="151" priority="61" operator="lessThan">
      <formula>0</formula>
    </cfRule>
  </conditionalFormatting>
  <conditionalFormatting sqref="A2">
    <cfRule type="cellIs" dxfId="150" priority="60" operator="lessThan">
      <formula>0</formula>
    </cfRule>
  </conditionalFormatting>
  <conditionalFormatting sqref="C4:C7">
    <cfRule type="cellIs" dxfId="149" priority="59" operator="lessThan">
      <formula>0</formula>
    </cfRule>
  </conditionalFormatting>
  <conditionalFormatting sqref="E46">
    <cfRule type="cellIs" dxfId="148" priority="44" operator="lessThan">
      <formula>0</formula>
    </cfRule>
  </conditionalFormatting>
  <conditionalFormatting sqref="E47">
    <cfRule type="cellIs" dxfId="147" priority="43" operator="lessThan">
      <formula>0</formula>
    </cfRule>
  </conditionalFormatting>
  <conditionalFormatting sqref="I46">
    <cfRule type="cellIs" dxfId="146" priority="42" operator="lessThan">
      <formula>0</formula>
    </cfRule>
  </conditionalFormatting>
  <conditionalFormatting sqref="I47">
    <cfRule type="cellIs" dxfId="145" priority="41" operator="lessThan">
      <formula>0</formula>
    </cfRule>
  </conditionalFormatting>
  <conditionalFormatting sqref="J42:L43">
    <cfRule type="cellIs" dxfId="144" priority="40" operator="lessThan">
      <formula>0</formula>
    </cfRule>
  </conditionalFormatting>
  <conditionalFormatting sqref="M46">
    <cfRule type="cellIs" dxfId="143" priority="39" operator="lessThan">
      <formula>0</formula>
    </cfRule>
  </conditionalFormatting>
  <conditionalFormatting sqref="M47">
    <cfRule type="cellIs" dxfId="142" priority="38" operator="lessThan">
      <formula>0</formula>
    </cfRule>
  </conditionalFormatting>
  <conditionalFormatting sqref="Q46">
    <cfRule type="cellIs" dxfId="141" priority="37" operator="lessThan">
      <formula>0</formula>
    </cfRule>
  </conditionalFormatting>
  <conditionalFormatting sqref="Q47">
    <cfRule type="cellIs" dxfId="140" priority="36" operator="lessThan">
      <formula>0</formula>
    </cfRule>
  </conditionalFormatting>
  <conditionalFormatting sqref="R46:R47">
    <cfRule type="cellIs" dxfId="139" priority="35" operator="lessThan">
      <formula>0</formula>
    </cfRule>
  </conditionalFormatting>
  <conditionalFormatting sqref="F4:H7">
    <cfRule type="cellIs" dxfId="138" priority="34" operator="lessThan">
      <formula>0</formula>
    </cfRule>
  </conditionalFormatting>
  <conditionalFormatting sqref="G4:G7">
    <cfRule type="cellIs" dxfId="137" priority="33" operator="lessThan">
      <formula>0</formula>
    </cfRule>
  </conditionalFormatting>
  <conditionalFormatting sqref="B9:D9">
    <cfRule type="cellIs" dxfId="136" priority="32" operator="lessThan">
      <formula>0</formula>
    </cfRule>
  </conditionalFormatting>
  <conditionalFormatting sqref="C9">
    <cfRule type="cellIs" dxfId="135" priority="31" operator="lessThan">
      <formula>0</formula>
    </cfRule>
  </conditionalFormatting>
  <conditionalFormatting sqref="F9:H9">
    <cfRule type="cellIs" dxfId="134" priority="30" operator="lessThan">
      <formula>0</formula>
    </cfRule>
  </conditionalFormatting>
  <conditionalFormatting sqref="G9">
    <cfRule type="cellIs" dxfId="133" priority="29" operator="lessThan">
      <formula>0</formula>
    </cfRule>
  </conditionalFormatting>
  <conditionalFormatting sqref="B11:D12">
    <cfRule type="cellIs" dxfId="132" priority="28" operator="lessThan">
      <formula>0</formula>
    </cfRule>
  </conditionalFormatting>
  <conditionalFormatting sqref="C11:C12">
    <cfRule type="cellIs" dxfId="131" priority="27" operator="lessThan">
      <formula>0</formula>
    </cfRule>
  </conditionalFormatting>
  <conditionalFormatting sqref="F11:H12">
    <cfRule type="cellIs" dxfId="130" priority="26" operator="lessThan">
      <formula>0</formula>
    </cfRule>
  </conditionalFormatting>
  <conditionalFormatting sqref="G11:G12">
    <cfRule type="cellIs" dxfId="129" priority="25" operator="lessThan">
      <formula>0</formula>
    </cfRule>
  </conditionalFormatting>
  <conditionalFormatting sqref="B14:D20">
    <cfRule type="cellIs" dxfId="128" priority="24" operator="lessThan">
      <formula>0</formula>
    </cfRule>
  </conditionalFormatting>
  <conditionalFormatting sqref="C14:C20">
    <cfRule type="cellIs" dxfId="127" priority="23" operator="lessThan">
      <formula>0</formula>
    </cfRule>
  </conditionalFormatting>
  <conditionalFormatting sqref="F14:H20">
    <cfRule type="cellIs" dxfId="126" priority="22" operator="lessThan">
      <formula>0</formula>
    </cfRule>
  </conditionalFormatting>
  <conditionalFormatting sqref="G14:G20">
    <cfRule type="cellIs" dxfId="125" priority="21" operator="lessThan">
      <formula>0</formula>
    </cfRule>
  </conditionalFormatting>
  <conditionalFormatting sqref="B24:D26">
    <cfRule type="cellIs" dxfId="124" priority="20" operator="lessThan">
      <formula>0</formula>
    </cfRule>
  </conditionalFormatting>
  <conditionalFormatting sqref="C24:C26">
    <cfRule type="cellIs" dxfId="123" priority="19" operator="lessThan">
      <formula>0</formula>
    </cfRule>
  </conditionalFormatting>
  <conditionalFormatting sqref="F24:H26">
    <cfRule type="cellIs" dxfId="122" priority="18" operator="lessThan">
      <formula>0</formula>
    </cfRule>
  </conditionalFormatting>
  <conditionalFormatting sqref="G24:G26">
    <cfRule type="cellIs" dxfId="121" priority="17" operator="lessThan">
      <formula>0</formula>
    </cfRule>
  </conditionalFormatting>
  <conditionalFormatting sqref="B31:D33">
    <cfRule type="cellIs" dxfId="120" priority="16" operator="lessThan">
      <formula>0</formula>
    </cfRule>
  </conditionalFormatting>
  <conditionalFormatting sqref="C31:C33">
    <cfRule type="cellIs" dxfId="119" priority="15" operator="lessThan">
      <formula>0</formula>
    </cfRule>
  </conditionalFormatting>
  <conditionalFormatting sqref="F31:H33">
    <cfRule type="cellIs" dxfId="118" priority="14" operator="lessThan">
      <formula>0</formula>
    </cfRule>
  </conditionalFormatting>
  <conditionalFormatting sqref="G31:G33">
    <cfRule type="cellIs" dxfId="117" priority="13" operator="lessThan">
      <formula>0</formula>
    </cfRule>
  </conditionalFormatting>
  <conditionalFormatting sqref="B38:D38">
    <cfRule type="cellIs" dxfId="116" priority="12" operator="lessThan">
      <formula>0</formula>
    </cfRule>
  </conditionalFormatting>
  <conditionalFormatting sqref="C38">
    <cfRule type="cellIs" dxfId="115" priority="11" operator="lessThan">
      <formula>0</formula>
    </cfRule>
  </conditionalFormatting>
  <conditionalFormatting sqref="F38:H38">
    <cfRule type="cellIs" dxfId="114" priority="10" operator="lessThan">
      <formula>0</formula>
    </cfRule>
  </conditionalFormatting>
  <conditionalFormatting sqref="G38">
    <cfRule type="cellIs" dxfId="113" priority="9" operator="lessThan">
      <formula>0</formula>
    </cfRule>
  </conditionalFormatting>
  <conditionalFormatting sqref="B41:D41">
    <cfRule type="cellIs" dxfId="112" priority="8" operator="lessThan">
      <formula>0</formula>
    </cfRule>
  </conditionalFormatting>
  <conditionalFormatting sqref="C41">
    <cfRule type="cellIs" dxfId="111" priority="7" operator="lessThan">
      <formula>0</formula>
    </cfRule>
  </conditionalFormatting>
  <conditionalFormatting sqref="F41:H41">
    <cfRule type="cellIs" dxfId="110" priority="6" operator="lessThan">
      <formula>0</formula>
    </cfRule>
  </conditionalFormatting>
  <conditionalFormatting sqref="G41">
    <cfRule type="cellIs" dxfId="109" priority="5" operator="lessThan">
      <formula>0</formula>
    </cfRule>
  </conditionalFormatting>
  <conditionalFormatting sqref="B46:D47">
    <cfRule type="cellIs" dxfId="108" priority="4" operator="lessThan">
      <formula>0</formula>
    </cfRule>
  </conditionalFormatting>
  <conditionalFormatting sqref="C46:C47">
    <cfRule type="cellIs" dxfId="107" priority="3" operator="lessThan">
      <formula>0</formula>
    </cfRule>
  </conditionalFormatting>
  <conditionalFormatting sqref="F46:H47">
    <cfRule type="cellIs" dxfId="106" priority="2" operator="lessThan">
      <formula>0</formula>
    </cfRule>
  </conditionalFormatting>
  <conditionalFormatting sqref="G46:G47">
    <cfRule type="cellIs" dxfId="105" priority="1" operator="lessThan">
      <formula>0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2:BI14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2" sqref="A2"/>
    </sheetView>
  </sheetViews>
  <sheetFormatPr defaultColWidth="9" defaultRowHeight="14.25" outlineLevelCol="1"/>
  <cols>
    <col min="1" max="1" width="32.140625" style="206" customWidth="1"/>
    <col min="2" max="2" width="14.85546875" style="206" customWidth="1"/>
    <col min="3" max="3" width="11.85546875" style="242" customWidth="1" outlineLevel="1"/>
    <col min="4" max="4" width="13" style="242" customWidth="1" outlineLevel="1"/>
    <col min="5" max="5" width="14.5703125" style="242" bestFit="1" customWidth="1"/>
    <col min="6" max="6" width="11.85546875" style="242" customWidth="1" outlineLevel="1"/>
    <col min="7" max="7" width="14.42578125" style="242" customWidth="1" outlineLevel="1"/>
    <col min="8" max="8" width="13" style="242" customWidth="1" outlineLevel="1"/>
    <col min="9" max="9" width="13.140625" style="242" bestFit="1" customWidth="1"/>
    <col min="10" max="11" width="11.5703125" style="242" customWidth="1" outlineLevel="1"/>
    <col min="12" max="12" width="13" style="242" customWidth="1" outlineLevel="1"/>
    <col min="13" max="13" width="13.140625" style="242" bestFit="1" customWidth="1"/>
    <col min="14" max="15" width="11.5703125" style="242" customWidth="1" outlineLevel="1"/>
    <col min="16" max="16" width="14.5703125" style="242" customWidth="1" outlineLevel="1"/>
    <col min="17" max="17" width="14.7109375" style="242" bestFit="1" customWidth="1"/>
    <col min="18" max="18" width="14.5703125" style="242" customWidth="1"/>
    <col min="19" max="16384" width="9" style="230"/>
  </cols>
  <sheetData>
    <row r="2" spans="1:18">
      <c r="A2" s="205" t="s">
        <v>241</v>
      </c>
      <c r="B2" s="301" t="s">
        <v>244</v>
      </c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  <c r="R2" s="301"/>
    </row>
    <row r="3" spans="1:18">
      <c r="A3" s="207" t="s">
        <v>152</v>
      </c>
      <c r="B3" s="260" t="s">
        <v>234</v>
      </c>
      <c r="C3" s="260" t="s">
        <v>4</v>
      </c>
      <c r="D3" s="260" t="s">
        <v>5</v>
      </c>
      <c r="E3" s="261" t="s">
        <v>14</v>
      </c>
      <c r="F3" s="260" t="s">
        <v>133</v>
      </c>
      <c r="G3" s="260" t="s">
        <v>134</v>
      </c>
      <c r="H3" s="260" t="s">
        <v>135</v>
      </c>
      <c r="I3" s="261" t="s">
        <v>15</v>
      </c>
      <c r="J3" s="260" t="s">
        <v>16</v>
      </c>
      <c r="K3" s="260" t="s">
        <v>8</v>
      </c>
      <c r="L3" s="260" t="s">
        <v>9</v>
      </c>
      <c r="M3" s="261" t="s">
        <v>17</v>
      </c>
      <c r="N3" s="260" t="s">
        <v>136</v>
      </c>
      <c r="O3" s="260" t="s">
        <v>137</v>
      </c>
      <c r="P3" s="260" t="s">
        <v>138</v>
      </c>
      <c r="Q3" s="261" t="s">
        <v>18</v>
      </c>
      <c r="R3" s="260" t="s">
        <v>19</v>
      </c>
    </row>
    <row r="4" spans="1:18">
      <c r="A4" s="208" t="s">
        <v>96</v>
      </c>
      <c r="B4" s="153"/>
      <c r="C4" s="153"/>
      <c r="D4" s="153"/>
      <c r="E4" s="262">
        <f>IF(COUNT(B4:D4)=0,0,SUM(B4:D4)/COUNT(B4:D4))</f>
        <v>0</v>
      </c>
      <c r="F4" s="153"/>
      <c r="G4" s="153"/>
      <c r="H4" s="153"/>
      <c r="I4" s="262">
        <f>IF(COUNT(F4:H4)=0,0,SUM(F4:H4)/COUNT(F4:H4))</f>
        <v>0</v>
      </c>
      <c r="J4" s="153">
        <f>'2019-07'!C4</f>
        <v>40</v>
      </c>
      <c r="K4" s="153">
        <f>'2018-08'!C4</f>
        <v>0</v>
      </c>
      <c r="L4" s="153">
        <f>'2018-09'!C4</f>
        <v>0</v>
      </c>
      <c r="M4" s="262">
        <f>IF(COUNT(J4:L4)=0,0,SUM(J4:L4)/COUNT(J4:L4))</f>
        <v>13.333333333333334</v>
      </c>
      <c r="N4" s="153">
        <f>'2018-10'!C4</f>
        <v>0</v>
      </c>
      <c r="O4" s="153">
        <f>'2018-11'!C4</f>
        <v>0</v>
      </c>
      <c r="P4" s="153">
        <f>'2018-12'!C4</f>
        <v>0</v>
      </c>
      <c r="Q4" s="262">
        <f>IF(COUNT(N4:P4)=0,0,SUM(N4:P4)/COUNT(N4:P4))</f>
        <v>0</v>
      </c>
      <c r="R4" s="262">
        <f>AVERAGE(E4,I4,M4,Q4)</f>
        <v>3.3333333333333335</v>
      </c>
    </row>
    <row r="5" spans="1:18">
      <c r="A5" s="209" t="s">
        <v>235</v>
      </c>
      <c r="B5" s="153"/>
      <c r="C5" s="153"/>
      <c r="D5" s="153"/>
      <c r="E5" s="262">
        <f>IF(COUNT(B5:D5)=0,0,SUM(B5:D5)/COUNT(B5:D5))</f>
        <v>0</v>
      </c>
      <c r="F5" s="153"/>
      <c r="G5" s="153"/>
      <c r="H5" s="153"/>
      <c r="I5" s="262">
        <f>IF(COUNT(F5:H5)=0,0,SUM(F5:H5)/COUNT(F5:H5))</f>
        <v>0</v>
      </c>
      <c r="J5" s="153">
        <f>'2019-07'!C5</f>
        <v>40</v>
      </c>
      <c r="K5" s="153">
        <f>'2018-08'!C5</f>
        <v>0</v>
      </c>
      <c r="L5" s="153">
        <f>'2018-09'!C5</f>
        <v>0</v>
      </c>
      <c r="M5" s="262">
        <f>IF(COUNT(J5:L5)=0,0,SUM(J5:L5)/COUNT(J5:L5))</f>
        <v>13.333333333333334</v>
      </c>
      <c r="N5" s="153">
        <f>'2018-10'!C5</f>
        <v>0</v>
      </c>
      <c r="O5" s="153">
        <f>'2018-11'!C5</f>
        <v>0</v>
      </c>
      <c r="P5" s="153">
        <f>'2018-12'!C5</f>
        <v>0</v>
      </c>
      <c r="Q5" s="262">
        <f>IF(COUNT(N5:P5)=0,0,SUM(N5:P5)/COUNT(N5:P5))</f>
        <v>0</v>
      </c>
      <c r="R5" s="262">
        <f>AVERAGE(E5,I5,M5,Q5)</f>
        <v>3.3333333333333335</v>
      </c>
    </row>
    <row r="6" spans="1:18">
      <c r="A6" s="208" t="s">
        <v>20</v>
      </c>
      <c r="B6" s="153"/>
      <c r="C6" s="153"/>
      <c r="D6" s="153"/>
      <c r="E6" s="153">
        <f>SUM(B6:D6)</f>
        <v>0</v>
      </c>
      <c r="F6" s="153"/>
      <c r="G6" s="153"/>
      <c r="H6" s="153"/>
      <c r="I6" s="153">
        <f>SUM(F6:H6)</f>
        <v>0</v>
      </c>
      <c r="J6" s="153">
        <f>'2019-07'!C6</f>
        <v>10000004.1</v>
      </c>
      <c r="K6" s="153">
        <f>'2018-08'!C6</f>
        <v>0</v>
      </c>
      <c r="L6" s="153">
        <f>'2018-09'!C6</f>
        <v>0</v>
      </c>
      <c r="M6" s="153">
        <f>SUM(J6:L6)</f>
        <v>10000004.1</v>
      </c>
      <c r="N6" s="153">
        <f>'2018-10'!C6</f>
        <v>0</v>
      </c>
      <c r="O6" s="153">
        <f>'2018-11'!C6</f>
        <v>0</v>
      </c>
      <c r="P6" s="153">
        <f>'2018-12'!C6</f>
        <v>0</v>
      </c>
      <c r="Q6" s="153">
        <f>SUM(N6:P6)</f>
        <v>0</v>
      </c>
      <c r="R6" s="153">
        <f>E6+I6+M6+Q6</f>
        <v>10000004.1</v>
      </c>
    </row>
    <row r="7" spans="1:18">
      <c r="A7" s="210" t="s">
        <v>92</v>
      </c>
      <c r="B7" s="153"/>
      <c r="C7" s="153"/>
      <c r="D7" s="153"/>
      <c r="E7" s="211">
        <f t="shared" ref="E7:E19" si="0">SUM(B7:D7)</f>
        <v>0</v>
      </c>
      <c r="F7" s="153"/>
      <c r="G7" s="153"/>
      <c r="H7" s="153"/>
      <c r="I7" s="211">
        <f t="shared" ref="I7:I19" si="1">SUM(F7:H7)</f>
        <v>0</v>
      </c>
      <c r="J7" s="153">
        <f>'2019-07'!C7</f>
        <v>0</v>
      </c>
      <c r="K7" s="153">
        <f>'2018-08'!C7</f>
        <v>0</v>
      </c>
      <c r="L7" s="153">
        <f>'2018-09'!C7</f>
        <v>0</v>
      </c>
      <c r="M7" s="211">
        <f t="shared" ref="M7:M19" si="2">SUM(J7:L7)</f>
        <v>0</v>
      </c>
      <c r="N7" s="153">
        <f>'2018-10'!C7</f>
        <v>0</v>
      </c>
      <c r="O7" s="153">
        <f>'2018-11'!C7</f>
        <v>0</v>
      </c>
      <c r="P7" s="153">
        <f>'2018-12'!C7</f>
        <v>0</v>
      </c>
      <c r="Q7" s="211">
        <f t="shared" ref="Q7:Q19" si="3">SUM(N7:P7)</f>
        <v>0</v>
      </c>
      <c r="R7" s="211">
        <f t="shared" ref="R7:R22" si="4">E7+I7+M7+Q7</f>
        <v>0</v>
      </c>
    </row>
    <row r="8" spans="1:18" s="263" customFormat="1">
      <c r="A8" s="212" t="s">
        <v>21</v>
      </c>
      <c r="B8" s="213">
        <f t="shared" ref="B8" si="5">B6-B7</f>
        <v>0</v>
      </c>
      <c r="C8" s="213">
        <f>C6-C7</f>
        <v>0</v>
      </c>
      <c r="D8" s="213">
        <f>D6-D7</f>
        <v>0</v>
      </c>
      <c r="E8" s="213">
        <f t="shared" si="0"/>
        <v>0</v>
      </c>
      <c r="F8" s="213">
        <f>F6-F7</f>
        <v>0</v>
      </c>
      <c r="G8" s="213">
        <f t="shared" ref="G8:H8" si="6">G6-G7</f>
        <v>0</v>
      </c>
      <c r="H8" s="213">
        <f t="shared" si="6"/>
        <v>0</v>
      </c>
      <c r="I8" s="213">
        <f>SUM(F8:H8)</f>
        <v>0</v>
      </c>
      <c r="J8" s="213">
        <f t="shared" ref="J8:P8" si="7">J6-J7</f>
        <v>10000004.1</v>
      </c>
      <c r="K8" s="213">
        <f t="shared" si="7"/>
        <v>0</v>
      </c>
      <c r="L8" s="213">
        <f t="shared" si="7"/>
        <v>0</v>
      </c>
      <c r="M8" s="213">
        <f t="shared" si="2"/>
        <v>10000004.1</v>
      </c>
      <c r="N8" s="213">
        <f t="shared" si="7"/>
        <v>0</v>
      </c>
      <c r="O8" s="213">
        <f t="shared" si="7"/>
        <v>0</v>
      </c>
      <c r="P8" s="213">
        <f t="shared" si="7"/>
        <v>0</v>
      </c>
      <c r="Q8" s="213">
        <f t="shared" si="3"/>
        <v>0</v>
      </c>
      <c r="R8" s="213">
        <f t="shared" si="4"/>
        <v>10000004.1</v>
      </c>
    </row>
    <row r="9" spans="1:18">
      <c r="A9" s="214" t="s">
        <v>22</v>
      </c>
      <c r="B9" s="153"/>
      <c r="C9" s="153"/>
      <c r="D9" s="153"/>
      <c r="E9" s="215">
        <f t="shared" si="0"/>
        <v>0</v>
      </c>
      <c r="F9" s="153"/>
      <c r="G9" s="153"/>
      <c r="H9" s="153"/>
      <c r="I9" s="215">
        <f t="shared" si="1"/>
        <v>0</v>
      </c>
      <c r="J9" s="153">
        <f>'2019-07'!C9</f>
        <v>1E-10</v>
      </c>
      <c r="K9" s="153">
        <f>'2018-08'!C9</f>
        <v>0</v>
      </c>
      <c r="L9" s="153">
        <f>'2018-09'!C9</f>
        <v>0</v>
      </c>
      <c r="M9" s="215">
        <f t="shared" si="2"/>
        <v>1E-10</v>
      </c>
      <c r="N9" s="153">
        <f>'2018-10'!C9</f>
        <v>0</v>
      </c>
      <c r="O9" s="153">
        <f>'2018-11'!C9</f>
        <v>0</v>
      </c>
      <c r="P9" s="153">
        <f>'2018-12'!C9</f>
        <v>0</v>
      </c>
      <c r="Q9" s="215">
        <f t="shared" si="3"/>
        <v>0</v>
      </c>
      <c r="R9" s="215">
        <f t="shared" si="4"/>
        <v>1E-10</v>
      </c>
    </row>
    <row r="10" spans="1:18">
      <c r="A10" s="216" t="s">
        <v>23</v>
      </c>
      <c r="B10" s="217">
        <f t="shared" ref="B10" si="8">B8-B9</f>
        <v>0</v>
      </c>
      <c r="C10" s="217">
        <f>C8-C9</f>
        <v>0</v>
      </c>
      <c r="D10" s="217">
        <f>D8-D9</f>
        <v>0</v>
      </c>
      <c r="E10" s="224">
        <f t="shared" si="0"/>
        <v>0</v>
      </c>
      <c r="F10" s="217">
        <f>F8-F9</f>
        <v>0</v>
      </c>
      <c r="G10" s="217">
        <f>G8-G9</f>
        <v>0</v>
      </c>
      <c r="H10" s="217">
        <f>H8-H9</f>
        <v>0</v>
      </c>
      <c r="I10" s="224">
        <f t="shared" si="1"/>
        <v>0</v>
      </c>
      <c r="J10" s="217">
        <f>J8-J9</f>
        <v>10000004.1</v>
      </c>
      <c r="K10" s="217">
        <f>K8-K9</f>
        <v>0</v>
      </c>
      <c r="L10" s="217">
        <f>L8-L9</f>
        <v>0</v>
      </c>
      <c r="M10" s="224">
        <f t="shared" si="2"/>
        <v>10000004.1</v>
      </c>
      <c r="N10" s="217">
        <f>N8-N9</f>
        <v>0</v>
      </c>
      <c r="O10" s="217">
        <f>O8-O9</f>
        <v>0</v>
      </c>
      <c r="P10" s="217">
        <f>P8-P9</f>
        <v>0</v>
      </c>
      <c r="Q10" s="224">
        <f t="shared" si="3"/>
        <v>0</v>
      </c>
      <c r="R10" s="224">
        <f t="shared" si="4"/>
        <v>10000004.1</v>
      </c>
    </row>
    <row r="11" spans="1:18">
      <c r="A11" s="208" t="s">
        <v>156</v>
      </c>
      <c r="B11" s="153"/>
      <c r="C11" s="153"/>
      <c r="D11" s="153"/>
      <c r="E11" s="153">
        <f t="shared" si="0"/>
        <v>0</v>
      </c>
      <c r="F11" s="153"/>
      <c r="G11" s="153"/>
      <c r="H11" s="153"/>
      <c r="I11" s="153">
        <f t="shared" si="1"/>
        <v>0</v>
      </c>
      <c r="J11" s="153">
        <f>'2019-07'!C11</f>
        <v>0</v>
      </c>
      <c r="K11" s="153">
        <f>'2018-08'!C11</f>
        <v>0</v>
      </c>
      <c r="L11" s="153">
        <f>'2018-09'!C11</f>
        <v>0</v>
      </c>
      <c r="M11" s="153">
        <f t="shared" si="2"/>
        <v>0</v>
      </c>
      <c r="N11" s="153">
        <f>'2018-10'!C11</f>
        <v>0</v>
      </c>
      <c r="O11" s="153">
        <f>'2018-11'!C11</f>
        <v>0</v>
      </c>
      <c r="P11" s="153">
        <f>'2018-12'!C11</f>
        <v>0</v>
      </c>
      <c r="Q11" s="153">
        <f t="shared" si="3"/>
        <v>0</v>
      </c>
      <c r="R11" s="153">
        <f t="shared" si="4"/>
        <v>0</v>
      </c>
    </row>
    <row r="12" spans="1:18">
      <c r="A12" s="208" t="s">
        <v>236</v>
      </c>
      <c r="B12" s="153"/>
      <c r="C12" s="153"/>
      <c r="D12" s="153"/>
      <c r="E12" s="153">
        <f t="shared" si="0"/>
        <v>0</v>
      </c>
      <c r="F12" s="153"/>
      <c r="G12" s="153"/>
      <c r="H12" s="153"/>
      <c r="I12" s="153">
        <f t="shared" si="1"/>
        <v>0</v>
      </c>
      <c r="J12" s="153">
        <f>'2019-07'!C12</f>
        <v>0</v>
      </c>
      <c r="K12" s="153">
        <f>'2018-08'!C12</f>
        <v>0</v>
      </c>
      <c r="L12" s="153">
        <f>'2018-09'!C12</f>
        <v>0</v>
      </c>
      <c r="M12" s="153">
        <f t="shared" si="2"/>
        <v>0</v>
      </c>
      <c r="N12" s="153">
        <f>'2018-10'!C12</f>
        <v>0</v>
      </c>
      <c r="O12" s="153">
        <f>'2018-11'!C12</f>
        <v>0</v>
      </c>
      <c r="P12" s="153">
        <f>'2018-12'!C12</f>
        <v>0</v>
      </c>
      <c r="Q12" s="153">
        <f t="shared" si="3"/>
        <v>0</v>
      </c>
      <c r="R12" s="153">
        <f t="shared" si="4"/>
        <v>0</v>
      </c>
    </row>
    <row r="13" spans="1:18" s="264" customFormat="1">
      <c r="A13" s="218" t="s">
        <v>24</v>
      </c>
      <c r="B13" s="219">
        <f t="shared" ref="B13" si="9">B14+B15</f>
        <v>0</v>
      </c>
      <c r="C13" s="219">
        <f>C14+C15</f>
        <v>0</v>
      </c>
      <c r="D13" s="219">
        <f>D14+D15</f>
        <v>0</v>
      </c>
      <c r="E13" s="219">
        <f t="shared" si="0"/>
        <v>0</v>
      </c>
      <c r="F13" s="219">
        <f>F14+F15</f>
        <v>0</v>
      </c>
      <c r="G13" s="219">
        <f>G14+G15</f>
        <v>0</v>
      </c>
      <c r="H13" s="219">
        <f>H14+H15</f>
        <v>0</v>
      </c>
      <c r="I13" s="219">
        <f t="shared" si="1"/>
        <v>0</v>
      </c>
      <c r="J13" s="219">
        <f>J14+J15</f>
        <v>-144891.959999996</v>
      </c>
      <c r="K13" s="219">
        <f>K14+K15</f>
        <v>0</v>
      </c>
      <c r="L13" s="219">
        <f>L14+L15</f>
        <v>0</v>
      </c>
      <c r="M13" s="219">
        <f t="shared" si="2"/>
        <v>-144891.959999996</v>
      </c>
      <c r="N13" s="219">
        <f>N14+N15</f>
        <v>0</v>
      </c>
      <c r="O13" s="219">
        <f>O14+O15</f>
        <v>0</v>
      </c>
      <c r="P13" s="219">
        <f>P14+P15</f>
        <v>0</v>
      </c>
      <c r="Q13" s="219">
        <f t="shared" si="3"/>
        <v>0</v>
      </c>
      <c r="R13" s="219">
        <f t="shared" si="4"/>
        <v>-144891.959999996</v>
      </c>
    </row>
    <row r="14" spans="1:18">
      <c r="A14" s="220" t="s">
        <v>25</v>
      </c>
      <c r="B14" s="153"/>
      <c r="C14" s="153"/>
      <c r="D14" s="153"/>
      <c r="E14" s="153">
        <f t="shared" si="0"/>
        <v>0</v>
      </c>
      <c r="F14" s="153"/>
      <c r="G14" s="153"/>
      <c r="H14" s="153"/>
      <c r="I14" s="153">
        <f t="shared" si="1"/>
        <v>0</v>
      </c>
      <c r="J14" s="153">
        <f>'2019-07'!C14</f>
        <v>-885602.7</v>
      </c>
      <c r="K14" s="153">
        <f>'2018-08'!C14</f>
        <v>0</v>
      </c>
      <c r="L14" s="153">
        <f>'2018-09'!C14</f>
        <v>0</v>
      </c>
      <c r="M14" s="153">
        <f t="shared" si="2"/>
        <v>-885602.7</v>
      </c>
      <c r="N14" s="153">
        <f>'2018-10'!C14</f>
        <v>0</v>
      </c>
      <c r="O14" s="153">
        <f>'2018-11'!C14</f>
        <v>0</v>
      </c>
      <c r="P14" s="153">
        <f>'2018-12'!C14</f>
        <v>0</v>
      </c>
      <c r="Q14" s="153">
        <f t="shared" si="3"/>
        <v>0</v>
      </c>
      <c r="R14" s="153">
        <f t="shared" si="4"/>
        <v>-885602.7</v>
      </c>
    </row>
    <row r="15" spans="1:18">
      <c r="A15" s="220" t="s">
        <v>237</v>
      </c>
      <c r="B15" s="153"/>
      <c r="C15" s="153"/>
      <c r="D15" s="153"/>
      <c r="E15" s="153">
        <f t="shared" si="0"/>
        <v>0</v>
      </c>
      <c r="F15" s="153"/>
      <c r="G15" s="153"/>
      <c r="H15" s="153"/>
      <c r="I15" s="153">
        <f t="shared" si="1"/>
        <v>0</v>
      </c>
      <c r="J15" s="153">
        <f>'2019-07'!C15</f>
        <v>740710.74000000395</v>
      </c>
      <c r="K15" s="153">
        <f>'2018-08'!C15</f>
        <v>0</v>
      </c>
      <c r="L15" s="153">
        <f>'2018-09'!C15</f>
        <v>0</v>
      </c>
      <c r="M15" s="153">
        <f t="shared" si="2"/>
        <v>740710.74000000395</v>
      </c>
      <c r="N15" s="153">
        <f>'2018-10'!C15</f>
        <v>0</v>
      </c>
      <c r="O15" s="153">
        <f>'2018-11'!C15</f>
        <v>0</v>
      </c>
      <c r="P15" s="153">
        <f>'2018-12'!C15</f>
        <v>0</v>
      </c>
      <c r="Q15" s="153">
        <f t="shared" si="3"/>
        <v>0</v>
      </c>
      <c r="R15" s="153">
        <f t="shared" si="4"/>
        <v>740710.74000000395</v>
      </c>
    </row>
    <row r="16" spans="1:18">
      <c r="A16" s="208" t="s">
        <v>26</v>
      </c>
      <c r="B16" s="153"/>
      <c r="C16" s="153"/>
      <c r="D16" s="153"/>
      <c r="E16" s="153">
        <f t="shared" si="0"/>
        <v>0</v>
      </c>
      <c r="F16" s="153"/>
      <c r="G16" s="153"/>
      <c r="H16" s="153"/>
      <c r="I16" s="153">
        <f t="shared" si="1"/>
        <v>0</v>
      </c>
      <c r="J16" s="153">
        <f>'2019-07'!C16</f>
        <v>100004.17</v>
      </c>
      <c r="K16" s="153">
        <f>'2018-08'!C16</f>
        <v>0</v>
      </c>
      <c r="L16" s="153">
        <f>'2018-09'!C16</f>
        <v>0</v>
      </c>
      <c r="M16" s="153">
        <f t="shared" si="2"/>
        <v>100004.17</v>
      </c>
      <c r="N16" s="153">
        <f>'2018-10'!C16</f>
        <v>0</v>
      </c>
      <c r="O16" s="153">
        <f>'2018-11'!C16</f>
        <v>0</v>
      </c>
      <c r="P16" s="153">
        <f>'2018-12'!C16</f>
        <v>0</v>
      </c>
      <c r="Q16" s="153">
        <f t="shared" si="3"/>
        <v>0</v>
      </c>
      <c r="R16" s="153">
        <f t="shared" si="4"/>
        <v>100004.17</v>
      </c>
    </row>
    <row r="17" spans="1:18">
      <c r="A17" s="208" t="s">
        <v>238</v>
      </c>
      <c r="B17" s="153"/>
      <c r="C17" s="153"/>
      <c r="D17" s="153"/>
      <c r="E17" s="153">
        <f t="shared" si="0"/>
        <v>0</v>
      </c>
      <c r="F17" s="153"/>
      <c r="G17" s="153"/>
      <c r="H17" s="153"/>
      <c r="I17" s="153">
        <f t="shared" si="1"/>
        <v>0</v>
      </c>
      <c r="J17" s="153">
        <f>'2019-07'!C17</f>
        <v>1007</v>
      </c>
      <c r="K17" s="153">
        <f>'2018-08'!C17</f>
        <v>0</v>
      </c>
      <c r="L17" s="153">
        <f>'2018-09'!C17</f>
        <v>0</v>
      </c>
      <c r="M17" s="153">
        <f t="shared" si="2"/>
        <v>1007</v>
      </c>
      <c r="N17" s="153">
        <f>'2018-10'!C17</f>
        <v>0</v>
      </c>
      <c r="O17" s="153">
        <f>'2018-11'!C17</f>
        <v>0</v>
      </c>
      <c r="P17" s="153">
        <f>'2018-12'!C17</f>
        <v>0</v>
      </c>
      <c r="Q17" s="153">
        <f t="shared" si="3"/>
        <v>0</v>
      </c>
      <c r="R17" s="153">
        <f t="shared" si="4"/>
        <v>1007</v>
      </c>
    </row>
    <row r="18" spans="1:18">
      <c r="A18" s="208" t="s">
        <v>239</v>
      </c>
      <c r="B18" s="153"/>
      <c r="C18" s="153"/>
      <c r="D18" s="153"/>
      <c r="E18" s="153">
        <f t="shared" si="0"/>
        <v>0</v>
      </c>
      <c r="F18" s="153"/>
      <c r="G18" s="153"/>
      <c r="H18" s="153"/>
      <c r="I18" s="153">
        <f t="shared" si="1"/>
        <v>0</v>
      </c>
      <c r="J18" s="153">
        <f>'2019-07'!C18</f>
        <v>1000010</v>
      </c>
      <c r="K18" s="153">
        <f>'2018-08'!C18</f>
        <v>0</v>
      </c>
      <c r="L18" s="153">
        <f>'2018-09'!C18</f>
        <v>0</v>
      </c>
      <c r="M18" s="153">
        <f t="shared" si="2"/>
        <v>1000010</v>
      </c>
      <c r="N18" s="153">
        <f>'2018-10'!C18</f>
        <v>0</v>
      </c>
      <c r="O18" s="153">
        <f>'2018-11'!C18</f>
        <v>0</v>
      </c>
      <c r="P18" s="153">
        <f>'2018-12'!C18</f>
        <v>0</v>
      </c>
      <c r="Q18" s="153">
        <f t="shared" si="3"/>
        <v>0</v>
      </c>
      <c r="R18" s="153">
        <f t="shared" si="4"/>
        <v>1000010</v>
      </c>
    </row>
    <row r="19" spans="1:18">
      <c r="A19" s="208" t="s">
        <v>240</v>
      </c>
      <c r="B19" s="153"/>
      <c r="C19" s="153"/>
      <c r="D19" s="153"/>
      <c r="E19" s="153">
        <f t="shared" si="0"/>
        <v>0</v>
      </c>
      <c r="F19" s="153"/>
      <c r="G19" s="153"/>
      <c r="H19" s="153"/>
      <c r="I19" s="153">
        <f t="shared" si="1"/>
        <v>0</v>
      </c>
      <c r="J19" s="153">
        <f>'2019-07'!C19</f>
        <v>0</v>
      </c>
      <c r="K19" s="153">
        <f>'2018-08'!C19</f>
        <v>0</v>
      </c>
      <c r="L19" s="153">
        <f>'2018-09'!C19</f>
        <v>0</v>
      </c>
      <c r="M19" s="153">
        <f t="shared" si="2"/>
        <v>0</v>
      </c>
      <c r="N19" s="153">
        <f>'2018-10'!C19</f>
        <v>0</v>
      </c>
      <c r="O19" s="153">
        <f>'2018-11'!C19</f>
        <v>0</v>
      </c>
      <c r="P19" s="153">
        <f>'2018-12'!C19</f>
        <v>0</v>
      </c>
      <c r="Q19" s="153">
        <f t="shared" si="3"/>
        <v>0</v>
      </c>
      <c r="R19" s="153">
        <f t="shared" si="4"/>
        <v>0</v>
      </c>
    </row>
    <row r="20" spans="1:18">
      <c r="A20" s="208" t="s">
        <v>158</v>
      </c>
      <c r="B20" s="153"/>
      <c r="C20" s="153"/>
      <c r="D20" s="153"/>
      <c r="E20" s="153">
        <f>SUM(B20:D20)</f>
        <v>0</v>
      </c>
      <c r="F20" s="153"/>
      <c r="G20" s="153"/>
      <c r="H20" s="153"/>
      <c r="I20" s="153">
        <f>SUM(F20:H20)</f>
        <v>0</v>
      </c>
      <c r="J20" s="153">
        <f>'2019-07'!C20</f>
        <v>0</v>
      </c>
      <c r="K20" s="153">
        <f>'2018-08'!C20</f>
        <v>0</v>
      </c>
      <c r="L20" s="153">
        <f>'2018-09'!C20</f>
        <v>0</v>
      </c>
      <c r="M20" s="153">
        <f>SUM(J20:L20)</f>
        <v>0</v>
      </c>
      <c r="N20" s="153">
        <f>'2018-10'!C20</f>
        <v>0</v>
      </c>
      <c r="O20" s="153">
        <f>'2018-11'!C20</f>
        <v>0</v>
      </c>
      <c r="P20" s="153">
        <f>'2018-12'!C20</f>
        <v>0</v>
      </c>
      <c r="Q20" s="153">
        <f>SUM(N20:P20)</f>
        <v>0</v>
      </c>
      <c r="R20" s="153">
        <f t="shared" si="4"/>
        <v>0</v>
      </c>
    </row>
    <row r="21" spans="1:18">
      <c r="A21" s="216" t="s">
        <v>93</v>
      </c>
      <c r="B21" s="222">
        <f t="shared" ref="B21" si="10">SUM(B11:B13,B16:B20)</f>
        <v>0</v>
      </c>
      <c r="C21" s="222">
        <f>SUM(C11:C13,C16:C20)</f>
        <v>0</v>
      </c>
      <c r="D21" s="222">
        <f>SUM(D11:D13,D16:D20)</f>
        <v>0</v>
      </c>
      <c r="E21" s="222">
        <f>SUM(B21:D21)</f>
        <v>0</v>
      </c>
      <c r="F21" s="222">
        <f>SUM(F11:F13,F16:F20)</f>
        <v>0</v>
      </c>
      <c r="G21" s="222">
        <f>SUM(G11:G13,G16:G20)</f>
        <v>0</v>
      </c>
      <c r="H21" s="222">
        <f>SUM(H11:H13,H16:H20)</f>
        <v>0</v>
      </c>
      <c r="I21" s="222">
        <f>SUM(F21:H21)</f>
        <v>0</v>
      </c>
      <c r="J21" s="222">
        <f>SUM(J11:J13,J16:J20)</f>
        <v>956129.21000000404</v>
      </c>
      <c r="K21" s="222">
        <f>SUM(K11:K13,K16:K20)</f>
        <v>0</v>
      </c>
      <c r="L21" s="222">
        <f>SUM(L11:L13,L16:L20)</f>
        <v>0</v>
      </c>
      <c r="M21" s="222">
        <f>SUM(J21:L21)</f>
        <v>956129.21000000404</v>
      </c>
      <c r="N21" s="222">
        <f>SUM(N11:N13,N16:N20)</f>
        <v>0</v>
      </c>
      <c r="O21" s="222">
        <f>SUM(O11:O13,O16:O20)</f>
        <v>0</v>
      </c>
      <c r="P21" s="222">
        <f>SUM(P11:P13,P16:P20)</f>
        <v>0</v>
      </c>
      <c r="Q21" s="222">
        <f>SUM(N21:P21)</f>
        <v>0</v>
      </c>
      <c r="R21" s="224">
        <f t="shared" si="4"/>
        <v>956129.21000000404</v>
      </c>
    </row>
    <row r="22" spans="1:18">
      <c r="A22" s="223" t="s">
        <v>27</v>
      </c>
      <c r="B22" s="224">
        <f t="shared" ref="B22" si="11">B10-B21</f>
        <v>0</v>
      </c>
      <c r="C22" s="224">
        <f>C10-C21</f>
        <v>0</v>
      </c>
      <c r="D22" s="224">
        <f>D10-D21</f>
        <v>0</v>
      </c>
      <c r="E22" s="224">
        <f>SUM(B22:D22)</f>
        <v>0</v>
      </c>
      <c r="F22" s="224">
        <f>F10-F21</f>
        <v>0</v>
      </c>
      <c r="G22" s="224">
        <f>G10-G21</f>
        <v>0</v>
      </c>
      <c r="H22" s="224">
        <f>H10-H21</f>
        <v>0</v>
      </c>
      <c r="I22" s="224">
        <f>SUM(F22:H22)</f>
        <v>0</v>
      </c>
      <c r="J22" s="224">
        <f>J10-J21</f>
        <v>9043874.889999995</v>
      </c>
      <c r="K22" s="224">
        <f>K10-K21</f>
        <v>0</v>
      </c>
      <c r="L22" s="224">
        <f>L10-L21</f>
        <v>0</v>
      </c>
      <c r="M22" s="224">
        <f>SUM(J22:L22)</f>
        <v>9043874.889999995</v>
      </c>
      <c r="N22" s="224">
        <f>N10-N21</f>
        <v>0</v>
      </c>
      <c r="O22" s="224">
        <f>O10-O21</f>
        <v>0</v>
      </c>
      <c r="P22" s="224">
        <f>P10-P21</f>
        <v>0</v>
      </c>
      <c r="Q22" s="224">
        <f>SUM(N22:P22)</f>
        <v>0</v>
      </c>
      <c r="R22" s="224">
        <f t="shared" si="4"/>
        <v>9043874.889999995</v>
      </c>
    </row>
    <row r="23" spans="1:18" s="226" customFormat="1">
      <c r="A23" s="225" t="s">
        <v>28</v>
      </c>
      <c r="B23" s="226" t="e">
        <f t="shared" ref="B23:R23" si="12">B22/B10</f>
        <v>#DIV/0!</v>
      </c>
      <c r="C23" s="226" t="e">
        <f t="shared" si="12"/>
        <v>#DIV/0!</v>
      </c>
      <c r="D23" s="226" t="e">
        <f t="shared" si="12"/>
        <v>#DIV/0!</v>
      </c>
      <c r="E23" s="226" t="e">
        <f t="shared" si="12"/>
        <v>#DIV/0!</v>
      </c>
      <c r="F23" s="226" t="e">
        <f t="shared" si="12"/>
        <v>#DIV/0!</v>
      </c>
      <c r="G23" s="226" t="e">
        <f t="shared" si="12"/>
        <v>#DIV/0!</v>
      </c>
      <c r="H23" s="226" t="e">
        <f t="shared" si="12"/>
        <v>#DIV/0!</v>
      </c>
      <c r="I23" s="226" t="e">
        <f t="shared" si="12"/>
        <v>#DIV/0!</v>
      </c>
      <c r="J23" s="226">
        <f t="shared" si="12"/>
        <v>0.90438711820128104</v>
      </c>
      <c r="K23" s="226" t="e">
        <f t="shared" si="12"/>
        <v>#DIV/0!</v>
      </c>
      <c r="L23" s="226" t="e">
        <f t="shared" si="12"/>
        <v>#DIV/0!</v>
      </c>
      <c r="M23" s="226">
        <f t="shared" si="12"/>
        <v>0.90438711820128104</v>
      </c>
      <c r="N23" s="226" t="e">
        <f t="shared" si="12"/>
        <v>#DIV/0!</v>
      </c>
      <c r="O23" s="226" t="e">
        <f t="shared" si="12"/>
        <v>#DIV/0!</v>
      </c>
      <c r="P23" s="226" t="e">
        <f t="shared" si="12"/>
        <v>#DIV/0!</v>
      </c>
      <c r="Q23" s="226" t="e">
        <f t="shared" si="12"/>
        <v>#DIV/0!</v>
      </c>
      <c r="R23" s="226">
        <f t="shared" si="12"/>
        <v>0.90438711820128104</v>
      </c>
    </row>
    <row r="24" spans="1:18">
      <c r="A24" s="227" t="s">
        <v>159</v>
      </c>
      <c r="B24" s="153"/>
      <c r="C24" s="153"/>
      <c r="D24" s="153"/>
      <c r="E24" s="240">
        <f>SUM(B24:D24)</f>
        <v>0</v>
      </c>
      <c r="F24" s="153"/>
      <c r="G24" s="153"/>
      <c r="H24" s="153"/>
      <c r="I24" s="240">
        <f>SUM(F24:H24)</f>
        <v>0</v>
      </c>
      <c r="J24" s="153">
        <f>'2019-07'!C24</f>
        <v>0</v>
      </c>
      <c r="K24" s="153">
        <f>'2018-08'!C24</f>
        <v>0</v>
      </c>
      <c r="L24" s="153">
        <f>'2018-09'!C24</f>
        <v>0</v>
      </c>
      <c r="M24" s="240">
        <f>SUM(J24:L24)</f>
        <v>0</v>
      </c>
      <c r="N24" s="153">
        <f>'2018-10'!C24</f>
        <v>0</v>
      </c>
      <c r="O24" s="153">
        <f>'2018-11'!C24</f>
        <v>0</v>
      </c>
      <c r="P24" s="153">
        <f>'2018-12'!C24</f>
        <v>0</v>
      </c>
      <c r="Q24" s="240">
        <f>SUM(N24:P24)</f>
        <v>0</v>
      </c>
      <c r="R24" s="153">
        <f>E24+I24+M24+Q24</f>
        <v>0</v>
      </c>
    </row>
    <row r="25" spans="1:18">
      <c r="A25" s="227" t="s">
        <v>160</v>
      </c>
      <c r="B25" s="153"/>
      <c r="C25" s="153"/>
      <c r="D25" s="153"/>
      <c r="E25" s="240">
        <f>SUM(B25:D25)</f>
        <v>0</v>
      </c>
      <c r="F25" s="153"/>
      <c r="G25" s="153"/>
      <c r="H25" s="153"/>
      <c r="I25" s="240">
        <f>SUM(F25:H25)</f>
        <v>0</v>
      </c>
      <c r="J25" s="153">
        <f>'2019-07'!C25</f>
        <v>404004.44</v>
      </c>
      <c r="K25" s="153">
        <f>'2018-08'!C25</f>
        <v>0</v>
      </c>
      <c r="L25" s="153">
        <f>'2018-09'!C25</f>
        <v>0</v>
      </c>
      <c r="M25" s="240">
        <f>SUM(J25:L25)</f>
        <v>404004.44</v>
      </c>
      <c r="N25" s="153">
        <f>'2018-10'!C25</f>
        <v>0</v>
      </c>
      <c r="O25" s="153">
        <f>'2018-11'!C25</f>
        <v>0</v>
      </c>
      <c r="P25" s="153">
        <f>'2018-12'!C25</f>
        <v>0</v>
      </c>
      <c r="Q25" s="240">
        <f>SUM(N25:P25)</f>
        <v>0</v>
      </c>
      <c r="R25" s="153">
        <f>E25+I25+M25+Q25</f>
        <v>404004.44</v>
      </c>
    </row>
    <row r="26" spans="1:18">
      <c r="A26" s="227" t="s">
        <v>29</v>
      </c>
      <c r="B26" s="153"/>
      <c r="C26" s="153"/>
      <c r="D26" s="153"/>
      <c r="E26" s="240">
        <f>SUM(B26:D26)</f>
        <v>0</v>
      </c>
      <c r="F26" s="153"/>
      <c r="G26" s="153"/>
      <c r="H26" s="153"/>
      <c r="I26" s="240">
        <f>SUM(F26:H26)</f>
        <v>0</v>
      </c>
      <c r="J26" s="153">
        <f>'2019-07'!C26</f>
        <v>700141.44</v>
      </c>
      <c r="K26" s="153">
        <f>'2018-08'!C26</f>
        <v>0</v>
      </c>
      <c r="L26" s="153">
        <f>'2018-09'!C26</f>
        <v>0</v>
      </c>
      <c r="M26" s="240">
        <f>SUM(J26:L26)</f>
        <v>700141.44</v>
      </c>
      <c r="N26" s="153">
        <f>'2018-10'!C26</f>
        <v>0</v>
      </c>
      <c r="O26" s="153">
        <f>'2018-11'!C26</f>
        <v>0</v>
      </c>
      <c r="P26" s="153">
        <f>'2018-12'!C26</f>
        <v>0</v>
      </c>
      <c r="Q26" s="240">
        <f>SUM(N26:P26)</f>
        <v>0</v>
      </c>
      <c r="R26" s="153">
        <f>E26+I26+M26+Q26</f>
        <v>700141.44</v>
      </c>
    </row>
    <row r="27" spans="1:18">
      <c r="A27" s="223" t="s">
        <v>30</v>
      </c>
      <c r="B27" s="224">
        <f>SUM(B24:B26)</f>
        <v>0</v>
      </c>
      <c r="C27" s="224">
        <f>SUM(C24:C26)</f>
        <v>0</v>
      </c>
      <c r="D27" s="224">
        <f>SUM(D24:D26)</f>
        <v>0</v>
      </c>
      <c r="E27" s="217">
        <f>SUM(B27:D27)</f>
        <v>0</v>
      </c>
      <c r="F27" s="224">
        <f>SUM(F24:F26)</f>
        <v>0</v>
      </c>
      <c r="G27" s="224">
        <f>SUM(G24:G26)</f>
        <v>0</v>
      </c>
      <c r="H27" s="224">
        <f>SUM(H24:H26)</f>
        <v>0</v>
      </c>
      <c r="I27" s="217">
        <f>SUM(F27:H27)</f>
        <v>0</v>
      </c>
      <c r="J27" s="224">
        <f>SUM(J24:J26)</f>
        <v>1104145.8799999999</v>
      </c>
      <c r="K27" s="224">
        <f>SUM(K24:K26)</f>
        <v>0</v>
      </c>
      <c r="L27" s="224">
        <f>SUM(L24:L26)</f>
        <v>0</v>
      </c>
      <c r="M27" s="217">
        <f>SUM(J27:L27)</f>
        <v>1104145.8799999999</v>
      </c>
      <c r="N27" s="224">
        <f>SUM(N24:N26)</f>
        <v>0</v>
      </c>
      <c r="O27" s="224">
        <f>SUM(O24:O26)</f>
        <v>0</v>
      </c>
      <c r="P27" s="224">
        <f>SUM(P24:P26)</f>
        <v>0</v>
      </c>
      <c r="Q27" s="217">
        <f>SUM(N27:P27)</f>
        <v>0</v>
      </c>
      <c r="R27" s="224">
        <f>E27+I27+M27+Q27</f>
        <v>1104145.8799999999</v>
      </c>
    </row>
    <row r="28" spans="1:18" s="226" customFormat="1">
      <c r="A28" s="225" t="s">
        <v>161</v>
      </c>
      <c r="B28" s="226" t="e">
        <f>B27/B10</f>
        <v>#DIV/0!</v>
      </c>
      <c r="C28" s="226" t="e">
        <f t="shared" ref="C28:R28" si="13">C27/C10</f>
        <v>#DIV/0!</v>
      </c>
      <c r="D28" s="226" t="e">
        <f t="shared" si="13"/>
        <v>#DIV/0!</v>
      </c>
      <c r="E28" s="226" t="e">
        <f t="shared" si="13"/>
        <v>#DIV/0!</v>
      </c>
      <c r="F28" s="226" t="e">
        <f t="shared" si="13"/>
        <v>#DIV/0!</v>
      </c>
      <c r="G28" s="226" t="e">
        <f t="shared" si="13"/>
        <v>#DIV/0!</v>
      </c>
      <c r="H28" s="226" t="e">
        <f t="shared" si="13"/>
        <v>#DIV/0!</v>
      </c>
      <c r="I28" s="226" t="e">
        <f t="shared" si="13"/>
        <v>#DIV/0!</v>
      </c>
      <c r="J28" s="226">
        <f t="shared" si="13"/>
        <v>0.11041454273003748</v>
      </c>
      <c r="K28" s="226" t="e">
        <f t="shared" si="13"/>
        <v>#DIV/0!</v>
      </c>
      <c r="L28" s="226" t="e">
        <f t="shared" si="13"/>
        <v>#DIV/0!</v>
      </c>
      <c r="M28" s="226">
        <f t="shared" si="13"/>
        <v>0.11041454273003748</v>
      </c>
      <c r="N28" s="226" t="e">
        <f t="shared" si="13"/>
        <v>#DIV/0!</v>
      </c>
      <c r="O28" s="226" t="e">
        <f t="shared" si="13"/>
        <v>#DIV/0!</v>
      </c>
      <c r="P28" s="226" t="e">
        <f t="shared" si="13"/>
        <v>#DIV/0!</v>
      </c>
      <c r="Q28" s="226" t="e">
        <f t="shared" si="13"/>
        <v>#DIV/0!</v>
      </c>
      <c r="R28" s="226">
        <f t="shared" si="13"/>
        <v>0.11041454273003748</v>
      </c>
    </row>
    <row r="29" spans="1:18">
      <c r="A29" s="223" t="s">
        <v>94</v>
      </c>
      <c r="B29" s="228">
        <f>B22-B27</f>
        <v>0</v>
      </c>
      <c r="C29" s="228">
        <f>C22-C27</f>
        <v>0</v>
      </c>
      <c r="D29" s="228">
        <f>D22-D27</f>
        <v>0</v>
      </c>
      <c r="E29" s="228">
        <f>SUM(B29:D29)</f>
        <v>0</v>
      </c>
      <c r="F29" s="228">
        <f>F22-F27</f>
        <v>0</v>
      </c>
      <c r="G29" s="228">
        <f>G22-G27</f>
        <v>0</v>
      </c>
      <c r="H29" s="228">
        <f>H22-H27</f>
        <v>0</v>
      </c>
      <c r="I29" s="228">
        <f>SUM(F29:H29)</f>
        <v>0</v>
      </c>
      <c r="J29" s="228">
        <f>J22-J27</f>
        <v>7939729.0099999951</v>
      </c>
      <c r="K29" s="228">
        <f>K22-K27</f>
        <v>0</v>
      </c>
      <c r="L29" s="228">
        <f>L22-L27</f>
        <v>0</v>
      </c>
      <c r="M29" s="228">
        <f>SUM(J29:L29)</f>
        <v>7939729.0099999951</v>
      </c>
      <c r="N29" s="228">
        <f>N22-N27</f>
        <v>0</v>
      </c>
      <c r="O29" s="228">
        <f>O22-O27</f>
        <v>0</v>
      </c>
      <c r="P29" s="228">
        <f>P22-P27</f>
        <v>0</v>
      </c>
      <c r="Q29" s="228">
        <f>SUM(N29:P29)</f>
        <v>0</v>
      </c>
      <c r="R29" s="222">
        <f>E29+I29+M29+Q29</f>
        <v>7939729.0099999951</v>
      </c>
    </row>
    <row r="30" spans="1:18" s="226" customFormat="1">
      <c r="A30" s="225" t="s">
        <v>162</v>
      </c>
      <c r="B30" s="226" t="e">
        <f t="shared" ref="B30:R30" si="14">B29/B10</f>
        <v>#DIV/0!</v>
      </c>
      <c r="C30" s="265" t="e">
        <f t="shared" si="14"/>
        <v>#DIV/0!</v>
      </c>
      <c r="D30" s="265" t="e">
        <f t="shared" si="14"/>
        <v>#DIV/0!</v>
      </c>
      <c r="E30" s="265" t="e">
        <f t="shared" si="14"/>
        <v>#DIV/0!</v>
      </c>
      <c r="F30" s="265" t="e">
        <f t="shared" si="14"/>
        <v>#DIV/0!</v>
      </c>
      <c r="G30" s="265" t="e">
        <f t="shared" si="14"/>
        <v>#DIV/0!</v>
      </c>
      <c r="H30" s="265" t="e">
        <f t="shared" si="14"/>
        <v>#DIV/0!</v>
      </c>
      <c r="I30" s="265" t="e">
        <f t="shared" si="14"/>
        <v>#DIV/0!</v>
      </c>
      <c r="J30" s="265">
        <f t="shared" si="14"/>
        <v>0.79397257547124356</v>
      </c>
      <c r="K30" s="265" t="e">
        <f t="shared" si="14"/>
        <v>#DIV/0!</v>
      </c>
      <c r="L30" s="265" t="e">
        <f t="shared" si="14"/>
        <v>#DIV/0!</v>
      </c>
      <c r="M30" s="265">
        <f t="shared" si="14"/>
        <v>0.79397257547124356</v>
      </c>
      <c r="N30" s="265" t="e">
        <f t="shared" si="14"/>
        <v>#DIV/0!</v>
      </c>
      <c r="O30" s="265" t="e">
        <f t="shared" si="14"/>
        <v>#DIV/0!</v>
      </c>
      <c r="P30" s="265" t="e">
        <f t="shared" si="14"/>
        <v>#DIV/0!</v>
      </c>
      <c r="Q30" s="265" t="e">
        <f t="shared" si="14"/>
        <v>#DIV/0!</v>
      </c>
      <c r="R30" s="265">
        <f t="shared" si="14"/>
        <v>0.79397257547124356</v>
      </c>
    </row>
    <row r="31" spans="1:18">
      <c r="A31" s="227" t="s">
        <v>163</v>
      </c>
      <c r="B31" s="153"/>
      <c r="C31" s="153"/>
      <c r="D31" s="153"/>
      <c r="E31" s="240">
        <f>B31+C31+D31</f>
        <v>0</v>
      </c>
      <c r="F31" s="153"/>
      <c r="G31" s="153"/>
      <c r="H31" s="153"/>
      <c r="I31" s="240">
        <f>F31+G31+H31</f>
        <v>0</v>
      </c>
      <c r="J31" s="153">
        <f>'2019-07'!C31</f>
        <v>0</v>
      </c>
      <c r="K31" s="153">
        <f>'2018-08'!C31</f>
        <v>0</v>
      </c>
      <c r="L31" s="153">
        <f>'2018-09'!C31</f>
        <v>0</v>
      </c>
      <c r="M31" s="240">
        <f>J31+K31+L31</f>
        <v>0</v>
      </c>
      <c r="N31" s="153">
        <f>'2018-10'!C31</f>
        <v>0</v>
      </c>
      <c r="O31" s="153">
        <f>'2018-11'!C31</f>
        <v>0</v>
      </c>
      <c r="P31" s="153">
        <f>'2018-12'!C31</f>
        <v>0</v>
      </c>
      <c r="Q31" s="240">
        <f>N31+O31+P31</f>
        <v>0</v>
      </c>
      <c r="R31" s="153">
        <f>E31+I31+M31+Q31</f>
        <v>0</v>
      </c>
    </row>
    <row r="32" spans="1:18">
      <c r="A32" s="227" t="s">
        <v>164</v>
      </c>
      <c r="B32" s="153"/>
      <c r="C32" s="153"/>
      <c r="D32" s="153"/>
      <c r="E32" s="240">
        <f>B32+C32+D32</f>
        <v>0</v>
      </c>
      <c r="F32" s="153"/>
      <c r="G32" s="153"/>
      <c r="H32" s="153"/>
      <c r="I32" s="240">
        <f>F32+G32+H32</f>
        <v>0</v>
      </c>
      <c r="J32" s="153">
        <f>'2019-07'!C32</f>
        <v>0</v>
      </c>
      <c r="K32" s="153">
        <f>'2018-08'!C32</f>
        <v>0</v>
      </c>
      <c r="L32" s="153">
        <f>'2018-09'!C32</f>
        <v>0</v>
      </c>
      <c r="M32" s="240">
        <f>J32+K32+L32</f>
        <v>0</v>
      </c>
      <c r="N32" s="153">
        <f>'2018-10'!C32</f>
        <v>0</v>
      </c>
      <c r="O32" s="153">
        <f>'2018-11'!C32</f>
        <v>0</v>
      </c>
      <c r="P32" s="153">
        <f>'2018-12'!C32</f>
        <v>0</v>
      </c>
      <c r="Q32" s="240">
        <f>N32+O32+P32</f>
        <v>0</v>
      </c>
      <c r="R32" s="153">
        <f>E32+I32+M32+Q32</f>
        <v>0</v>
      </c>
    </row>
    <row r="33" spans="1:18">
      <c r="A33" s="227" t="s">
        <v>165</v>
      </c>
      <c r="B33" s="153"/>
      <c r="C33" s="153"/>
      <c r="D33" s="153"/>
      <c r="E33" s="240">
        <f>B33+C33+D33</f>
        <v>0</v>
      </c>
      <c r="F33" s="153"/>
      <c r="G33" s="153"/>
      <c r="H33" s="153"/>
      <c r="I33" s="240">
        <f>F33+G33+H33</f>
        <v>0</v>
      </c>
      <c r="J33" s="153">
        <f>'2019-07'!C33</f>
        <v>0</v>
      </c>
      <c r="K33" s="153">
        <f>'2018-08'!C33</f>
        <v>0</v>
      </c>
      <c r="L33" s="153">
        <f>'2018-09'!C33</f>
        <v>0</v>
      </c>
      <c r="M33" s="240">
        <f>J33+K33+L33</f>
        <v>0</v>
      </c>
      <c r="N33" s="153">
        <f>'2018-10'!C33</f>
        <v>0</v>
      </c>
      <c r="O33" s="153">
        <f>'2018-11'!C33</f>
        <v>0</v>
      </c>
      <c r="P33" s="153">
        <f>'2018-12'!C33</f>
        <v>0</v>
      </c>
      <c r="Q33" s="240">
        <f>N33+O33+P33</f>
        <v>0</v>
      </c>
      <c r="R33" s="153">
        <f>E33+I33+M33+Q33</f>
        <v>0</v>
      </c>
    </row>
    <row r="34" spans="1:18">
      <c r="A34" s="223" t="s">
        <v>166</v>
      </c>
      <c r="B34" s="224">
        <f t="shared" ref="B34" si="15">B31+B32+B33</f>
        <v>0</v>
      </c>
      <c r="C34" s="224">
        <f>C31+C32+C33</f>
        <v>0</v>
      </c>
      <c r="D34" s="224">
        <f>D31+D32+D33</f>
        <v>0</v>
      </c>
      <c r="E34" s="217">
        <f>B34+C34+D34</f>
        <v>0</v>
      </c>
      <c r="F34" s="224">
        <f>F31+F32+F33</f>
        <v>0</v>
      </c>
      <c r="G34" s="224">
        <f>G31+G32+G33</f>
        <v>0</v>
      </c>
      <c r="H34" s="224">
        <f>H31+H32+H33</f>
        <v>0</v>
      </c>
      <c r="I34" s="217">
        <f>F34+G34+H34</f>
        <v>0</v>
      </c>
      <c r="J34" s="224">
        <f>J31+J32+J33</f>
        <v>0</v>
      </c>
      <c r="K34" s="224">
        <f>K31+K32+K33</f>
        <v>0</v>
      </c>
      <c r="L34" s="224">
        <f>L31+L32+L33</f>
        <v>0</v>
      </c>
      <c r="M34" s="217">
        <f>J34+K34+L34</f>
        <v>0</v>
      </c>
      <c r="N34" s="224">
        <f>N31+N32+N33</f>
        <v>0</v>
      </c>
      <c r="O34" s="224">
        <f>O31+O32+O33</f>
        <v>0</v>
      </c>
      <c r="P34" s="224">
        <f>P31+P32+P33</f>
        <v>0</v>
      </c>
      <c r="Q34" s="217">
        <f>N34+O34+P34</f>
        <v>0</v>
      </c>
      <c r="R34" s="224">
        <f>E34+I34+M34+Q34</f>
        <v>0</v>
      </c>
    </row>
    <row r="35" spans="1:18">
      <c r="A35" s="223" t="s">
        <v>167</v>
      </c>
      <c r="B35" s="228">
        <f>B29-B34</f>
        <v>0</v>
      </c>
      <c r="C35" s="228">
        <f>C29-C34</f>
        <v>0</v>
      </c>
      <c r="D35" s="228">
        <f>D29-D34</f>
        <v>0</v>
      </c>
      <c r="E35" s="228">
        <f>SUM(B35:D35)</f>
        <v>0</v>
      </c>
      <c r="F35" s="228">
        <f>F29-F34</f>
        <v>0</v>
      </c>
      <c r="G35" s="228">
        <f>G29-G34</f>
        <v>0</v>
      </c>
      <c r="H35" s="228">
        <f>H29-H34</f>
        <v>0</v>
      </c>
      <c r="I35" s="228">
        <f>SUM(F35:H35)</f>
        <v>0</v>
      </c>
      <c r="J35" s="228">
        <f>J29-J34</f>
        <v>7939729.0099999951</v>
      </c>
      <c r="K35" s="228">
        <f>K29-K34</f>
        <v>0</v>
      </c>
      <c r="L35" s="228">
        <f>L29-L34</f>
        <v>0</v>
      </c>
      <c r="M35" s="228">
        <f>SUM(J35:L35)</f>
        <v>7939729.0099999951</v>
      </c>
      <c r="N35" s="228">
        <f>N29-N34</f>
        <v>0</v>
      </c>
      <c r="O35" s="228">
        <f>O29-O34</f>
        <v>0</v>
      </c>
      <c r="P35" s="228">
        <f>P29-P34</f>
        <v>0</v>
      </c>
      <c r="Q35" s="228">
        <f>SUM(N35:P35)</f>
        <v>0</v>
      </c>
      <c r="R35" s="228">
        <f>E35+I35+M35+Q35</f>
        <v>7939729.0099999951</v>
      </c>
    </row>
    <row r="36" spans="1:18" s="226" customFormat="1">
      <c r="A36" s="225" t="s">
        <v>168</v>
      </c>
      <c r="B36" s="226" t="e">
        <f t="shared" ref="B36:R36" si="16">B35/B10</f>
        <v>#DIV/0!</v>
      </c>
      <c r="C36" s="265" t="e">
        <f t="shared" si="16"/>
        <v>#DIV/0!</v>
      </c>
      <c r="D36" s="265" t="e">
        <f t="shared" si="16"/>
        <v>#DIV/0!</v>
      </c>
      <c r="E36" s="265" t="e">
        <f t="shared" si="16"/>
        <v>#DIV/0!</v>
      </c>
      <c r="F36" s="265" t="e">
        <f t="shared" si="16"/>
        <v>#DIV/0!</v>
      </c>
      <c r="G36" s="265" t="e">
        <f t="shared" si="16"/>
        <v>#DIV/0!</v>
      </c>
      <c r="H36" s="265" t="e">
        <f t="shared" si="16"/>
        <v>#DIV/0!</v>
      </c>
      <c r="I36" s="265" t="e">
        <f t="shared" si="16"/>
        <v>#DIV/0!</v>
      </c>
      <c r="J36" s="265">
        <f t="shared" si="16"/>
        <v>0.79397257547124356</v>
      </c>
      <c r="K36" s="265" t="e">
        <f t="shared" si="16"/>
        <v>#DIV/0!</v>
      </c>
      <c r="L36" s="265" t="e">
        <f t="shared" si="16"/>
        <v>#DIV/0!</v>
      </c>
      <c r="M36" s="265">
        <f t="shared" si="16"/>
        <v>0.79397257547124356</v>
      </c>
      <c r="N36" s="265" t="e">
        <f t="shared" si="16"/>
        <v>#DIV/0!</v>
      </c>
      <c r="O36" s="265" t="e">
        <f t="shared" si="16"/>
        <v>#DIV/0!</v>
      </c>
      <c r="P36" s="265" t="e">
        <f t="shared" si="16"/>
        <v>#DIV/0!</v>
      </c>
      <c r="Q36" s="265" t="e">
        <f t="shared" si="16"/>
        <v>#DIV/0!</v>
      </c>
      <c r="R36" s="265">
        <f t="shared" si="16"/>
        <v>0.79397257547124356</v>
      </c>
    </row>
    <row r="37" spans="1:18">
      <c r="A37" s="229"/>
      <c r="B37" s="230"/>
      <c r="C37" s="266"/>
      <c r="D37" s="263"/>
      <c r="E37" s="230"/>
      <c r="F37" s="230"/>
      <c r="G37" s="230"/>
      <c r="H37" s="230"/>
      <c r="I37" s="230"/>
      <c r="J37" s="230"/>
      <c r="K37" s="230"/>
      <c r="L37" s="230"/>
      <c r="M37" s="230"/>
      <c r="N37" s="230"/>
      <c r="O37" s="230"/>
      <c r="P37" s="230"/>
      <c r="Q37" s="230"/>
      <c r="R37" s="230"/>
    </row>
    <row r="38" spans="1:18">
      <c r="A38" s="227" t="s">
        <v>169</v>
      </c>
      <c r="B38" s="153"/>
      <c r="C38" s="153"/>
      <c r="D38" s="153"/>
      <c r="E38" s="240">
        <f>B38+C38+D38</f>
        <v>0</v>
      </c>
      <c r="F38" s="153"/>
      <c r="G38" s="153"/>
      <c r="H38" s="153"/>
      <c r="I38" s="240">
        <f>F38+G38+H38</f>
        <v>0</v>
      </c>
      <c r="J38" s="153">
        <f>'2019-07'!C38</f>
        <v>0</v>
      </c>
      <c r="K38" s="153">
        <f>'2018-08'!C38</f>
        <v>0</v>
      </c>
      <c r="L38" s="153">
        <f>'2018-09'!C38</f>
        <v>0</v>
      </c>
      <c r="M38" s="240">
        <f>J38+K38+L38</f>
        <v>0</v>
      </c>
      <c r="N38" s="153">
        <f>'2018-10'!C38</f>
        <v>0</v>
      </c>
      <c r="O38" s="153">
        <f>'2018-11'!C38</f>
        <v>0</v>
      </c>
      <c r="P38" s="153">
        <f>'2018-12'!C38</f>
        <v>0</v>
      </c>
      <c r="Q38" s="240">
        <f>N38+O38+P38</f>
        <v>0</v>
      </c>
      <c r="R38" s="153">
        <f>E38+I38+M38+Q38</f>
        <v>0</v>
      </c>
    </row>
    <row r="39" spans="1:18">
      <c r="A39" s="216" t="s">
        <v>170</v>
      </c>
      <c r="B39" s="228">
        <f>B35-B38</f>
        <v>0</v>
      </c>
      <c r="C39" s="228">
        <f>C35-C38</f>
        <v>0</v>
      </c>
      <c r="D39" s="228">
        <f>D35-D38</f>
        <v>0</v>
      </c>
      <c r="E39" s="228">
        <f>B39+C39+D39</f>
        <v>0</v>
      </c>
      <c r="F39" s="228">
        <f>F35-F38</f>
        <v>0</v>
      </c>
      <c r="G39" s="228">
        <f>G35-G38</f>
        <v>0</v>
      </c>
      <c r="H39" s="228">
        <f>H35-H38</f>
        <v>0</v>
      </c>
      <c r="I39" s="228">
        <f>F39+G39+H39</f>
        <v>0</v>
      </c>
      <c r="J39" s="228">
        <f>J35-J38</f>
        <v>7939729.0099999951</v>
      </c>
      <c r="K39" s="228">
        <f>K35-K38</f>
        <v>0</v>
      </c>
      <c r="L39" s="228">
        <f>L35-L38</f>
        <v>0</v>
      </c>
      <c r="M39" s="228">
        <f>J39+K39+L39</f>
        <v>7939729.0099999951</v>
      </c>
      <c r="N39" s="228">
        <f>N35-N38</f>
        <v>0</v>
      </c>
      <c r="O39" s="228">
        <f>O35-O38</f>
        <v>0</v>
      </c>
      <c r="P39" s="228">
        <f>P35-P38</f>
        <v>0</v>
      </c>
      <c r="Q39" s="228">
        <f>N39+O39+P39</f>
        <v>0</v>
      </c>
      <c r="R39" s="222">
        <f>E39+I39+M39+Q39</f>
        <v>7939729.0099999951</v>
      </c>
    </row>
    <row r="40" spans="1:18" s="226" customFormat="1">
      <c r="A40" s="225" t="s">
        <v>171</v>
      </c>
      <c r="B40" s="226" t="e">
        <f t="shared" ref="B40:R40" si="17">B39/B10</f>
        <v>#DIV/0!</v>
      </c>
      <c r="C40" s="265" t="e">
        <f t="shared" si="17"/>
        <v>#DIV/0!</v>
      </c>
      <c r="D40" s="265" t="e">
        <f t="shared" si="17"/>
        <v>#DIV/0!</v>
      </c>
      <c r="E40" s="265" t="e">
        <f t="shared" si="17"/>
        <v>#DIV/0!</v>
      </c>
      <c r="F40" s="265" t="e">
        <f t="shared" si="17"/>
        <v>#DIV/0!</v>
      </c>
      <c r="G40" s="265" t="e">
        <f t="shared" si="17"/>
        <v>#DIV/0!</v>
      </c>
      <c r="H40" s="265" t="e">
        <f t="shared" si="17"/>
        <v>#DIV/0!</v>
      </c>
      <c r="I40" s="265" t="e">
        <f t="shared" si="17"/>
        <v>#DIV/0!</v>
      </c>
      <c r="J40" s="265">
        <f t="shared" si="17"/>
        <v>0.79397257547124356</v>
      </c>
      <c r="K40" s="265" t="e">
        <f t="shared" si="17"/>
        <v>#DIV/0!</v>
      </c>
      <c r="L40" s="265" t="e">
        <f t="shared" si="17"/>
        <v>#DIV/0!</v>
      </c>
      <c r="M40" s="265">
        <f t="shared" si="17"/>
        <v>0.79397257547124356</v>
      </c>
      <c r="N40" s="265" t="e">
        <f t="shared" si="17"/>
        <v>#DIV/0!</v>
      </c>
      <c r="O40" s="265" t="e">
        <f t="shared" si="17"/>
        <v>#DIV/0!</v>
      </c>
      <c r="P40" s="265" t="e">
        <f t="shared" si="17"/>
        <v>#DIV/0!</v>
      </c>
      <c r="Q40" s="265" t="e">
        <f t="shared" si="17"/>
        <v>#DIV/0!</v>
      </c>
      <c r="R40" s="265">
        <f t="shared" si="17"/>
        <v>0.79397257547124356</v>
      </c>
    </row>
    <row r="41" spans="1:18" s="270" customFormat="1">
      <c r="A41" s="267" t="s">
        <v>172</v>
      </c>
      <c r="B41" s="153"/>
      <c r="C41" s="153"/>
      <c r="D41" s="153"/>
      <c r="E41" s="268">
        <f>SUM(B41:D41)</f>
        <v>0</v>
      </c>
      <c r="F41" s="153"/>
      <c r="G41" s="153"/>
      <c r="H41" s="153"/>
      <c r="I41" s="268">
        <f>SUM(F41:H41)</f>
        <v>0</v>
      </c>
      <c r="J41" s="153">
        <f>'2019-07'!C41</f>
        <v>0</v>
      </c>
      <c r="K41" s="153">
        <f>'2018-08'!C41</f>
        <v>0</v>
      </c>
      <c r="L41" s="153">
        <f>'2018-09'!C41</f>
        <v>0</v>
      </c>
      <c r="M41" s="268">
        <f>SUM(J41:L41)</f>
        <v>0</v>
      </c>
      <c r="N41" s="153">
        <f>'2018-10'!C41</f>
        <v>0</v>
      </c>
      <c r="O41" s="153">
        <f>'2018-11'!C41</f>
        <v>0</v>
      </c>
      <c r="P41" s="153">
        <f>'2018-12'!C41</f>
        <v>0</v>
      </c>
      <c r="Q41" s="268">
        <f>SUM(N41:P41)</f>
        <v>0</v>
      </c>
      <c r="R41" s="269">
        <f>E41+I41+M41+Q41</f>
        <v>0</v>
      </c>
    </row>
    <row r="42" spans="1:18">
      <c r="A42" s="232" t="s">
        <v>166</v>
      </c>
      <c r="B42" s="233">
        <f>SUM(B41)</f>
        <v>0</v>
      </c>
      <c r="C42" s="233">
        <f t="shared" ref="C42:D42" si="18">SUM(C41)</f>
        <v>0</v>
      </c>
      <c r="D42" s="233">
        <f t="shared" si="18"/>
        <v>0</v>
      </c>
      <c r="E42" s="233">
        <f>SUM(B42:D42)</f>
        <v>0</v>
      </c>
      <c r="F42" s="233">
        <f t="shared" ref="F42:H42" si="19">SUM(F41)</f>
        <v>0</v>
      </c>
      <c r="G42" s="233">
        <f t="shared" si="19"/>
        <v>0</v>
      </c>
      <c r="H42" s="233">
        <f t="shared" si="19"/>
        <v>0</v>
      </c>
      <c r="I42" s="233">
        <f>F42+G42+H42</f>
        <v>0</v>
      </c>
      <c r="J42" s="233">
        <f t="shared" ref="J42:L42" si="20">SUM(J41)</f>
        <v>0</v>
      </c>
      <c r="K42" s="233">
        <f t="shared" si="20"/>
        <v>0</v>
      </c>
      <c r="L42" s="233">
        <f t="shared" si="20"/>
        <v>0</v>
      </c>
      <c r="M42" s="233">
        <f>J42+K42+L42</f>
        <v>0</v>
      </c>
      <c r="N42" s="233">
        <f t="shared" ref="N42:P42" si="21">SUM(N41)</f>
        <v>0</v>
      </c>
      <c r="O42" s="233">
        <f t="shared" si="21"/>
        <v>0</v>
      </c>
      <c r="P42" s="233">
        <f t="shared" si="21"/>
        <v>0</v>
      </c>
      <c r="Q42" s="233">
        <f>N42+O42+P42</f>
        <v>0</v>
      </c>
      <c r="R42" s="233">
        <f>E42+I42+M42+Q42</f>
        <v>0</v>
      </c>
    </row>
    <row r="43" spans="1:18">
      <c r="A43" s="232" t="s">
        <v>173</v>
      </c>
      <c r="B43" s="271">
        <f>B39-B42</f>
        <v>0</v>
      </c>
      <c r="C43" s="271">
        <f t="shared" ref="C43:D43" si="22">C39-C42</f>
        <v>0</v>
      </c>
      <c r="D43" s="271">
        <f t="shared" si="22"/>
        <v>0</v>
      </c>
      <c r="E43" s="233">
        <f>SUM(B43:D43)</f>
        <v>0</v>
      </c>
      <c r="F43" s="271">
        <f t="shared" ref="F43:H43" si="23">F39-F42</f>
        <v>0</v>
      </c>
      <c r="G43" s="271">
        <f t="shared" si="23"/>
        <v>0</v>
      </c>
      <c r="H43" s="271">
        <f t="shared" si="23"/>
        <v>0</v>
      </c>
      <c r="I43" s="233">
        <f>F43+G43+H43</f>
        <v>0</v>
      </c>
      <c r="J43" s="271">
        <f t="shared" ref="J43:L43" si="24">J39-J42</f>
        <v>7939729.0099999951</v>
      </c>
      <c r="K43" s="271">
        <f t="shared" si="24"/>
        <v>0</v>
      </c>
      <c r="L43" s="271">
        <f t="shared" si="24"/>
        <v>0</v>
      </c>
      <c r="M43" s="233">
        <f>J43+K43+L43</f>
        <v>7939729.0099999951</v>
      </c>
      <c r="N43" s="271">
        <f t="shared" ref="N43:P43" si="25">N39-N42</f>
        <v>0</v>
      </c>
      <c r="O43" s="271">
        <f t="shared" si="25"/>
        <v>0</v>
      </c>
      <c r="P43" s="271">
        <f t="shared" si="25"/>
        <v>0</v>
      </c>
      <c r="Q43" s="233">
        <f>N43+O43+P43</f>
        <v>0</v>
      </c>
      <c r="R43" s="233">
        <f>E43+I43+M43+Q43</f>
        <v>7939729.0099999951</v>
      </c>
    </row>
    <row r="44" spans="1:18">
      <c r="A44" s="235" t="s">
        <v>174</v>
      </c>
      <c r="B44" s="236" t="e">
        <f>B43/B10</f>
        <v>#DIV/0!</v>
      </c>
      <c r="C44" s="236" t="e">
        <f t="shared" ref="C44:R44" si="26">C43/C10</f>
        <v>#DIV/0!</v>
      </c>
      <c r="D44" s="236" t="e">
        <f t="shared" si="26"/>
        <v>#DIV/0!</v>
      </c>
      <c r="E44" s="236" t="e">
        <f t="shared" si="26"/>
        <v>#DIV/0!</v>
      </c>
      <c r="F44" s="236" t="e">
        <f t="shared" si="26"/>
        <v>#DIV/0!</v>
      </c>
      <c r="G44" s="236" t="e">
        <f t="shared" si="26"/>
        <v>#DIV/0!</v>
      </c>
      <c r="H44" s="236" t="e">
        <f t="shared" si="26"/>
        <v>#DIV/0!</v>
      </c>
      <c r="I44" s="236" t="e">
        <f t="shared" si="26"/>
        <v>#DIV/0!</v>
      </c>
      <c r="J44" s="236">
        <f t="shared" si="26"/>
        <v>0.79397257547124356</v>
      </c>
      <c r="K44" s="236" t="e">
        <f t="shared" si="26"/>
        <v>#DIV/0!</v>
      </c>
      <c r="L44" s="236" t="e">
        <f t="shared" si="26"/>
        <v>#DIV/0!</v>
      </c>
      <c r="M44" s="236">
        <f t="shared" si="26"/>
        <v>0.79397257547124356</v>
      </c>
      <c r="N44" s="236" t="e">
        <f t="shared" si="26"/>
        <v>#DIV/0!</v>
      </c>
      <c r="O44" s="236" t="e">
        <f t="shared" si="26"/>
        <v>#DIV/0!</v>
      </c>
      <c r="P44" s="236" t="e">
        <f t="shared" si="26"/>
        <v>#DIV/0!</v>
      </c>
      <c r="Q44" s="236" t="e">
        <f t="shared" si="26"/>
        <v>#DIV/0!</v>
      </c>
      <c r="R44" s="236">
        <f t="shared" si="26"/>
        <v>0.79397257547124356</v>
      </c>
    </row>
    <row r="45" spans="1:18">
      <c r="A45" s="237"/>
      <c r="B45" s="238"/>
      <c r="J45" s="265"/>
      <c r="K45" s="265"/>
      <c r="L45" s="265"/>
      <c r="M45" s="265"/>
      <c r="N45" s="265"/>
      <c r="O45" s="265"/>
      <c r="P45" s="265"/>
      <c r="Q45" s="265"/>
      <c r="R45" s="265"/>
    </row>
    <row r="46" spans="1:18">
      <c r="A46" s="227" t="s">
        <v>175</v>
      </c>
      <c r="B46" s="153"/>
      <c r="C46" s="153"/>
      <c r="D46" s="153"/>
      <c r="E46" s="268">
        <f>SUM(B46:D46)</f>
        <v>0</v>
      </c>
      <c r="F46" s="153"/>
      <c r="G46" s="153"/>
      <c r="H46" s="153"/>
      <c r="I46" s="268">
        <f>SUM(F46:H46)</f>
        <v>0</v>
      </c>
      <c r="J46" s="153">
        <f>'2019-07'!C46</f>
        <v>4040000</v>
      </c>
      <c r="K46" s="153">
        <f>'2018-08'!C46</f>
        <v>0</v>
      </c>
      <c r="L46" s="153">
        <f>'2018-09'!C46</f>
        <v>0</v>
      </c>
      <c r="M46" s="268">
        <f>SUM(J46:L46)</f>
        <v>4040000</v>
      </c>
      <c r="N46" s="153">
        <f>'2018-10'!C46</f>
        <v>0</v>
      </c>
      <c r="O46" s="153">
        <f>'2018-11'!C46</f>
        <v>0</v>
      </c>
      <c r="P46" s="153">
        <f>'2018-12'!C46</f>
        <v>0</v>
      </c>
      <c r="Q46" s="268">
        <f>SUM(N46:P46)</f>
        <v>0</v>
      </c>
      <c r="R46" s="269">
        <f t="shared" ref="R46:R47" si="27">E46+I46+M46+Q46</f>
        <v>4040000</v>
      </c>
    </row>
    <row r="47" spans="1:18">
      <c r="A47" s="227" t="s">
        <v>176</v>
      </c>
      <c r="B47" s="153"/>
      <c r="C47" s="153"/>
      <c r="D47" s="153"/>
      <c r="E47" s="268">
        <f>SUM(B47:D47)</f>
        <v>0</v>
      </c>
      <c r="F47" s="153"/>
      <c r="G47" s="153"/>
      <c r="H47" s="153"/>
      <c r="I47" s="268">
        <f>SUM(F47:H47)</f>
        <v>0</v>
      </c>
      <c r="J47" s="153">
        <f>'2019-07'!C47</f>
        <v>0</v>
      </c>
      <c r="K47" s="153">
        <f>'2018-08'!C47</f>
        <v>0</v>
      </c>
      <c r="L47" s="153">
        <f>'2018-09'!C47</f>
        <v>0</v>
      </c>
      <c r="M47" s="268">
        <f>SUM(J47:L47)</f>
        <v>0</v>
      </c>
      <c r="N47" s="153">
        <f>'2018-10'!C47</f>
        <v>0</v>
      </c>
      <c r="O47" s="153">
        <f>'2018-11'!C47</f>
        <v>0</v>
      </c>
      <c r="P47" s="153">
        <f>'2018-12'!C47</f>
        <v>0</v>
      </c>
      <c r="Q47" s="268">
        <f>SUM(N47:P47)</f>
        <v>0</v>
      </c>
      <c r="R47" s="269">
        <f t="shared" si="27"/>
        <v>0</v>
      </c>
    </row>
    <row r="48" spans="1:18">
      <c r="A48" s="223" t="s">
        <v>177</v>
      </c>
      <c r="B48" s="224">
        <f t="shared" ref="B48:R48" si="28">B46-B47</f>
        <v>0</v>
      </c>
      <c r="C48" s="224">
        <f t="shared" si="28"/>
        <v>0</v>
      </c>
      <c r="D48" s="224">
        <f t="shared" si="28"/>
        <v>0</v>
      </c>
      <c r="E48" s="224">
        <f t="shared" si="28"/>
        <v>0</v>
      </c>
      <c r="F48" s="224">
        <f t="shared" si="28"/>
        <v>0</v>
      </c>
      <c r="G48" s="224">
        <f t="shared" si="28"/>
        <v>0</v>
      </c>
      <c r="H48" s="224">
        <f t="shared" si="28"/>
        <v>0</v>
      </c>
      <c r="I48" s="224">
        <f t="shared" si="28"/>
        <v>0</v>
      </c>
      <c r="J48" s="224">
        <f t="shared" si="28"/>
        <v>4040000</v>
      </c>
      <c r="K48" s="224">
        <f t="shared" si="28"/>
        <v>0</v>
      </c>
      <c r="L48" s="224">
        <f t="shared" si="28"/>
        <v>0</v>
      </c>
      <c r="M48" s="224">
        <f t="shared" si="28"/>
        <v>4040000</v>
      </c>
      <c r="N48" s="224">
        <f t="shared" si="28"/>
        <v>0</v>
      </c>
      <c r="O48" s="224">
        <f t="shared" si="28"/>
        <v>0</v>
      </c>
      <c r="P48" s="224">
        <f t="shared" si="28"/>
        <v>0</v>
      </c>
      <c r="Q48" s="224">
        <f t="shared" si="28"/>
        <v>0</v>
      </c>
      <c r="R48" s="224">
        <f t="shared" si="28"/>
        <v>4040000</v>
      </c>
    </row>
    <row r="49" spans="1:61">
      <c r="A49" s="241"/>
      <c r="B49" s="242"/>
    </row>
    <row r="50" spans="1:61" s="206" customFormat="1">
      <c r="A50" s="243" t="s">
        <v>178</v>
      </c>
      <c r="B50" s="242"/>
      <c r="C50" s="242"/>
      <c r="D50" s="242"/>
      <c r="E50" s="242"/>
      <c r="F50" s="242"/>
      <c r="G50" s="242"/>
      <c r="H50" s="242"/>
      <c r="I50" s="242"/>
      <c r="J50" s="242"/>
      <c r="K50" s="242"/>
      <c r="L50" s="242"/>
      <c r="M50" s="242"/>
      <c r="N50" s="242"/>
      <c r="O50" s="242"/>
      <c r="P50" s="242"/>
      <c r="Q50" s="242"/>
      <c r="R50" s="242"/>
      <c r="S50" s="242"/>
      <c r="T50" s="242"/>
      <c r="U50" s="242"/>
      <c r="V50" s="242"/>
      <c r="W50" s="242"/>
      <c r="X50" s="242"/>
      <c r="Y50" s="242"/>
      <c r="Z50" s="242"/>
      <c r="AA50" s="242"/>
      <c r="AB50" s="242"/>
      <c r="AC50" s="242"/>
      <c r="AD50" s="242"/>
      <c r="AE50" s="242"/>
      <c r="AF50" s="242"/>
      <c r="AG50" s="242"/>
      <c r="AH50" s="242"/>
      <c r="AI50" s="242"/>
      <c r="AJ50" s="242"/>
      <c r="AK50" s="242"/>
      <c r="AL50" s="242"/>
      <c r="AM50" s="242"/>
      <c r="AN50" s="242"/>
      <c r="AO50" s="242"/>
      <c r="AP50" s="242"/>
      <c r="AQ50" s="242"/>
      <c r="AR50" s="242"/>
      <c r="AS50" s="242"/>
      <c r="AT50" s="242"/>
      <c r="AU50" s="242"/>
      <c r="AV50" s="242"/>
      <c r="AW50" s="242"/>
      <c r="AX50" s="242"/>
      <c r="AY50" s="242"/>
      <c r="AZ50" s="242"/>
      <c r="BA50" s="242"/>
      <c r="BB50" s="242"/>
      <c r="BC50" s="242"/>
      <c r="BD50" s="242"/>
      <c r="BE50" s="242"/>
      <c r="BF50" s="242"/>
      <c r="BG50" s="242"/>
      <c r="BH50" s="242"/>
      <c r="BI50" s="242"/>
    </row>
    <row r="51" spans="1:61" s="206" customFormat="1">
      <c r="A51" s="241" t="s">
        <v>179</v>
      </c>
      <c r="B51" s="242">
        <f>IFERROR(B10/B5,0)</f>
        <v>0</v>
      </c>
      <c r="C51" s="242">
        <f t="shared" ref="C51:R51" si="29">IFERROR(C10/C5,0)</f>
        <v>0</v>
      </c>
      <c r="D51" s="242">
        <f t="shared" si="29"/>
        <v>0</v>
      </c>
      <c r="E51" s="242">
        <f t="shared" si="29"/>
        <v>0</v>
      </c>
      <c r="F51" s="242">
        <f t="shared" si="29"/>
        <v>0</v>
      </c>
      <c r="G51" s="242">
        <f t="shared" si="29"/>
        <v>0</v>
      </c>
      <c r="H51" s="242">
        <f t="shared" si="29"/>
        <v>0</v>
      </c>
      <c r="I51" s="242">
        <f t="shared" si="29"/>
        <v>0</v>
      </c>
      <c r="J51" s="242">
        <f t="shared" si="29"/>
        <v>250000.10249999998</v>
      </c>
      <c r="K51" s="242">
        <f t="shared" si="29"/>
        <v>0</v>
      </c>
      <c r="L51" s="242">
        <f t="shared" si="29"/>
        <v>0</v>
      </c>
      <c r="M51" s="242">
        <f t="shared" si="29"/>
        <v>750000.3075</v>
      </c>
      <c r="N51" s="242">
        <f t="shared" si="29"/>
        <v>0</v>
      </c>
      <c r="O51" s="242">
        <f t="shared" si="29"/>
        <v>0</v>
      </c>
      <c r="P51" s="242">
        <f t="shared" si="29"/>
        <v>0</v>
      </c>
      <c r="Q51" s="242">
        <f t="shared" si="29"/>
        <v>0</v>
      </c>
      <c r="R51" s="242">
        <f t="shared" si="29"/>
        <v>3000001.23</v>
      </c>
      <c r="S51" s="242"/>
      <c r="T51" s="242"/>
      <c r="U51" s="242"/>
      <c r="V51" s="242"/>
      <c r="W51" s="242"/>
      <c r="X51" s="242"/>
      <c r="Y51" s="242"/>
      <c r="Z51" s="242"/>
      <c r="AA51" s="242"/>
      <c r="AB51" s="242"/>
      <c r="AC51" s="242"/>
      <c r="AD51" s="242"/>
      <c r="AE51" s="242"/>
      <c r="AF51" s="242"/>
      <c r="AG51" s="242"/>
      <c r="AH51" s="242"/>
      <c r="AI51" s="242"/>
      <c r="AJ51" s="242"/>
      <c r="AK51" s="242"/>
      <c r="AL51" s="242"/>
      <c r="AM51" s="242"/>
      <c r="AN51" s="242"/>
      <c r="AO51" s="242"/>
      <c r="AP51" s="242"/>
      <c r="AQ51" s="242"/>
      <c r="AR51" s="242"/>
      <c r="AS51" s="242"/>
      <c r="AT51" s="242"/>
      <c r="AU51" s="242"/>
      <c r="AV51" s="242"/>
      <c r="AW51" s="242"/>
      <c r="AX51" s="242"/>
      <c r="AY51" s="242"/>
      <c r="AZ51" s="242"/>
      <c r="BA51" s="242"/>
      <c r="BB51" s="242"/>
      <c r="BC51" s="242"/>
      <c r="BD51" s="242"/>
      <c r="BE51" s="242"/>
      <c r="BF51" s="242"/>
      <c r="BG51" s="242"/>
      <c r="BH51" s="242"/>
      <c r="BI51" s="242"/>
    </row>
    <row r="52" spans="1:61" s="206" customFormat="1">
      <c r="A52" s="241" t="s">
        <v>180</v>
      </c>
      <c r="B52" s="242">
        <f>IFERROR(B13/B5,0)</f>
        <v>0</v>
      </c>
      <c r="C52" s="242">
        <f t="shared" ref="C52:R52" si="30">IFERROR(C13/C5,0)</f>
        <v>0</v>
      </c>
      <c r="D52" s="242">
        <f t="shared" si="30"/>
        <v>0</v>
      </c>
      <c r="E52" s="242">
        <f t="shared" si="30"/>
        <v>0</v>
      </c>
      <c r="F52" s="242">
        <f t="shared" si="30"/>
        <v>0</v>
      </c>
      <c r="G52" s="242">
        <f t="shared" si="30"/>
        <v>0</v>
      </c>
      <c r="H52" s="242">
        <f t="shared" si="30"/>
        <v>0</v>
      </c>
      <c r="I52" s="242">
        <f t="shared" si="30"/>
        <v>0</v>
      </c>
      <c r="J52" s="242">
        <f t="shared" si="30"/>
        <v>-3622.2989999998999</v>
      </c>
      <c r="K52" s="242">
        <f t="shared" si="30"/>
        <v>0</v>
      </c>
      <c r="L52" s="242">
        <f t="shared" si="30"/>
        <v>0</v>
      </c>
      <c r="M52" s="242">
        <f t="shared" si="30"/>
        <v>-10866.896999999701</v>
      </c>
      <c r="N52" s="242">
        <f t="shared" si="30"/>
        <v>0</v>
      </c>
      <c r="O52" s="242">
        <f t="shared" si="30"/>
        <v>0</v>
      </c>
      <c r="P52" s="242">
        <f t="shared" si="30"/>
        <v>0</v>
      </c>
      <c r="Q52" s="242">
        <f t="shared" si="30"/>
        <v>0</v>
      </c>
      <c r="R52" s="242">
        <f t="shared" si="30"/>
        <v>-43467.587999998803</v>
      </c>
      <c r="S52" s="242"/>
      <c r="T52" s="242"/>
      <c r="U52" s="242"/>
      <c r="V52" s="242"/>
      <c r="W52" s="242"/>
      <c r="X52" s="242"/>
      <c r="Y52" s="242"/>
      <c r="Z52" s="242"/>
      <c r="AA52" s="242"/>
      <c r="AB52" s="242"/>
      <c r="AC52" s="242"/>
      <c r="AD52" s="242"/>
      <c r="AE52" s="242"/>
      <c r="AF52" s="242"/>
      <c r="AG52" s="242"/>
      <c r="AH52" s="242"/>
      <c r="AI52" s="242"/>
      <c r="AJ52" s="242"/>
      <c r="AK52" s="242"/>
      <c r="AL52" s="242"/>
      <c r="AM52" s="242"/>
      <c r="AN52" s="242"/>
      <c r="AO52" s="242"/>
      <c r="AP52" s="242"/>
      <c r="AQ52" s="242"/>
      <c r="AR52" s="242"/>
      <c r="AS52" s="242"/>
      <c r="AT52" s="242"/>
      <c r="AU52" s="242"/>
      <c r="AV52" s="242"/>
      <c r="AW52" s="242"/>
      <c r="AX52" s="242"/>
      <c r="AY52" s="242"/>
      <c r="AZ52" s="242"/>
      <c r="BA52" s="242"/>
      <c r="BB52" s="242"/>
      <c r="BC52" s="242"/>
      <c r="BD52" s="242"/>
      <c r="BE52" s="242"/>
      <c r="BF52" s="242"/>
      <c r="BG52" s="242"/>
      <c r="BH52" s="242"/>
      <c r="BI52" s="242"/>
    </row>
    <row r="53" spans="1:61" s="206" customFormat="1">
      <c r="A53" s="241" t="s">
        <v>181</v>
      </c>
      <c r="B53" s="242">
        <f>IFERROR(B10/(B13+B26),0)</f>
        <v>0</v>
      </c>
      <c r="C53" s="242">
        <f t="shared" ref="C53:R53" si="31">IFERROR(C10/(C13+C26),0)</f>
        <v>0</v>
      </c>
      <c r="D53" s="242">
        <f t="shared" si="31"/>
        <v>0</v>
      </c>
      <c r="E53" s="242">
        <f t="shared" si="31"/>
        <v>0</v>
      </c>
      <c r="F53" s="242">
        <f t="shared" si="31"/>
        <v>0</v>
      </c>
      <c r="G53" s="242">
        <f t="shared" si="31"/>
        <v>0</v>
      </c>
      <c r="H53" s="242">
        <f t="shared" si="31"/>
        <v>0</v>
      </c>
      <c r="I53" s="242">
        <f t="shared" si="31"/>
        <v>0</v>
      </c>
      <c r="J53" s="242">
        <f t="shared" si="31"/>
        <v>18.009929698628316</v>
      </c>
      <c r="K53" s="242">
        <f t="shared" si="31"/>
        <v>0</v>
      </c>
      <c r="L53" s="242">
        <f t="shared" si="31"/>
        <v>0</v>
      </c>
      <c r="M53" s="242">
        <f t="shared" si="31"/>
        <v>18.009929698628316</v>
      </c>
      <c r="N53" s="242">
        <f t="shared" si="31"/>
        <v>0</v>
      </c>
      <c r="O53" s="242">
        <f t="shared" si="31"/>
        <v>0</v>
      </c>
      <c r="P53" s="242">
        <f t="shared" si="31"/>
        <v>0</v>
      </c>
      <c r="Q53" s="242">
        <f t="shared" si="31"/>
        <v>0</v>
      </c>
      <c r="R53" s="242">
        <f t="shared" si="31"/>
        <v>18.009929698628316</v>
      </c>
      <c r="S53" s="242"/>
      <c r="T53" s="242"/>
      <c r="U53" s="242"/>
      <c r="V53" s="242"/>
      <c r="W53" s="242"/>
      <c r="X53" s="242"/>
      <c r="Y53" s="242"/>
      <c r="Z53" s="242"/>
      <c r="AA53" s="242"/>
      <c r="AB53" s="242"/>
      <c r="AC53" s="242"/>
      <c r="AD53" s="242"/>
      <c r="AE53" s="242"/>
      <c r="AF53" s="242"/>
      <c r="AG53" s="242"/>
      <c r="AH53" s="242"/>
      <c r="AI53" s="242"/>
      <c r="AJ53" s="242"/>
      <c r="AK53" s="242"/>
      <c r="AL53" s="242"/>
      <c r="AM53" s="242"/>
      <c r="AN53" s="242"/>
      <c r="AO53" s="242"/>
      <c r="AP53" s="242"/>
      <c r="AQ53" s="242"/>
      <c r="AR53" s="242"/>
      <c r="AS53" s="242"/>
      <c r="AT53" s="242"/>
      <c r="AU53" s="242"/>
      <c r="AV53" s="242"/>
      <c r="AW53" s="242"/>
      <c r="AX53" s="242"/>
      <c r="AY53" s="242"/>
      <c r="AZ53" s="242"/>
      <c r="BA53" s="242"/>
      <c r="BB53" s="242"/>
      <c r="BC53" s="242"/>
      <c r="BD53" s="242"/>
      <c r="BE53" s="242"/>
      <c r="BF53" s="242"/>
      <c r="BG53" s="242"/>
      <c r="BH53" s="242"/>
      <c r="BI53" s="242"/>
    </row>
    <row r="54" spans="1:61" s="206" customFormat="1">
      <c r="A54" s="241" t="s">
        <v>182</v>
      </c>
      <c r="B54" s="242">
        <f>IFERROR((B15+B26)/B10,0)</f>
        <v>0</v>
      </c>
      <c r="C54" s="242">
        <f t="shared" ref="C54:R54" si="32">IFERROR((C15+C26)/C10,0)</f>
        <v>0</v>
      </c>
      <c r="D54" s="242">
        <f t="shared" si="32"/>
        <v>0</v>
      </c>
      <c r="E54" s="242">
        <f t="shared" si="32"/>
        <v>0</v>
      </c>
      <c r="F54" s="242">
        <f t="shared" si="32"/>
        <v>0</v>
      </c>
      <c r="G54" s="242">
        <f t="shared" si="32"/>
        <v>0</v>
      </c>
      <c r="H54" s="242">
        <f t="shared" si="32"/>
        <v>0</v>
      </c>
      <c r="I54" s="242">
        <f t="shared" si="32"/>
        <v>0</v>
      </c>
      <c r="J54" s="242">
        <f t="shared" si="32"/>
        <v>0.14408515892508522</v>
      </c>
      <c r="K54" s="242">
        <f t="shared" si="32"/>
        <v>0</v>
      </c>
      <c r="L54" s="242">
        <f t="shared" si="32"/>
        <v>0</v>
      </c>
      <c r="M54" s="242">
        <f t="shared" si="32"/>
        <v>0.14408515892508522</v>
      </c>
      <c r="N54" s="242">
        <f t="shared" si="32"/>
        <v>0</v>
      </c>
      <c r="O54" s="242">
        <f t="shared" si="32"/>
        <v>0</v>
      </c>
      <c r="P54" s="242">
        <f t="shared" si="32"/>
        <v>0</v>
      </c>
      <c r="Q54" s="242">
        <f t="shared" si="32"/>
        <v>0</v>
      </c>
      <c r="R54" s="242">
        <f t="shared" si="32"/>
        <v>0.14408515892508522</v>
      </c>
      <c r="S54" s="242"/>
      <c r="T54" s="242"/>
      <c r="U54" s="242"/>
      <c r="V54" s="242"/>
      <c r="W54" s="242"/>
      <c r="X54" s="242"/>
      <c r="Y54" s="242"/>
      <c r="Z54" s="242"/>
      <c r="AA54" s="242"/>
      <c r="AB54" s="242"/>
      <c r="AC54" s="242"/>
      <c r="AD54" s="242"/>
      <c r="AE54" s="242"/>
      <c r="AF54" s="242"/>
      <c r="AG54" s="242"/>
      <c r="AH54" s="242"/>
      <c r="AI54" s="242"/>
      <c r="AJ54" s="242"/>
      <c r="AK54" s="242"/>
      <c r="AL54" s="242"/>
      <c r="AM54" s="242"/>
      <c r="AN54" s="242"/>
      <c r="AO54" s="242"/>
      <c r="AP54" s="242"/>
      <c r="AQ54" s="242"/>
      <c r="AR54" s="242"/>
      <c r="AS54" s="242"/>
      <c r="AT54" s="242"/>
      <c r="AU54" s="242"/>
      <c r="AV54" s="242"/>
      <c r="AW54" s="242"/>
      <c r="AX54" s="242"/>
      <c r="AY54" s="242"/>
      <c r="AZ54" s="242"/>
      <c r="BA54" s="242"/>
      <c r="BB54" s="242"/>
      <c r="BC54" s="242"/>
      <c r="BD54" s="242"/>
      <c r="BE54" s="242"/>
      <c r="BF54" s="242"/>
      <c r="BG54" s="242"/>
      <c r="BH54" s="242"/>
      <c r="BI54" s="242"/>
    </row>
    <row r="55" spans="1:61">
      <c r="A55" s="242"/>
      <c r="B55" s="242"/>
    </row>
    <row r="56" spans="1:61">
      <c r="A56" s="242"/>
      <c r="B56" s="242"/>
    </row>
    <row r="57" spans="1:61">
      <c r="A57" s="242"/>
      <c r="B57" s="242"/>
    </row>
    <row r="58" spans="1:61">
      <c r="A58" s="242"/>
      <c r="B58" s="242"/>
    </row>
    <row r="59" spans="1:61">
      <c r="A59" s="242"/>
      <c r="B59" s="242"/>
    </row>
    <row r="60" spans="1:61">
      <c r="A60" s="242"/>
      <c r="B60" s="242"/>
    </row>
    <row r="61" spans="1:61">
      <c r="A61" s="242"/>
      <c r="B61" s="242"/>
    </row>
    <row r="62" spans="1:61">
      <c r="A62" s="242"/>
      <c r="B62" s="242"/>
    </row>
    <row r="63" spans="1:61">
      <c r="A63" s="242"/>
      <c r="B63" s="242"/>
    </row>
    <row r="64" spans="1:61">
      <c r="A64" s="242"/>
      <c r="B64" s="242"/>
    </row>
    <row r="65" spans="1:2">
      <c r="A65" s="242"/>
      <c r="B65" s="242"/>
    </row>
    <row r="66" spans="1:2">
      <c r="A66" s="272" t="s">
        <v>183</v>
      </c>
      <c r="B66" s="242"/>
    </row>
    <row r="67" spans="1:2">
      <c r="B67" s="242"/>
    </row>
    <row r="68" spans="1:2">
      <c r="A68" s="273" t="s">
        <v>178</v>
      </c>
      <c r="B68" s="242"/>
    </row>
    <row r="69" spans="1:2">
      <c r="A69" s="272" t="s">
        <v>184</v>
      </c>
      <c r="B69" s="242"/>
    </row>
    <row r="70" spans="1:2">
      <c r="A70" s="272" t="s">
        <v>185</v>
      </c>
      <c r="B70" s="239"/>
    </row>
    <row r="71" spans="1:2">
      <c r="A71" s="272" t="s">
        <v>186</v>
      </c>
      <c r="B71" s="221"/>
    </row>
    <row r="72" spans="1:2">
      <c r="A72" s="272" t="s">
        <v>187</v>
      </c>
    </row>
    <row r="73" spans="1:2">
      <c r="A73" s="272" t="s">
        <v>188</v>
      </c>
      <c r="B73" s="239" t="e">
        <f>B14/B5</f>
        <v>#DIV/0!</v>
      </c>
    </row>
    <row r="74" spans="1:2">
      <c r="A74" s="272" t="s">
        <v>189</v>
      </c>
      <c r="B74" s="239" t="e">
        <f>(B19+B20+B21-B89)/B5</f>
        <v>#DIV/0!</v>
      </c>
    </row>
    <row r="75" spans="1:2">
      <c r="A75" s="272"/>
      <c r="B75" s="239" t="e">
        <f>B12/(B17+B18+B19)</f>
        <v>#DIV/0!</v>
      </c>
    </row>
    <row r="76" spans="1:2">
      <c r="A76" s="273" t="s">
        <v>190</v>
      </c>
      <c r="B76" s="206" t="e">
        <f>(B20+B21)/B14</f>
        <v>#DIV/0!</v>
      </c>
    </row>
    <row r="77" spans="1:2">
      <c r="A77" s="272" t="s">
        <v>191</v>
      </c>
      <c r="B77" s="206" t="e">
        <f>B35/B14</f>
        <v>#DIV/0!</v>
      </c>
    </row>
    <row r="78" spans="1:2">
      <c r="A78" s="272" t="s">
        <v>192</v>
      </c>
      <c r="B78" s="274" t="e">
        <f>ROUND(B5/(B4-B5),0)</f>
        <v>#DIV/0!</v>
      </c>
    </row>
    <row r="79" spans="1:2">
      <c r="A79" s="272" t="s">
        <v>193</v>
      </c>
    </row>
    <row r="80" spans="1:2">
      <c r="A80" s="272" t="s">
        <v>194</v>
      </c>
    </row>
    <row r="81" spans="1:2">
      <c r="A81" s="272" t="s">
        <v>195</v>
      </c>
    </row>
    <row r="82" spans="1:2">
      <c r="A82" s="272"/>
    </row>
    <row r="83" spans="1:2">
      <c r="A83" s="273" t="s">
        <v>196</v>
      </c>
    </row>
    <row r="84" spans="1:2">
      <c r="A84" s="272" t="s">
        <v>197</v>
      </c>
    </row>
    <row r="85" spans="1:2">
      <c r="A85" s="272" t="s">
        <v>198</v>
      </c>
    </row>
    <row r="86" spans="1:2">
      <c r="A86" s="272" t="s">
        <v>199</v>
      </c>
    </row>
    <row r="87" spans="1:2">
      <c r="A87" s="272"/>
    </row>
    <row r="88" spans="1:2">
      <c r="A88" s="273" t="s">
        <v>200</v>
      </c>
      <c r="B88" s="239"/>
    </row>
    <row r="89" spans="1:2">
      <c r="A89" s="272" t="s">
        <v>202</v>
      </c>
      <c r="B89" s="239"/>
    </row>
    <row r="90" spans="1:2">
      <c r="A90" s="272" t="s">
        <v>203</v>
      </c>
      <c r="B90" s="206">
        <f>B88+B89</f>
        <v>0</v>
      </c>
    </row>
    <row r="91" spans="1:2">
      <c r="A91" s="272" t="s">
        <v>204</v>
      </c>
    </row>
    <row r="92" spans="1:2">
      <c r="A92" s="272"/>
    </row>
    <row r="93" spans="1:2">
      <c r="A93" s="273" t="s">
        <v>205</v>
      </c>
      <c r="B93" s="239"/>
    </row>
    <row r="94" spans="1:2">
      <c r="A94" s="272" t="s">
        <v>206</v>
      </c>
      <c r="B94" s="239"/>
    </row>
    <row r="95" spans="1:2">
      <c r="A95" s="272" t="s">
        <v>207</v>
      </c>
      <c r="B95" s="206">
        <f>B93+B94</f>
        <v>0</v>
      </c>
    </row>
    <row r="96" spans="1:2">
      <c r="A96" s="272" t="s">
        <v>208</v>
      </c>
    </row>
    <row r="97" spans="1:18">
      <c r="A97" s="272"/>
    </row>
    <row r="98" spans="1:18">
      <c r="A98" s="273" t="s">
        <v>209</v>
      </c>
      <c r="B98" s="239"/>
    </row>
    <row r="99" spans="1:18">
      <c r="A99" s="275" t="s">
        <v>210</v>
      </c>
      <c r="B99" s="239"/>
    </row>
    <row r="100" spans="1:18">
      <c r="A100" s="276" t="s">
        <v>211</v>
      </c>
      <c r="B100" s="206">
        <f>B98-B99</f>
        <v>0</v>
      </c>
    </row>
    <row r="101" spans="1:18">
      <c r="A101" s="275" t="s">
        <v>212</v>
      </c>
    </row>
    <row r="102" spans="1:18">
      <c r="A102" s="276"/>
    </row>
    <row r="103" spans="1:18">
      <c r="A103" s="276" t="s">
        <v>213</v>
      </c>
      <c r="B103" s="206" t="e">
        <f>B14/#REF!/1000</f>
        <v>#REF!</v>
      </c>
    </row>
    <row r="104" spans="1:18">
      <c r="A104" s="276" t="s">
        <v>214</v>
      </c>
      <c r="B104" s="206" t="e">
        <f>-B25/#REF!/1000</f>
        <v>#REF!</v>
      </c>
    </row>
    <row r="105" spans="1:18">
      <c r="A105" s="276" t="s">
        <v>215</v>
      </c>
      <c r="B105" s="239" t="e">
        <f>B103+B104</f>
        <v>#REF!</v>
      </c>
    </row>
    <row r="106" spans="1:18">
      <c r="A106" s="275" t="s">
        <v>216</v>
      </c>
      <c r="C106" s="242" t="e">
        <f>C141-C39/#REF!</f>
        <v>#REF!</v>
      </c>
      <c r="D106" s="242" t="e">
        <f>D141-D39/#REF!</f>
        <v>#REF!</v>
      </c>
      <c r="E106" s="242" t="e">
        <f>E141-E39/#REF!</f>
        <v>#REF!</v>
      </c>
      <c r="F106" s="242" t="e">
        <f>F141-F39/#REF!</f>
        <v>#REF!</v>
      </c>
      <c r="G106" s="242" t="e">
        <f>G141-G39/#REF!</f>
        <v>#REF!</v>
      </c>
      <c r="H106" s="242" t="e">
        <f>H141-H39/#REF!</f>
        <v>#REF!</v>
      </c>
      <c r="I106" s="242" t="e">
        <f>I141-I39/#REF!</f>
        <v>#REF!</v>
      </c>
      <c r="J106" s="242" t="e">
        <f>J141-J39/#REF!</f>
        <v>#REF!</v>
      </c>
      <c r="K106" s="242" t="e">
        <f>K141-K39/#REF!</f>
        <v>#REF!</v>
      </c>
      <c r="L106" s="242" t="e">
        <f>L141-L39/#REF!</f>
        <v>#REF!</v>
      </c>
      <c r="M106" s="242" t="e">
        <f>M141-M39/#REF!</f>
        <v>#REF!</v>
      </c>
      <c r="N106" s="242" t="e">
        <f>N141-N39/#REF!</f>
        <v>#REF!</v>
      </c>
      <c r="O106" s="242" t="e">
        <f>O141-O39/#REF!</f>
        <v>#REF!</v>
      </c>
      <c r="P106" s="242" t="e">
        <f>P141-P39/#REF!</f>
        <v>#REF!</v>
      </c>
      <c r="Q106" s="242" t="e">
        <f>Q141-Q39/#REF!</f>
        <v>#REF!</v>
      </c>
      <c r="R106" s="242" t="e">
        <f>R141-R39/#REF!</f>
        <v>#REF!</v>
      </c>
    </row>
    <row r="107" spans="1:18">
      <c r="A107" s="276"/>
      <c r="B107" s="206" t="e">
        <f>-B32/#REF!/1000</f>
        <v>#REF!</v>
      </c>
      <c r="C107" s="260" t="s">
        <v>4</v>
      </c>
      <c r="D107" s="260" t="s">
        <v>5</v>
      </c>
      <c r="E107" s="261" t="s">
        <v>14</v>
      </c>
      <c r="F107" s="260" t="s">
        <v>133</v>
      </c>
      <c r="G107" s="260" t="s">
        <v>134</v>
      </c>
      <c r="H107" s="260" t="s">
        <v>135</v>
      </c>
      <c r="I107" s="261" t="s">
        <v>15</v>
      </c>
      <c r="J107" s="260" t="s">
        <v>16</v>
      </c>
      <c r="K107" s="260" t="s">
        <v>8</v>
      </c>
      <c r="L107" s="260" t="s">
        <v>9</v>
      </c>
      <c r="M107" s="261" t="s">
        <v>17</v>
      </c>
      <c r="N107" s="260" t="s">
        <v>136</v>
      </c>
      <c r="O107" s="260" t="s">
        <v>137</v>
      </c>
      <c r="P107" s="260" t="s">
        <v>138</v>
      </c>
      <c r="Q107" s="261" t="s">
        <v>18</v>
      </c>
      <c r="R107" s="260" t="s">
        <v>19</v>
      </c>
    </row>
    <row r="108" spans="1:18">
      <c r="A108" s="275" t="s">
        <v>217</v>
      </c>
      <c r="B108" s="206" t="e">
        <f>-B33/#REF!/1000</f>
        <v>#REF!</v>
      </c>
      <c r="C108" s="153" t="e">
        <f>C6/#REF!</f>
        <v>#REF!</v>
      </c>
      <c r="D108" s="153" t="e">
        <f>D6/#REF!</f>
        <v>#REF!</v>
      </c>
      <c r="E108" s="153" t="e">
        <f>SUM(B108:D108)</f>
        <v>#REF!</v>
      </c>
      <c r="F108" s="153" t="e">
        <f>F6/#REF!</f>
        <v>#REF!</v>
      </c>
      <c r="G108" s="153" t="e">
        <f>G6/#REF!</f>
        <v>#REF!</v>
      </c>
      <c r="H108" s="153" t="e">
        <f>H6/#REF!</f>
        <v>#REF!</v>
      </c>
      <c r="I108" s="153" t="e">
        <f>SUM(F108:H108)</f>
        <v>#REF!</v>
      </c>
      <c r="J108" s="153" t="e">
        <f>J6/#REF!</f>
        <v>#REF!</v>
      </c>
      <c r="K108" s="153" t="e">
        <f>K6/#REF!</f>
        <v>#REF!</v>
      </c>
      <c r="L108" s="153" t="e">
        <f>L6/#REF!</f>
        <v>#REF!</v>
      </c>
      <c r="M108" s="153" t="e">
        <f>SUM(J108:L108)</f>
        <v>#REF!</v>
      </c>
      <c r="N108" s="153" t="e">
        <f>N6/#REF!</f>
        <v>#REF!</v>
      </c>
      <c r="O108" s="153" t="e">
        <f>O6/#REF!</f>
        <v>#REF!</v>
      </c>
      <c r="P108" s="153" t="e">
        <f>P6/#REF!</f>
        <v>#REF!</v>
      </c>
      <c r="Q108" s="153" t="e">
        <f>SUM(N108:P108)</f>
        <v>#REF!</v>
      </c>
      <c r="R108" s="153" t="e">
        <f>E108+I108+M108+Q108</f>
        <v>#REF!</v>
      </c>
    </row>
    <row r="109" spans="1:18">
      <c r="B109" s="239" t="e">
        <f>-B34/#REF!/1000</f>
        <v>#REF!</v>
      </c>
      <c r="C109" s="153" t="e">
        <f>C7/#REF!</f>
        <v>#REF!</v>
      </c>
      <c r="D109" s="153" t="e">
        <f>D7/#REF!</f>
        <v>#REF!</v>
      </c>
      <c r="E109" s="153" t="e">
        <f>SUM(B109:D109)</f>
        <v>#REF!</v>
      </c>
      <c r="F109" s="153" t="e">
        <f>F7/#REF!</f>
        <v>#REF!</v>
      </c>
      <c r="G109" s="153" t="e">
        <f>G7/#REF!</f>
        <v>#REF!</v>
      </c>
      <c r="H109" s="153" t="e">
        <f>H7/#REF!</f>
        <v>#REF!</v>
      </c>
      <c r="I109" s="153" t="e">
        <f>SUM(F109:H109)</f>
        <v>#REF!</v>
      </c>
      <c r="J109" s="153" t="e">
        <f>J7/#REF!</f>
        <v>#REF!</v>
      </c>
      <c r="K109" s="153" t="e">
        <f>K7/#REF!</f>
        <v>#REF!</v>
      </c>
      <c r="L109" s="153" t="e">
        <f>L7/#REF!</f>
        <v>#REF!</v>
      </c>
      <c r="M109" s="153" t="e">
        <f>SUM(J109:L109)</f>
        <v>#REF!</v>
      </c>
      <c r="N109" s="153" t="e">
        <f>N7/#REF!</f>
        <v>#REF!</v>
      </c>
      <c r="O109" s="153" t="e">
        <f>O7/#REF!</f>
        <v>#REF!</v>
      </c>
      <c r="P109" s="153" t="e">
        <f>P7/#REF!</f>
        <v>#REF!</v>
      </c>
      <c r="Q109" s="153" t="e">
        <f>SUM(N109:P109)</f>
        <v>#REF!</v>
      </c>
      <c r="R109" s="153" t="e">
        <f t="shared" ref="R109:R124" si="33">E109+I109+M109+Q109</f>
        <v>#REF!</v>
      </c>
    </row>
    <row r="110" spans="1:18">
      <c r="A110" s="273" t="s">
        <v>218</v>
      </c>
      <c r="B110" s="206" t="e">
        <f>B107+B108+B109</f>
        <v>#REF!</v>
      </c>
      <c r="C110" s="153" t="e">
        <f>C8/#REF!</f>
        <v>#REF!</v>
      </c>
      <c r="D110" s="153" t="e">
        <f>D8/#REF!</f>
        <v>#REF!</v>
      </c>
      <c r="E110" s="153" t="e">
        <f>SUM(B110:D110)</f>
        <v>#REF!</v>
      </c>
      <c r="F110" s="153" t="e">
        <f>F8/#REF!</f>
        <v>#REF!</v>
      </c>
      <c r="G110" s="153" t="e">
        <f>G8/#REF!</f>
        <v>#REF!</v>
      </c>
      <c r="H110" s="153" t="e">
        <f>H8/#REF!</f>
        <v>#REF!</v>
      </c>
      <c r="I110" s="153" t="e">
        <f>SUM(F110:H110)</f>
        <v>#REF!</v>
      </c>
      <c r="J110" s="153" t="e">
        <f>J8/#REF!</f>
        <v>#REF!</v>
      </c>
      <c r="K110" s="153" t="e">
        <f>K8/#REF!</f>
        <v>#REF!</v>
      </c>
      <c r="L110" s="153" t="e">
        <f>L8/#REF!</f>
        <v>#REF!</v>
      </c>
      <c r="M110" s="153" t="e">
        <f>SUM(J110:L110)</f>
        <v>#REF!</v>
      </c>
      <c r="N110" s="153" t="e">
        <f>N8/#REF!</f>
        <v>#REF!</v>
      </c>
      <c r="O110" s="153" t="e">
        <f>O8/#REF!</f>
        <v>#REF!</v>
      </c>
      <c r="P110" s="153" t="e">
        <f>P8/#REF!</f>
        <v>#REF!</v>
      </c>
      <c r="Q110" s="153" t="e">
        <f>SUM(N110:P110)</f>
        <v>#REF!</v>
      </c>
      <c r="R110" s="153" t="e">
        <f t="shared" si="33"/>
        <v>#REF!</v>
      </c>
    </row>
    <row r="111" spans="1:18">
      <c r="A111" s="275" t="s">
        <v>210</v>
      </c>
      <c r="C111" s="153" t="e">
        <f>C9/#REF!</f>
        <v>#REF!</v>
      </c>
      <c r="D111" s="153" t="e">
        <f>D9/#REF!</f>
        <v>#REF!</v>
      </c>
      <c r="E111" s="153" t="e">
        <f t="shared" ref="E111:E124" si="34">SUM(B111:D111)</f>
        <v>#REF!</v>
      </c>
      <c r="F111" s="153" t="e">
        <f>F9/#REF!</f>
        <v>#REF!</v>
      </c>
      <c r="G111" s="153" t="e">
        <f>G9/#REF!</f>
        <v>#REF!</v>
      </c>
      <c r="H111" s="153" t="e">
        <f>H9/#REF!</f>
        <v>#REF!</v>
      </c>
      <c r="I111" s="153" t="e">
        <f t="shared" ref="I111:I124" si="35">SUM(F111:H111)</f>
        <v>#REF!</v>
      </c>
      <c r="J111" s="153" t="e">
        <f>J9/#REF!</f>
        <v>#REF!</v>
      </c>
      <c r="K111" s="153" t="e">
        <f>K9/#REF!</f>
        <v>#REF!</v>
      </c>
      <c r="L111" s="153" t="e">
        <f>L9/#REF!</f>
        <v>#REF!</v>
      </c>
      <c r="M111" s="153" t="e">
        <f t="shared" ref="M111:M124" si="36">SUM(J111:L111)</f>
        <v>#REF!</v>
      </c>
      <c r="N111" s="153" t="e">
        <f>N9/#REF!</f>
        <v>#REF!</v>
      </c>
      <c r="O111" s="153" t="e">
        <f>O9/#REF!</f>
        <v>#REF!</v>
      </c>
      <c r="P111" s="153" t="e">
        <f>P9/#REF!</f>
        <v>#REF!</v>
      </c>
      <c r="Q111" s="153" t="e">
        <f t="shared" ref="Q111:Q124" si="37">SUM(N111:P111)</f>
        <v>#REF!</v>
      </c>
      <c r="R111" s="153" t="e">
        <f t="shared" si="33"/>
        <v>#REF!</v>
      </c>
    </row>
    <row r="112" spans="1:18">
      <c r="A112" s="276" t="s">
        <v>211</v>
      </c>
      <c r="B112" s="206" t="e">
        <f>B105-B110</f>
        <v>#REF!</v>
      </c>
      <c r="C112" s="217" t="e">
        <f>C110-C111</f>
        <v>#REF!</v>
      </c>
      <c r="D112" s="217" t="e">
        <f>D110-D111</f>
        <v>#REF!</v>
      </c>
      <c r="E112" s="224" t="e">
        <f t="shared" si="34"/>
        <v>#REF!</v>
      </c>
      <c r="F112" s="217" t="e">
        <f>F110-F111</f>
        <v>#REF!</v>
      </c>
      <c r="G112" s="217" t="e">
        <f>G110-G111</f>
        <v>#REF!</v>
      </c>
      <c r="H112" s="217" t="e">
        <f>H110-H111</f>
        <v>#REF!</v>
      </c>
      <c r="I112" s="224" t="e">
        <f t="shared" si="35"/>
        <v>#REF!</v>
      </c>
      <c r="J112" s="217" t="e">
        <f>J110-J111</f>
        <v>#REF!</v>
      </c>
      <c r="K112" s="217" t="e">
        <f>K110-K111</f>
        <v>#REF!</v>
      </c>
      <c r="L112" s="217" t="e">
        <f>L110-L111</f>
        <v>#REF!</v>
      </c>
      <c r="M112" s="224" t="e">
        <f t="shared" si="36"/>
        <v>#REF!</v>
      </c>
      <c r="N112" s="217" t="e">
        <f>N110-N111</f>
        <v>#REF!</v>
      </c>
      <c r="O112" s="217" t="e">
        <f>O110-O111</f>
        <v>#REF!</v>
      </c>
      <c r="P112" s="217" t="e">
        <f>P110-P111</f>
        <v>#REF!</v>
      </c>
      <c r="Q112" s="224" t="e">
        <f t="shared" si="37"/>
        <v>#REF!</v>
      </c>
      <c r="R112" s="224" t="e">
        <f t="shared" si="33"/>
        <v>#REF!</v>
      </c>
    </row>
    <row r="113" spans="1:18">
      <c r="A113" s="275" t="s">
        <v>212</v>
      </c>
      <c r="C113" s="153" t="e">
        <f>C11/#REF!</f>
        <v>#REF!</v>
      </c>
      <c r="D113" s="153" t="e">
        <f>D11/#REF!</f>
        <v>#REF!</v>
      </c>
      <c r="E113" s="153" t="e">
        <f t="shared" si="34"/>
        <v>#REF!</v>
      </c>
      <c r="F113" s="153" t="e">
        <f>F11/#REF!</f>
        <v>#REF!</v>
      </c>
      <c r="G113" s="153" t="e">
        <f>G11/#REF!</f>
        <v>#REF!</v>
      </c>
      <c r="H113" s="153" t="e">
        <f>H11/#REF!</f>
        <v>#REF!</v>
      </c>
      <c r="I113" s="153" t="e">
        <f t="shared" si="35"/>
        <v>#REF!</v>
      </c>
      <c r="J113" s="153" t="e">
        <f>J11/#REF!</f>
        <v>#REF!</v>
      </c>
      <c r="K113" s="153" t="e">
        <f>K11/#REF!</f>
        <v>#REF!</v>
      </c>
      <c r="L113" s="153" t="e">
        <f>L11/#REF!</f>
        <v>#REF!</v>
      </c>
      <c r="M113" s="153" t="e">
        <f t="shared" si="36"/>
        <v>#REF!</v>
      </c>
      <c r="N113" s="153" t="e">
        <f>N11/#REF!</f>
        <v>#REF!</v>
      </c>
      <c r="O113" s="153" t="e">
        <f>O11/#REF!</f>
        <v>#REF!</v>
      </c>
      <c r="P113" s="153" t="e">
        <f>P11/#REF!</f>
        <v>#REF!</v>
      </c>
      <c r="Q113" s="153" t="e">
        <f t="shared" si="37"/>
        <v>#REF!</v>
      </c>
      <c r="R113" s="153" t="e">
        <f t="shared" si="33"/>
        <v>#REF!</v>
      </c>
    </row>
    <row r="114" spans="1:18">
      <c r="A114" s="276"/>
      <c r="C114" s="153" t="e">
        <f>C12/#REF!</f>
        <v>#REF!</v>
      </c>
      <c r="D114" s="153" t="e">
        <f>D12/#REF!</f>
        <v>#REF!</v>
      </c>
      <c r="E114" s="153" t="e">
        <f t="shared" si="34"/>
        <v>#REF!</v>
      </c>
      <c r="F114" s="153" t="e">
        <f>F12/#REF!</f>
        <v>#REF!</v>
      </c>
      <c r="G114" s="153" t="e">
        <f>G12/#REF!</f>
        <v>#REF!</v>
      </c>
      <c r="H114" s="153" t="e">
        <f>H12/#REF!</f>
        <v>#REF!</v>
      </c>
      <c r="I114" s="153" t="e">
        <f t="shared" si="35"/>
        <v>#REF!</v>
      </c>
      <c r="J114" s="153" t="e">
        <f>J12/#REF!</f>
        <v>#REF!</v>
      </c>
      <c r="K114" s="153" t="e">
        <f>K12/#REF!</f>
        <v>#REF!</v>
      </c>
      <c r="L114" s="153" t="e">
        <f>L12/#REF!</f>
        <v>#REF!</v>
      </c>
      <c r="M114" s="153" t="e">
        <f t="shared" si="36"/>
        <v>#REF!</v>
      </c>
      <c r="N114" s="153" t="e">
        <f>N12/#REF!</f>
        <v>#REF!</v>
      </c>
      <c r="O114" s="153" t="e">
        <f>O12/#REF!</f>
        <v>#REF!</v>
      </c>
      <c r="P114" s="153" t="e">
        <f>P12/#REF!</f>
        <v>#REF!</v>
      </c>
      <c r="Q114" s="153" t="e">
        <f t="shared" si="37"/>
        <v>#REF!</v>
      </c>
      <c r="R114" s="153" t="e">
        <f t="shared" si="33"/>
        <v>#REF!</v>
      </c>
    </row>
    <row r="115" spans="1:18">
      <c r="A115" s="276" t="s">
        <v>213</v>
      </c>
      <c r="C115" s="153" t="e">
        <f>C13/#REF!</f>
        <v>#REF!</v>
      </c>
      <c r="D115" s="153" t="e">
        <f>D13/#REF!</f>
        <v>#REF!</v>
      </c>
      <c r="E115" s="153" t="e">
        <f t="shared" si="34"/>
        <v>#REF!</v>
      </c>
      <c r="F115" s="153" t="e">
        <f>F13/#REF!</f>
        <v>#REF!</v>
      </c>
      <c r="G115" s="153" t="e">
        <f>G13/#REF!</f>
        <v>#REF!</v>
      </c>
      <c r="H115" s="153" t="e">
        <f>H13/#REF!</f>
        <v>#REF!</v>
      </c>
      <c r="I115" s="153" t="e">
        <f t="shared" si="35"/>
        <v>#REF!</v>
      </c>
      <c r="J115" s="153" t="e">
        <f>J13/#REF!</f>
        <v>#REF!</v>
      </c>
      <c r="K115" s="153" t="e">
        <f>K13/#REF!</f>
        <v>#REF!</v>
      </c>
      <c r="L115" s="153" t="e">
        <f>L13/#REF!</f>
        <v>#REF!</v>
      </c>
      <c r="M115" s="153" t="e">
        <f t="shared" si="36"/>
        <v>#REF!</v>
      </c>
      <c r="N115" s="153" t="e">
        <f>N13/#REF!</f>
        <v>#REF!</v>
      </c>
      <c r="O115" s="153" t="e">
        <f>O13/#REF!</f>
        <v>#REF!</v>
      </c>
      <c r="P115" s="153" t="e">
        <f>P13/#REF!</f>
        <v>#REF!</v>
      </c>
      <c r="Q115" s="153" t="e">
        <f t="shared" si="37"/>
        <v>#REF!</v>
      </c>
      <c r="R115" s="153" t="e">
        <f t="shared" si="33"/>
        <v>#REF!</v>
      </c>
    </row>
    <row r="116" spans="1:18">
      <c r="A116" s="276" t="s">
        <v>214</v>
      </c>
      <c r="C116" s="153" t="e">
        <f>C14/#REF!</f>
        <v>#REF!</v>
      </c>
      <c r="D116" s="153" t="e">
        <f>D14/#REF!</f>
        <v>#REF!</v>
      </c>
      <c r="E116" s="153" t="e">
        <f t="shared" si="34"/>
        <v>#REF!</v>
      </c>
      <c r="F116" s="153" t="e">
        <f>F14/#REF!</f>
        <v>#REF!</v>
      </c>
      <c r="G116" s="153" t="e">
        <f>G14/#REF!</f>
        <v>#REF!</v>
      </c>
      <c r="H116" s="153" t="e">
        <f>H14/#REF!</f>
        <v>#REF!</v>
      </c>
      <c r="I116" s="153" t="e">
        <f t="shared" si="35"/>
        <v>#REF!</v>
      </c>
      <c r="J116" s="153" t="e">
        <f>J14/#REF!</f>
        <v>#REF!</v>
      </c>
      <c r="K116" s="153" t="e">
        <f>K14/#REF!</f>
        <v>#REF!</v>
      </c>
      <c r="L116" s="153" t="e">
        <f>L14/#REF!</f>
        <v>#REF!</v>
      </c>
      <c r="M116" s="153" t="e">
        <f t="shared" si="36"/>
        <v>#REF!</v>
      </c>
      <c r="N116" s="153" t="e">
        <f>N14/#REF!</f>
        <v>#REF!</v>
      </c>
      <c r="O116" s="153" t="e">
        <f>O14/#REF!</f>
        <v>#REF!</v>
      </c>
      <c r="P116" s="153" t="e">
        <f>P14/#REF!</f>
        <v>#REF!</v>
      </c>
      <c r="Q116" s="153" t="e">
        <f t="shared" si="37"/>
        <v>#REF!</v>
      </c>
      <c r="R116" s="153" t="e">
        <f t="shared" si="33"/>
        <v>#REF!</v>
      </c>
    </row>
    <row r="117" spans="1:18">
      <c r="A117" s="276" t="s">
        <v>215</v>
      </c>
      <c r="B117" s="239">
        <f>B115+B116</f>
        <v>0</v>
      </c>
      <c r="C117" s="153" t="e">
        <f>C15/#REF!</f>
        <v>#REF!</v>
      </c>
      <c r="D117" s="153" t="e">
        <f>D15/#REF!</f>
        <v>#REF!</v>
      </c>
      <c r="E117" s="153" t="e">
        <f t="shared" si="34"/>
        <v>#REF!</v>
      </c>
      <c r="F117" s="153" t="e">
        <f>F15/#REF!</f>
        <v>#REF!</v>
      </c>
      <c r="G117" s="153" t="e">
        <f>G15/#REF!</f>
        <v>#REF!</v>
      </c>
      <c r="H117" s="153" t="e">
        <f>H15/#REF!</f>
        <v>#REF!</v>
      </c>
      <c r="I117" s="153" t="e">
        <f t="shared" si="35"/>
        <v>#REF!</v>
      </c>
      <c r="J117" s="153" t="e">
        <f>J15/#REF!</f>
        <v>#REF!</v>
      </c>
      <c r="K117" s="153" t="e">
        <f>K15/#REF!</f>
        <v>#REF!</v>
      </c>
      <c r="L117" s="153" t="e">
        <f>L15/#REF!</f>
        <v>#REF!</v>
      </c>
      <c r="M117" s="153" t="e">
        <f t="shared" si="36"/>
        <v>#REF!</v>
      </c>
      <c r="N117" s="153" t="e">
        <f>N15/#REF!</f>
        <v>#REF!</v>
      </c>
      <c r="O117" s="153" t="e">
        <f>O15/#REF!</f>
        <v>#REF!</v>
      </c>
      <c r="P117" s="153" t="e">
        <f>P15/#REF!</f>
        <v>#REF!</v>
      </c>
      <c r="Q117" s="153" t="e">
        <f t="shared" si="37"/>
        <v>#REF!</v>
      </c>
      <c r="R117" s="153" t="e">
        <f t="shared" si="33"/>
        <v>#REF!</v>
      </c>
    </row>
    <row r="118" spans="1:18">
      <c r="A118" s="275" t="s">
        <v>216</v>
      </c>
      <c r="C118" s="153" t="e">
        <f>C16/#REF!</f>
        <v>#REF!</v>
      </c>
      <c r="D118" s="153" t="e">
        <f>D16/#REF!</f>
        <v>#REF!</v>
      </c>
      <c r="E118" s="153" t="e">
        <f t="shared" si="34"/>
        <v>#REF!</v>
      </c>
      <c r="F118" s="153" t="e">
        <f>F16/#REF!</f>
        <v>#REF!</v>
      </c>
      <c r="G118" s="153" t="e">
        <f>G16/#REF!</f>
        <v>#REF!</v>
      </c>
      <c r="H118" s="153" t="e">
        <f>H16/#REF!</f>
        <v>#REF!</v>
      </c>
      <c r="I118" s="153" t="e">
        <f t="shared" si="35"/>
        <v>#REF!</v>
      </c>
      <c r="J118" s="153" t="e">
        <f>J16/#REF!</f>
        <v>#REF!</v>
      </c>
      <c r="K118" s="153" t="e">
        <f>K16/#REF!</f>
        <v>#REF!</v>
      </c>
      <c r="L118" s="153" t="e">
        <f>L16/#REF!</f>
        <v>#REF!</v>
      </c>
      <c r="M118" s="153" t="e">
        <f t="shared" si="36"/>
        <v>#REF!</v>
      </c>
      <c r="N118" s="153" t="e">
        <f>N16/#REF!</f>
        <v>#REF!</v>
      </c>
      <c r="O118" s="153" t="e">
        <f>O16/#REF!</f>
        <v>#REF!</v>
      </c>
      <c r="P118" s="153" t="e">
        <f>P16/#REF!</f>
        <v>#REF!</v>
      </c>
      <c r="Q118" s="153" t="e">
        <f t="shared" si="37"/>
        <v>#REF!</v>
      </c>
      <c r="R118" s="153" t="e">
        <f t="shared" si="33"/>
        <v>#REF!</v>
      </c>
    </row>
    <row r="119" spans="1:18">
      <c r="A119" s="276"/>
      <c r="C119" s="153" t="e">
        <f>C17/#REF!</f>
        <v>#REF!</v>
      </c>
      <c r="D119" s="153" t="e">
        <f>D17/#REF!</f>
        <v>#REF!</v>
      </c>
      <c r="E119" s="153" t="e">
        <f t="shared" si="34"/>
        <v>#REF!</v>
      </c>
      <c r="F119" s="153" t="e">
        <f>F17/#REF!</f>
        <v>#REF!</v>
      </c>
      <c r="G119" s="153" t="e">
        <f>G17/#REF!</f>
        <v>#REF!</v>
      </c>
      <c r="H119" s="153" t="e">
        <f>H17/#REF!</f>
        <v>#REF!</v>
      </c>
      <c r="I119" s="153" t="e">
        <f t="shared" si="35"/>
        <v>#REF!</v>
      </c>
      <c r="J119" s="153" t="e">
        <f>J17/#REF!</f>
        <v>#REF!</v>
      </c>
      <c r="K119" s="153" t="e">
        <f>K17/#REF!</f>
        <v>#REF!</v>
      </c>
      <c r="L119" s="153" t="e">
        <f>L17/#REF!</f>
        <v>#REF!</v>
      </c>
      <c r="M119" s="153" t="e">
        <f t="shared" si="36"/>
        <v>#REF!</v>
      </c>
      <c r="N119" s="153" t="e">
        <f>N17/#REF!</f>
        <v>#REF!</v>
      </c>
      <c r="O119" s="153" t="e">
        <f>O17/#REF!</f>
        <v>#REF!</v>
      </c>
      <c r="P119" s="153" t="e">
        <f>P17/#REF!</f>
        <v>#REF!</v>
      </c>
      <c r="Q119" s="153" t="e">
        <f t="shared" si="37"/>
        <v>#REF!</v>
      </c>
      <c r="R119" s="153" t="e">
        <f t="shared" si="33"/>
        <v>#REF!</v>
      </c>
    </row>
    <row r="120" spans="1:18">
      <c r="A120" s="275" t="s">
        <v>217</v>
      </c>
      <c r="C120" s="153" t="e">
        <f>C18/#REF!</f>
        <v>#REF!</v>
      </c>
      <c r="D120" s="153" t="e">
        <f>D18/#REF!</f>
        <v>#REF!</v>
      </c>
      <c r="E120" s="153" t="e">
        <f t="shared" si="34"/>
        <v>#REF!</v>
      </c>
      <c r="F120" s="153" t="e">
        <f>F18/#REF!</f>
        <v>#REF!</v>
      </c>
      <c r="G120" s="153" t="e">
        <f>G18/#REF!</f>
        <v>#REF!</v>
      </c>
      <c r="H120" s="153" t="e">
        <f>H18/#REF!</f>
        <v>#REF!</v>
      </c>
      <c r="I120" s="153" t="e">
        <f t="shared" si="35"/>
        <v>#REF!</v>
      </c>
      <c r="J120" s="153" t="e">
        <f>J18/#REF!</f>
        <v>#REF!</v>
      </c>
      <c r="K120" s="153" t="e">
        <f>K18/#REF!</f>
        <v>#REF!</v>
      </c>
      <c r="L120" s="153" t="e">
        <f>L18/#REF!</f>
        <v>#REF!</v>
      </c>
      <c r="M120" s="153" t="e">
        <f t="shared" si="36"/>
        <v>#REF!</v>
      </c>
      <c r="N120" s="153" t="e">
        <f>N18/#REF!</f>
        <v>#REF!</v>
      </c>
      <c r="O120" s="153" t="e">
        <f>O18/#REF!</f>
        <v>#REF!</v>
      </c>
      <c r="P120" s="153" t="e">
        <f>P18/#REF!</f>
        <v>#REF!</v>
      </c>
      <c r="Q120" s="153" t="e">
        <f t="shared" si="37"/>
        <v>#REF!</v>
      </c>
      <c r="R120" s="153" t="e">
        <f t="shared" si="33"/>
        <v>#REF!</v>
      </c>
    </row>
    <row r="121" spans="1:18">
      <c r="B121" s="239"/>
      <c r="C121" s="153" t="e">
        <f>C19/#REF!</f>
        <v>#REF!</v>
      </c>
      <c r="D121" s="153" t="e">
        <f>D19/#REF!</f>
        <v>#REF!</v>
      </c>
      <c r="E121" s="153" t="e">
        <f t="shared" si="34"/>
        <v>#REF!</v>
      </c>
      <c r="F121" s="153" t="e">
        <f>F19/#REF!</f>
        <v>#REF!</v>
      </c>
      <c r="G121" s="153" t="e">
        <f>G19/#REF!</f>
        <v>#REF!</v>
      </c>
      <c r="H121" s="153" t="e">
        <f>H19/#REF!</f>
        <v>#REF!</v>
      </c>
      <c r="I121" s="153" t="e">
        <f t="shared" si="35"/>
        <v>#REF!</v>
      </c>
      <c r="J121" s="153" t="e">
        <f>J19/#REF!</f>
        <v>#REF!</v>
      </c>
      <c r="K121" s="153" t="e">
        <f>K19/#REF!</f>
        <v>#REF!</v>
      </c>
      <c r="L121" s="153" t="e">
        <f>L19/#REF!</f>
        <v>#REF!</v>
      </c>
      <c r="M121" s="153" t="e">
        <f t="shared" si="36"/>
        <v>#REF!</v>
      </c>
      <c r="N121" s="153" t="e">
        <f>N19/#REF!</f>
        <v>#REF!</v>
      </c>
      <c r="O121" s="153" t="e">
        <f>O19/#REF!</f>
        <v>#REF!</v>
      </c>
      <c r="P121" s="153" t="e">
        <f>P19/#REF!</f>
        <v>#REF!</v>
      </c>
      <c r="Q121" s="153" t="e">
        <f t="shared" si="37"/>
        <v>#REF!</v>
      </c>
      <c r="R121" s="153" t="e">
        <f t="shared" si="33"/>
        <v>#REF!</v>
      </c>
    </row>
    <row r="122" spans="1:18">
      <c r="A122" s="273" t="s">
        <v>219</v>
      </c>
      <c r="B122" s="206">
        <f>B119+B120+B121</f>
        <v>0</v>
      </c>
      <c r="C122" s="153" t="e">
        <f>C20/#REF!</f>
        <v>#REF!</v>
      </c>
      <c r="D122" s="153" t="e">
        <f>D20/#REF!</f>
        <v>#REF!</v>
      </c>
      <c r="E122" s="153" t="e">
        <f t="shared" si="34"/>
        <v>#REF!</v>
      </c>
      <c r="F122" s="153" t="e">
        <f>F20/#REF!</f>
        <v>#REF!</v>
      </c>
      <c r="G122" s="153" t="e">
        <f>G20/#REF!</f>
        <v>#REF!</v>
      </c>
      <c r="H122" s="153" t="e">
        <f>H20/#REF!</f>
        <v>#REF!</v>
      </c>
      <c r="I122" s="153" t="e">
        <f t="shared" si="35"/>
        <v>#REF!</v>
      </c>
      <c r="J122" s="153" t="e">
        <f>J20/#REF!</f>
        <v>#REF!</v>
      </c>
      <c r="K122" s="153" t="e">
        <f>K20/#REF!</f>
        <v>#REF!</v>
      </c>
      <c r="L122" s="153" t="e">
        <f>L20/#REF!</f>
        <v>#REF!</v>
      </c>
      <c r="M122" s="153" t="e">
        <f t="shared" si="36"/>
        <v>#REF!</v>
      </c>
      <c r="N122" s="153" t="e">
        <f>N20/#REF!</f>
        <v>#REF!</v>
      </c>
      <c r="O122" s="153" t="e">
        <f>O20/#REF!</f>
        <v>#REF!</v>
      </c>
      <c r="P122" s="153" t="e">
        <f>P20/#REF!</f>
        <v>#REF!</v>
      </c>
      <c r="Q122" s="153" t="e">
        <f t="shared" si="37"/>
        <v>#REF!</v>
      </c>
      <c r="R122" s="153" t="e">
        <f t="shared" si="33"/>
        <v>#REF!</v>
      </c>
    </row>
    <row r="123" spans="1:18">
      <c r="A123" s="275" t="s">
        <v>210</v>
      </c>
      <c r="C123" s="222" t="e">
        <f>SUM(C113:C115,C118:C122)</f>
        <v>#REF!</v>
      </c>
      <c r="D123" s="222" t="e">
        <f>SUM(D113:D115,D118:D122)</f>
        <v>#REF!</v>
      </c>
      <c r="E123" s="224" t="e">
        <f t="shared" si="34"/>
        <v>#REF!</v>
      </c>
      <c r="F123" s="222" t="e">
        <f>SUM(F113:F115,F118:F122)</f>
        <v>#REF!</v>
      </c>
      <c r="G123" s="222" t="e">
        <f>SUM(G113:G115,G118:G122)</f>
        <v>#REF!</v>
      </c>
      <c r="H123" s="222" t="e">
        <f>SUM(H113:H115,H118:H122)</f>
        <v>#REF!</v>
      </c>
      <c r="I123" s="224" t="e">
        <f t="shared" si="35"/>
        <v>#REF!</v>
      </c>
      <c r="J123" s="222" t="e">
        <f>SUM(J113:J115,J118:J122)</f>
        <v>#REF!</v>
      </c>
      <c r="K123" s="222" t="e">
        <f>SUM(K113:K115,K118:K122)</f>
        <v>#REF!</v>
      </c>
      <c r="L123" s="222" t="e">
        <f>SUM(L113:L115,L118:L122)</f>
        <v>#REF!</v>
      </c>
      <c r="M123" s="224" t="e">
        <f t="shared" si="36"/>
        <v>#REF!</v>
      </c>
      <c r="N123" s="222" t="e">
        <f>SUM(N113:N115,N118:N122)</f>
        <v>#REF!</v>
      </c>
      <c r="O123" s="222" t="e">
        <f>SUM(O113:O115,O118:O122)</f>
        <v>#REF!</v>
      </c>
      <c r="P123" s="222" t="e">
        <f>SUM(P113:P115,P118:P122)</f>
        <v>#REF!</v>
      </c>
      <c r="Q123" s="224" t="e">
        <f t="shared" si="37"/>
        <v>#REF!</v>
      </c>
      <c r="R123" s="222" t="e">
        <f t="shared" si="33"/>
        <v>#REF!</v>
      </c>
    </row>
    <row r="124" spans="1:18">
      <c r="A124" s="276" t="s">
        <v>211</v>
      </c>
      <c r="B124" s="206">
        <f>B117-B122</f>
        <v>0</v>
      </c>
      <c r="C124" s="224" t="e">
        <f>C112-C123</f>
        <v>#REF!</v>
      </c>
      <c r="D124" s="224" t="e">
        <f>D112-D123</f>
        <v>#REF!</v>
      </c>
      <c r="E124" s="224" t="e">
        <f t="shared" si="34"/>
        <v>#REF!</v>
      </c>
      <c r="F124" s="224" t="e">
        <f>F112-F123</f>
        <v>#REF!</v>
      </c>
      <c r="G124" s="224" t="e">
        <f>G112-G123</f>
        <v>#REF!</v>
      </c>
      <c r="H124" s="224" t="e">
        <f>H112-H123</f>
        <v>#REF!</v>
      </c>
      <c r="I124" s="224" t="e">
        <f t="shared" si="35"/>
        <v>#REF!</v>
      </c>
      <c r="J124" s="224" t="e">
        <f>J112-J123</f>
        <v>#REF!</v>
      </c>
      <c r="K124" s="224" t="e">
        <f>K112-K123</f>
        <v>#REF!</v>
      </c>
      <c r="L124" s="224" t="e">
        <f>L112-L123</f>
        <v>#REF!</v>
      </c>
      <c r="M124" s="224" t="e">
        <f t="shared" si="36"/>
        <v>#REF!</v>
      </c>
      <c r="N124" s="224" t="e">
        <f>N112-N123</f>
        <v>#REF!</v>
      </c>
      <c r="O124" s="224" t="e">
        <f>O112-O123</f>
        <v>#REF!</v>
      </c>
      <c r="P124" s="224" t="e">
        <f>P112-P123</f>
        <v>#REF!</v>
      </c>
      <c r="Q124" s="224" t="e">
        <f t="shared" si="37"/>
        <v>#REF!</v>
      </c>
      <c r="R124" s="224" t="e">
        <f t="shared" si="33"/>
        <v>#REF!</v>
      </c>
    </row>
    <row r="125" spans="1:18" s="226" customFormat="1">
      <c r="A125" s="275" t="s">
        <v>212</v>
      </c>
      <c r="B125" s="206"/>
      <c r="C125" s="226" t="e">
        <f t="shared" ref="C125:R125" si="38">C124/C112</f>
        <v>#REF!</v>
      </c>
      <c r="D125" s="226" t="e">
        <f t="shared" si="38"/>
        <v>#REF!</v>
      </c>
      <c r="E125" s="226" t="e">
        <f t="shared" si="38"/>
        <v>#REF!</v>
      </c>
      <c r="F125" s="226" t="e">
        <f t="shared" si="38"/>
        <v>#REF!</v>
      </c>
      <c r="G125" s="226" t="e">
        <f t="shared" si="38"/>
        <v>#REF!</v>
      </c>
      <c r="H125" s="226" t="e">
        <f t="shared" si="38"/>
        <v>#REF!</v>
      </c>
      <c r="I125" s="226" t="e">
        <f t="shared" si="38"/>
        <v>#REF!</v>
      </c>
      <c r="J125" s="226" t="e">
        <f t="shared" si="38"/>
        <v>#REF!</v>
      </c>
      <c r="K125" s="226" t="e">
        <f t="shared" si="38"/>
        <v>#REF!</v>
      </c>
      <c r="L125" s="226" t="e">
        <f t="shared" si="38"/>
        <v>#REF!</v>
      </c>
      <c r="M125" s="226" t="e">
        <f t="shared" si="38"/>
        <v>#REF!</v>
      </c>
      <c r="N125" s="226" t="e">
        <f t="shared" si="38"/>
        <v>#REF!</v>
      </c>
      <c r="O125" s="226" t="e">
        <f t="shared" si="38"/>
        <v>#REF!</v>
      </c>
      <c r="P125" s="226" t="e">
        <f t="shared" si="38"/>
        <v>#REF!</v>
      </c>
      <c r="Q125" s="226" t="e">
        <f t="shared" si="38"/>
        <v>#REF!</v>
      </c>
      <c r="R125" s="226" t="e">
        <f t="shared" si="38"/>
        <v>#REF!</v>
      </c>
    </row>
    <row r="126" spans="1:18">
      <c r="A126" s="276"/>
      <c r="C126" s="153" t="e">
        <f>C24/#REF!</f>
        <v>#REF!</v>
      </c>
      <c r="D126" s="153" t="e">
        <f>D24/#REF!</f>
        <v>#REF!</v>
      </c>
      <c r="E126" s="240" t="e">
        <f>SUM(B126:D126)</f>
        <v>#REF!</v>
      </c>
      <c r="F126" s="153" t="e">
        <f>F24/#REF!</f>
        <v>#REF!</v>
      </c>
      <c r="G126" s="153" t="e">
        <f>G24/#REF!</f>
        <v>#REF!</v>
      </c>
      <c r="H126" s="153" t="e">
        <f>H24/#REF!</f>
        <v>#REF!</v>
      </c>
      <c r="I126" s="240" t="e">
        <f>SUM(F126:H126)</f>
        <v>#REF!</v>
      </c>
      <c r="J126" s="153" t="e">
        <f>J24/#REF!</f>
        <v>#REF!</v>
      </c>
      <c r="K126" s="153" t="e">
        <f>K24/#REF!</f>
        <v>#REF!</v>
      </c>
      <c r="L126" s="153" t="e">
        <f>L24/#REF!</f>
        <v>#REF!</v>
      </c>
      <c r="M126" s="240" t="e">
        <f>SUM(J126:L126)</f>
        <v>#REF!</v>
      </c>
      <c r="N126" s="153" t="e">
        <f>N24/#REF!</f>
        <v>#REF!</v>
      </c>
      <c r="O126" s="153" t="e">
        <f>O24/#REF!</f>
        <v>#REF!</v>
      </c>
      <c r="P126" s="153" t="e">
        <f>P24/#REF!</f>
        <v>#REF!</v>
      </c>
      <c r="Q126" s="240" t="e">
        <f>SUM(N126:P126)</f>
        <v>#REF!</v>
      </c>
      <c r="R126" s="153" t="e">
        <f>E126+I126+M126+Q126</f>
        <v>#REF!</v>
      </c>
    </row>
    <row r="127" spans="1:18">
      <c r="A127" s="276" t="s">
        <v>213</v>
      </c>
      <c r="B127" s="206" t="e">
        <f t="shared" ref="B127:B128" si="39">B103-B115</f>
        <v>#REF!</v>
      </c>
      <c r="C127" s="153" t="e">
        <f>C25/#REF!</f>
        <v>#REF!</v>
      </c>
      <c r="D127" s="153" t="e">
        <f>D25/#REF!</f>
        <v>#REF!</v>
      </c>
      <c r="E127" s="240" t="e">
        <f>SUM(B127:D127)</f>
        <v>#REF!</v>
      </c>
      <c r="F127" s="153" t="e">
        <f>F25/#REF!</f>
        <v>#REF!</v>
      </c>
      <c r="G127" s="153" t="e">
        <f>G25/#REF!</f>
        <v>#REF!</v>
      </c>
      <c r="H127" s="153" t="e">
        <f>H25/#REF!</f>
        <v>#REF!</v>
      </c>
      <c r="I127" s="240" t="e">
        <f>SUM(F127:H127)</f>
        <v>#REF!</v>
      </c>
      <c r="J127" s="153" t="e">
        <f>J25/#REF!</f>
        <v>#REF!</v>
      </c>
      <c r="K127" s="153" t="e">
        <f>K25/#REF!</f>
        <v>#REF!</v>
      </c>
      <c r="L127" s="153" t="e">
        <f>L25/#REF!</f>
        <v>#REF!</v>
      </c>
      <c r="M127" s="240" t="e">
        <f>SUM(J127:L127)</f>
        <v>#REF!</v>
      </c>
      <c r="N127" s="153" t="e">
        <f>N25/#REF!</f>
        <v>#REF!</v>
      </c>
      <c r="O127" s="153" t="e">
        <f>O25/#REF!</f>
        <v>#REF!</v>
      </c>
      <c r="P127" s="153" t="e">
        <f>P25/#REF!</f>
        <v>#REF!</v>
      </c>
      <c r="Q127" s="240" t="e">
        <f>SUM(N127:P127)</f>
        <v>#REF!</v>
      </c>
      <c r="R127" s="153" t="e">
        <f>E127+I127+M127+Q127</f>
        <v>#REF!</v>
      </c>
    </row>
    <row r="128" spans="1:18">
      <c r="A128" s="276" t="s">
        <v>214</v>
      </c>
      <c r="B128" s="206" t="e">
        <f t="shared" si="39"/>
        <v>#REF!</v>
      </c>
      <c r="C128" s="153" t="e">
        <f>C26/#REF!</f>
        <v>#REF!</v>
      </c>
      <c r="D128" s="153" t="e">
        <f>D26/#REF!</f>
        <v>#REF!</v>
      </c>
      <c r="E128" s="240" t="e">
        <f>SUM(B128:D128)</f>
        <v>#REF!</v>
      </c>
      <c r="F128" s="153" t="e">
        <f>F26/#REF!</f>
        <v>#REF!</v>
      </c>
      <c r="G128" s="153" t="e">
        <f>G26/#REF!</f>
        <v>#REF!</v>
      </c>
      <c r="H128" s="153" t="e">
        <f>H26/#REF!</f>
        <v>#REF!</v>
      </c>
      <c r="I128" s="240" t="e">
        <f>SUM(F128:H128)</f>
        <v>#REF!</v>
      </c>
      <c r="J128" s="153" t="e">
        <f>J26/#REF!</f>
        <v>#REF!</v>
      </c>
      <c r="K128" s="153" t="e">
        <f>K26/#REF!</f>
        <v>#REF!</v>
      </c>
      <c r="L128" s="153" t="e">
        <f>L26/#REF!</f>
        <v>#REF!</v>
      </c>
      <c r="M128" s="240" t="e">
        <f>SUM(J128:L128)</f>
        <v>#REF!</v>
      </c>
      <c r="N128" s="153" t="e">
        <f>N26/#REF!</f>
        <v>#REF!</v>
      </c>
      <c r="O128" s="153" t="e">
        <f>O26/#REF!</f>
        <v>#REF!</v>
      </c>
      <c r="P128" s="153" t="e">
        <f>P26/#REF!</f>
        <v>#REF!</v>
      </c>
      <c r="Q128" s="240" t="e">
        <f>SUM(N128:P128)</f>
        <v>#REF!</v>
      </c>
      <c r="R128" s="153" t="e">
        <f>E128+I128+M128+Q128</f>
        <v>#REF!</v>
      </c>
    </row>
    <row r="129" spans="1:18">
      <c r="A129" s="276" t="s">
        <v>215</v>
      </c>
      <c r="B129" s="239" t="e">
        <f>B127+B128</f>
        <v>#REF!</v>
      </c>
      <c r="C129" s="224" t="e">
        <f>SUM(C126:C128)</f>
        <v>#REF!</v>
      </c>
      <c r="D129" s="224" t="e">
        <f>SUM(D126:D128)</f>
        <v>#REF!</v>
      </c>
      <c r="E129" s="217" t="e">
        <f>SUM(B129:D129)</f>
        <v>#REF!</v>
      </c>
      <c r="F129" s="224" t="e">
        <f>SUM(F126:F128)</f>
        <v>#REF!</v>
      </c>
      <c r="G129" s="224" t="e">
        <f>SUM(G126:G128)</f>
        <v>#REF!</v>
      </c>
      <c r="H129" s="224" t="e">
        <f>SUM(H126:H128)</f>
        <v>#REF!</v>
      </c>
      <c r="I129" s="217" t="e">
        <f>SUM(F129:H129)</f>
        <v>#REF!</v>
      </c>
      <c r="J129" s="224" t="e">
        <f>SUM(J126:J128)</f>
        <v>#REF!</v>
      </c>
      <c r="K129" s="224" t="e">
        <f>SUM(K126:K128)</f>
        <v>#REF!</v>
      </c>
      <c r="L129" s="224" t="e">
        <f>SUM(L126:L128)</f>
        <v>#REF!</v>
      </c>
      <c r="M129" s="217" t="e">
        <f>SUM(J129:L129)</f>
        <v>#REF!</v>
      </c>
      <c r="N129" s="224" t="e">
        <f>SUM(N126:N128)</f>
        <v>#REF!</v>
      </c>
      <c r="O129" s="224" t="e">
        <f>SUM(O126:O128)</f>
        <v>#REF!</v>
      </c>
      <c r="P129" s="224" t="e">
        <f>SUM(P126:P128)</f>
        <v>#REF!</v>
      </c>
      <c r="Q129" s="217" t="e">
        <f>SUM(N129:P129)</f>
        <v>#REF!</v>
      </c>
      <c r="R129" s="224" t="e">
        <f>E129+I129+M129+Q129</f>
        <v>#REF!</v>
      </c>
    </row>
    <row r="130" spans="1:18" s="226" customFormat="1">
      <c r="A130" s="275" t="s">
        <v>216</v>
      </c>
      <c r="B130" s="206"/>
      <c r="C130" s="226" t="e">
        <f t="shared" ref="C130:R130" si="40">C129/C112</f>
        <v>#REF!</v>
      </c>
      <c r="D130" s="226" t="e">
        <f t="shared" si="40"/>
        <v>#REF!</v>
      </c>
      <c r="E130" s="226" t="e">
        <f t="shared" si="40"/>
        <v>#REF!</v>
      </c>
      <c r="F130" s="226" t="e">
        <f t="shared" si="40"/>
        <v>#REF!</v>
      </c>
      <c r="G130" s="226" t="e">
        <f t="shared" si="40"/>
        <v>#REF!</v>
      </c>
      <c r="H130" s="226" t="e">
        <f t="shared" si="40"/>
        <v>#REF!</v>
      </c>
      <c r="I130" s="226" t="e">
        <f t="shared" si="40"/>
        <v>#REF!</v>
      </c>
      <c r="J130" s="226" t="e">
        <f t="shared" si="40"/>
        <v>#REF!</v>
      </c>
      <c r="K130" s="226" t="e">
        <f t="shared" si="40"/>
        <v>#REF!</v>
      </c>
      <c r="L130" s="226" t="e">
        <f t="shared" si="40"/>
        <v>#REF!</v>
      </c>
      <c r="M130" s="226" t="e">
        <f t="shared" si="40"/>
        <v>#REF!</v>
      </c>
      <c r="N130" s="226" t="e">
        <f t="shared" si="40"/>
        <v>#REF!</v>
      </c>
      <c r="O130" s="226" t="e">
        <f t="shared" si="40"/>
        <v>#REF!</v>
      </c>
      <c r="P130" s="226" t="e">
        <f t="shared" si="40"/>
        <v>#REF!</v>
      </c>
      <c r="Q130" s="226" t="e">
        <f t="shared" si="40"/>
        <v>#REF!</v>
      </c>
      <c r="R130" s="226" t="e">
        <f t="shared" si="40"/>
        <v>#REF!</v>
      </c>
    </row>
    <row r="131" spans="1:18">
      <c r="A131" s="276"/>
      <c r="B131" s="206" t="e">
        <f t="shared" ref="B131:B133" si="41">B107-B119</f>
        <v>#REF!</v>
      </c>
      <c r="C131" s="228" t="e">
        <f>C124-C129</f>
        <v>#REF!</v>
      </c>
      <c r="D131" s="228" t="e">
        <f>D124-D129</f>
        <v>#REF!</v>
      </c>
      <c r="E131" s="228" t="e">
        <f>SUM(B131:D131)</f>
        <v>#REF!</v>
      </c>
      <c r="F131" s="228" t="e">
        <f>F124-F129</f>
        <v>#REF!</v>
      </c>
      <c r="G131" s="228" t="e">
        <f>G124-G129</f>
        <v>#REF!</v>
      </c>
      <c r="H131" s="228" t="e">
        <f>H124-H129</f>
        <v>#REF!</v>
      </c>
      <c r="I131" s="228" t="e">
        <f>SUM(F131:H131)</f>
        <v>#REF!</v>
      </c>
      <c r="J131" s="228" t="e">
        <f>J124-J129</f>
        <v>#REF!</v>
      </c>
      <c r="K131" s="228" t="e">
        <f>K124-K129</f>
        <v>#REF!</v>
      </c>
      <c r="L131" s="228" t="e">
        <f>L124-L129</f>
        <v>#REF!</v>
      </c>
      <c r="M131" s="228" t="e">
        <f>SUM(J131:L131)</f>
        <v>#REF!</v>
      </c>
      <c r="N131" s="228" t="e">
        <f>N124-N129</f>
        <v>#REF!</v>
      </c>
      <c r="O131" s="228" t="e">
        <f>O124-O129</f>
        <v>#REF!</v>
      </c>
      <c r="P131" s="228" t="e">
        <f>P124-P129</f>
        <v>#REF!</v>
      </c>
      <c r="Q131" s="228" t="e">
        <f>SUM(N131:P131)</f>
        <v>#REF!</v>
      </c>
      <c r="R131" s="222" t="e">
        <f>E131+I131+M131+Q131</f>
        <v>#REF!</v>
      </c>
    </row>
    <row r="132" spans="1:18" s="226" customFormat="1">
      <c r="A132" s="275" t="s">
        <v>217</v>
      </c>
      <c r="B132" s="206" t="e">
        <f t="shared" si="41"/>
        <v>#REF!</v>
      </c>
      <c r="C132" s="265" t="e">
        <f t="shared" ref="C132:R132" si="42">C131/C112</f>
        <v>#REF!</v>
      </c>
      <c r="D132" s="265" t="e">
        <f t="shared" si="42"/>
        <v>#REF!</v>
      </c>
      <c r="E132" s="265" t="e">
        <f t="shared" si="42"/>
        <v>#REF!</v>
      </c>
      <c r="F132" s="265" t="e">
        <f t="shared" si="42"/>
        <v>#REF!</v>
      </c>
      <c r="G132" s="265" t="e">
        <f t="shared" si="42"/>
        <v>#REF!</v>
      </c>
      <c r="H132" s="265" t="e">
        <f t="shared" si="42"/>
        <v>#REF!</v>
      </c>
      <c r="I132" s="265" t="e">
        <f t="shared" si="42"/>
        <v>#REF!</v>
      </c>
      <c r="J132" s="265" t="e">
        <f t="shared" si="42"/>
        <v>#REF!</v>
      </c>
      <c r="K132" s="265" t="e">
        <f t="shared" si="42"/>
        <v>#REF!</v>
      </c>
      <c r="L132" s="265" t="e">
        <f t="shared" si="42"/>
        <v>#REF!</v>
      </c>
      <c r="M132" s="265" t="e">
        <f t="shared" si="42"/>
        <v>#REF!</v>
      </c>
      <c r="N132" s="265" t="e">
        <f t="shared" si="42"/>
        <v>#REF!</v>
      </c>
      <c r="O132" s="265" t="e">
        <f t="shared" si="42"/>
        <v>#REF!</v>
      </c>
      <c r="P132" s="265" t="e">
        <f t="shared" si="42"/>
        <v>#REF!</v>
      </c>
      <c r="Q132" s="265" t="e">
        <f t="shared" si="42"/>
        <v>#REF!</v>
      </c>
      <c r="R132" s="265" t="e">
        <f t="shared" si="42"/>
        <v>#REF!</v>
      </c>
    </row>
    <row r="133" spans="1:18">
      <c r="B133" s="206" t="e">
        <f t="shared" si="41"/>
        <v>#REF!</v>
      </c>
      <c r="C133" s="153" t="e">
        <f>C31/#REF!</f>
        <v>#REF!</v>
      </c>
      <c r="D133" s="153" t="e">
        <f>D31/#REF!</f>
        <v>#REF!</v>
      </c>
      <c r="E133" s="240" t="e">
        <f>B133+C133+D133</f>
        <v>#REF!</v>
      </c>
      <c r="F133" s="153" t="e">
        <f>F31/#REF!</f>
        <v>#REF!</v>
      </c>
      <c r="G133" s="153" t="e">
        <f>G31/#REF!</f>
        <v>#REF!</v>
      </c>
      <c r="H133" s="153" t="e">
        <f>H31/#REF!</f>
        <v>#REF!</v>
      </c>
      <c r="I133" s="240" t="e">
        <f>F133+G133+H133</f>
        <v>#REF!</v>
      </c>
      <c r="J133" s="153" t="e">
        <f>J31/#REF!</f>
        <v>#REF!</v>
      </c>
      <c r="K133" s="153" t="e">
        <f>K31/#REF!</f>
        <v>#REF!</v>
      </c>
      <c r="L133" s="153" t="e">
        <f>L31/#REF!</f>
        <v>#REF!</v>
      </c>
      <c r="M133" s="240" t="e">
        <f>J133+K133+L133</f>
        <v>#REF!</v>
      </c>
      <c r="N133" s="153" t="e">
        <f>N31/#REF!</f>
        <v>#REF!</v>
      </c>
      <c r="O133" s="153" t="e">
        <f>O31/#REF!</f>
        <v>#REF!</v>
      </c>
      <c r="P133" s="153" t="e">
        <f>P31/#REF!</f>
        <v>#REF!</v>
      </c>
      <c r="Q133" s="240" t="e">
        <f>N133+O133+P133</f>
        <v>#REF!</v>
      </c>
      <c r="R133" s="153" t="e">
        <f>E133+I133+M133+Q133</f>
        <v>#REF!</v>
      </c>
    </row>
    <row r="134" spans="1:18">
      <c r="B134" s="206" t="e">
        <f>B131+B132+B133</f>
        <v>#REF!</v>
      </c>
      <c r="C134" s="153" t="e">
        <f>C32/#REF!</f>
        <v>#REF!</v>
      </c>
      <c r="D134" s="153" t="e">
        <f>D32/#REF!</f>
        <v>#REF!</v>
      </c>
      <c r="E134" s="240" t="e">
        <f>B134+C134+D134</f>
        <v>#REF!</v>
      </c>
      <c r="F134" s="153" t="e">
        <f>F32/#REF!</f>
        <v>#REF!</v>
      </c>
      <c r="G134" s="153" t="e">
        <f>G32/#REF!</f>
        <v>#REF!</v>
      </c>
      <c r="H134" s="153" t="e">
        <f>H32/#REF!</f>
        <v>#REF!</v>
      </c>
      <c r="I134" s="240" t="e">
        <f>F134+G134+H134</f>
        <v>#REF!</v>
      </c>
      <c r="J134" s="153" t="e">
        <f>J32/#REF!</f>
        <v>#REF!</v>
      </c>
      <c r="K134" s="153" t="e">
        <f>K32/#REF!</f>
        <v>#REF!</v>
      </c>
      <c r="L134" s="153" t="e">
        <f>L32/#REF!</f>
        <v>#REF!</v>
      </c>
      <c r="M134" s="240" t="e">
        <f>J134+K134+L134</f>
        <v>#REF!</v>
      </c>
      <c r="N134" s="153" t="e">
        <f>N32/#REF!</f>
        <v>#REF!</v>
      </c>
      <c r="O134" s="153" t="e">
        <f>O32/#REF!</f>
        <v>#REF!</v>
      </c>
      <c r="P134" s="153" t="e">
        <f>P32/#REF!</f>
        <v>#REF!</v>
      </c>
      <c r="Q134" s="240" t="e">
        <f>N134+O134+P134</f>
        <v>#REF!</v>
      </c>
      <c r="R134" s="153" t="e">
        <f>E134+I134+M134+Q134</f>
        <v>#REF!</v>
      </c>
    </row>
    <row r="135" spans="1:18">
      <c r="C135" s="153" t="e">
        <f>C33/#REF!</f>
        <v>#REF!</v>
      </c>
      <c r="D135" s="153" t="e">
        <f>D33/#REF!</f>
        <v>#REF!</v>
      </c>
      <c r="E135" s="240" t="e">
        <f>B135+C135+D135</f>
        <v>#REF!</v>
      </c>
      <c r="F135" s="153" t="e">
        <f>F33/#REF!</f>
        <v>#REF!</v>
      </c>
      <c r="G135" s="153" t="e">
        <f>G33/#REF!</f>
        <v>#REF!</v>
      </c>
      <c r="H135" s="153" t="e">
        <f>H33/#REF!</f>
        <v>#REF!</v>
      </c>
      <c r="I135" s="240" t="e">
        <f>F135+G135+H135</f>
        <v>#REF!</v>
      </c>
      <c r="J135" s="153" t="e">
        <f>J33/#REF!</f>
        <v>#REF!</v>
      </c>
      <c r="K135" s="153" t="e">
        <f>K33/#REF!</f>
        <v>#REF!</v>
      </c>
      <c r="L135" s="153" t="e">
        <f>L33/#REF!</f>
        <v>#REF!</v>
      </c>
      <c r="M135" s="240" t="e">
        <f>J135+K135+L135</f>
        <v>#REF!</v>
      </c>
      <c r="N135" s="153" t="e">
        <f>N33/#REF!</f>
        <v>#REF!</v>
      </c>
      <c r="O135" s="153" t="e">
        <f>O33/#REF!</f>
        <v>#REF!</v>
      </c>
      <c r="P135" s="153" t="e">
        <f>P33/#REF!</f>
        <v>#REF!</v>
      </c>
      <c r="Q135" s="240" t="e">
        <f>N135+O135+P135</f>
        <v>#REF!</v>
      </c>
      <c r="R135" s="153" t="e">
        <f>E135+I135+M135+Q135</f>
        <v>#REF!</v>
      </c>
    </row>
    <row r="136" spans="1:18">
      <c r="B136" s="206" t="e">
        <f>B129-B134</f>
        <v>#REF!</v>
      </c>
      <c r="C136" s="224" t="e">
        <f>C133+C134+C135</f>
        <v>#REF!</v>
      </c>
      <c r="D136" s="224" t="e">
        <f>D133+D134+D135</f>
        <v>#REF!</v>
      </c>
      <c r="E136" s="217" t="e">
        <f>B136+C136+D136</f>
        <v>#REF!</v>
      </c>
      <c r="F136" s="224" t="e">
        <f>F133+F134+F135</f>
        <v>#REF!</v>
      </c>
      <c r="G136" s="224" t="e">
        <f>G133+G134+G135</f>
        <v>#REF!</v>
      </c>
      <c r="H136" s="224" t="e">
        <f>H133+H134+H135</f>
        <v>#REF!</v>
      </c>
      <c r="I136" s="217" t="e">
        <f>F136+G136+H136</f>
        <v>#REF!</v>
      </c>
      <c r="J136" s="224" t="e">
        <f>J133+J134+J135</f>
        <v>#REF!</v>
      </c>
      <c r="K136" s="224" t="e">
        <f>K133+K134+K135</f>
        <v>#REF!</v>
      </c>
      <c r="L136" s="224" t="e">
        <f>L133+L134+L135</f>
        <v>#REF!</v>
      </c>
      <c r="M136" s="217" t="e">
        <f>J136+K136+L136</f>
        <v>#REF!</v>
      </c>
      <c r="N136" s="224" t="e">
        <f>N133+N134+N135</f>
        <v>#REF!</v>
      </c>
      <c r="O136" s="224" t="e">
        <f>O133+O134+O135</f>
        <v>#REF!</v>
      </c>
      <c r="P136" s="224" t="e">
        <f>P133+P134+P135</f>
        <v>#REF!</v>
      </c>
      <c r="Q136" s="217" t="e">
        <f>N136+O136+P136</f>
        <v>#REF!</v>
      </c>
      <c r="R136" s="224" t="e">
        <f>R133+R134+R135</f>
        <v>#REF!</v>
      </c>
    </row>
    <row r="137" spans="1:18">
      <c r="C137" s="228" t="e">
        <f>C131-C136</f>
        <v>#REF!</v>
      </c>
      <c r="D137" s="228" t="e">
        <f>D131-D136</f>
        <v>#REF!</v>
      </c>
      <c r="E137" s="228" t="e">
        <f>SUM(B137:D137)</f>
        <v>#REF!</v>
      </c>
      <c r="F137" s="228" t="e">
        <f>F131-F136</f>
        <v>#REF!</v>
      </c>
      <c r="G137" s="228" t="e">
        <f>G131-G136</f>
        <v>#REF!</v>
      </c>
      <c r="H137" s="228" t="e">
        <f>H131-H136</f>
        <v>#REF!</v>
      </c>
      <c r="I137" s="228" t="e">
        <f>SUM(F137:H137)</f>
        <v>#REF!</v>
      </c>
      <c r="J137" s="228" t="e">
        <f>J131-J136</f>
        <v>#REF!</v>
      </c>
      <c r="K137" s="228" t="e">
        <f>K131-K136</f>
        <v>#REF!</v>
      </c>
      <c r="L137" s="228" t="e">
        <f>L131-L136</f>
        <v>#REF!</v>
      </c>
      <c r="M137" s="228" t="e">
        <f>SUM(J137:L137)</f>
        <v>#REF!</v>
      </c>
      <c r="N137" s="228" t="e">
        <f>N131-N136</f>
        <v>#REF!</v>
      </c>
      <c r="O137" s="228" t="e">
        <f>O131-O136</f>
        <v>#REF!</v>
      </c>
      <c r="P137" s="228" t="e">
        <f>P131-P136</f>
        <v>#REF!</v>
      </c>
      <c r="Q137" s="228" t="e">
        <f>SUM(N137:P137)</f>
        <v>#REF!</v>
      </c>
      <c r="R137" s="228" t="e">
        <f>E137+I137+M137+Q137</f>
        <v>#REF!</v>
      </c>
    </row>
    <row r="138" spans="1:18" s="226" customFormat="1">
      <c r="A138" s="206"/>
      <c r="B138" s="206"/>
      <c r="C138" s="265" t="e">
        <f t="shared" ref="C138:R138" si="43">C137/C112</f>
        <v>#REF!</v>
      </c>
      <c r="D138" s="265" t="e">
        <f t="shared" si="43"/>
        <v>#REF!</v>
      </c>
      <c r="E138" s="265" t="e">
        <f t="shared" si="43"/>
        <v>#REF!</v>
      </c>
      <c r="F138" s="265" t="e">
        <f t="shared" si="43"/>
        <v>#REF!</v>
      </c>
      <c r="G138" s="265" t="e">
        <f t="shared" si="43"/>
        <v>#REF!</v>
      </c>
      <c r="H138" s="265" t="e">
        <f t="shared" si="43"/>
        <v>#REF!</v>
      </c>
      <c r="I138" s="265" t="e">
        <f t="shared" si="43"/>
        <v>#REF!</v>
      </c>
      <c r="J138" s="265" t="e">
        <f t="shared" si="43"/>
        <v>#REF!</v>
      </c>
      <c r="K138" s="265" t="e">
        <f t="shared" si="43"/>
        <v>#REF!</v>
      </c>
      <c r="L138" s="265" t="e">
        <f t="shared" si="43"/>
        <v>#REF!</v>
      </c>
      <c r="M138" s="265" t="e">
        <f t="shared" si="43"/>
        <v>#REF!</v>
      </c>
      <c r="N138" s="265" t="e">
        <f t="shared" si="43"/>
        <v>#REF!</v>
      </c>
      <c r="O138" s="265" t="e">
        <f t="shared" si="43"/>
        <v>#REF!</v>
      </c>
      <c r="P138" s="265" t="e">
        <f t="shared" si="43"/>
        <v>#REF!</v>
      </c>
      <c r="Q138" s="265" t="e">
        <f t="shared" si="43"/>
        <v>#REF!</v>
      </c>
      <c r="R138" s="265" t="e">
        <f t="shared" si="43"/>
        <v>#REF!</v>
      </c>
    </row>
    <row r="139" spans="1:18">
      <c r="C139" s="230"/>
      <c r="D139" s="230"/>
      <c r="E139" s="230"/>
      <c r="F139" s="230"/>
      <c r="G139" s="230"/>
      <c r="H139" s="230"/>
      <c r="I139" s="230"/>
      <c r="J139" s="230"/>
      <c r="K139" s="230"/>
      <c r="L139" s="230"/>
      <c r="M139" s="230"/>
      <c r="N139" s="230"/>
      <c r="O139" s="230"/>
      <c r="P139" s="230"/>
      <c r="Q139" s="230"/>
      <c r="R139" s="230"/>
    </row>
    <row r="140" spans="1:18">
      <c r="C140" s="153" t="e">
        <f>C38/#REF!</f>
        <v>#REF!</v>
      </c>
      <c r="D140" s="153" t="e">
        <f>D38/#REF!</f>
        <v>#REF!</v>
      </c>
      <c r="E140" s="240" t="e">
        <f>B140+C140+D140</f>
        <v>#REF!</v>
      </c>
      <c r="F140" s="153" t="e">
        <f>F38/#REF!</f>
        <v>#REF!</v>
      </c>
      <c r="G140" s="153" t="e">
        <f>G38/#REF!</f>
        <v>#REF!</v>
      </c>
      <c r="H140" s="153" t="e">
        <f>H38/#REF!</f>
        <v>#REF!</v>
      </c>
      <c r="I140" s="240" t="e">
        <f>F140+G140+H140</f>
        <v>#REF!</v>
      </c>
      <c r="J140" s="153" t="e">
        <f>J38/#REF!</f>
        <v>#REF!</v>
      </c>
      <c r="K140" s="153" t="e">
        <f>K38/#REF!</f>
        <v>#REF!</v>
      </c>
      <c r="L140" s="153" t="e">
        <f>L38/#REF!</f>
        <v>#REF!</v>
      </c>
      <c r="M140" s="240" t="e">
        <f>J140+K140+L140</f>
        <v>#REF!</v>
      </c>
      <c r="N140" s="153" t="e">
        <f>N38/#REF!</f>
        <v>#REF!</v>
      </c>
      <c r="O140" s="153" t="e">
        <f>O38/#REF!</f>
        <v>#REF!</v>
      </c>
      <c r="P140" s="153" t="e">
        <f>P38/#REF!</f>
        <v>#REF!</v>
      </c>
      <c r="Q140" s="240" t="e">
        <f>N140+O140+P140</f>
        <v>#REF!</v>
      </c>
      <c r="R140" s="153" t="e">
        <f>E140+I140+M140+Q140</f>
        <v>#REF!</v>
      </c>
    </row>
    <row r="141" spans="1:18">
      <c r="C141" s="228" t="e">
        <f>C137-C140</f>
        <v>#REF!</v>
      </c>
      <c r="D141" s="228" t="e">
        <f>D137-D140</f>
        <v>#REF!</v>
      </c>
      <c r="E141" s="228" t="e">
        <f>B141+C141+D141</f>
        <v>#REF!</v>
      </c>
      <c r="F141" s="228" t="e">
        <f>F137-F140</f>
        <v>#REF!</v>
      </c>
      <c r="G141" s="228" t="e">
        <f>G137-G140</f>
        <v>#REF!</v>
      </c>
      <c r="H141" s="228" t="e">
        <f>H137-H140</f>
        <v>#REF!</v>
      </c>
      <c r="I141" s="228" t="e">
        <f>F141+G141+H141</f>
        <v>#REF!</v>
      </c>
      <c r="J141" s="228" t="e">
        <f>J137-J140</f>
        <v>#REF!</v>
      </c>
      <c r="K141" s="228" t="e">
        <f>K137-K140</f>
        <v>#REF!</v>
      </c>
      <c r="L141" s="228" t="e">
        <f>L137-L140</f>
        <v>#REF!</v>
      </c>
      <c r="M141" s="228" t="e">
        <f>J141+K141+L141</f>
        <v>#REF!</v>
      </c>
      <c r="N141" s="228" t="e">
        <f>N137-N140</f>
        <v>#REF!</v>
      </c>
      <c r="O141" s="228" t="e">
        <f>O137-O140</f>
        <v>#REF!</v>
      </c>
      <c r="P141" s="228" t="e">
        <f>P137-P140</f>
        <v>#REF!</v>
      </c>
      <c r="Q141" s="228" t="e">
        <f>N141+O141+P141</f>
        <v>#REF!</v>
      </c>
      <c r="R141" s="222" t="e">
        <f>R137-R136</f>
        <v>#REF!</v>
      </c>
    </row>
    <row r="142" spans="1:18" s="226" customFormat="1">
      <c r="A142" s="206"/>
      <c r="B142" s="206"/>
      <c r="C142" s="265" t="e">
        <f t="shared" ref="C142:R142" si="44">C141/C112</f>
        <v>#REF!</v>
      </c>
      <c r="D142" s="265" t="e">
        <f t="shared" si="44"/>
        <v>#REF!</v>
      </c>
      <c r="E142" s="265" t="e">
        <f t="shared" si="44"/>
        <v>#REF!</v>
      </c>
      <c r="F142" s="265" t="e">
        <f t="shared" si="44"/>
        <v>#REF!</v>
      </c>
      <c r="G142" s="265" t="e">
        <f t="shared" si="44"/>
        <v>#REF!</v>
      </c>
      <c r="H142" s="265" t="e">
        <f t="shared" si="44"/>
        <v>#REF!</v>
      </c>
      <c r="I142" s="265" t="e">
        <f t="shared" si="44"/>
        <v>#REF!</v>
      </c>
      <c r="J142" s="265" t="e">
        <f t="shared" si="44"/>
        <v>#REF!</v>
      </c>
      <c r="K142" s="265" t="e">
        <f t="shared" si="44"/>
        <v>#REF!</v>
      </c>
      <c r="L142" s="265" t="e">
        <f t="shared" si="44"/>
        <v>#REF!</v>
      </c>
      <c r="M142" s="265" t="e">
        <f t="shared" si="44"/>
        <v>#REF!</v>
      </c>
      <c r="N142" s="265" t="e">
        <f t="shared" si="44"/>
        <v>#REF!</v>
      </c>
      <c r="O142" s="265" t="e">
        <f t="shared" si="44"/>
        <v>#REF!</v>
      </c>
      <c r="P142" s="265" t="e">
        <f t="shared" si="44"/>
        <v>#REF!</v>
      </c>
      <c r="Q142" s="265" t="e">
        <f t="shared" si="44"/>
        <v>#REF!</v>
      </c>
      <c r="R142" s="265" t="e">
        <f t="shared" si="44"/>
        <v>#REF!</v>
      </c>
    </row>
    <row r="144" spans="1:18">
      <c r="C144" s="153" t="e">
        <f>C42/#REF!</f>
        <v>#REF!</v>
      </c>
      <c r="D144" s="153" t="e">
        <f>D42/#REF!</f>
        <v>#REF!</v>
      </c>
      <c r="E144" s="240" t="e">
        <f>B144+C144+D144</f>
        <v>#REF!</v>
      </c>
      <c r="F144" s="153" t="e">
        <f>F42/#REF!</f>
        <v>#REF!</v>
      </c>
      <c r="G144" s="153" t="e">
        <f>G42/#REF!</f>
        <v>#REF!</v>
      </c>
      <c r="H144" s="153" t="e">
        <f>H42/#REF!</f>
        <v>#REF!</v>
      </c>
      <c r="I144" s="240" t="e">
        <f>F144+G144+H144</f>
        <v>#REF!</v>
      </c>
      <c r="J144" s="153" t="e">
        <f>J42/#REF!</f>
        <v>#REF!</v>
      </c>
      <c r="K144" s="153" t="e">
        <f>K42/#REF!</f>
        <v>#REF!</v>
      </c>
      <c r="L144" s="153" t="e">
        <f>L42/#REF!</f>
        <v>#REF!</v>
      </c>
      <c r="M144" s="240" t="e">
        <f>J144+K144+L144</f>
        <v>#REF!</v>
      </c>
      <c r="N144" s="153" t="e">
        <f>N42/#REF!</f>
        <v>#REF!</v>
      </c>
      <c r="O144" s="153" t="e">
        <f>O42/#REF!</f>
        <v>#REF!</v>
      </c>
      <c r="P144" s="153" t="e">
        <f>P42/#REF!</f>
        <v>#REF!</v>
      </c>
      <c r="Q144" s="240" t="e">
        <f>N144+O144+P144</f>
        <v>#REF!</v>
      </c>
      <c r="R144" s="153" t="e">
        <f>E144+I144+M144+Q144</f>
        <v>#REF!</v>
      </c>
    </row>
    <row r="145" spans="3:18">
      <c r="C145" s="153" t="e">
        <f>C43/#REF!</f>
        <v>#REF!</v>
      </c>
      <c r="D145" s="153" t="e">
        <f>D43/#REF!</f>
        <v>#REF!</v>
      </c>
      <c r="E145" s="240" t="e">
        <f>B145+C145+D145</f>
        <v>#REF!</v>
      </c>
      <c r="F145" s="153" t="e">
        <f>F43/#REF!</f>
        <v>#REF!</v>
      </c>
      <c r="G145" s="153" t="e">
        <f>G43/#REF!</f>
        <v>#REF!</v>
      </c>
      <c r="H145" s="153" t="e">
        <f>H43/#REF!</f>
        <v>#REF!</v>
      </c>
      <c r="I145" s="240" t="e">
        <f>F145+G145+H145</f>
        <v>#REF!</v>
      </c>
      <c r="J145" s="153" t="e">
        <f>J43/#REF!</f>
        <v>#REF!</v>
      </c>
      <c r="K145" s="153" t="e">
        <f>K43/#REF!</f>
        <v>#REF!</v>
      </c>
      <c r="L145" s="153" t="e">
        <f>L43/#REF!</f>
        <v>#REF!</v>
      </c>
      <c r="M145" s="240" t="e">
        <f>J145+K145+L145</f>
        <v>#REF!</v>
      </c>
      <c r="N145" s="153" t="e">
        <f>N43/#REF!</f>
        <v>#REF!</v>
      </c>
      <c r="O145" s="153" t="e">
        <f>O43/#REF!</f>
        <v>#REF!</v>
      </c>
      <c r="P145" s="153" t="e">
        <f>P43/#REF!</f>
        <v>#REF!</v>
      </c>
      <c r="Q145" s="240" t="e">
        <f>N145+O145+P145</f>
        <v>#REF!</v>
      </c>
      <c r="R145" s="153" t="e">
        <f>E145+I145+M145+Q145</f>
        <v>#REF!</v>
      </c>
    </row>
    <row r="146" spans="3:18">
      <c r="C146" s="224" t="e">
        <f t="shared" ref="C146:R146" si="45">C144-C145</f>
        <v>#REF!</v>
      </c>
      <c r="D146" s="224" t="e">
        <f t="shared" si="45"/>
        <v>#REF!</v>
      </c>
      <c r="E146" s="217" t="e">
        <f t="shared" si="45"/>
        <v>#REF!</v>
      </c>
      <c r="F146" s="224" t="e">
        <f t="shared" si="45"/>
        <v>#REF!</v>
      </c>
      <c r="G146" s="224" t="e">
        <f t="shared" si="45"/>
        <v>#REF!</v>
      </c>
      <c r="H146" s="224" t="e">
        <f t="shared" si="45"/>
        <v>#REF!</v>
      </c>
      <c r="I146" s="217" t="e">
        <f t="shared" si="45"/>
        <v>#REF!</v>
      </c>
      <c r="J146" s="224" t="e">
        <f t="shared" si="45"/>
        <v>#REF!</v>
      </c>
      <c r="K146" s="224" t="e">
        <f t="shared" si="45"/>
        <v>#REF!</v>
      </c>
      <c r="L146" s="224" t="e">
        <f t="shared" si="45"/>
        <v>#REF!</v>
      </c>
      <c r="M146" s="217" t="e">
        <f t="shared" si="45"/>
        <v>#REF!</v>
      </c>
      <c r="N146" s="224" t="e">
        <f t="shared" si="45"/>
        <v>#REF!</v>
      </c>
      <c r="O146" s="224" t="e">
        <f t="shared" si="45"/>
        <v>#REF!</v>
      </c>
      <c r="P146" s="224" t="e">
        <f t="shared" si="45"/>
        <v>#REF!</v>
      </c>
      <c r="Q146" s="217" t="e">
        <f t="shared" si="45"/>
        <v>#REF!</v>
      </c>
      <c r="R146" s="217" t="e">
        <f t="shared" si="45"/>
        <v>#REF!</v>
      </c>
    </row>
    <row r="147" spans="3:18">
      <c r="C147" s="153" t="e">
        <f>C146-C44/#REF!</f>
        <v>#REF!</v>
      </c>
      <c r="D147" s="153" t="e">
        <f>D146-D44/#REF!</f>
        <v>#REF!</v>
      </c>
      <c r="E147" s="153" t="e">
        <f>E146-E44/#REF!</f>
        <v>#REF!</v>
      </c>
      <c r="F147" s="153" t="e">
        <f>F146-F44/#REF!</f>
        <v>#REF!</v>
      </c>
      <c r="G147" s="153" t="e">
        <f>G146-G44/#REF!</f>
        <v>#REF!</v>
      </c>
      <c r="H147" s="153" t="e">
        <f>H146-H44/#REF!</f>
        <v>#REF!</v>
      </c>
      <c r="I147" s="153" t="e">
        <f>I146-I44/#REF!</f>
        <v>#REF!</v>
      </c>
      <c r="J147" s="153" t="e">
        <f>J146-J44/#REF!</f>
        <v>#REF!</v>
      </c>
      <c r="K147" s="153" t="e">
        <f>K146-K44/#REF!</f>
        <v>#REF!</v>
      </c>
      <c r="L147" s="153" t="e">
        <f>L146-L44/#REF!</f>
        <v>#REF!</v>
      </c>
      <c r="M147" s="153" t="e">
        <f>M146-M44/#REF!</f>
        <v>#REF!</v>
      </c>
      <c r="N147" s="153" t="e">
        <f>N146-N44/#REF!</f>
        <v>#REF!</v>
      </c>
      <c r="O147" s="153" t="e">
        <f>O146-O44/#REF!</f>
        <v>#REF!</v>
      </c>
      <c r="P147" s="153" t="e">
        <f>P146-P44/#REF!</f>
        <v>#REF!</v>
      </c>
      <c r="Q147" s="153" t="e">
        <f>Q146-Q44/#REF!</f>
        <v>#REF!</v>
      </c>
      <c r="R147" s="153" t="e">
        <f>R146-R44/#REF!</f>
        <v>#REF!</v>
      </c>
    </row>
  </sheetData>
  <mergeCells count="1">
    <mergeCell ref="B2:R2"/>
  </mergeCells>
  <phoneticPr fontId="12" type="noConversion"/>
  <conditionalFormatting sqref="A1:A1048576">
    <cfRule type="cellIs" dxfId="104" priority="27" operator="lessThan">
      <formula>0</formula>
    </cfRule>
  </conditionalFormatting>
  <conditionalFormatting sqref="B1:B2 C42:D44 E42:H43 C48:R48 B4:B13 E44:R44 E41 I41 M41 Q41 B21:B23 B27:B30 B34:B37 B39:B40 B42:B45 B48:B1048576">
    <cfRule type="cellIs" dxfId="103" priority="26" operator="lessThan">
      <formula>0</formula>
    </cfRule>
  </conditionalFormatting>
  <conditionalFormatting sqref="A50:XFD54">
    <cfRule type="cellIs" dxfId="102" priority="25" operator="lessThan">
      <formula>0</formula>
    </cfRule>
  </conditionalFormatting>
  <conditionalFormatting sqref="I42:R43">
    <cfRule type="cellIs" dxfId="101" priority="24" operator="lessThan">
      <formula>0</formula>
    </cfRule>
  </conditionalFormatting>
  <conditionalFormatting sqref="A2">
    <cfRule type="cellIs" dxfId="100" priority="23" operator="lessThan">
      <formula>0</formula>
    </cfRule>
  </conditionalFormatting>
  <conditionalFormatting sqref="E46">
    <cfRule type="cellIs" dxfId="99" priority="22" operator="lessThan">
      <formula>0</formula>
    </cfRule>
  </conditionalFormatting>
  <conditionalFormatting sqref="E47">
    <cfRule type="cellIs" dxfId="98" priority="21" operator="lessThan">
      <formula>0</formula>
    </cfRule>
  </conditionalFormatting>
  <conditionalFormatting sqref="I46">
    <cfRule type="cellIs" dxfId="97" priority="20" operator="lessThan">
      <formula>0</formula>
    </cfRule>
  </conditionalFormatting>
  <conditionalFormatting sqref="I47">
    <cfRule type="cellIs" dxfId="96" priority="19" operator="lessThan">
      <formula>0</formula>
    </cfRule>
  </conditionalFormatting>
  <conditionalFormatting sqref="J42:L43">
    <cfRule type="cellIs" dxfId="95" priority="18" operator="lessThan">
      <formula>0</formula>
    </cfRule>
  </conditionalFormatting>
  <conditionalFormatting sqref="N42:P43">
    <cfRule type="cellIs" dxfId="94" priority="17" operator="lessThan">
      <formula>0</formula>
    </cfRule>
  </conditionalFormatting>
  <conditionalFormatting sqref="M46">
    <cfRule type="cellIs" dxfId="93" priority="16" operator="lessThan">
      <formula>0</formula>
    </cfRule>
  </conditionalFormatting>
  <conditionalFormatting sqref="M47">
    <cfRule type="cellIs" dxfId="92" priority="15" operator="lessThan">
      <formula>0</formula>
    </cfRule>
  </conditionalFormatting>
  <conditionalFormatting sqref="Q46">
    <cfRule type="cellIs" dxfId="91" priority="14" operator="lessThan">
      <formula>0</formula>
    </cfRule>
  </conditionalFormatting>
  <conditionalFormatting sqref="Q47">
    <cfRule type="cellIs" dxfId="90" priority="13" operator="lessThan">
      <formula>0</formula>
    </cfRule>
  </conditionalFormatting>
  <conditionalFormatting sqref="B14:B20">
    <cfRule type="cellIs" dxfId="89" priority="12" operator="lessThan">
      <formula>0</formula>
    </cfRule>
  </conditionalFormatting>
  <conditionalFormatting sqref="F14:F20">
    <cfRule type="cellIs" dxfId="88" priority="11" operator="lessThan">
      <formula>0</formula>
    </cfRule>
  </conditionalFormatting>
  <conditionalFormatting sqref="B24:B26">
    <cfRule type="cellIs" dxfId="87" priority="10" operator="lessThan">
      <formula>0</formula>
    </cfRule>
  </conditionalFormatting>
  <conditionalFormatting sqref="F24:F26">
    <cfRule type="cellIs" dxfId="86" priority="9" operator="lessThan">
      <formula>0</formula>
    </cfRule>
  </conditionalFormatting>
  <conditionalFormatting sqref="B31:B33">
    <cfRule type="cellIs" dxfId="85" priority="8" operator="lessThan">
      <formula>0</formula>
    </cfRule>
  </conditionalFormatting>
  <conditionalFormatting sqref="F31:F33">
    <cfRule type="cellIs" dxfId="84" priority="7" operator="lessThan">
      <formula>0</formula>
    </cfRule>
  </conditionalFormatting>
  <conditionalFormatting sqref="B38">
    <cfRule type="cellIs" dxfId="83" priority="6" operator="lessThan">
      <formula>0</formula>
    </cfRule>
  </conditionalFormatting>
  <conditionalFormatting sqref="F38">
    <cfRule type="cellIs" dxfId="82" priority="5" operator="lessThan">
      <formula>0</formula>
    </cfRule>
  </conditionalFormatting>
  <conditionalFormatting sqref="B41">
    <cfRule type="cellIs" dxfId="81" priority="4" operator="lessThan">
      <formula>0</formula>
    </cfRule>
  </conditionalFormatting>
  <conditionalFormatting sqref="F41">
    <cfRule type="cellIs" dxfId="80" priority="3" operator="lessThan">
      <formula>0</formula>
    </cfRule>
  </conditionalFormatting>
  <conditionalFormatting sqref="B46:B47">
    <cfRule type="cellIs" dxfId="79" priority="2" operator="lessThan">
      <formula>0</formula>
    </cfRule>
  </conditionalFormatting>
  <conditionalFormatting sqref="F46:F47">
    <cfRule type="cellIs" dxfId="78" priority="1" operator="lessThan">
      <formula>0</formula>
    </cfRule>
  </conditionalFormatting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2:BI14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46" sqref="F46:H47"/>
    </sheetView>
  </sheetViews>
  <sheetFormatPr defaultColWidth="9" defaultRowHeight="14.25" outlineLevelCol="1"/>
  <cols>
    <col min="1" max="1" width="32.140625" style="206" customWidth="1"/>
    <col min="2" max="2" width="14.85546875" style="206" customWidth="1"/>
    <col min="3" max="3" width="11.85546875" style="242" customWidth="1" outlineLevel="1"/>
    <col min="4" max="4" width="13" style="242" customWidth="1" outlineLevel="1"/>
    <col min="5" max="5" width="13.5703125" style="242" bestFit="1" customWidth="1"/>
    <col min="6" max="6" width="11.85546875" style="242" customWidth="1" outlineLevel="1"/>
    <col min="7" max="7" width="14.42578125" style="242" customWidth="1" outlineLevel="1"/>
    <col min="8" max="8" width="13" style="242" customWidth="1" outlineLevel="1"/>
    <col min="9" max="9" width="13.140625" style="242" bestFit="1" customWidth="1"/>
    <col min="10" max="11" width="11.5703125" style="242" customWidth="1" outlineLevel="1"/>
    <col min="12" max="12" width="13" style="242" customWidth="1" outlineLevel="1"/>
    <col min="13" max="13" width="13.140625" style="242" bestFit="1" customWidth="1"/>
    <col min="14" max="15" width="11.5703125" style="242" customWidth="1" outlineLevel="1"/>
    <col min="16" max="16" width="14.5703125" style="242" customWidth="1" outlineLevel="1"/>
    <col min="17" max="17" width="14.7109375" style="242" bestFit="1" customWidth="1"/>
    <col min="18" max="18" width="14.5703125" style="242" customWidth="1"/>
    <col min="19" max="16384" width="9" style="230"/>
  </cols>
  <sheetData>
    <row r="2" spans="1:18">
      <c r="A2" s="205" t="s">
        <v>241</v>
      </c>
      <c r="B2" s="301" t="s">
        <v>244</v>
      </c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  <c r="R2" s="301"/>
    </row>
    <row r="3" spans="1:18">
      <c r="A3" s="207" t="s">
        <v>152</v>
      </c>
      <c r="B3" s="260" t="s">
        <v>234</v>
      </c>
      <c r="C3" s="260" t="s">
        <v>4</v>
      </c>
      <c r="D3" s="260" t="s">
        <v>5</v>
      </c>
      <c r="E3" s="261" t="s">
        <v>14</v>
      </c>
      <c r="F3" s="260" t="s">
        <v>133</v>
      </c>
      <c r="G3" s="260" t="s">
        <v>134</v>
      </c>
      <c r="H3" s="260" t="s">
        <v>135</v>
      </c>
      <c r="I3" s="261" t="s">
        <v>15</v>
      </c>
      <c r="J3" s="260" t="s">
        <v>16</v>
      </c>
      <c r="K3" s="260" t="s">
        <v>8</v>
      </c>
      <c r="L3" s="260" t="s">
        <v>9</v>
      </c>
      <c r="M3" s="261" t="s">
        <v>17</v>
      </c>
      <c r="N3" s="260" t="s">
        <v>136</v>
      </c>
      <c r="O3" s="260" t="s">
        <v>137</v>
      </c>
      <c r="P3" s="260" t="s">
        <v>138</v>
      </c>
      <c r="Q3" s="261" t="s">
        <v>18</v>
      </c>
      <c r="R3" s="260" t="s">
        <v>19</v>
      </c>
    </row>
    <row r="4" spans="1:18">
      <c r="A4" s="208" t="s">
        <v>96</v>
      </c>
      <c r="B4" s="153"/>
      <c r="C4" s="153"/>
      <c r="D4" s="153"/>
      <c r="E4" s="262">
        <f>IF(COUNT(B4:D4)=0,0,SUM(B4:D4)/COUNT(B4:D4))</f>
        <v>0</v>
      </c>
      <c r="F4" s="153"/>
      <c r="G4" s="153"/>
      <c r="H4" s="153"/>
      <c r="I4" s="262">
        <f>IF(COUNT(F4:H4)=0,0,SUM(F4:H4)/COUNT(F4:H4))</f>
        <v>0</v>
      </c>
      <c r="J4" s="153">
        <f>'2019-07'!D4</f>
        <v>401</v>
      </c>
      <c r="K4" s="153">
        <f>'2018-08'!D4</f>
        <v>0</v>
      </c>
      <c r="L4" s="153">
        <f>'2018-09'!D4</f>
        <v>0</v>
      </c>
      <c r="M4" s="262">
        <f>IF(COUNT(J4:L4)=0,0,SUM(J4:L4)/COUNT(J4:L4))</f>
        <v>133.66666666666666</v>
      </c>
      <c r="N4" s="153">
        <f>'2018-10'!D4</f>
        <v>0</v>
      </c>
      <c r="O4" s="153">
        <f>'2018-11'!D4</f>
        <v>0</v>
      </c>
      <c r="P4" s="153">
        <f>'2018-12'!D4</f>
        <v>0</v>
      </c>
      <c r="Q4" s="262">
        <f>IF(COUNT(N4:P4)=0,0,SUM(N4:P4)/COUNT(N4:P4))</f>
        <v>0</v>
      </c>
      <c r="R4" s="262">
        <f>AVERAGE(E4,I4,M4,Q4)</f>
        <v>33.416666666666664</v>
      </c>
    </row>
    <row r="5" spans="1:18">
      <c r="A5" s="209" t="s">
        <v>235</v>
      </c>
      <c r="B5" s="153"/>
      <c r="C5" s="153"/>
      <c r="D5" s="153"/>
      <c r="E5" s="262">
        <f>IF(COUNT(B5:D5)=0,0,SUM(B5:D5)/COUNT(B5:D5))</f>
        <v>0</v>
      </c>
      <c r="F5" s="153"/>
      <c r="G5" s="153"/>
      <c r="H5" s="153"/>
      <c r="I5" s="262">
        <f>IF(COUNT(F5:H5)=0,0,SUM(F5:H5)/COUNT(F5:H5))</f>
        <v>0</v>
      </c>
      <c r="J5" s="153">
        <f>'2019-07'!D5</f>
        <v>401</v>
      </c>
      <c r="K5" s="153">
        <f>'2018-08'!D5</f>
        <v>0</v>
      </c>
      <c r="L5" s="153">
        <f>'2018-09'!D5</f>
        <v>0</v>
      </c>
      <c r="M5" s="262">
        <f>IF(COUNT(J5:L5)=0,0,SUM(J5:L5)/COUNT(J5:L5))</f>
        <v>133.66666666666666</v>
      </c>
      <c r="N5" s="153">
        <f>'2018-10'!D5</f>
        <v>0</v>
      </c>
      <c r="O5" s="153">
        <f>'2018-11'!D5</f>
        <v>0</v>
      </c>
      <c r="P5" s="153">
        <f>'2018-12'!D5</f>
        <v>0</v>
      </c>
      <c r="Q5" s="262">
        <f>IF(COUNT(N5:P5)=0,0,SUM(N5:P5)/COUNT(N5:P5))</f>
        <v>0</v>
      </c>
      <c r="R5" s="262">
        <f>AVERAGE(E5,I5,M5,Q5)</f>
        <v>33.416666666666664</v>
      </c>
    </row>
    <row r="6" spans="1:18">
      <c r="A6" s="208" t="s">
        <v>20</v>
      </c>
      <c r="B6" s="153"/>
      <c r="C6" s="153"/>
      <c r="D6" s="153"/>
      <c r="E6" s="153">
        <f>SUM(B6:D6)</f>
        <v>0</v>
      </c>
      <c r="F6" s="153"/>
      <c r="G6" s="153"/>
      <c r="H6" s="153"/>
      <c r="I6" s="153">
        <f>SUM(F6:H6)</f>
        <v>0</v>
      </c>
      <c r="J6" s="153">
        <f>'2019-07'!D6</f>
        <v>4000000</v>
      </c>
      <c r="K6" s="153">
        <f>'2018-08'!D6</f>
        <v>0</v>
      </c>
      <c r="L6" s="153">
        <f>'2018-09'!D6</f>
        <v>0</v>
      </c>
      <c r="M6" s="153">
        <f>SUM(J6:L6)</f>
        <v>4000000</v>
      </c>
      <c r="N6" s="153">
        <f>'2018-10'!D6</f>
        <v>0</v>
      </c>
      <c r="O6" s="153">
        <f>'2018-11'!D6</f>
        <v>0</v>
      </c>
      <c r="P6" s="153">
        <f>'2018-12'!D6</f>
        <v>0</v>
      </c>
      <c r="Q6" s="153">
        <f>SUM(N6:P6)</f>
        <v>0</v>
      </c>
      <c r="R6" s="153">
        <f>E6+I6+M6+Q6</f>
        <v>4000000</v>
      </c>
    </row>
    <row r="7" spans="1:18">
      <c r="A7" s="210" t="s">
        <v>92</v>
      </c>
      <c r="B7" s="153"/>
      <c r="C7" s="153"/>
      <c r="D7" s="153"/>
      <c r="E7" s="211">
        <f t="shared" ref="E7:E19" si="0">SUM(B7:D7)</f>
        <v>0</v>
      </c>
      <c r="F7" s="153"/>
      <c r="G7" s="153"/>
      <c r="H7" s="153"/>
      <c r="I7" s="211">
        <f t="shared" ref="I7:I19" si="1">SUM(F7:H7)</f>
        <v>0</v>
      </c>
      <c r="J7" s="153">
        <f>'2019-07'!D7</f>
        <v>0</v>
      </c>
      <c r="K7" s="153">
        <f>'2018-08'!D7</f>
        <v>0</v>
      </c>
      <c r="L7" s="153">
        <f>'2018-09'!D7</f>
        <v>0</v>
      </c>
      <c r="M7" s="211">
        <f t="shared" ref="M7:M19" si="2">SUM(J7:L7)</f>
        <v>0</v>
      </c>
      <c r="N7" s="153">
        <f>'2018-10'!D7</f>
        <v>0</v>
      </c>
      <c r="O7" s="153">
        <f>'2018-11'!D7</f>
        <v>0</v>
      </c>
      <c r="P7" s="153">
        <f>'2018-12'!D7</f>
        <v>0</v>
      </c>
      <c r="Q7" s="211">
        <f t="shared" ref="Q7:Q19" si="3">SUM(N7:P7)</f>
        <v>0</v>
      </c>
      <c r="R7" s="211">
        <f t="shared" ref="R7:R22" si="4">E7+I7+M7+Q7</f>
        <v>0</v>
      </c>
    </row>
    <row r="8" spans="1:18" s="263" customFormat="1">
      <c r="A8" s="212" t="s">
        <v>21</v>
      </c>
      <c r="B8" s="213">
        <f t="shared" ref="B8" si="5">B6-B7</f>
        <v>0</v>
      </c>
      <c r="C8" s="213">
        <f>C6-C7</f>
        <v>0</v>
      </c>
      <c r="D8" s="213">
        <f>D6-D7</f>
        <v>0</v>
      </c>
      <c r="E8" s="213">
        <f t="shared" si="0"/>
        <v>0</v>
      </c>
      <c r="F8" s="213">
        <f>F6-F7</f>
        <v>0</v>
      </c>
      <c r="G8" s="213">
        <f t="shared" ref="G8:H8" si="6">G6-G7</f>
        <v>0</v>
      </c>
      <c r="H8" s="213">
        <f t="shared" si="6"/>
        <v>0</v>
      </c>
      <c r="I8" s="213">
        <f>SUM(F8:H8)</f>
        <v>0</v>
      </c>
      <c r="J8" s="213">
        <f t="shared" ref="J8:P8" si="7">J6-J7</f>
        <v>4000000</v>
      </c>
      <c r="K8" s="213">
        <f t="shared" si="7"/>
        <v>0</v>
      </c>
      <c r="L8" s="213">
        <f t="shared" si="7"/>
        <v>0</v>
      </c>
      <c r="M8" s="213">
        <f t="shared" si="2"/>
        <v>4000000</v>
      </c>
      <c r="N8" s="213">
        <f t="shared" si="7"/>
        <v>0</v>
      </c>
      <c r="O8" s="213">
        <f t="shared" si="7"/>
        <v>0</v>
      </c>
      <c r="P8" s="213">
        <f t="shared" si="7"/>
        <v>0</v>
      </c>
      <c r="Q8" s="213">
        <f t="shared" si="3"/>
        <v>0</v>
      </c>
      <c r="R8" s="213">
        <f t="shared" si="4"/>
        <v>4000000</v>
      </c>
    </row>
    <row r="9" spans="1:18">
      <c r="A9" s="214" t="s">
        <v>22</v>
      </c>
      <c r="B9" s="153"/>
      <c r="C9" s="153"/>
      <c r="D9" s="153"/>
      <c r="E9" s="215">
        <f t="shared" si="0"/>
        <v>0</v>
      </c>
      <c r="F9" s="153"/>
      <c r="G9" s="153"/>
      <c r="H9" s="153"/>
      <c r="I9" s="215">
        <f t="shared" si="1"/>
        <v>0</v>
      </c>
      <c r="J9" s="153">
        <f>'2019-07'!D9</f>
        <v>44404</v>
      </c>
      <c r="K9" s="153">
        <f>'2018-08'!D9</f>
        <v>0</v>
      </c>
      <c r="L9" s="153">
        <f>'2018-09'!D9</f>
        <v>0</v>
      </c>
      <c r="M9" s="215">
        <f t="shared" si="2"/>
        <v>44404</v>
      </c>
      <c r="N9" s="153">
        <f>'2018-10'!D9</f>
        <v>0</v>
      </c>
      <c r="O9" s="153">
        <f>'2018-11'!D9</f>
        <v>0</v>
      </c>
      <c r="P9" s="153">
        <f>'2018-12'!D9</f>
        <v>0</v>
      </c>
      <c r="Q9" s="215">
        <f t="shared" si="3"/>
        <v>0</v>
      </c>
      <c r="R9" s="215">
        <f t="shared" si="4"/>
        <v>44404</v>
      </c>
    </row>
    <row r="10" spans="1:18">
      <c r="A10" s="216" t="s">
        <v>23</v>
      </c>
      <c r="B10" s="217">
        <f t="shared" ref="B10" si="8">B8-B9</f>
        <v>0</v>
      </c>
      <c r="C10" s="217">
        <f>C8-C9</f>
        <v>0</v>
      </c>
      <c r="D10" s="217">
        <f>D8-D9</f>
        <v>0</v>
      </c>
      <c r="E10" s="224">
        <f t="shared" si="0"/>
        <v>0</v>
      </c>
      <c r="F10" s="217">
        <f>F8-F9</f>
        <v>0</v>
      </c>
      <c r="G10" s="217">
        <f>G8-G9</f>
        <v>0</v>
      </c>
      <c r="H10" s="217">
        <f>H8-H9</f>
        <v>0</v>
      </c>
      <c r="I10" s="224">
        <f t="shared" si="1"/>
        <v>0</v>
      </c>
      <c r="J10" s="217">
        <f>J8-J9</f>
        <v>3955596</v>
      </c>
      <c r="K10" s="217">
        <f>K8-K9</f>
        <v>0</v>
      </c>
      <c r="L10" s="217">
        <f>L8-L9</f>
        <v>0</v>
      </c>
      <c r="M10" s="224">
        <f t="shared" si="2"/>
        <v>3955596</v>
      </c>
      <c r="N10" s="217">
        <f>N8-N9</f>
        <v>0</v>
      </c>
      <c r="O10" s="217">
        <f>O8-O9</f>
        <v>0</v>
      </c>
      <c r="P10" s="217">
        <f>P8-P9</f>
        <v>0</v>
      </c>
      <c r="Q10" s="224">
        <f t="shared" si="3"/>
        <v>0</v>
      </c>
      <c r="R10" s="224">
        <f t="shared" si="4"/>
        <v>3955596</v>
      </c>
    </row>
    <row r="11" spans="1:18">
      <c r="A11" s="208" t="s">
        <v>156</v>
      </c>
      <c r="B11" s="153"/>
      <c r="C11" s="153"/>
      <c r="D11" s="153"/>
      <c r="E11" s="153">
        <f t="shared" si="0"/>
        <v>0</v>
      </c>
      <c r="F11" s="153"/>
      <c r="G11" s="153"/>
      <c r="H11" s="153"/>
      <c r="I11" s="153">
        <f t="shared" si="1"/>
        <v>0</v>
      </c>
      <c r="J11" s="153">
        <f>'2019-07'!D11</f>
        <v>0</v>
      </c>
      <c r="K11" s="153">
        <f>'2018-08'!D11</f>
        <v>0</v>
      </c>
      <c r="L11" s="153">
        <f>'2018-09'!D11</f>
        <v>0</v>
      </c>
      <c r="M11" s="153">
        <f t="shared" si="2"/>
        <v>0</v>
      </c>
      <c r="N11" s="153">
        <f>'2018-10'!D11</f>
        <v>0</v>
      </c>
      <c r="O11" s="153">
        <f>'2018-11'!D11</f>
        <v>0</v>
      </c>
      <c r="P11" s="153">
        <f>'2018-12'!D11</f>
        <v>0</v>
      </c>
      <c r="Q11" s="153">
        <f t="shared" si="3"/>
        <v>0</v>
      </c>
      <c r="R11" s="153">
        <f t="shared" si="4"/>
        <v>0</v>
      </c>
    </row>
    <row r="12" spans="1:18">
      <c r="A12" s="208" t="s">
        <v>236</v>
      </c>
      <c r="B12" s="153"/>
      <c r="C12" s="153"/>
      <c r="D12" s="153"/>
      <c r="E12" s="153">
        <f t="shared" si="0"/>
        <v>0</v>
      </c>
      <c r="F12" s="153"/>
      <c r="G12" s="153"/>
      <c r="H12" s="153"/>
      <c r="I12" s="153">
        <f t="shared" si="1"/>
        <v>0</v>
      </c>
      <c r="J12" s="153">
        <f>'2019-07'!D12</f>
        <v>0</v>
      </c>
      <c r="K12" s="153">
        <f>'2018-08'!D12</f>
        <v>0</v>
      </c>
      <c r="L12" s="153">
        <f>'2018-09'!D12</f>
        <v>0</v>
      </c>
      <c r="M12" s="153">
        <f t="shared" si="2"/>
        <v>0</v>
      </c>
      <c r="N12" s="153">
        <f>'2018-10'!D12</f>
        <v>0</v>
      </c>
      <c r="O12" s="153">
        <f>'2018-11'!D12</f>
        <v>0</v>
      </c>
      <c r="P12" s="153">
        <f>'2018-12'!D12</f>
        <v>0</v>
      </c>
      <c r="Q12" s="153">
        <f t="shared" si="3"/>
        <v>0</v>
      </c>
      <c r="R12" s="153">
        <f t="shared" si="4"/>
        <v>0</v>
      </c>
    </row>
    <row r="13" spans="1:18" s="264" customFormat="1">
      <c r="A13" s="218" t="s">
        <v>24</v>
      </c>
      <c r="B13" s="219">
        <f t="shared" ref="B13" si="9">B14+B15</f>
        <v>0</v>
      </c>
      <c r="C13" s="219">
        <f>C14+C15</f>
        <v>0</v>
      </c>
      <c r="D13" s="219">
        <f>D14+D15</f>
        <v>0</v>
      </c>
      <c r="E13" s="219">
        <f t="shared" si="0"/>
        <v>0</v>
      </c>
      <c r="F13" s="219">
        <f>F14+F15</f>
        <v>0</v>
      </c>
      <c r="G13" s="219">
        <f>G14+G15</f>
        <v>0</v>
      </c>
      <c r="H13" s="219">
        <f>H14+H15</f>
        <v>0</v>
      </c>
      <c r="I13" s="219">
        <f t="shared" si="1"/>
        <v>0</v>
      </c>
      <c r="J13" s="219">
        <f>J14+J15</f>
        <v>3744314.07</v>
      </c>
      <c r="K13" s="219">
        <f>K14+K15</f>
        <v>0</v>
      </c>
      <c r="L13" s="219">
        <f>L14+L15</f>
        <v>0</v>
      </c>
      <c r="M13" s="219">
        <f t="shared" si="2"/>
        <v>3744314.07</v>
      </c>
      <c r="N13" s="219">
        <f>N14+N15</f>
        <v>0</v>
      </c>
      <c r="O13" s="219">
        <f>O14+O15</f>
        <v>0</v>
      </c>
      <c r="P13" s="219">
        <f>P14+P15</f>
        <v>0</v>
      </c>
      <c r="Q13" s="219">
        <f t="shared" si="3"/>
        <v>0</v>
      </c>
      <c r="R13" s="219">
        <f t="shared" si="4"/>
        <v>3744314.07</v>
      </c>
    </row>
    <row r="14" spans="1:18">
      <c r="A14" s="220" t="s">
        <v>25</v>
      </c>
      <c r="B14" s="153"/>
      <c r="C14" s="153"/>
      <c r="D14" s="153"/>
      <c r="E14" s="153">
        <f t="shared" si="0"/>
        <v>0</v>
      </c>
      <c r="F14" s="153"/>
      <c r="G14" s="153"/>
      <c r="H14" s="153"/>
      <c r="I14" s="153">
        <f t="shared" si="1"/>
        <v>0</v>
      </c>
      <c r="J14" s="153">
        <f>'2019-07'!D14</f>
        <v>3644314.07</v>
      </c>
      <c r="K14" s="153">
        <f>'2018-08'!D14</f>
        <v>0</v>
      </c>
      <c r="L14" s="153">
        <f>'2018-09'!D14</f>
        <v>0</v>
      </c>
      <c r="M14" s="153">
        <f t="shared" si="2"/>
        <v>3644314.07</v>
      </c>
      <c r="N14" s="153">
        <f>'2018-10'!D14</f>
        <v>0</v>
      </c>
      <c r="O14" s="153">
        <f>'2018-11'!D14</f>
        <v>0</v>
      </c>
      <c r="P14" s="153">
        <f>'2018-12'!D14</f>
        <v>0</v>
      </c>
      <c r="Q14" s="153">
        <f t="shared" si="3"/>
        <v>0</v>
      </c>
      <c r="R14" s="153">
        <f t="shared" si="4"/>
        <v>3644314.07</v>
      </c>
    </row>
    <row r="15" spans="1:18">
      <c r="A15" s="220" t="s">
        <v>237</v>
      </c>
      <c r="B15" s="153"/>
      <c r="C15" s="153"/>
      <c r="D15" s="153"/>
      <c r="E15" s="153">
        <f t="shared" si="0"/>
        <v>0</v>
      </c>
      <c r="F15" s="153"/>
      <c r="G15" s="153"/>
      <c r="H15" s="153"/>
      <c r="I15" s="153">
        <f t="shared" si="1"/>
        <v>0</v>
      </c>
      <c r="J15" s="153">
        <f>'2019-07'!D15</f>
        <v>100000</v>
      </c>
      <c r="K15" s="153">
        <f>'2018-08'!D15</f>
        <v>0</v>
      </c>
      <c r="L15" s="153">
        <f>'2018-09'!D15</f>
        <v>0</v>
      </c>
      <c r="M15" s="153">
        <f t="shared" si="2"/>
        <v>100000</v>
      </c>
      <c r="N15" s="153">
        <f>'2018-10'!D15</f>
        <v>0</v>
      </c>
      <c r="O15" s="153">
        <f>'2018-11'!D15</f>
        <v>0</v>
      </c>
      <c r="P15" s="153">
        <f>'2018-12'!D15</f>
        <v>0</v>
      </c>
      <c r="Q15" s="153">
        <f t="shared" si="3"/>
        <v>0</v>
      </c>
      <c r="R15" s="153">
        <f t="shared" si="4"/>
        <v>100000</v>
      </c>
    </row>
    <row r="16" spans="1:18">
      <c r="A16" s="208" t="s">
        <v>26</v>
      </c>
      <c r="B16" s="153"/>
      <c r="C16" s="153"/>
      <c r="D16" s="153"/>
      <c r="E16" s="153">
        <f t="shared" si="0"/>
        <v>0</v>
      </c>
      <c r="F16" s="153"/>
      <c r="G16" s="153"/>
      <c r="H16" s="153"/>
      <c r="I16" s="153">
        <f t="shared" si="1"/>
        <v>0</v>
      </c>
      <c r="J16" s="153">
        <f>'2019-07'!D16</f>
        <v>41400.1</v>
      </c>
      <c r="K16" s="153">
        <f>'2018-08'!D16</f>
        <v>0</v>
      </c>
      <c r="L16" s="153">
        <f>'2018-09'!D16</f>
        <v>0</v>
      </c>
      <c r="M16" s="153">
        <f t="shared" si="2"/>
        <v>41400.1</v>
      </c>
      <c r="N16" s="153">
        <f>'2018-10'!D16</f>
        <v>0</v>
      </c>
      <c r="O16" s="153">
        <f>'2018-11'!D16</f>
        <v>0</v>
      </c>
      <c r="P16" s="153">
        <f>'2018-12'!D16</f>
        <v>0</v>
      </c>
      <c r="Q16" s="153">
        <f t="shared" si="3"/>
        <v>0</v>
      </c>
      <c r="R16" s="153">
        <f t="shared" si="4"/>
        <v>41400.1</v>
      </c>
    </row>
    <row r="17" spans="1:18">
      <c r="A17" s="208" t="s">
        <v>238</v>
      </c>
      <c r="B17" s="153"/>
      <c r="C17" s="153"/>
      <c r="D17" s="153"/>
      <c r="E17" s="153">
        <f t="shared" si="0"/>
        <v>0</v>
      </c>
      <c r="F17" s="153"/>
      <c r="G17" s="153"/>
      <c r="H17" s="153"/>
      <c r="I17" s="153">
        <f t="shared" si="1"/>
        <v>0</v>
      </c>
      <c r="J17" s="153">
        <f>'2019-07'!D17</f>
        <v>117</v>
      </c>
      <c r="K17" s="153">
        <f>'2018-08'!D17</f>
        <v>0</v>
      </c>
      <c r="L17" s="153">
        <f>'2018-09'!D17</f>
        <v>0</v>
      </c>
      <c r="M17" s="153">
        <f t="shared" si="2"/>
        <v>117</v>
      </c>
      <c r="N17" s="153">
        <f>'2018-10'!D17</f>
        <v>0</v>
      </c>
      <c r="O17" s="153">
        <f>'2018-11'!D17</f>
        <v>0</v>
      </c>
      <c r="P17" s="153">
        <f>'2018-12'!D17</f>
        <v>0</v>
      </c>
      <c r="Q17" s="153">
        <f t="shared" si="3"/>
        <v>0</v>
      </c>
      <c r="R17" s="153">
        <f t="shared" si="4"/>
        <v>117</v>
      </c>
    </row>
    <row r="18" spans="1:18">
      <c r="A18" s="208" t="s">
        <v>239</v>
      </c>
      <c r="B18" s="153"/>
      <c r="C18" s="153"/>
      <c r="D18" s="153"/>
      <c r="E18" s="153">
        <f t="shared" si="0"/>
        <v>0</v>
      </c>
      <c r="F18" s="153"/>
      <c r="G18" s="153"/>
      <c r="H18" s="153"/>
      <c r="I18" s="153">
        <f t="shared" si="1"/>
        <v>0</v>
      </c>
      <c r="J18" s="153">
        <f>'2019-07'!D18</f>
        <v>0</v>
      </c>
      <c r="K18" s="153">
        <f>'2018-08'!D18</f>
        <v>0</v>
      </c>
      <c r="L18" s="153">
        <f>'2018-09'!D18</f>
        <v>0</v>
      </c>
      <c r="M18" s="153">
        <f t="shared" si="2"/>
        <v>0</v>
      </c>
      <c r="N18" s="153">
        <f>'2018-10'!D18</f>
        <v>0</v>
      </c>
      <c r="O18" s="153">
        <f>'2018-11'!D18</f>
        <v>0</v>
      </c>
      <c r="P18" s="153">
        <f>'2018-12'!D18</f>
        <v>0</v>
      </c>
      <c r="Q18" s="153">
        <f t="shared" si="3"/>
        <v>0</v>
      </c>
      <c r="R18" s="153">
        <f t="shared" si="4"/>
        <v>0</v>
      </c>
    </row>
    <row r="19" spans="1:18">
      <c r="A19" s="208" t="s">
        <v>240</v>
      </c>
      <c r="B19" s="153"/>
      <c r="C19" s="153"/>
      <c r="D19" s="153"/>
      <c r="E19" s="153">
        <f t="shared" si="0"/>
        <v>0</v>
      </c>
      <c r="F19" s="153"/>
      <c r="G19" s="153"/>
      <c r="H19" s="153"/>
      <c r="I19" s="153">
        <f t="shared" si="1"/>
        <v>0</v>
      </c>
      <c r="J19" s="153">
        <f>'2019-07'!D19</f>
        <v>-440.7</v>
      </c>
      <c r="K19" s="153">
        <f>'2018-08'!D19</f>
        <v>0</v>
      </c>
      <c r="L19" s="153">
        <f>'2018-09'!D19</f>
        <v>0</v>
      </c>
      <c r="M19" s="153">
        <f t="shared" si="2"/>
        <v>-440.7</v>
      </c>
      <c r="N19" s="153">
        <f>'2018-10'!D19</f>
        <v>0</v>
      </c>
      <c r="O19" s="153">
        <f>'2018-11'!D19</f>
        <v>0</v>
      </c>
      <c r="P19" s="153">
        <f>'2018-12'!D19</f>
        <v>0</v>
      </c>
      <c r="Q19" s="153">
        <f t="shared" si="3"/>
        <v>0</v>
      </c>
      <c r="R19" s="153">
        <f t="shared" si="4"/>
        <v>-440.7</v>
      </c>
    </row>
    <row r="20" spans="1:18">
      <c r="A20" s="208" t="s">
        <v>158</v>
      </c>
      <c r="B20" s="153"/>
      <c r="C20" s="153"/>
      <c r="D20" s="153"/>
      <c r="E20" s="153">
        <f>SUM(B20:D20)</f>
        <v>0</v>
      </c>
      <c r="F20" s="153"/>
      <c r="G20" s="153"/>
      <c r="H20" s="153"/>
      <c r="I20" s="153">
        <f>SUM(F20:H20)</f>
        <v>0</v>
      </c>
      <c r="J20" s="153">
        <f>'2019-07'!D20</f>
        <v>0</v>
      </c>
      <c r="K20" s="153">
        <f>'2018-08'!D20</f>
        <v>0</v>
      </c>
      <c r="L20" s="153">
        <f>'2018-09'!D20</f>
        <v>0</v>
      </c>
      <c r="M20" s="153">
        <f>SUM(J20:L20)</f>
        <v>0</v>
      </c>
      <c r="N20" s="153">
        <f>'2018-10'!D20</f>
        <v>0</v>
      </c>
      <c r="O20" s="153">
        <f>'2018-11'!D20</f>
        <v>0</v>
      </c>
      <c r="P20" s="153">
        <f>'2018-12'!D20</f>
        <v>0</v>
      </c>
      <c r="Q20" s="153">
        <f>SUM(N20:P20)</f>
        <v>0</v>
      </c>
      <c r="R20" s="153">
        <f t="shared" si="4"/>
        <v>0</v>
      </c>
    </row>
    <row r="21" spans="1:18">
      <c r="A21" s="216" t="s">
        <v>93</v>
      </c>
      <c r="B21" s="222">
        <f t="shared" ref="B21" si="10">SUM(B11:B13,B16:B20)</f>
        <v>0</v>
      </c>
      <c r="C21" s="222">
        <f>SUM(C11:C13,C16:C20)</f>
        <v>0</v>
      </c>
      <c r="D21" s="222">
        <f>SUM(D11:D13,D16:D20)</f>
        <v>0</v>
      </c>
      <c r="E21" s="222">
        <f>SUM(B21:D21)</f>
        <v>0</v>
      </c>
      <c r="F21" s="222">
        <f>SUM(F11:F13,F16:F20)</f>
        <v>0</v>
      </c>
      <c r="G21" s="222">
        <f>SUM(G11:G13,G16:G20)</f>
        <v>0</v>
      </c>
      <c r="H21" s="222">
        <f>SUM(H11:H13,H16:H20)</f>
        <v>0</v>
      </c>
      <c r="I21" s="222">
        <f>SUM(F21:H21)</f>
        <v>0</v>
      </c>
      <c r="J21" s="222">
        <f>SUM(J11:J13,J16:J20)</f>
        <v>3785390.4699999997</v>
      </c>
      <c r="K21" s="222">
        <f>SUM(K11:K13,K16:K20)</f>
        <v>0</v>
      </c>
      <c r="L21" s="222">
        <f>SUM(L11:L13,L16:L20)</f>
        <v>0</v>
      </c>
      <c r="M21" s="222">
        <f>SUM(J21:L21)</f>
        <v>3785390.4699999997</v>
      </c>
      <c r="N21" s="222">
        <f>SUM(N11:N13,N16:N20)</f>
        <v>0</v>
      </c>
      <c r="O21" s="222">
        <f>SUM(O11:O13,O16:O20)</f>
        <v>0</v>
      </c>
      <c r="P21" s="222">
        <f>SUM(P11:P13,P16:P20)</f>
        <v>0</v>
      </c>
      <c r="Q21" s="222">
        <f>SUM(N21:P21)</f>
        <v>0</v>
      </c>
      <c r="R21" s="224">
        <f t="shared" si="4"/>
        <v>3785390.4699999997</v>
      </c>
    </row>
    <row r="22" spans="1:18">
      <c r="A22" s="223" t="s">
        <v>27</v>
      </c>
      <c r="B22" s="224">
        <f t="shared" ref="B22" si="11">B10-B21</f>
        <v>0</v>
      </c>
      <c r="C22" s="224">
        <f>C10-C21</f>
        <v>0</v>
      </c>
      <c r="D22" s="224">
        <f>D10-D21</f>
        <v>0</v>
      </c>
      <c r="E22" s="224">
        <f>SUM(B22:D22)</f>
        <v>0</v>
      </c>
      <c r="F22" s="224">
        <f>F10-F21</f>
        <v>0</v>
      </c>
      <c r="G22" s="224">
        <f>G10-G21</f>
        <v>0</v>
      </c>
      <c r="H22" s="224">
        <f>H10-H21</f>
        <v>0</v>
      </c>
      <c r="I22" s="224">
        <f>SUM(F22:H22)</f>
        <v>0</v>
      </c>
      <c r="J22" s="224">
        <f>J10-J21</f>
        <v>170205.53000000026</v>
      </c>
      <c r="K22" s="224">
        <f>K10-K21</f>
        <v>0</v>
      </c>
      <c r="L22" s="224">
        <f>L10-L21</f>
        <v>0</v>
      </c>
      <c r="M22" s="224">
        <f>SUM(J22:L22)</f>
        <v>170205.53000000026</v>
      </c>
      <c r="N22" s="224">
        <f>N10-N21</f>
        <v>0</v>
      </c>
      <c r="O22" s="224">
        <f>O10-O21</f>
        <v>0</v>
      </c>
      <c r="P22" s="224">
        <f>P10-P21</f>
        <v>0</v>
      </c>
      <c r="Q22" s="224">
        <f>SUM(N22:P22)</f>
        <v>0</v>
      </c>
      <c r="R22" s="224">
        <f t="shared" si="4"/>
        <v>170205.53000000026</v>
      </c>
    </row>
    <row r="23" spans="1:18" s="226" customFormat="1">
      <c r="A23" s="225" t="s">
        <v>28</v>
      </c>
      <c r="B23" s="226" t="e">
        <f t="shared" ref="B23:R23" si="12">B22/B10</f>
        <v>#DIV/0!</v>
      </c>
      <c r="C23" s="226" t="e">
        <f t="shared" si="12"/>
        <v>#DIV/0!</v>
      </c>
      <c r="D23" s="226" t="e">
        <f t="shared" si="12"/>
        <v>#DIV/0!</v>
      </c>
      <c r="E23" s="226" t="e">
        <f t="shared" si="12"/>
        <v>#DIV/0!</v>
      </c>
      <c r="F23" s="226" t="e">
        <f t="shared" si="12"/>
        <v>#DIV/0!</v>
      </c>
      <c r="G23" s="226" t="e">
        <f t="shared" si="12"/>
        <v>#DIV/0!</v>
      </c>
      <c r="H23" s="226" t="e">
        <f t="shared" si="12"/>
        <v>#DIV/0!</v>
      </c>
      <c r="I23" s="226" t="e">
        <f t="shared" si="12"/>
        <v>#DIV/0!</v>
      </c>
      <c r="J23" s="226">
        <f t="shared" si="12"/>
        <v>4.3029047961419785E-2</v>
      </c>
      <c r="K23" s="226" t="e">
        <f t="shared" si="12"/>
        <v>#DIV/0!</v>
      </c>
      <c r="L23" s="226" t="e">
        <f t="shared" si="12"/>
        <v>#DIV/0!</v>
      </c>
      <c r="M23" s="226">
        <f t="shared" si="12"/>
        <v>4.3029047961419785E-2</v>
      </c>
      <c r="N23" s="226" t="e">
        <f t="shared" si="12"/>
        <v>#DIV/0!</v>
      </c>
      <c r="O23" s="226" t="e">
        <f t="shared" si="12"/>
        <v>#DIV/0!</v>
      </c>
      <c r="P23" s="226" t="e">
        <f t="shared" si="12"/>
        <v>#DIV/0!</v>
      </c>
      <c r="Q23" s="226" t="e">
        <f t="shared" si="12"/>
        <v>#DIV/0!</v>
      </c>
      <c r="R23" s="226">
        <f t="shared" si="12"/>
        <v>4.3029047961419785E-2</v>
      </c>
    </row>
    <row r="24" spans="1:18">
      <c r="A24" s="227" t="s">
        <v>159</v>
      </c>
      <c r="B24" s="153"/>
      <c r="C24" s="153"/>
      <c r="D24" s="153"/>
      <c r="E24" s="240">
        <f>SUM(B24:D24)</f>
        <v>0</v>
      </c>
      <c r="F24" s="153"/>
      <c r="G24" s="153"/>
      <c r="H24" s="153"/>
      <c r="I24" s="240">
        <f>SUM(F24:H24)</f>
        <v>0</v>
      </c>
      <c r="J24" s="153">
        <f>'2019-07'!D24</f>
        <v>0</v>
      </c>
      <c r="K24" s="153">
        <f>'2018-08'!D24</f>
        <v>0</v>
      </c>
      <c r="L24" s="153">
        <f>'2018-09'!D24</f>
        <v>0</v>
      </c>
      <c r="M24" s="240">
        <f>SUM(J24:L24)</f>
        <v>0</v>
      </c>
      <c r="N24" s="153">
        <f>'2018-10'!D24</f>
        <v>0</v>
      </c>
      <c r="O24" s="153">
        <f>'2018-11'!D24</f>
        <v>0</v>
      </c>
      <c r="P24" s="153">
        <f>'2018-12'!D24</f>
        <v>0</v>
      </c>
      <c r="Q24" s="240">
        <f>SUM(N24:P24)</f>
        <v>0</v>
      </c>
      <c r="R24" s="153">
        <f>E24+I24+M24+Q24</f>
        <v>0</v>
      </c>
    </row>
    <row r="25" spans="1:18">
      <c r="A25" s="227" t="s">
        <v>160</v>
      </c>
      <c r="B25" s="153"/>
      <c r="C25" s="153"/>
      <c r="D25" s="153"/>
      <c r="E25" s="240">
        <f>SUM(B25:D25)</f>
        <v>0</v>
      </c>
      <c r="F25" s="153"/>
      <c r="G25" s="153"/>
      <c r="H25" s="153"/>
      <c r="I25" s="240">
        <f>SUM(F25:H25)</f>
        <v>0</v>
      </c>
      <c r="J25" s="153">
        <f>'2019-07'!D25</f>
        <v>0</v>
      </c>
      <c r="K25" s="153">
        <f>'2018-08'!D25</f>
        <v>0</v>
      </c>
      <c r="L25" s="153">
        <f>'2018-09'!D25</f>
        <v>0</v>
      </c>
      <c r="M25" s="240">
        <f>SUM(J25:L25)</f>
        <v>0</v>
      </c>
      <c r="N25" s="153">
        <f>'2018-10'!D25</f>
        <v>0</v>
      </c>
      <c r="O25" s="153">
        <f>'2018-11'!D25</f>
        <v>0</v>
      </c>
      <c r="P25" s="153">
        <f>'2018-12'!D25</f>
        <v>0</v>
      </c>
      <c r="Q25" s="240">
        <f>SUM(N25:P25)</f>
        <v>0</v>
      </c>
      <c r="R25" s="153">
        <f>E25+I25+M25+Q25</f>
        <v>0</v>
      </c>
    </row>
    <row r="26" spans="1:18">
      <c r="A26" s="227" t="s">
        <v>29</v>
      </c>
      <c r="B26" s="153"/>
      <c r="C26" s="153"/>
      <c r="D26" s="153"/>
      <c r="E26" s="240">
        <f>SUM(B26:D26)</f>
        <v>0</v>
      </c>
      <c r="F26" s="153"/>
      <c r="G26" s="153"/>
      <c r="H26" s="153"/>
      <c r="I26" s="240">
        <f>SUM(F26:H26)</f>
        <v>0</v>
      </c>
      <c r="J26" s="153">
        <f>'2019-07'!D26</f>
        <v>1078</v>
      </c>
      <c r="K26" s="153">
        <f>'2018-08'!D26</f>
        <v>0</v>
      </c>
      <c r="L26" s="153">
        <f>'2018-09'!D26</f>
        <v>0</v>
      </c>
      <c r="M26" s="240">
        <f>SUM(J26:L26)</f>
        <v>1078</v>
      </c>
      <c r="N26" s="153">
        <f>'2018-10'!D26</f>
        <v>0</v>
      </c>
      <c r="O26" s="153">
        <f>'2018-11'!D26</f>
        <v>0</v>
      </c>
      <c r="P26" s="153">
        <f>'2018-12'!D26</f>
        <v>0</v>
      </c>
      <c r="Q26" s="240">
        <f>SUM(N26:P26)</f>
        <v>0</v>
      </c>
      <c r="R26" s="153">
        <f>E26+I26+M26+Q26</f>
        <v>1078</v>
      </c>
    </row>
    <row r="27" spans="1:18">
      <c r="A27" s="223" t="s">
        <v>30</v>
      </c>
      <c r="B27" s="224">
        <f>SUM(B24:B26)</f>
        <v>0</v>
      </c>
      <c r="C27" s="224">
        <f>SUM(C24:C26)</f>
        <v>0</v>
      </c>
      <c r="D27" s="224">
        <f>SUM(D24:D26)</f>
        <v>0</v>
      </c>
      <c r="E27" s="217">
        <f>SUM(B27:D27)</f>
        <v>0</v>
      </c>
      <c r="F27" s="224">
        <f>SUM(F24:F26)</f>
        <v>0</v>
      </c>
      <c r="G27" s="224">
        <f>SUM(G24:G26)</f>
        <v>0</v>
      </c>
      <c r="H27" s="224">
        <f>SUM(H24:H26)</f>
        <v>0</v>
      </c>
      <c r="I27" s="217">
        <f>SUM(F27:H27)</f>
        <v>0</v>
      </c>
      <c r="J27" s="224">
        <f>SUM(J24:J26)</f>
        <v>1078</v>
      </c>
      <c r="K27" s="224">
        <f>SUM(K24:K26)</f>
        <v>0</v>
      </c>
      <c r="L27" s="224">
        <f>SUM(L24:L26)</f>
        <v>0</v>
      </c>
      <c r="M27" s="217">
        <f>SUM(J27:L27)</f>
        <v>1078</v>
      </c>
      <c r="N27" s="224">
        <f>SUM(N24:N26)</f>
        <v>0</v>
      </c>
      <c r="O27" s="224">
        <f>SUM(O24:O26)</f>
        <v>0</v>
      </c>
      <c r="P27" s="224">
        <f>SUM(P24:P26)</f>
        <v>0</v>
      </c>
      <c r="Q27" s="217">
        <f>SUM(N27:P27)</f>
        <v>0</v>
      </c>
      <c r="R27" s="224">
        <f>E27+I27+M27+Q27</f>
        <v>1078</v>
      </c>
    </row>
    <row r="28" spans="1:18" s="226" customFormat="1">
      <c r="A28" s="225" t="s">
        <v>161</v>
      </c>
      <c r="B28" s="226" t="e">
        <f>B27/B10</f>
        <v>#DIV/0!</v>
      </c>
      <c r="C28" s="226" t="e">
        <f t="shared" ref="C28:R28" si="13">C27/C10</f>
        <v>#DIV/0!</v>
      </c>
      <c r="D28" s="226" t="e">
        <f t="shared" si="13"/>
        <v>#DIV/0!</v>
      </c>
      <c r="E28" s="226" t="e">
        <f t="shared" si="13"/>
        <v>#DIV/0!</v>
      </c>
      <c r="F28" s="226" t="e">
        <f t="shared" si="13"/>
        <v>#DIV/0!</v>
      </c>
      <c r="G28" s="226" t="e">
        <f t="shared" si="13"/>
        <v>#DIV/0!</v>
      </c>
      <c r="H28" s="226" t="e">
        <f t="shared" si="13"/>
        <v>#DIV/0!</v>
      </c>
      <c r="I28" s="226" t="e">
        <f t="shared" si="13"/>
        <v>#DIV/0!</v>
      </c>
      <c r="J28" s="226">
        <f t="shared" si="13"/>
        <v>2.7252530339296529E-4</v>
      </c>
      <c r="K28" s="226" t="e">
        <f t="shared" si="13"/>
        <v>#DIV/0!</v>
      </c>
      <c r="L28" s="226" t="e">
        <f t="shared" si="13"/>
        <v>#DIV/0!</v>
      </c>
      <c r="M28" s="226">
        <f t="shared" si="13"/>
        <v>2.7252530339296529E-4</v>
      </c>
      <c r="N28" s="226" t="e">
        <f t="shared" si="13"/>
        <v>#DIV/0!</v>
      </c>
      <c r="O28" s="226" t="e">
        <f t="shared" si="13"/>
        <v>#DIV/0!</v>
      </c>
      <c r="P28" s="226" t="e">
        <f t="shared" si="13"/>
        <v>#DIV/0!</v>
      </c>
      <c r="Q28" s="226" t="e">
        <f t="shared" si="13"/>
        <v>#DIV/0!</v>
      </c>
      <c r="R28" s="226">
        <f t="shared" si="13"/>
        <v>2.7252530339296529E-4</v>
      </c>
    </row>
    <row r="29" spans="1:18">
      <c r="A29" s="223" t="s">
        <v>94</v>
      </c>
      <c r="B29" s="228">
        <f>B22-B27</f>
        <v>0</v>
      </c>
      <c r="C29" s="228">
        <f>C22-C27</f>
        <v>0</v>
      </c>
      <c r="D29" s="228">
        <f>D22-D27</f>
        <v>0</v>
      </c>
      <c r="E29" s="228">
        <f>SUM(B29:D29)</f>
        <v>0</v>
      </c>
      <c r="F29" s="228">
        <f>F22-F27</f>
        <v>0</v>
      </c>
      <c r="G29" s="228">
        <f>G22-G27</f>
        <v>0</v>
      </c>
      <c r="H29" s="228">
        <f>H22-H27</f>
        <v>0</v>
      </c>
      <c r="I29" s="228">
        <f>SUM(F29:H29)</f>
        <v>0</v>
      </c>
      <c r="J29" s="228">
        <f>J22-J27</f>
        <v>169127.53000000026</v>
      </c>
      <c r="K29" s="228">
        <f>K22-K27</f>
        <v>0</v>
      </c>
      <c r="L29" s="228">
        <f>L22-L27</f>
        <v>0</v>
      </c>
      <c r="M29" s="228">
        <f>SUM(J29:L29)</f>
        <v>169127.53000000026</v>
      </c>
      <c r="N29" s="228">
        <f>N22-N27</f>
        <v>0</v>
      </c>
      <c r="O29" s="228">
        <f>O22-O27</f>
        <v>0</v>
      </c>
      <c r="P29" s="228">
        <f>P22-P27</f>
        <v>0</v>
      </c>
      <c r="Q29" s="228">
        <f>SUM(N29:P29)</f>
        <v>0</v>
      </c>
      <c r="R29" s="222">
        <f>E29+I29+M29+Q29</f>
        <v>169127.53000000026</v>
      </c>
    </row>
    <row r="30" spans="1:18" s="226" customFormat="1">
      <c r="A30" s="225" t="s">
        <v>162</v>
      </c>
      <c r="B30" s="226" t="e">
        <f t="shared" ref="B30:R30" si="14">B29/B10</f>
        <v>#DIV/0!</v>
      </c>
      <c r="C30" s="265" t="e">
        <f t="shared" si="14"/>
        <v>#DIV/0!</v>
      </c>
      <c r="D30" s="265" t="e">
        <f t="shared" si="14"/>
        <v>#DIV/0!</v>
      </c>
      <c r="E30" s="265" t="e">
        <f t="shared" si="14"/>
        <v>#DIV/0!</v>
      </c>
      <c r="F30" s="265" t="e">
        <f t="shared" si="14"/>
        <v>#DIV/0!</v>
      </c>
      <c r="G30" s="265" t="e">
        <f t="shared" si="14"/>
        <v>#DIV/0!</v>
      </c>
      <c r="H30" s="265" t="e">
        <f t="shared" si="14"/>
        <v>#DIV/0!</v>
      </c>
      <c r="I30" s="265" t="e">
        <f t="shared" si="14"/>
        <v>#DIV/0!</v>
      </c>
      <c r="J30" s="265">
        <f t="shared" si="14"/>
        <v>4.2756522658026819E-2</v>
      </c>
      <c r="K30" s="265" t="e">
        <f t="shared" si="14"/>
        <v>#DIV/0!</v>
      </c>
      <c r="L30" s="265" t="e">
        <f t="shared" si="14"/>
        <v>#DIV/0!</v>
      </c>
      <c r="M30" s="265">
        <f t="shared" si="14"/>
        <v>4.2756522658026819E-2</v>
      </c>
      <c r="N30" s="265" t="e">
        <f t="shared" si="14"/>
        <v>#DIV/0!</v>
      </c>
      <c r="O30" s="265" t="e">
        <f t="shared" si="14"/>
        <v>#DIV/0!</v>
      </c>
      <c r="P30" s="265" t="e">
        <f t="shared" si="14"/>
        <v>#DIV/0!</v>
      </c>
      <c r="Q30" s="265" t="e">
        <f t="shared" si="14"/>
        <v>#DIV/0!</v>
      </c>
      <c r="R30" s="265">
        <f t="shared" si="14"/>
        <v>4.2756522658026819E-2</v>
      </c>
    </row>
    <row r="31" spans="1:18">
      <c r="A31" s="227" t="s">
        <v>163</v>
      </c>
      <c r="B31" s="153"/>
      <c r="C31" s="153"/>
      <c r="D31" s="153"/>
      <c r="E31" s="240">
        <f>B31+C31+D31</f>
        <v>0</v>
      </c>
      <c r="F31" s="153"/>
      <c r="G31" s="153"/>
      <c r="H31" s="153"/>
      <c r="I31" s="240">
        <f>F31+G31+H31</f>
        <v>0</v>
      </c>
      <c r="J31" s="153">
        <f>'2019-07'!D31</f>
        <v>0</v>
      </c>
      <c r="K31" s="153">
        <f>'2018-08'!D31</f>
        <v>0</v>
      </c>
      <c r="L31" s="153">
        <f>'2018-09'!D31</f>
        <v>0</v>
      </c>
      <c r="M31" s="240">
        <f>J31+K31+L31</f>
        <v>0</v>
      </c>
      <c r="N31" s="153">
        <f>'2018-10'!D31</f>
        <v>0</v>
      </c>
      <c r="O31" s="153">
        <f>'2018-11'!D31</f>
        <v>0</v>
      </c>
      <c r="P31" s="153">
        <f>'2018-12'!D31</f>
        <v>0</v>
      </c>
      <c r="Q31" s="240">
        <f>N31+O31+P31</f>
        <v>0</v>
      </c>
      <c r="R31" s="153">
        <f>E31+I31+M31+Q31</f>
        <v>0</v>
      </c>
    </row>
    <row r="32" spans="1:18">
      <c r="A32" s="227" t="s">
        <v>164</v>
      </c>
      <c r="B32" s="153"/>
      <c r="C32" s="153"/>
      <c r="D32" s="153"/>
      <c r="E32" s="240">
        <f>B32+C32+D32</f>
        <v>0</v>
      </c>
      <c r="F32" s="153"/>
      <c r="G32" s="153"/>
      <c r="H32" s="153"/>
      <c r="I32" s="240">
        <f>F32+G32+H32</f>
        <v>0</v>
      </c>
      <c r="J32" s="153">
        <f>'2019-07'!D32</f>
        <v>0</v>
      </c>
      <c r="K32" s="153">
        <f>'2018-08'!D32</f>
        <v>0</v>
      </c>
      <c r="L32" s="153">
        <f>'2018-09'!D32</f>
        <v>0</v>
      </c>
      <c r="M32" s="240">
        <f>J32+K32+L32</f>
        <v>0</v>
      </c>
      <c r="N32" s="153">
        <f>'2018-10'!D32</f>
        <v>0</v>
      </c>
      <c r="O32" s="153">
        <f>'2018-11'!D32</f>
        <v>0</v>
      </c>
      <c r="P32" s="153">
        <f>'2018-12'!D32</f>
        <v>0</v>
      </c>
      <c r="Q32" s="240">
        <f>N32+O32+P32</f>
        <v>0</v>
      </c>
      <c r="R32" s="153">
        <f>E32+I32+M32+Q32</f>
        <v>0</v>
      </c>
    </row>
    <row r="33" spans="1:18">
      <c r="A33" s="227" t="s">
        <v>165</v>
      </c>
      <c r="B33" s="153"/>
      <c r="C33" s="153"/>
      <c r="D33" s="153"/>
      <c r="E33" s="240">
        <f>B33+C33+D33</f>
        <v>0</v>
      </c>
      <c r="F33" s="153"/>
      <c r="G33" s="153"/>
      <c r="H33" s="153"/>
      <c r="I33" s="240">
        <f>F33+G33+H33</f>
        <v>0</v>
      </c>
      <c r="J33" s="153">
        <f>'2019-07'!D33</f>
        <v>0</v>
      </c>
      <c r="K33" s="153">
        <f>'2018-08'!D33</f>
        <v>0</v>
      </c>
      <c r="L33" s="153">
        <f>'2018-09'!D33</f>
        <v>0</v>
      </c>
      <c r="M33" s="240">
        <f>J33+K33+L33</f>
        <v>0</v>
      </c>
      <c r="N33" s="153">
        <f>'2018-10'!D33</f>
        <v>0</v>
      </c>
      <c r="O33" s="153">
        <f>'2018-11'!D33</f>
        <v>0</v>
      </c>
      <c r="P33" s="153">
        <f>'2018-12'!D33</f>
        <v>0</v>
      </c>
      <c r="Q33" s="240">
        <f>N33+O33+P33</f>
        <v>0</v>
      </c>
      <c r="R33" s="153">
        <f>E33+I33+M33+Q33</f>
        <v>0</v>
      </c>
    </row>
    <row r="34" spans="1:18">
      <c r="A34" s="223" t="s">
        <v>166</v>
      </c>
      <c r="B34" s="224">
        <f t="shared" ref="B34" si="15">B31+B32+B33</f>
        <v>0</v>
      </c>
      <c r="C34" s="224">
        <f>C31+C32+C33</f>
        <v>0</v>
      </c>
      <c r="D34" s="224">
        <f>D31+D32+D33</f>
        <v>0</v>
      </c>
      <c r="E34" s="217">
        <f>B34+C34+D34</f>
        <v>0</v>
      </c>
      <c r="F34" s="224">
        <f>F31+F32+F33</f>
        <v>0</v>
      </c>
      <c r="G34" s="224">
        <f>G31+G32+G33</f>
        <v>0</v>
      </c>
      <c r="H34" s="224">
        <f>H31+H32+H33</f>
        <v>0</v>
      </c>
      <c r="I34" s="217">
        <f>F34+G34+H34</f>
        <v>0</v>
      </c>
      <c r="J34" s="224">
        <f>J31+J32+J33</f>
        <v>0</v>
      </c>
      <c r="K34" s="224">
        <f>K31+K32+K33</f>
        <v>0</v>
      </c>
      <c r="L34" s="224">
        <f>L31+L32+L33</f>
        <v>0</v>
      </c>
      <c r="M34" s="217">
        <f>J34+K34+L34</f>
        <v>0</v>
      </c>
      <c r="N34" s="224">
        <f>N31+N32+N33</f>
        <v>0</v>
      </c>
      <c r="O34" s="224">
        <f>O31+O32+O33</f>
        <v>0</v>
      </c>
      <c r="P34" s="224">
        <f>P31+P32+P33</f>
        <v>0</v>
      </c>
      <c r="Q34" s="217">
        <f>N34+O34+P34</f>
        <v>0</v>
      </c>
      <c r="R34" s="224">
        <f>E34+I34+M34+Q34</f>
        <v>0</v>
      </c>
    </row>
    <row r="35" spans="1:18">
      <c r="A35" s="223" t="s">
        <v>167</v>
      </c>
      <c r="B35" s="228">
        <f>B29-B34</f>
        <v>0</v>
      </c>
      <c r="C35" s="228">
        <f>C29-C34</f>
        <v>0</v>
      </c>
      <c r="D35" s="228">
        <f>D29-D34</f>
        <v>0</v>
      </c>
      <c r="E35" s="228">
        <f>SUM(B35:D35)</f>
        <v>0</v>
      </c>
      <c r="F35" s="228">
        <f>F29-F34</f>
        <v>0</v>
      </c>
      <c r="G35" s="228">
        <f>G29-G34</f>
        <v>0</v>
      </c>
      <c r="H35" s="228">
        <f>H29-H34</f>
        <v>0</v>
      </c>
      <c r="I35" s="228">
        <f>SUM(F35:H35)</f>
        <v>0</v>
      </c>
      <c r="J35" s="228">
        <f>J29-J34</f>
        <v>169127.53000000026</v>
      </c>
      <c r="K35" s="228">
        <f>K29-K34</f>
        <v>0</v>
      </c>
      <c r="L35" s="228">
        <f>L29-L34</f>
        <v>0</v>
      </c>
      <c r="M35" s="228">
        <f>SUM(J35:L35)</f>
        <v>169127.53000000026</v>
      </c>
      <c r="N35" s="228">
        <f>N29-N34</f>
        <v>0</v>
      </c>
      <c r="O35" s="228">
        <f>O29-O34</f>
        <v>0</v>
      </c>
      <c r="P35" s="228">
        <f>P29-P34</f>
        <v>0</v>
      </c>
      <c r="Q35" s="228">
        <f>SUM(N35:P35)</f>
        <v>0</v>
      </c>
      <c r="R35" s="228">
        <f>E35+I35+M35+Q35</f>
        <v>169127.53000000026</v>
      </c>
    </row>
    <row r="36" spans="1:18" s="226" customFormat="1">
      <c r="A36" s="225" t="s">
        <v>168</v>
      </c>
      <c r="B36" s="226" t="e">
        <f t="shared" ref="B36:R36" si="16">B35/B10</f>
        <v>#DIV/0!</v>
      </c>
      <c r="C36" s="265" t="e">
        <f t="shared" si="16"/>
        <v>#DIV/0!</v>
      </c>
      <c r="D36" s="265" t="e">
        <f t="shared" si="16"/>
        <v>#DIV/0!</v>
      </c>
      <c r="E36" s="265" t="e">
        <f t="shared" si="16"/>
        <v>#DIV/0!</v>
      </c>
      <c r="F36" s="265" t="e">
        <f t="shared" si="16"/>
        <v>#DIV/0!</v>
      </c>
      <c r="G36" s="265" t="e">
        <f t="shared" si="16"/>
        <v>#DIV/0!</v>
      </c>
      <c r="H36" s="265" t="e">
        <f t="shared" si="16"/>
        <v>#DIV/0!</v>
      </c>
      <c r="I36" s="265" t="e">
        <f t="shared" si="16"/>
        <v>#DIV/0!</v>
      </c>
      <c r="J36" s="265">
        <f t="shared" si="16"/>
        <v>4.2756522658026819E-2</v>
      </c>
      <c r="K36" s="265" t="e">
        <f t="shared" si="16"/>
        <v>#DIV/0!</v>
      </c>
      <c r="L36" s="265" t="e">
        <f t="shared" si="16"/>
        <v>#DIV/0!</v>
      </c>
      <c r="M36" s="265">
        <f t="shared" si="16"/>
        <v>4.2756522658026819E-2</v>
      </c>
      <c r="N36" s="265" t="e">
        <f t="shared" si="16"/>
        <v>#DIV/0!</v>
      </c>
      <c r="O36" s="265" t="e">
        <f t="shared" si="16"/>
        <v>#DIV/0!</v>
      </c>
      <c r="P36" s="265" t="e">
        <f t="shared" si="16"/>
        <v>#DIV/0!</v>
      </c>
      <c r="Q36" s="265" t="e">
        <f t="shared" si="16"/>
        <v>#DIV/0!</v>
      </c>
      <c r="R36" s="265">
        <f t="shared" si="16"/>
        <v>4.2756522658026819E-2</v>
      </c>
    </row>
    <row r="37" spans="1:18">
      <c r="A37" s="229"/>
      <c r="B37" s="230"/>
      <c r="C37" s="266"/>
      <c r="D37" s="263"/>
      <c r="E37" s="230"/>
      <c r="F37" s="230"/>
      <c r="G37" s="230"/>
      <c r="H37" s="230"/>
      <c r="I37" s="230"/>
      <c r="J37" s="230"/>
      <c r="K37" s="230"/>
      <c r="L37" s="230"/>
      <c r="M37" s="230"/>
      <c r="N37" s="230"/>
      <c r="O37" s="230"/>
      <c r="P37" s="230"/>
      <c r="Q37" s="230"/>
      <c r="R37" s="230"/>
    </row>
    <row r="38" spans="1:18">
      <c r="A38" s="227" t="s">
        <v>169</v>
      </c>
      <c r="B38" s="153"/>
      <c r="C38" s="153"/>
      <c r="D38" s="153"/>
      <c r="E38" s="240">
        <f>B38+C38+D38</f>
        <v>0</v>
      </c>
      <c r="F38" s="153"/>
      <c r="G38" s="153"/>
      <c r="H38" s="153"/>
      <c r="I38" s="240">
        <f>F38+G38+H38</f>
        <v>0</v>
      </c>
      <c r="J38" s="153">
        <f>'2019-07'!D38</f>
        <v>0</v>
      </c>
      <c r="K38" s="153">
        <f>'2018-08'!D38</f>
        <v>0</v>
      </c>
      <c r="L38" s="153">
        <f>'2018-09'!D38</f>
        <v>0</v>
      </c>
      <c r="M38" s="240">
        <f>J38+K38+L38</f>
        <v>0</v>
      </c>
      <c r="N38" s="153">
        <f>'2018-10'!D38</f>
        <v>0</v>
      </c>
      <c r="O38" s="153">
        <f>'2018-11'!D38</f>
        <v>0</v>
      </c>
      <c r="P38" s="153">
        <f>'2018-12'!D38</f>
        <v>0</v>
      </c>
      <c r="Q38" s="240">
        <f>N38+O38+P38</f>
        <v>0</v>
      </c>
      <c r="R38" s="153">
        <f>E38+I38+M38+Q38</f>
        <v>0</v>
      </c>
    </row>
    <row r="39" spans="1:18">
      <c r="A39" s="216" t="s">
        <v>170</v>
      </c>
      <c r="B39" s="228">
        <f>B35-B38</f>
        <v>0</v>
      </c>
      <c r="C39" s="228">
        <f>C35-C38</f>
        <v>0</v>
      </c>
      <c r="D39" s="228">
        <f>D35-D38</f>
        <v>0</v>
      </c>
      <c r="E39" s="228">
        <f>B39+C39+D39</f>
        <v>0</v>
      </c>
      <c r="F39" s="228">
        <f>F35-F38</f>
        <v>0</v>
      </c>
      <c r="G39" s="228">
        <f>G35-G38</f>
        <v>0</v>
      </c>
      <c r="H39" s="228">
        <f>H35-H38</f>
        <v>0</v>
      </c>
      <c r="I39" s="228">
        <f>F39+G39+H39</f>
        <v>0</v>
      </c>
      <c r="J39" s="228">
        <f>J35-J38</f>
        <v>169127.53000000026</v>
      </c>
      <c r="K39" s="228">
        <f>K35-K38</f>
        <v>0</v>
      </c>
      <c r="L39" s="228">
        <f>L35-L38</f>
        <v>0</v>
      </c>
      <c r="M39" s="228">
        <f>J39+K39+L39</f>
        <v>169127.53000000026</v>
      </c>
      <c r="N39" s="228">
        <f>N35-N38</f>
        <v>0</v>
      </c>
      <c r="O39" s="228">
        <f>O35-O38</f>
        <v>0</v>
      </c>
      <c r="P39" s="228">
        <f>P35-P38</f>
        <v>0</v>
      </c>
      <c r="Q39" s="228">
        <f>N39+O39+P39</f>
        <v>0</v>
      </c>
      <c r="R39" s="222">
        <f>E39+I39+M39+Q39</f>
        <v>169127.53000000026</v>
      </c>
    </row>
    <row r="40" spans="1:18" s="226" customFormat="1">
      <c r="A40" s="225" t="s">
        <v>171</v>
      </c>
      <c r="B40" s="226" t="e">
        <f t="shared" ref="B40:R40" si="17">B39/B10</f>
        <v>#DIV/0!</v>
      </c>
      <c r="C40" s="265" t="e">
        <f t="shared" si="17"/>
        <v>#DIV/0!</v>
      </c>
      <c r="D40" s="265" t="e">
        <f t="shared" si="17"/>
        <v>#DIV/0!</v>
      </c>
      <c r="E40" s="265" t="e">
        <f t="shared" si="17"/>
        <v>#DIV/0!</v>
      </c>
      <c r="F40" s="265" t="e">
        <f t="shared" si="17"/>
        <v>#DIV/0!</v>
      </c>
      <c r="G40" s="265" t="e">
        <f t="shared" si="17"/>
        <v>#DIV/0!</v>
      </c>
      <c r="H40" s="265" t="e">
        <f t="shared" si="17"/>
        <v>#DIV/0!</v>
      </c>
      <c r="I40" s="265" t="e">
        <f t="shared" si="17"/>
        <v>#DIV/0!</v>
      </c>
      <c r="J40" s="265">
        <f t="shared" si="17"/>
        <v>4.2756522658026819E-2</v>
      </c>
      <c r="K40" s="265" t="e">
        <f t="shared" si="17"/>
        <v>#DIV/0!</v>
      </c>
      <c r="L40" s="265" t="e">
        <f t="shared" si="17"/>
        <v>#DIV/0!</v>
      </c>
      <c r="M40" s="265">
        <f t="shared" si="17"/>
        <v>4.2756522658026819E-2</v>
      </c>
      <c r="N40" s="265" t="e">
        <f t="shared" si="17"/>
        <v>#DIV/0!</v>
      </c>
      <c r="O40" s="265" t="e">
        <f t="shared" si="17"/>
        <v>#DIV/0!</v>
      </c>
      <c r="P40" s="265" t="e">
        <f t="shared" si="17"/>
        <v>#DIV/0!</v>
      </c>
      <c r="Q40" s="265" t="e">
        <f t="shared" si="17"/>
        <v>#DIV/0!</v>
      </c>
      <c r="R40" s="265">
        <f t="shared" si="17"/>
        <v>4.2756522658026819E-2</v>
      </c>
    </row>
    <row r="41" spans="1:18" s="270" customFormat="1">
      <c r="A41" s="267" t="s">
        <v>172</v>
      </c>
      <c r="B41" s="153"/>
      <c r="C41" s="153"/>
      <c r="D41" s="153"/>
      <c r="E41" s="268">
        <f>SUM(B41:D41)</f>
        <v>0</v>
      </c>
      <c r="F41" s="153"/>
      <c r="G41" s="153"/>
      <c r="H41" s="153"/>
      <c r="I41" s="268">
        <f>SUM(F41:H41)</f>
        <v>0</v>
      </c>
      <c r="J41" s="153">
        <f>'2019-07'!D41</f>
        <v>-4011.74</v>
      </c>
      <c r="K41" s="153">
        <f>'2018-08'!D41</f>
        <v>0</v>
      </c>
      <c r="L41" s="153">
        <f>'2018-09'!D41</f>
        <v>0</v>
      </c>
      <c r="M41" s="268">
        <f>SUM(J41:L41)</f>
        <v>-4011.74</v>
      </c>
      <c r="N41" s="153">
        <f>'2018-10'!D41</f>
        <v>0</v>
      </c>
      <c r="O41" s="153">
        <f>'2018-11'!D41</f>
        <v>0</v>
      </c>
      <c r="P41" s="153">
        <f>'2018-12'!D41</f>
        <v>0</v>
      </c>
      <c r="Q41" s="268">
        <f>SUM(N41:P41)</f>
        <v>0</v>
      </c>
      <c r="R41" s="269">
        <f>E41+I41+M41+Q41</f>
        <v>-4011.74</v>
      </c>
    </row>
    <row r="42" spans="1:18">
      <c r="A42" s="232" t="s">
        <v>166</v>
      </c>
      <c r="B42" s="233">
        <f>SUM(B41)</f>
        <v>0</v>
      </c>
      <c r="C42" s="233">
        <f t="shared" ref="C42:D42" si="18">SUM(C41)</f>
        <v>0</v>
      </c>
      <c r="D42" s="233">
        <f t="shared" si="18"/>
        <v>0</v>
      </c>
      <c r="E42" s="233">
        <f>SUM(B42:D42)</f>
        <v>0</v>
      </c>
      <c r="F42" s="233">
        <f t="shared" ref="F42:H42" si="19">SUM(F41)</f>
        <v>0</v>
      </c>
      <c r="G42" s="233">
        <f t="shared" si="19"/>
        <v>0</v>
      </c>
      <c r="H42" s="233">
        <f t="shared" si="19"/>
        <v>0</v>
      </c>
      <c r="I42" s="233">
        <f>F42+G42+H42</f>
        <v>0</v>
      </c>
      <c r="J42" s="233">
        <f t="shared" ref="J42:L42" si="20">SUM(J41)</f>
        <v>-4011.74</v>
      </c>
      <c r="K42" s="233">
        <f t="shared" si="20"/>
        <v>0</v>
      </c>
      <c r="L42" s="233">
        <f t="shared" si="20"/>
        <v>0</v>
      </c>
      <c r="M42" s="233">
        <f>J42+K42+L42</f>
        <v>-4011.74</v>
      </c>
      <c r="N42" s="233">
        <f t="shared" ref="N42:P42" si="21">SUM(N41)</f>
        <v>0</v>
      </c>
      <c r="O42" s="233">
        <f t="shared" si="21"/>
        <v>0</v>
      </c>
      <c r="P42" s="233">
        <f t="shared" si="21"/>
        <v>0</v>
      </c>
      <c r="Q42" s="233">
        <f>N42+O42+P42</f>
        <v>0</v>
      </c>
      <c r="R42" s="233">
        <f>E42+I42+M42+Q42</f>
        <v>-4011.74</v>
      </c>
    </row>
    <row r="43" spans="1:18">
      <c r="A43" s="232" t="s">
        <v>173</v>
      </c>
      <c r="B43" s="271">
        <f>B39-B42</f>
        <v>0</v>
      </c>
      <c r="C43" s="271">
        <f t="shared" ref="C43:D43" si="22">C39-C42</f>
        <v>0</v>
      </c>
      <c r="D43" s="271">
        <f t="shared" si="22"/>
        <v>0</v>
      </c>
      <c r="E43" s="233">
        <f>SUM(B43:D43)</f>
        <v>0</v>
      </c>
      <c r="F43" s="271">
        <f t="shared" ref="F43:H43" si="23">F39-F42</f>
        <v>0</v>
      </c>
      <c r="G43" s="271">
        <f t="shared" si="23"/>
        <v>0</v>
      </c>
      <c r="H43" s="271">
        <f t="shared" si="23"/>
        <v>0</v>
      </c>
      <c r="I43" s="233">
        <f>F43+G43+H43</f>
        <v>0</v>
      </c>
      <c r="J43" s="271">
        <f t="shared" ref="J43:L43" si="24">J39-J42</f>
        <v>173139.27000000025</v>
      </c>
      <c r="K43" s="271">
        <f t="shared" si="24"/>
        <v>0</v>
      </c>
      <c r="L43" s="271">
        <f t="shared" si="24"/>
        <v>0</v>
      </c>
      <c r="M43" s="233">
        <f>J43+K43+L43</f>
        <v>173139.27000000025</v>
      </c>
      <c r="N43" s="271">
        <f t="shared" ref="N43:P43" si="25">N39-N42</f>
        <v>0</v>
      </c>
      <c r="O43" s="271">
        <f t="shared" si="25"/>
        <v>0</v>
      </c>
      <c r="P43" s="271">
        <f t="shared" si="25"/>
        <v>0</v>
      </c>
      <c r="Q43" s="233">
        <f>N43+O43+P43</f>
        <v>0</v>
      </c>
      <c r="R43" s="233">
        <f>E43+I43+M43+Q43</f>
        <v>173139.27000000025</v>
      </c>
    </row>
    <row r="44" spans="1:18">
      <c r="A44" s="235" t="s">
        <v>174</v>
      </c>
      <c r="B44" s="236" t="e">
        <f>B43/B10</f>
        <v>#DIV/0!</v>
      </c>
      <c r="C44" s="236" t="e">
        <f t="shared" ref="C44:R44" si="26">C43/C10</f>
        <v>#DIV/0!</v>
      </c>
      <c r="D44" s="236" t="e">
        <f t="shared" si="26"/>
        <v>#DIV/0!</v>
      </c>
      <c r="E44" s="236" t="e">
        <f t="shared" si="26"/>
        <v>#DIV/0!</v>
      </c>
      <c r="F44" s="236" t="e">
        <f t="shared" si="26"/>
        <v>#DIV/0!</v>
      </c>
      <c r="G44" s="236" t="e">
        <f t="shared" si="26"/>
        <v>#DIV/0!</v>
      </c>
      <c r="H44" s="236" t="e">
        <f t="shared" si="26"/>
        <v>#DIV/0!</v>
      </c>
      <c r="I44" s="236" t="e">
        <f t="shared" si="26"/>
        <v>#DIV/0!</v>
      </c>
      <c r="J44" s="236">
        <f t="shared" si="26"/>
        <v>4.3770716220766795E-2</v>
      </c>
      <c r="K44" s="236" t="e">
        <f t="shared" si="26"/>
        <v>#DIV/0!</v>
      </c>
      <c r="L44" s="236" t="e">
        <f t="shared" si="26"/>
        <v>#DIV/0!</v>
      </c>
      <c r="M44" s="236">
        <f t="shared" si="26"/>
        <v>4.3770716220766795E-2</v>
      </c>
      <c r="N44" s="236" t="e">
        <f t="shared" si="26"/>
        <v>#DIV/0!</v>
      </c>
      <c r="O44" s="236" t="e">
        <f t="shared" si="26"/>
        <v>#DIV/0!</v>
      </c>
      <c r="P44" s="236" t="e">
        <f t="shared" si="26"/>
        <v>#DIV/0!</v>
      </c>
      <c r="Q44" s="236" t="e">
        <f t="shared" si="26"/>
        <v>#DIV/0!</v>
      </c>
      <c r="R44" s="236">
        <f t="shared" si="26"/>
        <v>4.3770716220766795E-2</v>
      </c>
    </row>
    <row r="45" spans="1:18">
      <c r="A45" s="237"/>
      <c r="B45" s="238"/>
      <c r="J45" s="265"/>
      <c r="K45" s="265"/>
      <c r="L45" s="265"/>
      <c r="M45" s="265"/>
      <c r="N45" s="265"/>
      <c r="O45" s="265"/>
      <c r="P45" s="265"/>
      <c r="Q45" s="265"/>
      <c r="R45" s="265"/>
    </row>
    <row r="46" spans="1:18">
      <c r="A46" s="227" t="s">
        <v>175</v>
      </c>
      <c r="B46" s="153"/>
      <c r="C46" s="153"/>
      <c r="D46" s="153"/>
      <c r="E46" s="268">
        <f>SUM(B46:D46)</f>
        <v>0</v>
      </c>
      <c r="F46" s="153"/>
      <c r="G46" s="153"/>
      <c r="H46" s="153"/>
      <c r="I46" s="268">
        <f>SUM(F46:H46)</f>
        <v>0</v>
      </c>
      <c r="J46" s="153">
        <f>'2019-07'!D46</f>
        <v>700010.01</v>
      </c>
      <c r="K46" s="153">
        <f>'2018-08'!D46</f>
        <v>0</v>
      </c>
      <c r="L46" s="153">
        <f>'2018-09'!D46</f>
        <v>0</v>
      </c>
      <c r="M46" s="268">
        <f>SUM(J46:L46)</f>
        <v>700010.01</v>
      </c>
      <c r="N46" s="153">
        <f>'2018-10'!D46</f>
        <v>0</v>
      </c>
      <c r="O46" s="153">
        <f>'2018-11'!D46</f>
        <v>0</v>
      </c>
      <c r="P46" s="153">
        <f>'2018-12'!D46</f>
        <v>0</v>
      </c>
      <c r="Q46" s="268">
        <f>SUM(N46:P46)</f>
        <v>0</v>
      </c>
      <c r="R46" s="269">
        <f t="shared" ref="R46:R47" si="27">E46+I46+M46+Q46</f>
        <v>700010.01</v>
      </c>
    </row>
    <row r="47" spans="1:18">
      <c r="A47" s="227" t="s">
        <v>176</v>
      </c>
      <c r="B47" s="153"/>
      <c r="C47" s="153"/>
      <c r="D47" s="153"/>
      <c r="E47" s="268">
        <f>SUM(B47:D47)</f>
        <v>0</v>
      </c>
      <c r="F47" s="153"/>
      <c r="G47" s="153"/>
      <c r="H47" s="153"/>
      <c r="I47" s="268">
        <f>SUM(F47:H47)</f>
        <v>0</v>
      </c>
      <c r="J47" s="153">
        <f>'2019-07'!D47</f>
        <v>0</v>
      </c>
      <c r="K47" s="153">
        <f>'2018-08'!D47</f>
        <v>0</v>
      </c>
      <c r="L47" s="153">
        <f>'2018-09'!D47</f>
        <v>0</v>
      </c>
      <c r="M47" s="268">
        <f>SUM(J47:L47)</f>
        <v>0</v>
      </c>
      <c r="N47" s="153">
        <f>'2018-10'!D47</f>
        <v>0</v>
      </c>
      <c r="O47" s="153">
        <f>'2018-11'!D47</f>
        <v>0</v>
      </c>
      <c r="P47" s="153">
        <f>'2018-12'!D47</f>
        <v>0</v>
      </c>
      <c r="Q47" s="268">
        <f>SUM(N47:P47)</f>
        <v>0</v>
      </c>
      <c r="R47" s="269">
        <f t="shared" si="27"/>
        <v>0</v>
      </c>
    </row>
    <row r="48" spans="1:18">
      <c r="A48" s="223" t="s">
        <v>177</v>
      </c>
      <c r="B48" s="224">
        <f t="shared" ref="B48:R48" si="28">B46-B47</f>
        <v>0</v>
      </c>
      <c r="C48" s="224">
        <f t="shared" si="28"/>
        <v>0</v>
      </c>
      <c r="D48" s="224">
        <f t="shared" si="28"/>
        <v>0</v>
      </c>
      <c r="E48" s="224">
        <f t="shared" si="28"/>
        <v>0</v>
      </c>
      <c r="F48" s="224">
        <f t="shared" si="28"/>
        <v>0</v>
      </c>
      <c r="G48" s="224">
        <f t="shared" si="28"/>
        <v>0</v>
      </c>
      <c r="H48" s="224">
        <f t="shared" si="28"/>
        <v>0</v>
      </c>
      <c r="I48" s="224">
        <f t="shared" si="28"/>
        <v>0</v>
      </c>
      <c r="J48" s="224">
        <f t="shared" si="28"/>
        <v>700010.01</v>
      </c>
      <c r="K48" s="224">
        <f t="shared" si="28"/>
        <v>0</v>
      </c>
      <c r="L48" s="224">
        <f t="shared" si="28"/>
        <v>0</v>
      </c>
      <c r="M48" s="224">
        <f t="shared" si="28"/>
        <v>700010.01</v>
      </c>
      <c r="N48" s="224">
        <f t="shared" si="28"/>
        <v>0</v>
      </c>
      <c r="O48" s="224">
        <f t="shared" si="28"/>
        <v>0</v>
      </c>
      <c r="P48" s="224">
        <f t="shared" si="28"/>
        <v>0</v>
      </c>
      <c r="Q48" s="224">
        <f t="shared" si="28"/>
        <v>0</v>
      </c>
      <c r="R48" s="224">
        <f t="shared" si="28"/>
        <v>700010.01</v>
      </c>
    </row>
    <row r="49" spans="1:61">
      <c r="A49" s="241"/>
      <c r="B49" s="242"/>
    </row>
    <row r="50" spans="1:61" s="206" customFormat="1">
      <c r="A50" s="243" t="s">
        <v>178</v>
      </c>
      <c r="B50" s="242"/>
      <c r="C50" s="242"/>
      <c r="D50" s="242"/>
      <c r="E50" s="242"/>
      <c r="F50" s="242"/>
      <c r="G50" s="242"/>
      <c r="H50" s="242"/>
      <c r="I50" s="242"/>
      <c r="J50" s="242"/>
      <c r="K50" s="242"/>
      <c r="L50" s="242"/>
      <c r="M50" s="242"/>
      <c r="N50" s="242"/>
      <c r="O50" s="242"/>
      <c r="P50" s="242"/>
      <c r="Q50" s="242"/>
      <c r="R50" s="242"/>
      <c r="S50" s="242"/>
      <c r="T50" s="242"/>
      <c r="U50" s="242"/>
      <c r="V50" s="242"/>
      <c r="W50" s="242"/>
      <c r="X50" s="242"/>
      <c r="Y50" s="242"/>
      <c r="Z50" s="242"/>
      <c r="AA50" s="242"/>
      <c r="AB50" s="242"/>
      <c r="AC50" s="242"/>
      <c r="AD50" s="242"/>
      <c r="AE50" s="242"/>
      <c r="AF50" s="242"/>
      <c r="AG50" s="242"/>
      <c r="AH50" s="242"/>
      <c r="AI50" s="242"/>
      <c r="AJ50" s="242"/>
      <c r="AK50" s="242"/>
      <c r="AL50" s="242"/>
      <c r="AM50" s="242"/>
      <c r="AN50" s="242"/>
      <c r="AO50" s="242"/>
      <c r="AP50" s="242"/>
      <c r="AQ50" s="242"/>
      <c r="AR50" s="242"/>
      <c r="AS50" s="242"/>
      <c r="AT50" s="242"/>
      <c r="AU50" s="242"/>
      <c r="AV50" s="242"/>
      <c r="AW50" s="242"/>
      <c r="AX50" s="242"/>
      <c r="AY50" s="242"/>
      <c r="AZ50" s="242"/>
      <c r="BA50" s="242"/>
      <c r="BB50" s="242"/>
      <c r="BC50" s="242"/>
      <c r="BD50" s="242"/>
      <c r="BE50" s="242"/>
      <c r="BF50" s="242"/>
      <c r="BG50" s="242"/>
      <c r="BH50" s="242"/>
      <c r="BI50" s="242"/>
    </row>
    <row r="51" spans="1:61" s="206" customFormat="1">
      <c r="A51" s="241" t="s">
        <v>179</v>
      </c>
      <c r="B51" s="242">
        <f>IFERROR(B10/B5,0)</f>
        <v>0</v>
      </c>
      <c r="C51" s="242">
        <f t="shared" ref="C51:R51" si="29">IFERROR(C10/C5,0)</f>
        <v>0</v>
      </c>
      <c r="D51" s="242">
        <f t="shared" si="29"/>
        <v>0</v>
      </c>
      <c r="E51" s="242">
        <f t="shared" si="29"/>
        <v>0</v>
      </c>
      <c r="F51" s="242">
        <f t="shared" si="29"/>
        <v>0</v>
      </c>
      <c r="G51" s="242">
        <f t="shared" si="29"/>
        <v>0</v>
      </c>
      <c r="H51" s="242">
        <f t="shared" si="29"/>
        <v>0</v>
      </c>
      <c r="I51" s="242">
        <f t="shared" si="29"/>
        <v>0</v>
      </c>
      <c r="J51" s="242">
        <f t="shared" si="29"/>
        <v>9864.329177057356</v>
      </c>
      <c r="K51" s="242">
        <f t="shared" si="29"/>
        <v>0</v>
      </c>
      <c r="L51" s="242">
        <f t="shared" si="29"/>
        <v>0</v>
      </c>
      <c r="M51" s="242">
        <f t="shared" si="29"/>
        <v>29592.987531172072</v>
      </c>
      <c r="N51" s="242">
        <f t="shared" si="29"/>
        <v>0</v>
      </c>
      <c r="O51" s="242">
        <f t="shared" si="29"/>
        <v>0</v>
      </c>
      <c r="P51" s="242">
        <f t="shared" si="29"/>
        <v>0</v>
      </c>
      <c r="Q51" s="242">
        <f t="shared" si="29"/>
        <v>0</v>
      </c>
      <c r="R51" s="242">
        <f t="shared" si="29"/>
        <v>118371.95012468829</v>
      </c>
      <c r="S51" s="242"/>
      <c r="T51" s="242"/>
      <c r="U51" s="242"/>
      <c r="V51" s="242"/>
      <c r="W51" s="242"/>
      <c r="X51" s="242"/>
      <c r="Y51" s="242"/>
      <c r="Z51" s="242"/>
      <c r="AA51" s="242"/>
      <c r="AB51" s="242"/>
      <c r="AC51" s="242"/>
      <c r="AD51" s="242"/>
      <c r="AE51" s="242"/>
      <c r="AF51" s="242"/>
      <c r="AG51" s="242"/>
      <c r="AH51" s="242"/>
      <c r="AI51" s="242"/>
      <c r="AJ51" s="242"/>
      <c r="AK51" s="242"/>
      <c r="AL51" s="242"/>
      <c r="AM51" s="242"/>
      <c r="AN51" s="242"/>
      <c r="AO51" s="242"/>
      <c r="AP51" s="242"/>
      <c r="AQ51" s="242"/>
      <c r="AR51" s="242"/>
      <c r="AS51" s="242"/>
      <c r="AT51" s="242"/>
      <c r="AU51" s="242"/>
      <c r="AV51" s="242"/>
      <c r="AW51" s="242"/>
      <c r="AX51" s="242"/>
      <c r="AY51" s="242"/>
      <c r="AZ51" s="242"/>
      <c r="BA51" s="242"/>
      <c r="BB51" s="242"/>
      <c r="BC51" s="242"/>
      <c r="BD51" s="242"/>
      <c r="BE51" s="242"/>
      <c r="BF51" s="242"/>
      <c r="BG51" s="242"/>
      <c r="BH51" s="242"/>
      <c r="BI51" s="242"/>
    </row>
    <row r="52" spans="1:61" s="206" customFormat="1">
      <c r="A52" s="241" t="s">
        <v>180</v>
      </c>
      <c r="B52" s="242">
        <f>IFERROR(B13/B5,0)</f>
        <v>0</v>
      </c>
      <c r="C52" s="242">
        <f t="shared" ref="C52:R52" si="30">IFERROR(C13/C5,0)</f>
        <v>0</v>
      </c>
      <c r="D52" s="242">
        <f t="shared" si="30"/>
        <v>0</v>
      </c>
      <c r="E52" s="242">
        <f t="shared" si="30"/>
        <v>0</v>
      </c>
      <c r="F52" s="242">
        <f t="shared" si="30"/>
        <v>0</v>
      </c>
      <c r="G52" s="242">
        <f t="shared" si="30"/>
        <v>0</v>
      </c>
      <c r="H52" s="242">
        <f t="shared" si="30"/>
        <v>0</v>
      </c>
      <c r="I52" s="242">
        <f t="shared" si="30"/>
        <v>0</v>
      </c>
      <c r="J52" s="242">
        <f t="shared" si="30"/>
        <v>9337.4415710723188</v>
      </c>
      <c r="K52" s="242">
        <f t="shared" si="30"/>
        <v>0</v>
      </c>
      <c r="L52" s="242">
        <f t="shared" si="30"/>
        <v>0</v>
      </c>
      <c r="M52" s="242">
        <f t="shared" si="30"/>
        <v>28012.32471321696</v>
      </c>
      <c r="N52" s="242">
        <f t="shared" si="30"/>
        <v>0</v>
      </c>
      <c r="O52" s="242">
        <f t="shared" si="30"/>
        <v>0</v>
      </c>
      <c r="P52" s="242">
        <f t="shared" si="30"/>
        <v>0</v>
      </c>
      <c r="Q52" s="242">
        <f t="shared" si="30"/>
        <v>0</v>
      </c>
      <c r="R52" s="242">
        <f t="shared" si="30"/>
        <v>112049.29885286784</v>
      </c>
      <c r="S52" s="242"/>
      <c r="T52" s="242"/>
      <c r="U52" s="242"/>
      <c r="V52" s="242"/>
      <c r="W52" s="242"/>
      <c r="X52" s="242"/>
      <c r="Y52" s="242"/>
      <c r="Z52" s="242"/>
      <c r="AA52" s="242"/>
      <c r="AB52" s="242"/>
      <c r="AC52" s="242"/>
      <c r="AD52" s="242"/>
      <c r="AE52" s="242"/>
      <c r="AF52" s="242"/>
      <c r="AG52" s="242"/>
      <c r="AH52" s="242"/>
      <c r="AI52" s="242"/>
      <c r="AJ52" s="242"/>
      <c r="AK52" s="242"/>
      <c r="AL52" s="242"/>
      <c r="AM52" s="242"/>
      <c r="AN52" s="242"/>
      <c r="AO52" s="242"/>
      <c r="AP52" s="242"/>
      <c r="AQ52" s="242"/>
      <c r="AR52" s="242"/>
      <c r="AS52" s="242"/>
      <c r="AT52" s="242"/>
      <c r="AU52" s="242"/>
      <c r="AV52" s="242"/>
      <c r="AW52" s="242"/>
      <c r="AX52" s="242"/>
      <c r="AY52" s="242"/>
      <c r="AZ52" s="242"/>
      <c r="BA52" s="242"/>
      <c r="BB52" s="242"/>
      <c r="BC52" s="242"/>
      <c r="BD52" s="242"/>
      <c r="BE52" s="242"/>
      <c r="BF52" s="242"/>
      <c r="BG52" s="242"/>
      <c r="BH52" s="242"/>
      <c r="BI52" s="242"/>
    </row>
    <row r="53" spans="1:61" s="206" customFormat="1">
      <c r="A53" s="241" t="s">
        <v>181</v>
      </c>
      <c r="B53" s="242">
        <f>IFERROR(B10/(B13+B26),0)</f>
        <v>0</v>
      </c>
      <c r="C53" s="242">
        <f t="shared" ref="C53:R53" si="31">IFERROR(C10/(C13+C26),0)</f>
        <v>0</v>
      </c>
      <c r="D53" s="242">
        <f t="shared" si="31"/>
        <v>0</v>
      </c>
      <c r="E53" s="242">
        <f t="shared" si="31"/>
        <v>0</v>
      </c>
      <c r="F53" s="242">
        <f t="shared" si="31"/>
        <v>0</v>
      </c>
      <c r="G53" s="242">
        <f t="shared" si="31"/>
        <v>0</v>
      </c>
      <c r="H53" s="242">
        <f t="shared" si="31"/>
        <v>0</v>
      </c>
      <c r="I53" s="242">
        <f t="shared" si="31"/>
        <v>0</v>
      </c>
      <c r="J53" s="242">
        <f t="shared" si="31"/>
        <v>1.0561233446516054</v>
      </c>
      <c r="K53" s="242">
        <f t="shared" si="31"/>
        <v>0</v>
      </c>
      <c r="L53" s="242">
        <f t="shared" si="31"/>
        <v>0</v>
      </c>
      <c r="M53" s="242">
        <f t="shared" si="31"/>
        <v>1.0561233446516054</v>
      </c>
      <c r="N53" s="242">
        <f t="shared" si="31"/>
        <v>0</v>
      </c>
      <c r="O53" s="242">
        <f t="shared" si="31"/>
        <v>0</v>
      </c>
      <c r="P53" s="242">
        <f t="shared" si="31"/>
        <v>0</v>
      </c>
      <c r="Q53" s="242">
        <f t="shared" si="31"/>
        <v>0</v>
      </c>
      <c r="R53" s="242">
        <f t="shared" si="31"/>
        <v>1.0561233446516054</v>
      </c>
      <c r="S53" s="242"/>
      <c r="T53" s="242"/>
      <c r="U53" s="242"/>
      <c r="V53" s="242"/>
      <c r="W53" s="242"/>
      <c r="X53" s="242"/>
      <c r="Y53" s="242"/>
      <c r="Z53" s="242"/>
      <c r="AA53" s="242"/>
      <c r="AB53" s="242"/>
      <c r="AC53" s="242"/>
      <c r="AD53" s="242"/>
      <c r="AE53" s="242"/>
      <c r="AF53" s="242"/>
      <c r="AG53" s="242"/>
      <c r="AH53" s="242"/>
      <c r="AI53" s="242"/>
      <c r="AJ53" s="242"/>
      <c r="AK53" s="242"/>
      <c r="AL53" s="242"/>
      <c r="AM53" s="242"/>
      <c r="AN53" s="242"/>
      <c r="AO53" s="242"/>
      <c r="AP53" s="242"/>
      <c r="AQ53" s="242"/>
      <c r="AR53" s="242"/>
      <c r="AS53" s="242"/>
      <c r="AT53" s="242"/>
      <c r="AU53" s="242"/>
      <c r="AV53" s="242"/>
      <c r="AW53" s="242"/>
      <c r="AX53" s="242"/>
      <c r="AY53" s="242"/>
      <c r="AZ53" s="242"/>
      <c r="BA53" s="242"/>
      <c r="BB53" s="242"/>
      <c r="BC53" s="242"/>
      <c r="BD53" s="242"/>
      <c r="BE53" s="242"/>
      <c r="BF53" s="242"/>
      <c r="BG53" s="242"/>
      <c r="BH53" s="242"/>
      <c r="BI53" s="242"/>
    </row>
    <row r="54" spans="1:61" s="206" customFormat="1">
      <c r="A54" s="241" t="s">
        <v>182</v>
      </c>
      <c r="B54" s="242">
        <f>IFERROR((B15+B26)/B10,0)</f>
        <v>0</v>
      </c>
      <c r="C54" s="242">
        <f t="shared" ref="C54:R54" si="32">IFERROR((C15+C26)/C10,0)</f>
        <v>0</v>
      </c>
      <c r="D54" s="242">
        <f t="shared" si="32"/>
        <v>0</v>
      </c>
      <c r="E54" s="242">
        <f t="shared" si="32"/>
        <v>0</v>
      </c>
      <c r="F54" s="242">
        <f t="shared" si="32"/>
        <v>0</v>
      </c>
      <c r="G54" s="242">
        <f t="shared" si="32"/>
        <v>0</v>
      </c>
      <c r="H54" s="242">
        <f t="shared" si="32"/>
        <v>0</v>
      </c>
      <c r="I54" s="242">
        <f t="shared" si="32"/>
        <v>0</v>
      </c>
      <c r="J54" s="242">
        <f t="shared" si="32"/>
        <v>2.5553165692350787E-2</v>
      </c>
      <c r="K54" s="242">
        <f t="shared" si="32"/>
        <v>0</v>
      </c>
      <c r="L54" s="242">
        <f t="shared" si="32"/>
        <v>0</v>
      </c>
      <c r="M54" s="242">
        <f t="shared" si="32"/>
        <v>2.5553165692350787E-2</v>
      </c>
      <c r="N54" s="242">
        <f t="shared" si="32"/>
        <v>0</v>
      </c>
      <c r="O54" s="242">
        <f t="shared" si="32"/>
        <v>0</v>
      </c>
      <c r="P54" s="242">
        <f t="shared" si="32"/>
        <v>0</v>
      </c>
      <c r="Q54" s="242">
        <f t="shared" si="32"/>
        <v>0</v>
      </c>
      <c r="R54" s="242">
        <f t="shared" si="32"/>
        <v>2.5553165692350787E-2</v>
      </c>
      <c r="S54" s="242"/>
      <c r="T54" s="242"/>
      <c r="U54" s="242"/>
      <c r="V54" s="242"/>
      <c r="W54" s="242"/>
      <c r="X54" s="242"/>
      <c r="Y54" s="242"/>
      <c r="Z54" s="242"/>
      <c r="AA54" s="242"/>
      <c r="AB54" s="242"/>
      <c r="AC54" s="242"/>
      <c r="AD54" s="242"/>
      <c r="AE54" s="242"/>
      <c r="AF54" s="242"/>
      <c r="AG54" s="242"/>
      <c r="AH54" s="242"/>
      <c r="AI54" s="242"/>
      <c r="AJ54" s="242"/>
      <c r="AK54" s="242"/>
      <c r="AL54" s="242"/>
      <c r="AM54" s="242"/>
      <c r="AN54" s="242"/>
      <c r="AO54" s="242"/>
      <c r="AP54" s="242"/>
      <c r="AQ54" s="242"/>
      <c r="AR54" s="242"/>
      <c r="AS54" s="242"/>
      <c r="AT54" s="242"/>
      <c r="AU54" s="242"/>
      <c r="AV54" s="242"/>
      <c r="AW54" s="242"/>
      <c r="AX54" s="242"/>
      <c r="AY54" s="242"/>
      <c r="AZ54" s="242"/>
      <c r="BA54" s="242"/>
      <c r="BB54" s="242"/>
      <c r="BC54" s="242"/>
      <c r="BD54" s="242"/>
      <c r="BE54" s="242"/>
      <c r="BF54" s="242"/>
      <c r="BG54" s="242"/>
      <c r="BH54" s="242"/>
      <c r="BI54" s="242"/>
    </row>
    <row r="55" spans="1:61">
      <c r="A55" s="242"/>
      <c r="B55" s="242"/>
    </row>
    <row r="56" spans="1:61">
      <c r="A56" s="242"/>
      <c r="B56" s="242"/>
    </row>
    <row r="57" spans="1:61">
      <c r="A57" s="242"/>
      <c r="B57" s="242"/>
    </row>
    <row r="58" spans="1:61">
      <c r="A58" s="242"/>
      <c r="B58" s="242"/>
    </row>
    <row r="59" spans="1:61">
      <c r="A59" s="242"/>
      <c r="B59" s="242"/>
    </row>
    <row r="60" spans="1:61">
      <c r="A60" s="242"/>
      <c r="B60" s="242"/>
    </row>
    <row r="61" spans="1:61">
      <c r="A61" s="242"/>
      <c r="B61" s="242"/>
    </row>
    <row r="62" spans="1:61">
      <c r="A62" s="242"/>
      <c r="B62" s="242"/>
    </row>
    <row r="63" spans="1:61">
      <c r="A63" s="242"/>
      <c r="B63" s="242"/>
    </row>
    <row r="64" spans="1:61">
      <c r="A64" s="242"/>
      <c r="B64" s="242"/>
    </row>
    <row r="65" spans="1:2">
      <c r="A65" s="242"/>
      <c r="B65" s="242"/>
    </row>
    <row r="66" spans="1:2">
      <c r="A66" s="272" t="s">
        <v>183</v>
      </c>
      <c r="B66" s="242"/>
    </row>
    <row r="67" spans="1:2">
      <c r="B67" s="242"/>
    </row>
    <row r="68" spans="1:2">
      <c r="A68" s="273" t="s">
        <v>178</v>
      </c>
      <c r="B68" s="242"/>
    </row>
    <row r="69" spans="1:2">
      <c r="A69" s="272" t="s">
        <v>184</v>
      </c>
      <c r="B69" s="242"/>
    </row>
    <row r="70" spans="1:2">
      <c r="A70" s="272" t="s">
        <v>185</v>
      </c>
      <c r="B70" s="239"/>
    </row>
    <row r="71" spans="1:2">
      <c r="A71" s="272" t="s">
        <v>186</v>
      </c>
      <c r="B71" s="221"/>
    </row>
    <row r="72" spans="1:2">
      <c r="A72" s="272" t="s">
        <v>187</v>
      </c>
    </row>
    <row r="73" spans="1:2">
      <c r="A73" s="272" t="s">
        <v>188</v>
      </c>
      <c r="B73" s="239" t="e">
        <f>B14/B5</f>
        <v>#DIV/0!</v>
      </c>
    </row>
    <row r="74" spans="1:2">
      <c r="A74" s="272" t="s">
        <v>189</v>
      </c>
      <c r="B74" s="239" t="e">
        <f>(B19+B20+B21-B89)/B5</f>
        <v>#DIV/0!</v>
      </c>
    </row>
    <row r="75" spans="1:2">
      <c r="A75" s="272"/>
      <c r="B75" s="239" t="e">
        <f>B12/(B17+B18+B19)</f>
        <v>#DIV/0!</v>
      </c>
    </row>
    <row r="76" spans="1:2">
      <c r="A76" s="273" t="s">
        <v>190</v>
      </c>
      <c r="B76" s="206" t="e">
        <f>(B20+B21)/B14</f>
        <v>#DIV/0!</v>
      </c>
    </row>
    <row r="77" spans="1:2">
      <c r="A77" s="272" t="s">
        <v>191</v>
      </c>
      <c r="B77" s="206" t="e">
        <f>B35/B14</f>
        <v>#DIV/0!</v>
      </c>
    </row>
    <row r="78" spans="1:2">
      <c r="A78" s="272" t="s">
        <v>192</v>
      </c>
      <c r="B78" s="274" t="e">
        <f>ROUND(B5/(B4-B5),0)</f>
        <v>#DIV/0!</v>
      </c>
    </row>
    <row r="79" spans="1:2">
      <c r="A79" s="272" t="s">
        <v>193</v>
      </c>
    </row>
    <row r="80" spans="1:2">
      <c r="A80" s="272" t="s">
        <v>194</v>
      </c>
    </row>
    <row r="81" spans="1:2">
      <c r="A81" s="272" t="s">
        <v>195</v>
      </c>
    </row>
    <row r="82" spans="1:2">
      <c r="A82" s="272"/>
    </row>
    <row r="83" spans="1:2">
      <c r="A83" s="273" t="s">
        <v>196</v>
      </c>
    </row>
    <row r="84" spans="1:2">
      <c r="A84" s="272" t="s">
        <v>197</v>
      </c>
    </row>
    <row r="85" spans="1:2">
      <c r="A85" s="272" t="s">
        <v>198</v>
      </c>
    </row>
    <row r="86" spans="1:2">
      <c r="A86" s="272" t="s">
        <v>199</v>
      </c>
    </row>
    <row r="87" spans="1:2">
      <c r="A87" s="272"/>
    </row>
    <row r="88" spans="1:2">
      <c r="A88" s="273" t="s">
        <v>200</v>
      </c>
      <c r="B88" s="239"/>
    </row>
    <row r="89" spans="1:2">
      <c r="A89" s="272" t="s">
        <v>202</v>
      </c>
      <c r="B89" s="239"/>
    </row>
    <row r="90" spans="1:2">
      <c r="A90" s="272" t="s">
        <v>203</v>
      </c>
      <c r="B90" s="206">
        <f>B88+B89</f>
        <v>0</v>
      </c>
    </row>
    <row r="91" spans="1:2">
      <c r="A91" s="272" t="s">
        <v>204</v>
      </c>
    </row>
    <row r="92" spans="1:2">
      <c r="A92" s="272"/>
    </row>
    <row r="93" spans="1:2">
      <c r="A93" s="273" t="s">
        <v>205</v>
      </c>
      <c r="B93" s="239"/>
    </row>
    <row r="94" spans="1:2">
      <c r="A94" s="272" t="s">
        <v>206</v>
      </c>
      <c r="B94" s="239"/>
    </row>
    <row r="95" spans="1:2">
      <c r="A95" s="272" t="s">
        <v>207</v>
      </c>
      <c r="B95" s="206">
        <f>B93+B94</f>
        <v>0</v>
      </c>
    </row>
    <row r="96" spans="1:2">
      <c r="A96" s="272" t="s">
        <v>208</v>
      </c>
    </row>
    <row r="97" spans="1:18">
      <c r="A97" s="272"/>
    </row>
    <row r="98" spans="1:18">
      <c r="A98" s="273" t="s">
        <v>209</v>
      </c>
      <c r="B98" s="239"/>
    </row>
    <row r="99" spans="1:18">
      <c r="A99" s="275" t="s">
        <v>210</v>
      </c>
      <c r="B99" s="239"/>
    </row>
    <row r="100" spans="1:18">
      <c r="A100" s="276" t="s">
        <v>211</v>
      </c>
      <c r="B100" s="206">
        <f>B98-B99</f>
        <v>0</v>
      </c>
    </row>
    <row r="101" spans="1:18">
      <c r="A101" s="275" t="s">
        <v>212</v>
      </c>
    </row>
    <row r="102" spans="1:18">
      <c r="A102" s="276"/>
    </row>
    <row r="103" spans="1:18">
      <c r="A103" s="276" t="s">
        <v>213</v>
      </c>
      <c r="B103" s="206" t="e">
        <f>B14/#REF!/1000</f>
        <v>#REF!</v>
      </c>
    </row>
    <row r="104" spans="1:18">
      <c r="A104" s="276" t="s">
        <v>214</v>
      </c>
      <c r="B104" s="206" t="e">
        <f>-B25/#REF!/1000</f>
        <v>#REF!</v>
      </c>
    </row>
    <row r="105" spans="1:18">
      <c r="A105" s="276" t="s">
        <v>215</v>
      </c>
      <c r="B105" s="239" t="e">
        <f>B103+B104</f>
        <v>#REF!</v>
      </c>
    </row>
    <row r="106" spans="1:18">
      <c r="A106" s="275" t="s">
        <v>216</v>
      </c>
      <c r="C106" s="242" t="e">
        <f>C141-C39/#REF!</f>
        <v>#REF!</v>
      </c>
      <c r="D106" s="242" t="e">
        <f>D141-D39/#REF!</f>
        <v>#REF!</v>
      </c>
      <c r="E106" s="242" t="e">
        <f>E141-E39/#REF!</f>
        <v>#REF!</v>
      </c>
      <c r="F106" s="242" t="e">
        <f>F141-F39/#REF!</f>
        <v>#REF!</v>
      </c>
      <c r="G106" s="242" t="e">
        <f>G141-G39/#REF!</f>
        <v>#REF!</v>
      </c>
      <c r="H106" s="242" t="e">
        <f>H141-H39/#REF!</f>
        <v>#REF!</v>
      </c>
      <c r="I106" s="242" t="e">
        <f>I141-I39/#REF!</f>
        <v>#REF!</v>
      </c>
      <c r="J106" s="242" t="e">
        <f>J141-J39/#REF!</f>
        <v>#REF!</v>
      </c>
      <c r="K106" s="242" t="e">
        <f>K141-K39/#REF!</f>
        <v>#REF!</v>
      </c>
      <c r="L106" s="242" t="e">
        <f>L141-L39/#REF!</f>
        <v>#REF!</v>
      </c>
      <c r="M106" s="242" t="e">
        <f>M141-M39/#REF!</f>
        <v>#REF!</v>
      </c>
      <c r="N106" s="242" t="e">
        <f>N141-N39/#REF!</f>
        <v>#REF!</v>
      </c>
      <c r="O106" s="242" t="e">
        <f>O141-O39/#REF!</f>
        <v>#REF!</v>
      </c>
      <c r="P106" s="242" t="e">
        <f>P141-P39/#REF!</f>
        <v>#REF!</v>
      </c>
      <c r="Q106" s="242" t="e">
        <f>Q141-Q39/#REF!</f>
        <v>#REF!</v>
      </c>
      <c r="R106" s="242" t="e">
        <f>R141-R39/#REF!</f>
        <v>#REF!</v>
      </c>
    </row>
    <row r="107" spans="1:18">
      <c r="A107" s="276"/>
      <c r="B107" s="206" t="e">
        <f>-B32/#REF!/1000</f>
        <v>#REF!</v>
      </c>
      <c r="C107" s="260" t="s">
        <v>4</v>
      </c>
      <c r="D107" s="260" t="s">
        <v>5</v>
      </c>
      <c r="E107" s="261" t="s">
        <v>14</v>
      </c>
      <c r="F107" s="260" t="s">
        <v>133</v>
      </c>
      <c r="G107" s="260" t="s">
        <v>134</v>
      </c>
      <c r="H107" s="260" t="s">
        <v>135</v>
      </c>
      <c r="I107" s="261" t="s">
        <v>15</v>
      </c>
      <c r="J107" s="260" t="s">
        <v>16</v>
      </c>
      <c r="K107" s="260" t="s">
        <v>8</v>
      </c>
      <c r="L107" s="260" t="s">
        <v>9</v>
      </c>
      <c r="M107" s="261" t="s">
        <v>17</v>
      </c>
      <c r="N107" s="260" t="s">
        <v>136</v>
      </c>
      <c r="O107" s="260" t="s">
        <v>137</v>
      </c>
      <c r="P107" s="260" t="s">
        <v>138</v>
      </c>
      <c r="Q107" s="261" t="s">
        <v>18</v>
      </c>
      <c r="R107" s="260" t="s">
        <v>19</v>
      </c>
    </row>
    <row r="108" spans="1:18">
      <c r="A108" s="275" t="s">
        <v>217</v>
      </c>
      <c r="B108" s="206" t="e">
        <f>-B33/#REF!/1000</f>
        <v>#REF!</v>
      </c>
      <c r="C108" s="153" t="e">
        <f>C6/#REF!</f>
        <v>#REF!</v>
      </c>
      <c r="D108" s="153" t="e">
        <f>D6/#REF!</f>
        <v>#REF!</v>
      </c>
      <c r="E108" s="153" t="e">
        <f>SUM(B108:D108)</f>
        <v>#REF!</v>
      </c>
      <c r="F108" s="153" t="e">
        <f>F6/#REF!</f>
        <v>#REF!</v>
      </c>
      <c r="G108" s="153" t="e">
        <f>G6/#REF!</f>
        <v>#REF!</v>
      </c>
      <c r="H108" s="153" t="e">
        <f>H6/#REF!</f>
        <v>#REF!</v>
      </c>
      <c r="I108" s="153" t="e">
        <f>SUM(F108:H108)</f>
        <v>#REF!</v>
      </c>
      <c r="J108" s="153" t="e">
        <f>J6/#REF!</f>
        <v>#REF!</v>
      </c>
      <c r="K108" s="153" t="e">
        <f>K6/#REF!</f>
        <v>#REF!</v>
      </c>
      <c r="L108" s="153" t="e">
        <f>L6/#REF!</f>
        <v>#REF!</v>
      </c>
      <c r="M108" s="153" t="e">
        <f>SUM(J108:L108)</f>
        <v>#REF!</v>
      </c>
      <c r="N108" s="153" t="e">
        <f>N6/#REF!</f>
        <v>#REF!</v>
      </c>
      <c r="O108" s="153" t="e">
        <f>O6/#REF!</f>
        <v>#REF!</v>
      </c>
      <c r="P108" s="153" t="e">
        <f>P6/#REF!</f>
        <v>#REF!</v>
      </c>
      <c r="Q108" s="153" t="e">
        <f>SUM(N108:P108)</f>
        <v>#REF!</v>
      </c>
      <c r="R108" s="153" t="e">
        <f>E108+I108+M108+Q108</f>
        <v>#REF!</v>
      </c>
    </row>
    <row r="109" spans="1:18">
      <c r="B109" s="239" t="e">
        <f>-B34/#REF!/1000</f>
        <v>#REF!</v>
      </c>
      <c r="C109" s="153" t="e">
        <f>C7/#REF!</f>
        <v>#REF!</v>
      </c>
      <c r="D109" s="153" t="e">
        <f>D7/#REF!</f>
        <v>#REF!</v>
      </c>
      <c r="E109" s="153" t="e">
        <f>SUM(B109:D109)</f>
        <v>#REF!</v>
      </c>
      <c r="F109" s="153" t="e">
        <f>F7/#REF!</f>
        <v>#REF!</v>
      </c>
      <c r="G109" s="153" t="e">
        <f>G7/#REF!</f>
        <v>#REF!</v>
      </c>
      <c r="H109" s="153" t="e">
        <f>H7/#REF!</f>
        <v>#REF!</v>
      </c>
      <c r="I109" s="153" t="e">
        <f>SUM(F109:H109)</f>
        <v>#REF!</v>
      </c>
      <c r="J109" s="153" t="e">
        <f>J7/#REF!</f>
        <v>#REF!</v>
      </c>
      <c r="K109" s="153" t="e">
        <f>K7/#REF!</f>
        <v>#REF!</v>
      </c>
      <c r="L109" s="153" t="e">
        <f>L7/#REF!</f>
        <v>#REF!</v>
      </c>
      <c r="M109" s="153" t="e">
        <f>SUM(J109:L109)</f>
        <v>#REF!</v>
      </c>
      <c r="N109" s="153" t="e">
        <f>N7/#REF!</f>
        <v>#REF!</v>
      </c>
      <c r="O109" s="153" t="e">
        <f>O7/#REF!</f>
        <v>#REF!</v>
      </c>
      <c r="P109" s="153" t="e">
        <f>P7/#REF!</f>
        <v>#REF!</v>
      </c>
      <c r="Q109" s="153" t="e">
        <f>SUM(N109:P109)</f>
        <v>#REF!</v>
      </c>
      <c r="R109" s="153" t="e">
        <f t="shared" ref="R109:R124" si="33">E109+I109+M109+Q109</f>
        <v>#REF!</v>
      </c>
    </row>
    <row r="110" spans="1:18">
      <c r="A110" s="273" t="s">
        <v>218</v>
      </c>
      <c r="B110" s="206" t="e">
        <f>B107+B108+B109</f>
        <v>#REF!</v>
      </c>
      <c r="C110" s="153" t="e">
        <f>C8/#REF!</f>
        <v>#REF!</v>
      </c>
      <c r="D110" s="153" t="e">
        <f>D8/#REF!</f>
        <v>#REF!</v>
      </c>
      <c r="E110" s="153" t="e">
        <f>SUM(B110:D110)</f>
        <v>#REF!</v>
      </c>
      <c r="F110" s="153" t="e">
        <f>F8/#REF!</f>
        <v>#REF!</v>
      </c>
      <c r="G110" s="153" t="e">
        <f>G8/#REF!</f>
        <v>#REF!</v>
      </c>
      <c r="H110" s="153" t="e">
        <f>H8/#REF!</f>
        <v>#REF!</v>
      </c>
      <c r="I110" s="153" t="e">
        <f>SUM(F110:H110)</f>
        <v>#REF!</v>
      </c>
      <c r="J110" s="153" t="e">
        <f>J8/#REF!</f>
        <v>#REF!</v>
      </c>
      <c r="K110" s="153" t="e">
        <f>K8/#REF!</f>
        <v>#REF!</v>
      </c>
      <c r="L110" s="153" t="e">
        <f>L8/#REF!</f>
        <v>#REF!</v>
      </c>
      <c r="M110" s="153" t="e">
        <f>SUM(J110:L110)</f>
        <v>#REF!</v>
      </c>
      <c r="N110" s="153" t="e">
        <f>N8/#REF!</f>
        <v>#REF!</v>
      </c>
      <c r="O110" s="153" t="e">
        <f>O8/#REF!</f>
        <v>#REF!</v>
      </c>
      <c r="P110" s="153" t="e">
        <f>P8/#REF!</f>
        <v>#REF!</v>
      </c>
      <c r="Q110" s="153" t="e">
        <f>SUM(N110:P110)</f>
        <v>#REF!</v>
      </c>
      <c r="R110" s="153" t="e">
        <f t="shared" si="33"/>
        <v>#REF!</v>
      </c>
    </row>
    <row r="111" spans="1:18">
      <c r="A111" s="275" t="s">
        <v>210</v>
      </c>
      <c r="C111" s="153" t="e">
        <f>C9/#REF!</f>
        <v>#REF!</v>
      </c>
      <c r="D111" s="153" t="e">
        <f>D9/#REF!</f>
        <v>#REF!</v>
      </c>
      <c r="E111" s="153" t="e">
        <f t="shared" ref="E111:E124" si="34">SUM(B111:D111)</f>
        <v>#REF!</v>
      </c>
      <c r="F111" s="153" t="e">
        <f>F9/#REF!</f>
        <v>#REF!</v>
      </c>
      <c r="G111" s="153" t="e">
        <f>G9/#REF!</f>
        <v>#REF!</v>
      </c>
      <c r="H111" s="153" t="e">
        <f>H9/#REF!</f>
        <v>#REF!</v>
      </c>
      <c r="I111" s="153" t="e">
        <f t="shared" ref="I111:I124" si="35">SUM(F111:H111)</f>
        <v>#REF!</v>
      </c>
      <c r="J111" s="153" t="e">
        <f>J9/#REF!</f>
        <v>#REF!</v>
      </c>
      <c r="K111" s="153" t="e">
        <f>K9/#REF!</f>
        <v>#REF!</v>
      </c>
      <c r="L111" s="153" t="e">
        <f>L9/#REF!</f>
        <v>#REF!</v>
      </c>
      <c r="M111" s="153" t="e">
        <f t="shared" ref="M111:M124" si="36">SUM(J111:L111)</f>
        <v>#REF!</v>
      </c>
      <c r="N111" s="153" t="e">
        <f>N9/#REF!</f>
        <v>#REF!</v>
      </c>
      <c r="O111" s="153" t="e">
        <f>O9/#REF!</f>
        <v>#REF!</v>
      </c>
      <c r="P111" s="153" t="e">
        <f>P9/#REF!</f>
        <v>#REF!</v>
      </c>
      <c r="Q111" s="153" t="e">
        <f t="shared" ref="Q111:Q124" si="37">SUM(N111:P111)</f>
        <v>#REF!</v>
      </c>
      <c r="R111" s="153" t="e">
        <f t="shared" si="33"/>
        <v>#REF!</v>
      </c>
    </row>
    <row r="112" spans="1:18">
      <c r="A112" s="276" t="s">
        <v>211</v>
      </c>
      <c r="B112" s="206" t="e">
        <f>B105-B110</f>
        <v>#REF!</v>
      </c>
      <c r="C112" s="217" t="e">
        <f>C110-C111</f>
        <v>#REF!</v>
      </c>
      <c r="D112" s="217" t="e">
        <f>D110-D111</f>
        <v>#REF!</v>
      </c>
      <c r="E112" s="224" t="e">
        <f t="shared" si="34"/>
        <v>#REF!</v>
      </c>
      <c r="F112" s="217" t="e">
        <f>F110-F111</f>
        <v>#REF!</v>
      </c>
      <c r="G112" s="217" t="e">
        <f>G110-G111</f>
        <v>#REF!</v>
      </c>
      <c r="H112" s="217" t="e">
        <f>H110-H111</f>
        <v>#REF!</v>
      </c>
      <c r="I112" s="224" t="e">
        <f t="shared" si="35"/>
        <v>#REF!</v>
      </c>
      <c r="J112" s="217" t="e">
        <f>J110-J111</f>
        <v>#REF!</v>
      </c>
      <c r="K112" s="217" t="e">
        <f>K110-K111</f>
        <v>#REF!</v>
      </c>
      <c r="L112" s="217" t="e">
        <f>L110-L111</f>
        <v>#REF!</v>
      </c>
      <c r="M112" s="224" t="e">
        <f t="shared" si="36"/>
        <v>#REF!</v>
      </c>
      <c r="N112" s="217" t="e">
        <f>N110-N111</f>
        <v>#REF!</v>
      </c>
      <c r="O112" s="217" t="e">
        <f>O110-O111</f>
        <v>#REF!</v>
      </c>
      <c r="P112" s="217" t="e">
        <f>P110-P111</f>
        <v>#REF!</v>
      </c>
      <c r="Q112" s="224" t="e">
        <f t="shared" si="37"/>
        <v>#REF!</v>
      </c>
      <c r="R112" s="224" t="e">
        <f t="shared" si="33"/>
        <v>#REF!</v>
      </c>
    </row>
    <row r="113" spans="1:18">
      <c r="A113" s="275" t="s">
        <v>212</v>
      </c>
      <c r="C113" s="153" t="e">
        <f>C11/#REF!</f>
        <v>#REF!</v>
      </c>
      <c r="D113" s="153" t="e">
        <f>D11/#REF!</f>
        <v>#REF!</v>
      </c>
      <c r="E113" s="153" t="e">
        <f t="shared" si="34"/>
        <v>#REF!</v>
      </c>
      <c r="F113" s="153" t="e">
        <f>F11/#REF!</f>
        <v>#REF!</v>
      </c>
      <c r="G113" s="153" t="e">
        <f>G11/#REF!</f>
        <v>#REF!</v>
      </c>
      <c r="H113" s="153" t="e">
        <f>H11/#REF!</f>
        <v>#REF!</v>
      </c>
      <c r="I113" s="153" t="e">
        <f t="shared" si="35"/>
        <v>#REF!</v>
      </c>
      <c r="J113" s="153" t="e">
        <f>J11/#REF!</f>
        <v>#REF!</v>
      </c>
      <c r="K113" s="153" t="e">
        <f>K11/#REF!</f>
        <v>#REF!</v>
      </c>
      <c r="L113" s="153" t="e">
        <f>L11/#REF!</f>
        <v>#REF!</v>
      </c>
      <c r="M113" s="153" t="e">
        <f t="shared" si="36"/>
        <v>#REF!</v>
      </c>
      <c r="N113" s="153" t="e">
        <f>N11/#REF!</f>
        <v>#REF!</v>
      </c>
      <c r="O113" s="153" t="e">
        <f>O11/#REF!</f>
        <v>#REF!</v>
      </c>
      <c r="P113" s="153" t="e">
        <f>P11/#REF!</f>
        <v>#REF!</v>
      </c>
      <c r="Q113" s="153" t="e">
        <f t="shared" si="37"/>
        <v>#REF!</v>
      </c>
      <c r="R113" s="153" t="e">
        <f t="shared" si="33"/>
        <v>#REF!</v>
      </c>
    </row>
    <row r="114" spans="1:18">
      <c r="A114" s="276"/>
      <c r="C114" s="153" t="e">
        <f>C12/#REF!</f>
        <v>#REF!</v>
      </c>
      <c r="D114" s="153" t="e">
        <f>D12/#REF!</f>
        <v>#REF!</v>
      </c>
      <c r="E114" s="153" t="e">
        <f t="shared" si="34"/>
        <v>#REF!</v>
      </c>
      <c r="F114" s="153" t="e">
        <f>F12/#REF!</f>
        <v>#REF!</v>
      </c>
      <c r="G114" s="153" t="e">
        <f>G12/#REF!</f>
        <v>#REF!</v>
      </c>
      <c r="H114" s="153" t="e">
        <f>H12/#REF!</f>
        <v>#REF!</v>
      </c>
      <c r="I114" s="153" t="e">
        <f t="shared" si="35"/>
        <v>#REF!</v>
      </c>
      <c r="J114" s="153" t="e">
        <f>J12/#REF!</f>
        <v>#REF!</v>
      </c>
      <c r="K114" s="153" t="e">
        <f>K12/#REF!</f>
        <v>#REF!</v>
      </c>
      <c r="L114" s="153" t="e">
        <f>L12/#REF!</f>
        <v>#REF!</v>
      </c>
      <c r="M114" s="153" t="e">
        <f t="shared" si="36"/>
        <v>#REF!</v>
      </c>
      <c r="N114" s="153" t="e">
        <f>N12/#REF!</f>
        <v>#REF!</v>
      </c>
      <c r="O114" s="153" t="e">
        <f>O12/#REF!</f>
        <v>#REF!</v>
      </c>
      <c r="P114" s="153" t="e">
        <f>P12/#REF!</f>
        <v>#REF!</v>
      </c>
      <c r="Q114" s="153" t="e">
        <f t="shared" si="37"/>
        <v>#REF!</v>
      </c>
      <c r="R114" s="153" t="e">
        <f t="shared" si="33"/>
        <v>#REF!</v>
      </c>
    </row>
    <row r="115" spans="1:18">
      <c r="A115" s="276" t="s">
        <v>213</v>
      </c>
      <c r="C115" s="153" t="e">
        <f>C13/#REF!</f>
        <v>#REF!</v>
      </c>
      <c r="D115" s="153" t="e">
        <f>D13/#REF!</f>
        <v>#REF!</v>
      </c>
      <c r="E115" s="153" t="e">
        <f t="shared" si="34"/>
        <v>#REF!</v>
      </c>
      <c r="F115" s="153" t="e">
        <f>F13/#REF!</f>
        <v>#REF!</v>
      </c>
      <c r="G115" s="153" t="e">
        <f>G13/#REF!</f>
        <v>#REF!</v>
      </c>
      <c r="H115" s="153" t="e">
        <f>H13/#REF!</f>
        <v>#REF!</v>
      </c>
      <c r="I115" s="153" t="e">
        <f t="shared" si="35"/>
        <v>#REF!</v>
      </c>
      <c r="J115" s="153" t="e">
        <f>J13/#REF!</f>
        <v>#REF!</v>
      </c>
      <c r="K115" s="153" t="e">
        <f>K13/#REF!</f>
        <v>#REF!</v>
      </c>
      <c r="L115" s="153" t="e">
        <f>L13/#REF!</f>
        <v>#REF!</v>
      </c>
      <c r="M115" s="153" t="e">
        <f t="shared" si="36"/>
        <v>#REF!</v>
      </c>
      <c r="N115" s="153" t="e">
        <f>N13/#REF!</f>
        <v>#REF!</v>
      </c>
      <c r="O115" s="153" t="e">
        <f>O13/#REF!</f>
        <v>#REF!</v>
      </c>
      <c r="P115" s="153" t="e">
        <f>P13/#REF!</f>
        <v>#REF!</v>
      </c>
      <c r="Q115" s="153" t="e">
        <f t="shared" si="37"/>
        <v>#REF!</v>
      </c>
      <c r="R115" s="153" t="e">
        <f t="shared" si="33"/>
        <v>#REF!</v>
      </c>
    </row>
    <row r="116" spans="1:18">
      <c r="A116" s="276" t="s">
        <v>214</v>
      </c>
      <c r="C116" s="153" t="e">
        <f>C14/#REF!</f>
        <v>#REF!</v>
      </c>
      <c r="D116" s="153" t="e">
        <f>D14/#REF!</f>
        <v>#REF!</v>
      </c>
      <c r="E116" s="153" t="e">
        <f t="shared" si="34"/>
        <v>#REF!</v>
      </c>
      <c r="F116" s="153" t="e">
        <f>F14/#REF!</f>
        <v>#REF!</v>
      </c>
      <c r="G116" s="153" t="e">
        <f>G14/#REF!</f>
        <v>#REF!</v>
      </c>
      <c r="H116" s="153" t="e">
        <f>H14/#REF!</f>
        <v>#REF!</v>
      </c>
      <c r="I116" s="153" t="e">
        <f t="shared" si="35"/>
        <v>#REF!</v>
      </c>
      <c r="J116" s="153" t="e">
        <f>J14/#REF!</f>
        <v>#REF!</v>
      </c>
      <c r="K116" s="153" t="e">
        <f>K14/#REF!</f>
        <v>#REF!</v>
      </c>
      <c r="L116" s="153" t="e">
        <f>L14/#REF!</f>
        <v>#REF!</v>
      </c>
      <c r="M116" s="153" t="e">
        <f t="shared" si="36"/>
        <v>#REF!</v>
      </c>
      <c r="N116" s="153" t="e">
        <f>N14/#REF!</f>
        <v>#REF!</v>
      </c>
      <c r="O116" s="153" t="e">
        <f>O14/#REF!</f>
        <v>#REF!</v>
      </c>
      <c r="P116" s="153" t="e">
        <f>P14/#REF!</f>
        <v>#REF!</v>
      </c>
      <c r="Q116" s="153" t="e">
        <f t="shared" si="37"/>
        <v>#REF!</v>
      </c>
      <c r="R116" s="153" t="e">
        <f t="shared" si="33"/>
        <v>#REF!</v>
      </c>
    </row>
    <row r="117" spans="1:18">
      <c r="A117" s="276" t="s">
        <v>215</v>
      </c>
      <c r="B117" s="239">
        <f>B115+B116</f>
        <v>0</v>
      </c>
      <c r="C117" s="153" t="e">
        <f>C15/#REF!</f>
        <v>#REF!</v>
      </c>
      <c r="D117" s="153" t="e">
        <f>D15/#REF!</f>
        <v>#REF!</v>
      </c>
      <c r="E117" s="153" t="e">
        <f t="shared" si="34"/>
        <v>#REF!</v>
      </c>
      <c r="F117" s="153" t="e">
        <f>F15/#REF!</f>
        <v>#REF!</v>
      </c>
      <c r="G117" s="153" t="e">
        <f>G15/#REF!</f>
        <v>#REF!</v>
      </c>
      <c r="H117" s="153" t="e">
        <f>H15/#REF!</f>
        <v>#REF!</v>
      </c>
      <c r="I117" s="153" t="e">
        <f t="shared" si="35"/>
        <v>#REF!</v>
      </c>
      <c r="J117" s="153" t="e">
        <f>J15/#REF!</f>
        <v>#REF!</v>
      </c>
      <c r="K117" s="153" t="e">
        <f>K15/#REF!</f>
        <v>#REF!</v>
      </c>
      <c r="L117" s="153" t="e">
        <f>L15/#REF!</f>
        <v>#REF!</v>
      </c>
      <c r="M117" s="153" t="e">
        <f t="shared" si="36"/>
        <v>#REF!</v>
      </c>
      <c r="N117" s="153" t="e">
        <f>N15/#REF!</f>
        <v>#REF!</v>
      </c>
      <c r="O117" s="153" t="e">
        <f>O15/#REF!</f>
        <v>#REF!</v>
      </c>
      <c r="P117" s="153" t="e">
        <f>P15/#REF!</f>
        <v>#REF!</v>
      </c>
      <c r="Q117" s="153" t="e">
        <f t="shared" si="37"/>
        <v>#REF!</v>
      </c>
      <c r="R117" s="153" t="e">
        <f t="shared" si="33"/>
        <v>#REF!</v>
      </c>
    </row>
    <row r="118" spans="1:18">
      <c r="A118" s="275" t="s">
        <v>216</v>
      </c>
      <c r="C118" s="153" t="e">
        <f>C16/#REF!</f>
        <v>#REF!</v>
      </c>
      <c r="D118" s="153" t="e">
        <f>D16/#REF!</f>
        <v>#REF!</v>
      </c>
      <c r="E118" s="153" t="e">
        <f t="shared" si="34"/>
        <v>#REF!</v>
      </c>
      <c r="F118" s="153" t="e">
        <f>F16/#REF!</f>
        <v>#REF!</v>
      </c>
      <c r="G118" s="153" t="e">
        <f>G16/#REF!</f>
        <v>#REF!</v>
      </c>
      <c r="H118" s="153" t="e">
        <f>H16/#REF!</f>
        <v>#REF!</v>
      </c>
      <c r="I118" s="153" t="e">
        <f t="shared" si="35"/>
        <v>#REF!</v>
      </c>
      <c r="J118" s="153" t="e">
        <f>J16/#REF!</f>
        <v>#REF!</v>
      </c>
      <c r="K118" s="153" t="e">
        <f>K16/#REF!</f>
        <v>#REF!</v>
      </c>
      <c r="L118" s="153" t="e">
        <f>L16/#REF!</f>
        <v>#REF!</v>
      </c>
      <c r="M118" s="153" t="e">
        <f t="shared" si="36"/>
        <v>#REF!</v>
      </c>
      <c r="N118" s="153" t="e">
        <f>N16/#REF!</f>
        <v>#REF!</v>
      </c>
      <c r="O118" s="153" t="e">
        <f>O16/#REF!</f>
        <v>#REF!</v>
      </c>
      <c r="P118" s="153" t="e">
        <f>P16/#REF!</f>
        <v>#REF!</v>
      </c>
      <c r="Q118" s="153" t="e">
        <f t="shared" si="37"/>
        <v>#REF!</v>
      </c>
      <c r="R118" s="153" t="e">
        <f t="shared" si="33"/>
        <v>#REF!</v>
      </c>
    </row>
    <row r="119" spans="1:18">
      <c r="A119" s="276"/>
      <c r="C119" s="153" t="e">
        <f>C17/#REF!</f>
        <v>#REF!</v>
      </c>
      <c r="D119" s="153" t="e">
        <f>D17/#REF!</f>
        <v>#REF!</v>
      </c>
      <c r="E119" s="153" t="e">
        <f t="shared" si="34"/>
        <v>#REF!</v>
      </c>
      <c r="F119" s="153" t="e">
        <f>F17/#REF!</f>
        <v>#REF!</v>
      </c>
      <c r="G119" s="153" t="e">
        <f>G17/#REF!</f>
        <v>#REF!</v>
      </c>
      <c r="H119" s="153" t="e">
        <f>H17/#REF!</f>
        <v>#REF!</v>
      </c>
      <c r="I119" s="153" t="e">
        <f t="shared" si="35"/>
        <v>#REF!</v>
      </c>
      <c r="J119" s="153" t="e">
        <f>J17/#REF!</f>
        <v>#REF!</v>
      </c>
      <c r="K119" s="153" t="e">
        <f>K17/#REF!</f>
        <v>#REF!</v>
      </c>
      <c r="L119" s="153" t="e">
        <f>L17/#REF!</f>
        <v>#REF!</v>
      </c>
      <c r="M119" s="153" t="e">
        <f t="shared" si="36"/>
        <v>#REF!</v>
      </c>
      <c r="N119" s="153" t="e">
        <f>N17/#REF!</f>
        <v>#REF!</v>
      </c>
      <c r="O119" s="153" t="e">
        <f>O17/#REF!</f>
        <v>#REF!</v>
      </c>
      <c r="P119" s="153" t="e">
        <f>P17/#REF!</f>
        <v>#REF!</v>
      </c>
      <c r="Q119" s="153" t="e">
        <f t="shared" si="37"/>
        <v>#REF!</v>
      </c>
      <c r="R119" s="153" t="e">
        <f t="shared" si="33"/>
        <v>#REF!</v>
      </c>
    </row>
    <row r="120" spans="1:18">
      <c r="A120" s="275" t="s">
        <v>217</v>
      </c>
      <c r="C120" s="153" t="e">
        <f>C18/#REF!</f>
        <v>#REF!</v>
      </c>
      <c r="D120" s="153" t="e">
        <f>D18/#REF!</f>
        <v>#REF!</v>
      </c>
      <c r="E120" s="153" t="e">
        <f t="shared" si="34"/>
        <v>#REF!</v>
      </c>
      <c r="F120" s="153" t="e">
        <f>F18/#REF!</f>
        <v>#REF!</v>
      </c>
      <c r="G120" s="153" t="e">
        <f>G18/#REF!</f>
        <v>#REF!</v>
      </c>
      <c r="H120" s="153" t="e">
        <f>H18/#REF!</f>
        <v>#REF!</v>
      </c>
      <c r="I120" s="153" t="e">
        <f t="shared" si="35"/>
        <v>#REF!</v>
      </c>
      <c r="J120" s="153" t="e">
        <f>J18/#REF!</f>
        <v>#REF!</v>
      </c>
      <c r="K120" s="153" t="e">
        <f>K18/#REF!</f>
        <v>#REF!</v>
      </c>
      <c r="L120" s="153" t="e">
        <f>L18/#REF!</f>
        <v>#REF!</v>
      </c>
      <c r="M120" s="153" t="e">
        <f t="shared" si="36"/>
        <v>#REF!</v>
      </c>
      <c r="N120" s="153" t="e">
        <f>N18/#REF!</f>
        <v>#REF!</v>
      </c>
      <c r="O120" s="153" t="e">
        <f>O18/#REF!</f>
        <v>#REF!</v>
      </c>
      <c r="P120" s="153" t="e">
        <f>P18/#REF!</f>
        <v>#REF!</v>
      </c>
      <c r="Q120" s="153" t="e">
        <f t="shared" si="37"/>
        <v>#REF!</v>
      </c>
      <c r="R120" s="153" t="e">
        <f t="shared" si="33"/>
        <v>#REF!</v>
      </c>
    </row>
    <row r="121" spans="1:18">
      <c r="B121" s="239"/>
      <c r="C121" s="153" t="e">
        <f>C19/#REF!</f>
        <v>#REF!</v>
      </c>
      <c r="D121" s="153" t="e">
        <f>D19/#REF!</f>
        <v>#REF!</v>
      </c>
      <c r="E121" s="153" t="e">
        <f t="shared" si="34"/>
        <v>#REF!</v>
      </c>
      <c r="F121" s="153" t="e">
        <f>F19/#REF!</f>
        <v>#REF!</v>
      </c>
      <c r="G121" s="153" t="e">
        <f>G19/#REF!</f>
        <v>#REF!</v>
      </c>
      <c r="H121" s="153" t="e">
        <f>H19/#REF!</f>
        <v>#REF!</v>
      </c>
      <c r="I121" s="153" t="e">
        <f t="shared" si="35"/>
        <v>#REF!</v>
      </c>
      <c r="J121" s="153" t="e">
        <f>J19/#REF!</f>
        <v>#REF!</v>
      </c>
      <c r="K121" s="153" t="e">
        <f>K19/#REF!</f>
        <v>#REF!</v>
      </c>
      <c r="L121" s="153" t="e">
        <f>L19/#REF!</f>
        <v>#REF!</v>
      </c>
      <c r="M121" s="153" t="e">
        <f t="shared" si="36"/>
        <v>#REF!</v>
      </c>
      <c r="N121" s="153" t="e">
        <f>N19/#REF!</f>
        <v>#REF!</v>
      </c>
      <c r="O121" s="153" t="e">
        <f>O19/#REF!</f>
        <v>#REF!</v>
      </c>
      <c r="P121" s="153" t="e">
        <f>P19/#REF!</f>
        <v>#REF!</v>
      </c>
      <c r="Q121" s="153" t="e">
        <f t="shared" si="37"/>
        <v>#REF!</v>
      </c>
      <c r="R121" s="153" t="e">
        <f t="shared" si="33"/>
        <v>#REF!</v>
      </c>
    </row>
    <row r="122" spans="1:18">
      <c r="A122" s="273" t="s">
        <v>219</v>
      </c>
      <c r="B122" s="206">
        <f>B119+B120+B121</f>
        <v>0</v>
      </c>
      <c r="C122" s="153" t="e">
        <f>C20/#REF!</f>
        <v>#REF!</v>
      </c>
      <c r="D122" s="153" t="e">
        <f>D20/#REF!</f>
        <v>#REF!</v>
      </c>
      <c r="E122" s="153" t="e">
        <f t="shared" si="34"/>
        <v>#REF!</v>
      </c>
      <c r="F122" s="153" t="e">
        <f>F20/#REF!</f>
        <v>#REF!</v>
      </c>
      <c r="G122" s="153" t="e">
        <f>G20/#REF!</f>
        <v>#REF!</v>
      </c>
      <c r="H122" s="153" t="e">
        <f>H20/#REF!</f>
        <v>#REF!</v>
      </c>
      <c r="I122" s="153" t="e">
        <f t="shared" si="35"/>
        <v>#REF!</v>
      </c>
      <c r="J122" s="153" t="e">
        <f>J20/#REF!</f>
        <v>#REF!</v>
      </c>
      <c r="K122" s="153" t="e">
        <f>K20/#REF!</f>
        <v>#REF!</v>
      </c>
      <c r="L122" s="153" t="e">
        <f>L20/#REF!</f>
        <v>#REF!</v>
      </c>
      <c r="M122" s="153" t="e">
        <f t="shared" si="36"/>
        <v>#REF!</v>
      </c>
      <c r="N122" s="153" t="e">
        <f>N20/#REF!</f>
        <v>#REF!</v>
      </c>
      <c r="O122" s="153" t="e">
        <f>O20/#REF!</f>
        <v>#REF!</v>
      </c>
      <c r="P122" s="153" t="e">
        <f>P20/#REF!</f>
        <v>#REF!</v>
      </c>
      <c r="Q122" s="153" t="e">
        <f t="shared" si="37"/>
        <v>#REF!</v>
      </c>
      <c r="R122" s="153" t="e">
        <f t="shared" si="33"/>
        <v>#REF!</v>
      </c>
    </row>
    <row r="123" spans="1:18">
      <c r="A123" s="275" t="s">
        <v>210</v>
      </c>
      <c r="C123" s="222" t="e">
        <f>SUM(C113:C115,C118:C122)</f>
        <v>#REF!</v>
      </c>
      <c r="D123" s="222" t="e">
        <f>SUM(D113:D115,D118:D122)</f>
        <v>#REF!</v>
      </c>
      <c r="E123" s="224" t="e">
        <f t="shared" si="34"/>
        <v>#REF!</v>
      </c>
      <c r="F123" s="222" t="e">
        <f>SUM(F113:F115,F118:F122)</f>
        <v>#REF!</v>
      </c>
      <c r="G123" s="222" t="e">
        <f>SUM(G113:G115,G118:G122)</f>
        <v>#REF!</v>
      </c>
      <c r="H123" s="222" t="e">
        <f>SUM(H113:H115,H118:H122)</f>
        <v>#REF!</v>
      </c>
      <c r="I123" s="224" t="e">
        <f t="shared" si="35"/>
        <v>#REF!</v>
      </c>
      <c r="J123" s="222" t="e">
        <f>SUM(J113:J115,J118:J122)</f>
        <v>#REF!</v>
      </c>
      <c r="K123" s="222" t="e">
        <f>SUM(K113:K115,K118:K122)</f>
        <v>#REF!</v>
      </c>
      <c r="L123" s="222" t="e">
        <f>SUM(L113:L115,L118:L122)</f>
        <v>#REF!</v>
      </c>
      <c r="M123" s="224" t="e">
        <f t="shared" si="36"/>
        <v>#REF!</v>
      </c>
      <c r="N123" s="222" t="e">
        <f>SUM(N113:N115,N118:N122)</f>
        <v>#REF!</v>
      </c>
      <c r="O123" s="222" t="e">
        <f>SUM(O113:O115,O118:O122)</f>
        <v>#REF!</v>
      </c>
      <c r="P123" s="222" t="e">
        <f>SUM(P113:P115,P118:P122)</f>
        <v>#REF!</v>
      </c>
      <c r="Q123" s="224" t="e">
        <f t="shared" si="37"/>
        <v>#REF!</v>
      </c>
      <c r="R123" s="222" t="e">
        <f t="shared" si="33"/>
        <v>#REF!</v>
      </c>
    </row>
    <row r="124" spans="1:18">
      <c r="A124" s="276" t="s">
        <v>211</v>
      </c>
      <c r="B124" s="206">
        <f>B117-B122</f>
        <v>0</v>
      </c>
      <c r="C124" s="224" t="e">
        <f>C112-C123</f>
        <v>#REF!</v>
      </c>
      <c r="D124" s="224" t="e">
        <f>D112-D123</f>
        <v>#REF!</v>
      </c>
      <c r="E124" s="224" t="e">
        <f t="shared" si="34"/>
        <v>#REF!</v>
      </c>
      <c r="F124" s="224" t="e">
        <f>F112-F123</f>
        <v>#REF!</v>
      </c>
      <c r="G124" s="224" t="e">
        <f>G112-G123</f>
        <v>#REF!</v>
      </c>
      <c r="H124" s="224" t="e">
        <f>H112-H123</f>
        <v>#REF!</v>
      </c>
      <c r="I124" s="224" t="e">
        <f t="shared" si="35"/>
        <v>#REF!</v>
      </c>
      <c r="J124" s="224" t="e">
        <f>J112-J123</f>
        <v>#REF!</v>
      </c>
      <c r="K124" s="224" t="e">
        <f>K112-K123</f>
        <v>#REF!</v>
      </c>
      <c r="L124" s="224" t="e">
        <f>L112-L123</f>
        <v>#REF!</v>
      </c>
      <c r="M124" s="224" t="e">
        <f t="shared" si="36"/>
        <v>#REF!</v>
      </c>
      <c r="N124" s="224" t="e">
        <f>N112-N123</f>
        <v>#REF!</v>
      </c>
      <c r="O124" s="224" t="e">
        <f>O112-O123</f>
        <v>#REF!</v>
      </c>
      <c r="P124" s="224" t="e">
        <f>P112-P123</f>
        <v>#REF!</v>
      </c>
      <c r="Q124" s="224" t="e">
        <f t="shared" si="37"/>
        <v>#REF!</v>
      </c>
      <c r="R124" s="224" t="e">
        <f t="shared" si="33"/>
        <v>#REF!</v>
      </c>
    </row>
    <row r="125" spans="1:18" s="226" customFormat="1">
      <c r="A125" s="275" t="s">
        <v>212</v>
      </c>
      <c r="B125" s="206"/>
      <c r="C125" s="226" t="e">
        <f t="shared" ref="C125:R125" si="38">C124/C112</f>
        <v>#REF!</v>
      </c>
      <c r="D125" s="226" t="e">
        <f t="shared" si="38"/>
        <v>#REF!</v>
      </c>
      <c r="E125" s="226" t="e">
        <f t="shared" si="38"/>
        <v>#REF!</v>
      </c>
      <c r="F125" s="226" t="e">
        <f t="shared" si="38"/>
        <v>#REF!</v>
      </c>
      <c r="G125" s="226" t="e">
        <f t="shared" si="38"/>
        <v>#REF!</v>
      </c>
      <c r="H125" s="226" t="e">
        <f t="shared" si="38"/>
        <v>#REF!</v>
      </c>
      <c r="I125" s="226" t="e">
        <f t="shared" si="38"/>
        <v>#REF!</v>
      </c>
      <c r="J125" s="226" t="e">
        <f t="shared" si="38"/>
        <v>#REF!</v>
      </c>
      <c r="K125" s="226" t="e">
        <f t="shared" si="38"/>
        <v>#REF!</v>
      </c>
      <c r="L125" s="226" t="e">
        <f t="shared" si="38"/>
        <v>#REF!</v>
      </c>
      <c r="M125" s="226" t="e">
        <f t="shared" si="38"/>
        <v>#REF!</v>
      </c>
      <c r="N125" s="226" t="e">
        <f t="shared" si="38"/>
        <v>#REF!</v>
      </c>
      <c r="O125" s="226" t="e">
        <f t="shared" si="38"/>
        <v>#REF!</v>
      </c>
      <c r="P125" s="226" t="e">
        <f t="shared" si="38"/>
        <v>#REF!</v>
      </c>
      <c r="Q125" s="226" t="e">
        <f t="shared" si="38"/>
        <v>#REF!</v>
      </c>
      <c r="R125" s="226" t="e">
        <f t="shared" si="38"/>
        <v>#REF!</v>
      </c>
    </row>
    <row r="126" spans="1:18">
      <c r="A126" s="276"/>
      <c r="C126" s="153" t="e">
        <f>C24/#REF!</f>
        <v>#REF!</v>
      </c>
      <c r="D126" s="153" t="e">
        <f>D24/#REF!</f>
        <v>#REF!</v>
      </c>
      <c r="E126" s="240" t="e">
        <f>SUM(B126:D126)</f>
        <v>#REF!</v>
      </c>
      <c r="F126" s="153" t="e">
        <f>F24/#REF!</f>
        <v>#REF!</v>
      </c>
      <c r="G126" s="153" t="e">
        <f>G24/#REF!</f>
        <v>#REF!</v>
      </c>
      <c r="H126" s="153" t="e">
        <f>H24/#REF!</f>
        <v>#REF!</v>
      </c>
      <c r="I126" s="240" t="e">
        <f>SUM(F126:H126)</f>
        <v>#REF!</v>
      </c>
      <c r="J126" s="153" t="e">
        <f>J24/#REF!</f>
        <v>#REF!</v>
      </c>
      <c r="K126" s="153" t="e">
        <f>K24/#REF!</f>
        <v>#REF!</v>
      </c>
      <c r="L126" s="153" t="e">
        <f>L24/#REF!</f>
        <v>#REF!</v>
      </c>
      <c r="M126" s="240" t="e">
        <f>SUM(J126:L126)</f>
        <v>#REF!</v>
      </c>
      <c r="N126" s="153" t="e">
        <f>N24/#REF!</f>
        <v>#REF!</v>
      </c>
      <c r="O126" s="153" t="e">
        <f>O24/#REF!</f>
        <v>#REF!</v>
      </c>
      <c r="P126" s="153" t="e">
        <f>P24/#REF!</f>
        <v>#REF!</v>
      </c>
      <c r="Q126" s="240" t="e">
        <f>SUM(N126:P126)</f>
        <v>#REF!</v>
      </c>
      <c r="R126" s="153" t="e">
        <f>E126+I126+M126+Q126</f>
        <v>#REF!</v>
      </c>
    </row>
    <row r="127" spans="1:18">
      <c r="A127" s="276" t="s">
        <v>213</v>
      </c>
      <c r="B127" s="206" t="e">
        <f t="shared" ref="B127:B128" si="39">B103-B115</f>
        <v>#REF!</v>
      </c>
      <c r="C127" s="153" t="e">
        <f>C25/#REF!</f>
        <v>#REF!</v>
      </c>
      <c r="D127" s="153" t="e">
        <f>D25/#REF!</f>
        <v>#REF!</v>
      </c>
      <c r="E127" s="240" t="e">
        <f>SUM(B127:D127)</f>
        <v>#REF!</v>
      </c>
      <c r="F127" s="153" t="e">
        <f>F25/#REF!</f>
        <v>#REF!</v>
      </c>
      <c r="G127" s="153" t="e">
        <f>G25/#REF!</f>
        <v>#REF!</v>
      </c>
      <c r="H127" s="153" t="e">
        <f>H25/#REF!</f>
        <v>#REF!</v>
      </c>
      <c r="I127" s="240" t="e">
        <f>SUM(F127:H127)</f>
        <v>#REF!</v>
      </c>
      <c r="J127" s="153" t="e">
        <f>J25/#REF!</f>
        <v>#REF!</v>
      </c>
      <c r="K127" s="153" t="e">
        <f>K25/#REF!</f>
        <v>#REF!</v>
      </c>
      <c r="L127" s="153" t="e">
        <f>L25/#REF!</f>
        <v>#REF!</v>
      </c>
      <c r="M127" s="240" t="e">
        <f>SUM(J127:L127)</f>
        <v>#REF!</v>
      </c>
      <c r="N127" s="153" t="e">
        <f>N25/#REF!</f>
        <v>#REF!</v>
      </c>
      <c r="O127" s="153" t="e">
        <f>O25/#REF!</f>
        <v>#REF!</v>
      </c>
      <c r="P127" s="153" t="e">
        <f>P25/#REF!</f>
        <v>#REF!</v>
      </c>
      <c r="Q127" s="240" t="e">
        <f>SUM(N127:P127)</f>
        <v>#REF!</v>
      </c>
      <c r="R127" s="153" t="e">
        <f>E127+I127+M127+Q127</f>
        <v>#REF!</v>
      </c>
    </row>
    <row r="128" spans="1:18">
      <c r="A128" s="276" t="s">
        <v>214</v>
      </c>
      <c r="B128" s="206" t="e">
        <f t="shared" si="39"/>
        <v>#REF!</v>
      </c>
      <c r="C128" s="153" t="e">
        <f>C26/#REF!</f>
        <v>#REF!</v>
      </c>
      <c r="D128" s="153" t="e">
        <f>D26/#REF!</f>
        <v>#REF!</v>
      </c>
      <c r="E128" s="240" t="e">
        <f>SUM(B128:D128)</f>
        <v>#REF!</v>
      </c>
      <c r="F128" s="153" t="e">
        <f>F26/#REF!</f>
        <v>#REF!</v>
      </c>
      <c r="G128" s="153" t="e">
        <f>G26/#REF!</f>
        <v>#REF!</v>
      </c>
      <c r="H128" s="153" t="e">
        <f>H26/#REF!</f>
        <v>#REF!</v>
      </c>
      <c r="I128" s="240" t="e">
        <f>SUM(F128:H128)</f>
        <v>#REF!</v>
      </c>
      <c r="J128" s="153" t="e">
        <f>J26/#REF!</f>
        <v>#REF!</v>
      </c>
      <c r="K128" s="153" t="e">
        <f>K26/#REF!</f>
        <v>#REF!</v>
      </c>
      <c r="L128" s="153" t="e">
        <f>L26/#REF!</f>
        <v>#REF!</v>
      </c>
      <c r="M128" s="240" t="e">
        <f>SUM(J128:L128)</f>
        <v>#REF!</v>
      </c>
      <c r="N128" s="153" t="e">
        <f>N26/#REF!</f>
        <v>#REF!</v>
      </c>
      <c r="O128" s="153" t="e">
        <f>O26/#REF!</f>
        <v>#REF!</v>
      </c>
      <c r="P128" s="153" t="e">
        <f>P26/#REF!</f>
        <v>#REF!</v>
      </c>
      <c r="Q128" s="240" t="e">
        <f>SUM(N128:P128)</f>
        <v>#REF!</v>
      </c>
      <c r="R128" s="153" t="e">
        <f>E128+I128+M128+Q128</f>
        <v>#REF!</v>
      </c>
    </row>
    <row r="129" spans="1:18">
      <c r="A129" s="276" t="s">
        <v>215</v>
      </c>
      <c r="B129" s="239" t="e">
        <f>B127+B128</f>
        <v>#REF!</v>
      </c>
      <c r="C129" s="224" t="e">
        <f>SUM(C126:C128)</f>
        <v>#REF!</v>
      </c>
      <c r="D129" s="224" t="e">
        <f>SUM(D126:D128)</f>
        <v>#REF!</v>
      </c>
      <c r="E129" s="217" t="e">
        <f>SUM(B129:D129)</f>
        <v>#REF!</v>
      </c>
      <c r="F129" s="224" t="e">
        <f>SUM(F126:F128)</f>
        <v>#REF!</v>
      </c>
      <c r="G129" s="224" t="e">
        <f>SUM(G126:G128)</f>
        <v>#REF!</v>
      </c>
      <c r="H129" s="224" t="e">
        <f>SUM(H126:H128)</f>
        <v>#REF!</v>
      </c>
      <c r="I129" s="217" t="e">
        <f>SUM(F129:H129)</f>
        <v>#REF!</v>
      </c>
      <c r="J129" s="224" t="e">
        <f>SUM(J126:J128)</f>
        <v>#REF!</v>
      </c>
      <c r="K129" s="224" t="e">
        <f>SUM(K126:K128)</f>
        <v>#REF!</v>
      </c>
      <c r="L129" s="224" t="e">
        <f>SUM(L126:L128)</f>
        <v>#REF!</v>
      </c>
      <c r="M129" s="217" t="e">
        <f>SUM(J129:L129)</f>
        <v>#REF!</v>
      </c>
      <c r="N129" s="224" t="e">
        <f>SUM(N126:N128)</f>
        <v>#REF!</v>
      </c>
      <c r="O129" s="224" t="e">
        <f>SUM(O126:O128)</f>
        <v>#REF!</v>
      </c>
      <c r="P129" s="224" t="e">
        <f>SUM(P126:P128)</f>
        <v>#REF!</v>
      </c>
      <c r="Q129" s="217" t="e">
        <f>SUM(N129:P129)</f>
        <v>#REF!</v>
      </c>
      <c r="R129" s="224" t="e">
        <f>E129+I129+M129+Q129</f>
        <v>#REF!</v>
      </c>
    </row>
    <row r="130" spans="1:18" s="226" customFormat="1">
      <c r="A130" s="275" t="s">
        <v>216</v>
      </c>
      <c r="B130" s="206"/>
      <c r="C130" s="226" t="e">
        <f t="shared" ref="C130:R130" si="40">C129/C112</f>
        <v>#REF!</v>
      </c>
      <c r="D130" s="226" t="e">
        <f t="shared" si="40"/>
        <v>#REF!</v>
      </c>
      <c r="E130" s="226" t="e">
        <f t="shared" si="40"/>
        <v>#REF!</v>
      </c>
      <c r="F130" s="226" t="e">
        <f t="shared" si="40"/>
        <v>#REF!</v>
      </c>
      <c r="G130" s="226" t="e">
        <f t="shared" si="40"/>
        <v>#REF!</v>
      </c>
      <c r="H130" s="226" t="e">
        <f t="shared" si="40"/>
        <v>#REF!</v>
      </c>
      <c r="I130" s="226" t="e">
        <f t="shared" si="40"/>
        <v>#REF!</v>
      </c>
      <c r="J130" s="226" t="e">
        <f t="shared" si="40"/>
        <v>#REF!</v>
      </c>
      <c r="K130" s="226" t="e">
        <f t="shared" si="40"/>
        <v>#REF!</v>
      </c>
      <c r="L130" s="226" t="e">
        <f t="shared" si="40"/>
        <v>#REF!</v>
      </c>
      <c r="M130" s="226" t="e">
        <f t="shared" si="40"/>
        <v>#REF!</v>
      </c>
      <c r="N130" s="226" t="e">
        <f t="shared" si="40"/>
        <v>#REF!</v>
      </c>
      <c r="O130" s="226" t="e">
        <f t="shared" si="40"/>
        <v>#REF!</v>
      </c>
      <c r="P130" s="226" t="e">
        <f t="shared" si="40"/>
        <v>#REF!</v>
      </c>
      <c r="Q130" s="226" t="e">
        <f t="shared" si="40"/>
        <v>#REF!</v>
      </c>
      <c r="R130" s="226" t="e">
        <f t="shared" si="40"/>
        <v>#REF!</v>
      </c>
    </row>
    <row r="131" spans="1:18">
      <c r="A131" s="276"/>
      <c r="B131" s="206" t="e">
        <f t="shared" ref="B131:B133" si="41">B107-B119</f>
        <v>#REF!</v>
      </c>
      <c r="C131" s="228" t="e">
        <f>C124-C129</f>
        <v>#REF!</v>
      </c>
      <c r="D131" s="228" t="e">
        <f>D124-D129</f>
        <v>#REF!</v>
      </c>
      <c r="E131" s="228" t="e">
        <f>SUM(B131:D131)</f>
        <v>#REF!</v>
      </c>
      <c r="F131" s="228" t="e">
        <f>F124-F129</f>
        <v>#REF!</v>
      </c>
      <c r="G131" s="228" t="e">
        <f>G124-G129</f>
        <v>#REF!</v>
      </c>
      <c r="H131" s="228" t="e">
        <f>H124-H129</f>
        <v>#REF!</v>
      </c>
      <c r="I131" s="228" t="e">
        <f>SUM(F131:H131)</f>
        <v>#REF!</v>
      </c>
      <c r="J131" s="228" t="e">
        <f>J124-J129</f>
        <v>#REF!</v>
      </c>
      <c r="K131" s="228" t="e">
        <f>K124-K129</f>
        <v>#REF!</v>
      </c>
      <c r="L131" s="228" t="e">
        <f>L124-L129</f>
        <v>#REF!</v>
      </c>
      <c r="M131" s="228" t="e">
        <f>SUM(J131:L131)</f>
        <v>#REF!</v>
      </c>
      <c r="N131" s="228" t="e">
        <f>N124-N129</f>
        <v>#REF!</v>
      </c>
      <c r="O131" s="228" t="e">
        <f>O124-O129</f>
        <v>#REF!</v>
      </c>
      <c r="P131" s="228" t="e">
        <f>P124-P129</f>
        <v>#REF!</v>
      </c>
      <c r="Q131" s="228" t="e">
        <f>SUM(N131:P131)</f>
        <v>#REF!</v>
      </c>
      <c r="R131" s="222" t="e">
        <f>E131+I131+M131+Q131</f>
        <v>#REF!</v>
      </c>
    </row>
    <row r="132" spans="1:18" s="226" customFormat="1">
      <c r="A132" s="275" t="s">
        <v>217</v>
      </c>
      <c r="B132" s="206" t="e">
        <f t="shared" si="41"/>
        <v>#REF!</v>
      </c>
      <c r="C132" s="265" t="e">
        <f t="shared" ref="C132:R132" si="42">C131/C112</f>
        <v>#REF!</v>
      </c>
      <c r="D132" s="265" t="e">
        <f t="shared" si="42"/>
        <v>#REF!</v>
      </c>
      <c r="E132" s="265" t="e">
        <f t="shared" si="42"/>
        <v>#REF!</v>
      </c>
      <c r="F132" s="265" t="e">
        <f t="shared" si="42"/>
        <v>#REF!</v>
      </c>
      <c r="G132" s="265" t="e">
        <f t="shared" si="42"/>
        <v>#REF!</v>
      </c>
      <c r="H132" s="265" t="e">
        <f t="shared" si="42"/>
        <v>#REF!</v>
      </c>
      <c r="I132" s="265" t="e">
        <f t="shared" si="42"/>
        <v>#REF!</v>
      </c>
      <c r="J132" s="265" t="e">
        <f t="shared" si="42"/>
        <v>#REF!</v>
      </c>
      <c r="K132" s="265" t="e">
        <f t="shared" si="42"/>
        <v>#REF!</v>
      </c>
      <c r="L132" s="265" t="e">
        <f t="shared" si="42"/>
        <v>#REF!</v>
      </c>
      <c r="M132" s="265" t="e">
        <f t="shared" si="42"/>
        <v>#REF!</v>
      </c>
      <c r="N132" s="265" t="e">
        <f t="shared" si="42"/>
        <v>#REF!</v>
      </c>
      <c r="O132" s="265" t="e">
        <f t="shared" si="42"/>
        <v>#REF!</v>
      </c>
      <c r="P132" s="265" t="e">
        <f t="shared" si="42"/>
        <v>#REF!</v>
      </c>
      <c r="Q132" s="265" t="e">
        <f t="shared" si="42"/>
        <v>#REF!</v>
      </c>
      <c r="R132" s="265" t="e">
        <f t="shared" si="42"/>
        <v>#REF!</v>
      </c>
    </row>
    <row r="133" spans="1:18">
      <c r="B133" s="206" t="e">
        <f t="shared" si="41"/>
        <v>#REF!</v>
      </c>
      <c r="C133" s="153" t="e">
        <f>C31/#REF!</f>
        <v>#REF!</v>
      </c>
      <c r="D133" s="153" t="e">
        <f>D31/#REF!</f>
        <v>#REF!</v>
      </c>
      <c r="E133" s="240" t="e">
        <f>B133+C133+D133</f>
        <v>#REF!</v>
      </c>
      <c r="F133" s="153" t="e">
        <f>F31/#REF!</f>
        <v>#REF!</v>
      </c>
      <c r="G133" s="153" t="e">
        <f>G31/#REF!</f>
        <v>#REF!</v>
      </c>
      <c r="H133" s="153" t="e">
        <f>H31/#REF!</f>
        <v>#REF!</v>
      </c>
      <c r="I133" s="240" t="e">
        <f>F133+G133+H133</f>
        <v>#REF!</v>
      </c>
      <c r="J133" s="153" t="e">
        <f>J31/#REF!</f>
        <v>#REF!</v>
      </c>
      <c r="K133" s="153" t="e">
        <f>K31/#REF!</f>
        <v>#REF!</v>
      </c>
      <c r="L133" s="153" t="e">
        <f>L31/#REF!</f>
        <v>#REF!</v>
      </c>
      <c r="M133" s="240" t="e">
        <f>J133+K133+L133</f>
        <v>#REF!</v>
      </c>
      <c r="N133" s="153" t="e">
        <f>N31/#REF!</f>
        <v>#REF!</v>
      </c>
      <c r="O133" s="153" t="e">
        <f>O31/#REF!</f>
        <v>#REF!</v>
      </c>
      <c r="P133" s="153" t="e">
        <f>P31/#REF!</f>
        <v>#REF!</v>
      </c>
      <c r="Q133" s="240" t="e">
        <f>N133+O133+P133</f>
        <v>#REF!</v>
      </c>
      <c r="R133" s="153" t="e">
        <f>E133+I133+M133+Q133</f>
        <v>#REF!</v>
      </c>
    </row>
    <row r="134" spans="1:18">
      <c r="B134" s="206" t="e">
        <f>B131+B132+B133</f>
        <v>#REF!</v>
      </c>
      <c r="C134" s="153" t="e">
        <f>C32/#REF!</f>
        <v>#REF!</v>
      </c>
      <c r="D134" s="153" t="e">
        <f>D32/#REF!</f>
        <v>#REF!</v>
      </c>
      <c r="E134" s="240" t="e">
        <f>B134+C134+D134</f>
        <v>#REF!</v>
      </c>
      <c r="F134" s="153" t="e">
        <f>F32/#REF!</f>
        <v>#REF!</v>
      </c>
      <c r="G134" s="153" t="e">
        <f>G32/#REF!</f>
        <v>#REF!</v>
      </c>
      <c r="H134" s="153" t="e">
        <f>H32/#REF!</f>
        <v>#REF!</v>
      </c>
      <c r="I134" s="240" t="e">
        <f>F134+G134+H134</f>
        <v>#REF!</v>
      </c>
      <c r="J134" s="153" t="e">
        <f>J32/#REF!</f>
        <v>#REF!</v>
      </c>
      <c r="K134" s="153" t="e">
        <f>K32/#REF!</f>
        <v>#REF!</v>
      </c>
      <c r="L134" s="153" t="e">
        <f>L32/#REF!</f>
        <v>#REF!</v>
      </c>
      <c r="M134" s="240" t="e">
        <f>J134+K134+L134</f>
        <v>#REF!</v>
      </c>
      <c r="N134" s="153" t="e">
        <f>N32/#REF!</f>
        <v>#REF!</v>
      </c>
      <c r="O134" s="153" t="e">
        <f>O32/#REF!</f>
        <v>#REF!</v>
      </c>
      <c r="P134" s="153" t="e">
        <f>P32/#REF!</f>
        <v>#REF!</v>
      </c>
      <c r="Q134" s="240" t="e">
        <f>N134+O134+P134</f>
        <v>#REF!</v>
      </c>
      <c r="R134" s="153" t="e">
        <f>E134+I134+M134+Q134</f>
        <v>#REF!</v>
      </c>
    </row>
    <row r="135" spans="1:18">
      <c r="C135" s="153" t="e">
        <f>C33/#REF!</f>
        <v>#REF!</v>
      </c>
      <c r="D135" s="153" t="e">
        <f>D33/#REF!</f>
        <v>#REF!</v>
      </c>
      <c r="E135" s="240" t="e">
        <f>B135+C135+D135</f>
        <v>#REF!</v>
      </c>
      <c r="F135" s="153" t="e">
        <f>F33/#REF!</f>
        <v>#REF!</v>
      </c>
      <c r="G135" s="153" t="e">
        <f>G33/#REF!</f>
        <v>#REF!</v>
      </c>
      <c r="H135" s="153" t="e">
        <f>H33/#REF!</f>
        <v>#REF!</v>
      </c>
      <c r="I135" s="240" t="e">
        <f>F135+G135+H135</f>
        <v>#REF!</v>
      </c>
      <c r="J135" s="153" t="e">
        <f>J33/#REF!</f>
        <v>#REF!</v>
      </c>
      <c r="K135" s="153" t="e">
        <f>K33/#REF!</f>
        <v>#REF!</v>
      </c>
      <c r="L135" s="153" t="e">
        <f>L33/#REF!</f>
        <v>#REF!</v>
      </c>
      <c r="M135" s="240" t="e">
        <f>J135+K135+L135</f>
        <v>#REF!</v>
      </c>
      <c r="N135" s="153" t="e">
        <f>N33/#REF!</f>
        <v>#REF!</v>
      </c>
      <c r="O135" s="153" t="e">
        <f>O33/#REF!</f>
        <v>#REF!</v>
      </c>
      <c r="P135" s="153" t="e">
        <f>P33/#REF!</f>
        <v>#REF!</v>
      </c>
      <c r="Q135" s="240" t="e">
        <f>N135+O135+P135</f>
        <v>#REF!</v>
      </c>
      <c r="R135" s="153" t="e">
        <f>E135+I135+M135+Q135</f>
        <v>#REF!</v>
      </c>
    </row>
    <row r="136" spans="1:18">
      <c r="B136" s="206" t="e">
        <f>B129-B134</f>
        <v>#REF!</v>
      </c>
      <c r="C136" s="224" t="e">
        <f>C133+C134+C135</f>
        <v>#REF!</v>
      </c>
      <c r="D136" s="224" t="e">
        <f>D133+D134+D135</f>
        <v>#REF!</v>
      </c>
      <c r="E136" s="217" t="e">
        <f>B136+C136+D136</f>
        <v>#REF!</v>
      </c>
      <c r="F136" s="224" t="e">
        <f>F133+F134+F135</f>
        <v>#REF!</v>
      </c>
      <c r="G136" s="224" t="e">
        <f>G133+G134+G135</f>
        <v>#REF!</v>
      </c>
      <c r="H136" s="224" t="e">
        <f>H133+H134+H135</f>
        <v>#REF!</v>
      </c>
      <c r="I136" s="217" t="e">
        <f>F136+G136+H136</f>
        <v>#REF!</v>
      </c>
      <c r="J136" s="224" t="e">
        <f>J133+J134+J135</f>
        <v>#REF!</v>
      </c>
      <c r="K136" s="224" t="e">
        <f>K133+K134+K135</f>
        <v>#REF!</v>
      </c>
      <c r="L136" s="224" t="e">
        <f>L133+L134+L135</f>
        <v>#REF!</v>
      </c>
      <c r="M136" s="217" t="e">
        <f>J136+K136+L136</f>
        <v>#REF!</v>
      </c>
      <c r="N136" s="224" t="e">
        <f>N133+N134+N135</f>
        <v>#REF!</v>
      </c>
      <c r="O136" s="224" t="e">
        <f>O133+O134+O135</f>
        <v>#REF!</v>
      </c>
      <c r="P136" s="224" t="e">
        <f>P133+P134+P135</f>
        <v>#REF!</v>
      </c>
      <c r="Q136" s="217" t="e">
        <f>N136+O136+P136</f>
        <v>#REF!</v>
      </c>
      <c r="R136" s="224" t="e">
        <f>R133+R134+R135</f>
        <v>#REF!</v>
      </c>
    </row>
    <row r="137" spans="1:18">
      <c r="C137" s="228" t="e">
        <f>C131-C136</f>
        <v>#REF!</v>
      </c>
      <c r="D137" s="228" t="e">
        <f>D131-D136</f>
        <v>#REF!</v>
      </c>
      <c r="E137" s="228" t="e">
        <f>SUM(B137:D137)</f>
        <v>#REF!</v>
      </c>
      <c r="F137" s="228" t="e">
        <f>F131-F136</f>
        <v>#REF!</v>
      </c>
      <c r="G137" s="228" t="e">
        <f>G131-G136</f>
        <v>#REF!</v>
      </c>
      <c r="H137" s="228" t="e">
        <f>H131-H136</f>
        <v>#REF!</v>
      </c>
      <c r="I137" s="228" t="e">
        <f>SUM(F137:H137)</f>
        <v>#REF!</v>
      </c>
      <c r="J137" s="228" t="e">
        <f>J131-J136</f>
        <v>#REF!</v>
      </c>
      <c r="K137" s="228" t="e">
        <f>K131-K136</f>
        <v>#REF!</v>
      </c>
      <c r="L137" s="228" t="e">
        <f>L131-L136</f>
        <v>#REF!</v>
      </c>
      <c r="M137" s="228" t="e">
        <f>SUM(J137:L137)</f>
        <v>#REF!</v>
      </c>
      <c r="N137" s="228" t="e">
        <f>N131-N136</f>
        <v>#REF!</v>
      </c>
      <c r="O137" s="228" t="e">
        <f>O131-O136</f>
        <v>#REF!</v>
      </c>
      <c r="P137" s="228" t="e">
        <f>P131-P136</f>
        <v>#REF!</v>
      </c>
      <c r="Q137" s="228" t="e">
        <f>SUM(N137:P137)</f>
        <v>#REF!</v>
      </c>
      <c r="R137" s="228" t="e">
        <f>E137+I137+M137+Q137</f>
        <v>#REF!</v>
      </c>
    </row>
    <row r="138" spans="1:18" s="226" customFormat="1">
      <c r="A138" s="206"/>
      <c r="B138" s="206"/>
      <c r="C138" s="265" t="e">
        <f t="shared" ref="C138:R138" si="43">C137/C112</f>
        <v>#REF!</v>
      </c>
      <c r="D138" s="265" t="e">
        <f t="shared" si="43"/>
        <v>#REF!</v>
      </c>
      <c r="E138" s="265" t="e">
        <f t="shared" si="43"/>
        <v>#REF!</v>
      </c>
      <c r="F138" s="265" t="e">
        <f t="shared" si="43"/>
        <v>#REF!</v>
      </c>
      <c r="G138" s="265" t="e">
        <f t="shared" si="43"/>
        <v>#REF!</v>
      </c>
      <c r="H138" s="265" t="e">
        <f t="shared" si="43"/>
        <v>#REF!</v>
      </c>
      <c r="I138" s="265" t="e">
        <f t="shared" si="43"/>
        <v>#REF!</v>
      </c>
      <c r="J138" s="265" t="e">
        <f t="shared" si="43"/>
        <v>#REF!</v>
      </c>
      <c r="K138" s="265" t="e">
        <f t="shared" si="43"/>
        <v>#REF!</v>
      </c>
      <c r="L138" s="265" t="e">
        <f t="shared" si="43"/>
        <v>#REF!</v>
      </c>
      <c r="M138" s="265" t="e">
        <f t="shared" si="43"/>
        <v>#REF!</v>
      </c>
      <c r="N138" s="265" t="e">
        <f t="shared" si="43"/>
        <v>#REF!</v>
      </c>
      <c r="O138" s="265" t="e">
        <f t="shared" si="43"/>
        <v>#REF!</v>
      </c>
      <c r="P138" s="265" t="e">
        <f t="shared" si="43"/>
        <v>#REF!</v>
      </c>
      <c r="Q138" s="265" t="e">
        <f t="shared" si="43"/>
        <v>#REF!</v>
      </c>
      <c r="R138" s="265" t="e">
        <f t="shared" si="43"/>
        <v>#REF!</v>
      </c>
    </row>
    <row r="139" spans="1:18">
      <c r="C139" s="230"/>
      <c r="D139" s="230"/>
      <c r="E139" s="230"/>
      <c r="F139" s="230"/>
      <c r="G139" s="230"/>
      <c r="H139" s="230"/>
      <c r="I139" s="230"/>
      <c r="J139" s="230"/>
      <c r="K139" s="230"/>
      <c r="L139" s="230"/>
      <c r="M139" s="230"/>
      <c r="N139" s="230"/>
      <c r="O139" s="230"/>
      <c r="P139" s="230"/>
      <c r="Q139" s="230"/>
      <c r="R139" s="230"/>
    </row>
    <row r="140" spans="1:18">
      <c r="C140" s="153" t="e">
        <f>C38/#REF!</f>
        <v>#REF!</v>
      </c>
      <c r="D140" s="153" t="e">
        <f>D38/#REF!</f>
        <v>#REF!</v>
      </c>
      <c r="E140" s="240" t="e">
        <f>B140+C140+D140</f>
        <v>#REF!</v>
      </c>
      <c r="F140" s="153" t="e">
        <f>F38/#REF!</f>
        <v>#REF!</v>
      </c>
      <c r="G140" s="153" t="e">
        <f>G38/#REF!</f>
        <v>#REF!</v>
      </c>
      <c r="H140" s="153" t="e">
        <f>H38/#REF!</f>
        <v>#REF!</v>
      </c>
      <c r="I140" s="240" t="e">
        <f>F140+G140+H140</f>
        <v>#REF!</v>
      </c>
      <c r="J140" s="153" t="e">
        <f>J38/#REF!</f>
        <v>#REF!</v>
      </c>
      <c r="K140" s="153" t="e">
        <f>K38/#REF!</f>
        <v>#REF!</v>
      </c>
      <c r="L140" s="153" t="e">
        <f>L38/#REF!</f>
        <v>#REF!</v>
      </c>
      <c r="M140" s="240" t="e">
        <f>J140+K140+L140</f>
        <v>#REF!</v>
      </c>
      <c r="N140" s="153" t="e">
        <f>N38/#REF!</f>
        <v>#REF!</v>
      </c>
      <c r="O140" s="153" t="e">
        <f>O38/#REF!</f>
        <v>#REF!</v>
      </c>
      <c r="P140" s="153" t="e">
        <f>P38/#REF!</f>
        <v>#REF!</v>
      </c>
      <c r="Q140" s="240" t="e">
        <f>N140+O140+P140</f>
        <v>#REF!</v>
      </c>
      <c r="R140" s="153" t="e">
        <f>E140+I140+M140+Q140</f>
        <v>#REF!</v>
      </c>
    </row>
    <row r="141" spans="1:18">
      <c r="C141" s="228" t="e">
        <f>C137-C140</f>
        <v>#REF!</v>
      </c>
      <c r="D141" s="228" t="e">
        <f>D137-D140</f>
        <v>#REF!</v>
      </c>
      <c r="E141" s="228" t="e">
        <f>B141+C141+D141</f>
        <v>#REF!</v>
      </c>
      <c r="F141" s="228" t="e">
        <f>F137-F140</f>
        <v>#REF!</v>
      </c>
      <c r="G141" s="228" t="e">
        <f>G137-G140</f>
        <v>#REF!</v>
      </c>
      <c r="H141" s="228" t="e">
        <f>H137-H140</f>
        <v>#REF!</v>
      </c>
      <c r="I141" s="228" t="e">
        <f>F141+G141+H141</f>
        <v>#REF!</v>
      </c>
      <c r="J141" s="228" t="e">
        <f>J137-J140</f>
        <v>#REF!</v>
      </c>
      <c r="K141" s="228" t="e">
        <f>K137-K140</f>
        <v>#REF!</v>
      </c>
      <c r="L141" s="228" t="e">
        <f>L137-L140</f>
        <v>#REF!</v>
      </c>
      <c r="M141" s="228" t="e">
        <f>J141+K141+L141</f>
        <v>#REF!</v>
      </c>
      <c r="N141" s="228" t="e">
        <f>N137-N140</f>
        <v>#REF!</v>
      </c>
      <c r="O141" s="228" t="e">
        <f>O137-O140</f>
        <v>#REF!</v>
      </c>
      <c r="P141" s="228" t="e">
        <f>P137-P140</f>
        <v>#REF!</v>
      </c>
      <c r="Q141" s="228" t="e">
        <f>N141+O141+P141</f>
        <v>#REF!</v>
      </c>
      <c r="R141" s="222" t="e">
        <f>R137-R136</f>
        <v>#REF!</v>
      </c>
    </row>
    <row r="142" spans="1:18" s="226" customFormat="1">
      <c r="A142" s="206"/>
      <c r="B142" s="206"/>
      <c r="C142" s="265" t="e">
        <f t="shared" ref="C142:R142" si="44">C141/C112</f>
        <v>#REF!</v>
      </c>
      <c r="D142" s="265" t="e">
        <f t="shared" si="44"/>
        <v>#REF!</v>
      </c>
      <c r="E142" s="265" t="e">
        <f t="shared" si="44"/>
        <v>#REF!</v>
      </c>
      <c r="F142" s="265" t="e">
        <f t="shared" si="44"/>
        <v>#REF!</v>
      </c>
      <c r="G142" s="265" t="e">
        <f t="shared" si="44"/>
        <v>#REF!</v>
      </c>
      <c r="H142" s="265" t="e">
        <f t="shared" si="44"/>
        <v>#REF!</v>
      </c>
      <c r="I142" s="265" t="e">
        <f t="shared" si="44"/>
        <v>#REF!</v>
      </c>
      <c r="J142" s="265" t="e">
        <f t="shared" si="44"/>
        <v>#REF!</v>
      </c>
      <c r="K142" s="265" t="e">
        <f t="shared" si="44"/>
        <v>#REF!</v>
      </c>
      <c r="L142" s="265" t="e">
        <f t="shared" si="44"/>
        <v>#REF!</v>
      </c>
      <c r="M142" s="265" t="e">
        <f t="shared" si="44"/>
        <v>#REF!</v>
      </c>
      <c r="N142" s="265" t="e">
        <f t="shared" si="44"/>
        <v>#REF!</v>
      </c>
      <c r="O142" s="265" t="e">
        <f t="shared" si="44"/>
        <v>#REF!</v>
      </c>
      <c r="P142" s="265" t="e">
        <f t="shared" si="44"/>
        <v>#REF!</v>
      </c>
      <c r="Q142" s="265" t="e">
        <f t="shared" si="44"/>
        <v>#REF!</v>
      </c>
      <c r="R142" s="265" t="e">
        <f t="shared" si="44"/>
        <v>#REF!</v>
      </c>
    </row>
    <row r="144" spans="1:18">
      <c r="C144" s="153" t="e">
        <f>C42/#REF!</f>
        <v>#REF!</v>
      </c>
      <c r="D144" s="153" t="e">
        <f>D42/#REF!</f>
        <v>#REF!</v>
      </c>
      <c r="E144" s="240" t="e">
        <f>B144+C144+D144</f>
        <v>#REF!</v>
      </c>
      <c r="F144" s="153" t="e">
        <f>F42/#REF!</f>
        <v>#REF!</v>
      </c>
      <c r="G144" s="153" t="e">
        <f>G42/#REF!</f>
        <v>#REF!</v>
      </c>
      <c r="H144" s="153" t="e">
        <f>H42/#REF!</f>
        <v>#REF!</v>
      </c>
      <c r="I144" s="240" t="e">
        <f>F144+G144+H144</f>
        <v>#REF!</v>
      </c>
      <c r="J144" s="153" t="e">
        <f>J42/#REF!</f>
        <v>#REF!</v>
      </c>
      <c r="K144" s="153" t="e">
        <f>K42/#REF!</f>
        <v>#REF!</v>
      </c>
      <c r="L144" s="153" t="e">
        <f>L42/#REF!</f>
        <v>#REF!</v>
      </c>
      <c r="M144" s="240" t="e">
        <f>J144+K144+L144</f>
        <v>#REF!</v>
      </c>
      <c r="N144" s="153" t="e">
        <f>N42/#REF!</f>
        <v>#REF!</v>
      </c>
      <c r="O144" s="153" t="e">
        <f>O42/#REF!</f>
        <v>#REF!</v>
      </c>
      <c r="P144" s="153" t="e">
        <f>P42/#REF!</f>
        <v>#REF!</v>
      </c>
      <c r="Q144" s="240" t="e">
        <f>N144+O144+P144</f>
        <v>#REF!</v>
      </c>
      <c r="R144" s="153" t="e">
        <f>E144+I144+M144+Q144</f>
        <v>#REF!</v>
      </c>
    </row>
    <row r="145" spans="3:18">
      <c r="C145" s="153" t="e">
        <f>C43/#REF!</f>
        <v>#REF!</v>
      </c>
      <c r="D145" s="153" t="e">
        <f>D43/#REF!</f>
        <v>#REF!</v>
      </c>
      <c r="E145" s="240" t="e">
        <f>B145+C145+D145</f>
        <v>#REF!</v>
      </c>
      <c r="F145" s="153" t="e">
        <f>F43/#REF!</f>
        <v>#REF!</v>
      </c>
      <c r="G145" s="153" t="e">
        <f>G43/#REF!</f>
        <v>#REF!</v>
      </c>
      <c r="H145" s="153" t="e">
        <f>H43/#REF!</f>
        <v>#REF!</v>
      </c>
      <c r="I145" s="240" t="e">
        <f>F145+G145+H145</f>
        <v>#REF!</v>
      </c>
      <c r="J145" s="153" t="e">
        <f>J43/#REF!</f>
        <v>#REF!</v>
      </c>
      <c r="K145" s="153" t="e">
        <f>K43/#REF!</f>
        <v>#REF!</v>
      </c>
      <c r="L145" s="153" t="e">
        <f>L43/#REF!</f>
        <v>#REF!</v>
      </c>
      <c r="M145" s="240" t="e">
        <f>J145+K145+L145</f>
        <v>#REF!</v>
      </c>
      <c r="N145" s="153" t="e">
        <f>N43/#REF!</f>
        <v>#REF!</v>
      </c>
      <c r="O145" s="153" t="e">
        <f>O43/#REF!</f>
        <v>#REF!</v>
      </c>
      <c r="P145" s="153" t="e">
        <f>P43/#REF!</f>
        <v>#REF!</v>
      </c>
      <c r="Q145" s="240" t="e">
        <f>N145+O145+P145</f>
        <v>#REF!</v>
      </c>
      <c r="R145" s="153" t="e">
        <f>E145+I145+M145+Q145</f>
        <v>#REF!</v>
      </c>
    </row>
    <row r="146" spans="3:18">
      <c r="C146" s="224" t="e">
        <f t="shared" ref="C146:R146" si="45">C144-C145</f>
        <v>#REF!</v>
      </c>
      <c r="D146" s="224" t="e">
        <f t="shared" si="45"/>
        <v>#REF!</v>
      </c>
      <c r="E146" s="217" t="e">
        <f t="shared" si="45"/>
        <v>#REF!</v>
      </c>
      <c r="F146" s="224" t="e">
        <f t="shared" si="45"/>
        <v>#REF!</v>
      </c>
      <c r="G146" s="224" t="e">
        <f t="shared" si="45"/>
        <v>#REF!</v>
      </c>
      <c r="H146" s="224" t="e">
        <f t="shared" si="45"/>
        <v>#REF!</v>
      </c>
      <c r="I146" s="217" t="e">
        <f t="shared" si="45"/>
        <v>#REF!</v>
      </c>
      <c r="J146" s="224" t="e">
        <f t="shared" si="45"/>
        <v>#REF!</v>
      </c>
      <c r="K146" s="224" t="e">
        <f t="shared" si="45"/>
        <v>#REF!</v>
      </c>
      <c r="L146" s="224" t="e">
        <f t="shared" si="45"/>
        <v>#REF!</v>
      </c>
      <c r="M146" s="217" t="e">
        <f t="shared" si="45"/>
        <v>#REF!</v>
      </c>
      <c r="N146" s="224" t="e">
        <f t="shared" si="45"/>
        <v>#REF!</v>
      </c>
      <c r="O146" s="224" t="e">
        <f t="shared" si="45"/>
        <v>#REF!</v>
      </c>
      <c r="P146" s="224" t="e">
        <f t="shared" si="45"/>
        <v>#REF!</v>
      </c>
      <c r="Q146" s="217" t="e">
        <f t="shared" si="45"/>
        <v>#REF!</v>
      </c>
      <c r="R146" s="217" t="e">
        <f t="shared" si="45"/>
        <v>#REF!</v>
      </c>
    </row>
    <row r="147" spans="3:18">
      <c r="C147" s="153" t="e">
        <f>C146-C44/#REF!</f>
        <v>#REF!</v>
      </c>
      <c r="D147" s="153" t="e">
        <f>D146-D44/#REF!</f>
        <v>#REF!</v>
      </c>
      <c r="E147" s="153" t="e">
        <f>E146-E44/#REF!</f>
        <v>#REF!</v>
      </c>
      <c r="F147" s="153" t="e">
        <f>F146-F44/#REF!</f>
        <v>#REF!</v>
      </c>
      <c r="G147" s="153" t="e">
        <f>G146-G44/#REF!</f>
        <v>#REF!</v>
      </c>
      <c r="H147" s="153" t="e">
        <f>H146-H44/#REF!</f>
        <v>#REF!</v>
      </c>
      <c r="I147" s="153" t="e">
        <f>I146-I44/#REF!</f>
        <v>#REF!</v>
      </c>
      <c r="J147" s="153" t="e">
        <f>J146-J44/#REF!</f>
        <v>#REF!</v>
      </c>
      <c r="K147" s="153" t="e">
        <f>K146-K44/#REF!</f>
        <v>#REF!</v>
      </c>
      <c r="L147" s="153" t="e">
        <f>L146-L44/#REF!</f>
        <v>#REF!</v>
      </c>
      <c r="M147" s="153" t="e">
        <f>M146-M44/#REF!</f>
        <v>#REF!</v>
      </c>
      <c r="N147" s="153" t="e">
        <f>N146-N44/#REF!</f>
        <v>#REF!</v>
      </c>
      <c r="O147" s="153" t="e">
        <f>O146-O44/#REF!</f>
        <v>#REF!</v>
      </c>
      <c r="P147" s="153" t="e">
        <f>P146-P44/#REF!</f>
        <v>#REF!</v>
      </c>
      <c r="Q147" s="153" t="e">
        <f>Q146-Q44/#REF!</f>
        <v>#REF!</v>
      </c>
      <c r="R147" s="153" t="e">
        <f>R146-R44/#REF!</f>
        <v>#REF!</v>
      </c>
    </row>
  </sheetData>
  <mergeCells count="1">
    <mergeCell ref="B2:R2"/>
  </mergeCells>
  <phoneticPr fontId="12" type="noConversion"/>
  <conditionalFormatting sqref="A1:A1048576">
    <cfRule type="cellIs" dxfId="77" priority="15" operator="lessThan">
      <formula>0</formula>
    </cfRule>
  </conditionalFormatting>
  <conditionalFormatting sqref="B1:B2 C42:D44 E42:H43 C48:R48 E44:R44 E41 I41 M41 Q41 B4:B1048576">
    <cfRule type="cellIs" dxfId="76" priority="14" operator="lessThan">
      <formula>0</formula>
    </cfRule>
  </conditionalFormatting>
  <conditionalFormatting sqref="A50:XFD54">
    <cfRule type="cellIs" dxfId="75" priority="13" operator="lessThan">
      <formula>0</formula>
    </cfRule>
  </conditionalFormatting>
  <conditionalFormatting sqref="I42:R43">
    <cfRule type="cellIs" dxfId="74" priority="12" operator="lessThan">
      <formula>0</formula>
    </cfRule>
  </conditionalFormatting>
  <conditionalFormatting sqref="A2">
    <cfRule type="cellIs" dxfId="73" priority="11" operator="lessThan">
      <formula>0</formula>
    </cfRule>
  </conditionalFormatting>
  <conditionalFormatting sqref="E46">
    <cfRule type="cellIs" dxfId="72" priority="10" operator="lessThan">
      <formula>0</formula>
    </cfRule>
  </conditionalFormatting>
  <conditionalFormatting sqref="E47">
    <cfRule type="cellIs" dxfId="71" priority="9" operator="lessThan">
      <formula>0</formula>
    </cfRule>
  </conditionalFormatting>
  <conditionalFormatting sqref="I46">
    <cfRule type="cellIs" dxfId="70" priority="8" operator="lessThan">
      <formula>0</formula>
    </cfRule>
  </conditionalFormatting>
  <conditionalFormatting sqref="I47">
    <cfRule type="cellIs" dxfId="69" priority="7" operator="lessThan">
      <formula>0</formula>
    </cfRule>
  </conditionalFormatting>
  <conditionalFormatting sqref="J42:L43">
    <cfRule type="cellIs" dxfId="68" priority="6" operator="lessThan">
      <formula>0</formula>
    </cfRule>
  </conditionalFormatting>
  <conditionalFormatting sqref="M46">
    <cfRule type="cellIs" dxfId="67" priority="5" operator="lessThan">
      <formula>0</formula>
    </cfRule>
  </conditionalFormatting>
  <conditionalFormatting sqref="M47">
    <cfRule type="cellIs" dxfId="66" priority="4" operator="lessThan">
      <formula>0</formula>
    </cfRule>
  </conditionalFormatting>
  <conditionalFormatting sqref="N42:P43">
    <cfRule type="cellIs" dxfId="65" priority="3" operator="lessThan">
      <formula>0</formula>
    </cfRule>
  </conditionalFormatting>
  <conditionalFormatting sqref="Q46">
    <cfRule type="cellIs" dxfId="64" priority="2" operator="lessThan">
      <formula>0</formula>
    </cfRule>
  </conditionalFormatting>
  <conditionalFormatting sqref="Q47">
    <cfRule type="cellIs" dxfId="63" priority="1" operator="lessThan">
      <formula>0</formula>
    </cfRule>
  </conditionalFormatting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2:BI147"/>
  <sheetViews>
    <sheetView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M14" sqref="M14"/>
    </sheetView>
  </sheetViews>
  <sheetFormatPr defaultColWidth="9" defaultRowHeight="14.25" outlineLevelCol="1"/>
  <cols>
    <col min="1" max="1" width="32.140625" style="206" customWidth="1"/>
    <col min="2" max="2" width="14.85546875" style="206" customWidth="1"/>
    <col min="3" max="3" width="11.85546875" style="242" customWidth="1" outlineLevel="1"/>
    <col min="4" max="4" width="13" style="242" customWidth="1" outlineLevel="1"/>
    <col min="5" max="5" width="13.5703125" style="242" bestFit="1" customWidth="1"/>
    <col min="6" max="6" width="11.85546875" style="242" customWidth="1" outlineLevel="1"/>
    <col min="7" max="7" width="14.42578125" style="242" customWidth="1" outlineLevel="1"/>
    <col min="8" max="8" width="13" style="242" customWidth="1" outlineLevel="1"/>
    <col min="9" max="9" width="13.140625" style="242" bestFit="1" customWidth="1"/>
    <col min="10" max="11" width="11.5703125" style="242" customWidth="1" outlineLevel="1"/>
    <col min="12" max="12" width="13" style="242" customWidth="1" outlineLevel="1"/>
    <col min="13" max="13" width="13.140625" style="242" bestFit="1" customWidth="1"/>
    <col min="14" max="15" width="11.5703125" style="242" customWidth="1" outlineLevel="1"/>
    <col min="16" max="16" width="14.5703125" style="242" customWidth="1" outlineLevel="1"/>
    <col min="17" max="17" width="14.7109375" style="242" bestFit="1" customWidth="1"/>
    <col min="18" max="18" width="14.5703125" style="242" customWidth="1"/>
    <col min="19" max="16384" width="9" style="230"/>
  </cols>
  <sheetData>
    <row r="2" spans="1:18">
      <c r="A2" s="205" t="s">
        <v>241</v>
      </c>
      <c r="B2" s="301" t="s">
        <v>244</v>
      </c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  <c r="R2" s="301"/>
    </row>
    <row r="3" spans="1:18">
      <c r="A3" s="207" t="s">
        <v>256</v>
      </c>
      <c r="B3" s="260" t="s">
        <v>234</v>
      </c>
      <c r="C3" s="260" t="s">
        <v>4</v>
      </c>
      <c r="D3" s="260" t="s">
        <v>5</v>
      </c>
      <c r="E3" s="261" t="s">
        <v>14</v>
      </c>
      <c r="F3" s="260" t="s">
        <v>133</v>
      </c>
      <c r="G3" s="260" t="s">
        <v>134</v>
      </c>
      <c r="H3" s="260" t="s">
        <v>135</v>
      </c>
      <c r="I3" s="261" t="s">
        <v>15</v>
      </c>
      <c r="J3" s="260" t="s">
        <v>16</v>
      </c>
      <c r="K3" s="260" t="s">
        <v>8</v>
      </c>
      <c r="L3" s="260" t="s">
        <v>257</v>
      </c>
      <c r="M3" s="261" t="s">
        <v>17</v>
      </c>
      <c r="N3" s="260" t="s">
        <v>258</v>
      </c>
      <c r="O3" s="260" t="s">
        <v>137</v>
      </c>
      <c r="P3" s="260" t="s">
        <v>138</v>
      </c>
      <c r="Q3" s="261" t="s">
        <v>18</v>
      </c>
      <c r="R3" s="260" t="s">
        <v>19</v>
      </c>
    </row>
    <row r="4" spans="1:18">
      <c r="A4" s="208" t="s">
        <v>96</v>
      </c>
      <c r="B4" s="153" t="e">
        <f>#REF!</f>
        <v>#REF!</v>
      </c>
      <c r="C4" s="153" t="e">
        <f>#REF!</f>
        <v>#REF!</v>
      </c>
      <c r="D4" s="153" t="e">
        <f>#REF!</f>
        <v>#REF!</v>
      </c>
      <c r="E4" s="262">
        <f>IF(COUNT(B4:D4)=0,0,SUM(B4:D4)/COUNT(B4:D4))</f>
        <v>0</v>
      </c>
      <c r="F4" s="153" t="e">
        <f>#REF!</f>
        <v>#REF!</v>
      </c>
      <c r="G4" s="153" t="e">
        <f>#REF!</f>
        <v>#REF!</v>
      </c>
      <c r="H4" s="153" t="e">
        <f>#REF!</f>
        <v>#REF!</v>
      </c>
      <c r="I4" s="262">
        <f>IF(COUNT(F4:H4)=0,0,SUM(F4:H4)/COUNT(F4:H4))</f>
        <v>0</v>
      </c>
      <c r="J4" s="153">
        <f>'2019-07'!E4</f>
        <v>401</v>
      </c>
      <c r="K4" s="153">
        <f>'2018-08'!E4</f>
        <v>0</v>
      </c>
      <c r="L4" s="153">
        <f>'2018-09'!E4</f>
        <v>0</v>
      </c>
      <c r="M4" s="262">
        <f>IF(COUNT(J4:L4)=0,0,SUM(J4:L4)/COUNT(J4:L4))</f>
        <v>133.66666666666666</v>
      </c>
      <c r="N4" s="153">
        <f>'2018-10'!E4</f>
        <v>0</v>
      </c>
      <c r="O4" s="153">
        <f>'2018-11'!E4</f>
        <v>0</v>
      </c>
      <c r="P4" s="153">
        <f>'2018-12'!E4</f>
        <v>0</v>
      </c>
      <c r="Q4" s="262">
        <f>IF(COUNT(N4:P4)=0,0,SUM(N4:P4)/COUNT(N4:P4))</f>
        <v>0</v>
      </c>
      <c r="R4" s="262">
        <f>AVERAGE(E4,I4,M4,Q4)</f>
        <v>33.416666666666664</v>
      </c>
    </row>
    <row r="5" spans="1:18">
      <c r="A5" s="209" t="s">
        <v>235</v>
      </c>
      <c r="B5" s="153" t="e">
        <f>#REF!</f>
        <v>#REF!</v>
      </c>
      <c r="C5" s="153" t="e">
        <f>#REF!</f>
        <v>#REF!</v>
      </c>
      <c r="D5" s="153" t="e">
        <f>#REF!</f>
        <v>#REF!</v>
      </c>
      <c r="E5" s="262">
        <f>IF(COUNT(B5:D5)=0,0,SUM(B5:D5)/COUNT(B5:D5))</f>
        <v>0</v>
      </c>
      <c r="F5" s="153" t="e">
        <f>#REF!</f>
        <v>#REF!</v>
      </c>
      <c r="G5" s="153" t="e">
        <f>#REF!</f>
        <v>#REF!</v>
      </c>
      <c r="H5" s="153" t="e">
        <f>#REF!</f>
        <v>#REF!</v>
      </c>
      <c r="I5" s="262">
        <f>IF(COUNT(F5:H5)=0,0,SUM(F5:H5)/COUNT(F5:H5))</f>
        <v>0</v>
      </c>
      <c r="J5" s="153">
        <f>'2019-07'!E5</f>
        <v>401</v>
      </c>
      <c r="K5" s="153">
        <f>'2018-08'!E5</f>
        <v>0</v>
      </c>
      <c r="L5" s="153">
        <f>'2018-09'!E5</f>
        <v>0</v>
      </c>
      <c r="M5" s="262">
        <f>IF(COUNT(J5:L5)=0,0,SUM(J5:L5)/COUNT(J5:L5))</f>
        <v>133.66666666666666</v>
      </c>
      <c r="N5" s="153">
        <f>'2018-10'!E5</f>
        <v>0</v>
      </c>
      <c r="O5" s="153">
        <f>'2018-11'!E5</f>
        <v>0</v>
      </c>
      <c r="P5" s="153">
        <f>'2018-12'!E5</f>
        <v>0</v>
      </c>
      <c r="Q5" s="262">
        <f>IF(COUNT(N5:P5)=0,0,SUM(N5:P5)/COUNT(N5:P5))</f>
        <v>0</v>
      </c>
      <c r="R5" s="262">
        <f>AVERAGE(E5,I5,M5,Q5)</f>
        <v>33.416666666666664</v>
      </c>
    </row>
    <row r="6" spans="1:18">
      <c r="A6" s="208" t="s">
        <v>20</v>
      </c>
      <c r="B6" s="153" t="e">
        <f>#REF!</f>
        <v>#REF!</v>
      </c>
      <c r="C6" s="153" t="e">
        <f>#REF!</f>
        <v>#REF!</v>
      </c>
      <c r="D6" s="153" t="e">
        <f>#REF!</f>
        <v>#REF!</v>
      </c>
      <c r="E6" s="153" t="e">
        <f>SUM(B6:D6)</f>
        <v>#REF!</v>
      </c>
      <c r="F6" s="153" t="e">
        <f>#REF!</f>
        <v>#REF!</v>
      </c>
      <c r="G6" s="153" t="e">
        <f>#REF!</f>
        <v>#REF!</v>
      </c>
      <c r="H6" s="153" t="e">
        <f>#REF!</f>
        <v>#REF!</v>
      </c>
      <c r="I6" s="153" t="e">
        <f>SUM(F6:H6)</f>
        <v>#REF!</v>
      </c>
      <c r="J6" s="153">
        <f>'2019-07'!E6</f>
        <v>10104</v>
      </c>
      <c r="K6" s="153">
        <f>'2018-08'!E6</f>
        <v>0</v>
      </c>
      <c r="L6" s="153">
        <f>'2018-09'!E6</f>
        <v>0</v>
      </c>
      <c r="M6" s="153">
        <f>SUM(J6:L6)</f>
        <v>10104</v>
      </c>
      <c r="N6" s="153">
        <f>'2018-10'!E6</f>
        <v>0</v>
      </c>
      <c r="O6" s="153">
        <f>'2018-11'!E6</f>
        <v>0</v>
      </c>
      <c r="P6" s="153">
        <f>'2018-12'!E6</f>
        <v>0</v>
      </c>
      <c r="Q6" s="153">
        <f>SUM(N6:P6)</f>
        <v>0</v>
      </c>
      <c r="R6" s="153" t="e">
        <f>E6+I6+M6+Q6</f>
        <v>#REF!</v>
      </c>
    </row>
    <row r="7" spans="1:18">
      <c r="A7" s="210" t="s">
        <v>92</v>
      </c>
      <c r="B7" s="153" t="e">
        <f>#REF!</f>
        <v>#REF!</v>
      </c>
      <c r="C7" s="153" t="e">
        <f>#REF!</f>
        <v>#REF!</v>
      </c>
      <c r="D7" s="153" t="e">
        <f>#REF!</f>
        <v>#REF!</v>
      </c>
      <c r="E7" s="211" t="e">
        <f t="shared" ref="E7:E19" si="0">SUM(B7:D7)</f>
        <v>#REF!</v>
      </c>
      <c r="F7" s="153" t="e">
        <f>#REF!</f>
        <v>#REF!</v>
      </c>
      <c r="G7" s="153" t="e">
        <f>#REF!</f>
        <v>#REF!</v>
      </c>
      <c r="H7" s="153" t="e">
        <f>#REF!</f>
        <v>#REF!</v>
      </c>
      <c r="I7" s="211" t="e">
        <f t="shared" ref="I7:I19" si="1">SUM(F7:H7)</f>
        <v>#REF!</v>
      </c>
      <c r="J7" s="153">
        <f>'2019-07'!E7</f>
        <v>0</v>
      </c>
      <c r="K7" s="153">
        <f>'2018-08'!E7</f>
        <v>0</v>
      </c>
      <c r="L7" s="153">
        <f>'2018-09'!E7</f>
        <v>0</v>
      </c>
      <c r="M7" s="211">
        <f t="shared" ref="M7:M19" si="2">SUM(J7:L7)</f>
        <v>0</v>
      </c>
      <c r="N7" s="153">
        <f>'2018-10'!E7</f>
        <v>0</v>
      </c>
      <c r="O7" s="153">
        <f>'2018-11'!E7</f>
        <v>0</v>
      </c>
      <c r="P7" s="153">
        <f>'2018-12'!E7</f>
        <v>0</v>
      </c>
      <c r="Q7" s="211">
        <f t="shared" ref="Q7:Q19" si="3">SUM(N7:P7)</f>
        <v>0</v>
      </c>
      <c r="R7" s="211" t="e">
        <f t="shared" ref="R7:R22" si="4">E7+I7+M7+Q7</f>
        <v>#REF!</v>
      </c>
    </row>
    <row r="8" spans="1:18" s="263" customFormat="1">
      <c r="A8" s="212" t="s">
        <v>21</v>
      </c>
      <c r="B8" s="213" t="e">
        <f t="shared" ref="B8" si="5">B6-B7</f>
        <v>#REF!</v>
      </c>
      <c r="C8" s="213" t="e">
        <f>C6-C7</f>
        <v>#REF!</v>
      </c>
      <c r="D8" s="213" t="e">
        <f>D6-D7</f>
        <v>#REF!</v>
      </c>
      <c r="E8" s="213" t="e">
        <f t="shared" si="0"/>
        <v>#REF!</v>
      </c>
      <c r="F8" s="213" t="e">
        <f>F6-F7</f>
        <v>#REF!</v>
      </c>
      <c r="G8" s="213" t="e">
        <f t="shared" ref="G8:H8" si="6">G6-G7</f>
        <v>#REF!</v>
      </c>
      <c r="H8" s="213" t="e">
        <f t="shared" si="6"/>
        <v>#REF!</v>
      </c>
      <c r="I8" s="213" t="e">
        <f>SUM(F8:H8)</f>
        <v>#REF!</v>
      </c>
      <c r="J8" s="213">
        <f t="shared" ref="J8:P8" si="7">J6-J7</f>
        <v>10104</v>
      </c>
      <c r="K8" s="213">
        <f t="shared" si="7"/>
        <v>0</v>
      </c>
      <c r="L8" s="213">
        <f t="shared" si="7"/>
        <v>0</v>
      </c>
      <c r="M8" s="213">
        <f t="shared" si="2"/>
        <v>10104</v>
      </c>
      <c r="N8" s="213">
        <f t="shared" si="7"/>
        <v>0</v>
      </c>
      <c r="O8" s="213">
        <f t="shared" si="7"/>
        <v>0</v>
      </c>
      <c r="P8" s="213">
        <f t="shared" si="7"/>
        <v>0</v>
      </c>
      <c r="Q8" s="213">
        <f t="shared" si="3"/>
        <v>0</v>
      </c>
      <c r="R8" s="213" t="e">
        <f t="shared" si="4"/>
        <v>#REF!</v>
      </c>
    </row>
    <row r="9" spans="1:18">
      <c r="A9" s="214" t="s">
        <v>22</v>
      </c>
      <c r="B9" s="153" t="e">
        <f>#REF!</f>
        <v>#REF!</v>
      </c>
      <c r="C9" s="153" t="e">
        <f>#REF!</f>
        <v>#REF!</v>
      </c>
      <c r="D9" s="153" t="e">
        <f>#REF!</f>
        <v>#REF!</v>
      </c>
      <c r="E9" s="215" t="e">
        <f t="shared" si="0"/>
        <v>#REF!</v>
      </c>
      <c r="F9" s="153" t="e">
        <f>#REF!</f>
        <v>#REF!</v>
      </c>
      <c r="G9" s="153" t="e">
        <f>#REF!</f>
        <v>#REF!</v>
      </c>
      <c r="H9" s="153" t="e">
        <f>#REF!</f>
        <v>#REF!</v>
      </c>
      <c r="I9" s="215" t="e">
        <f t="shared" si="1"/>
        <v>#REF!</v>
      </c>
      <c r="J9" s="153">
        <f>'2019-07'!E9</f>
        <v>1400</v>
      </c>
      <c r="K9" s="153">
        <f>'2018-08'!E9</f>
        <v>0</v>
      </c>
      <c r="L9" s="153">
        <f>'2018-09'!E9</f>
        <v>0</v>
      </c>
      <c r="M9" s="215">
        <f t="shared" si="2"/>
        <v>1400</v>
      </c>
      <c r="N9" s="153">
        <f>'2018-10'!E9</f>
        <v>0</v>
      </c>
      <c r="O9" s="153">
        <f>'2018-11'!E9</f>
        <v>0</v>
      </c>
      <c r="P9" s="153">
        <f>'2018-12'!E9</f>
        <v>0</v>
      </c>
      <c r="Q9" s="215">
        <f t="shared" si="3"/>
        <v>0</v>
      </c>
      <c r="R9" s="215" t="e">
        <f t="shared" si="4"/>
        <v>#REF!</v>
      </c>
    </row>
    <row r="10" spans="1:18">
      <c r="A10" s="216" t="s">
        <v>23</v>
      </c>
      <c r="B10" s="217" t="e">
        <f t="shared" ref="B10" si="8">B8-B9</f>
        <v>#REF!</v>
      </c>
      <c r="C10" s="217" t="e">
        <f>C8-C9</f>
        <v>#REF!</v>
      </c>
      <c r="D10" s="217" t="e">
        <f>D8-D9</f>
        <v>#REF!</v>
      </c>
      <c r="E10" s="224" t="e">
        <f t="shared" si="0"/>
        <v>#REF!</v>
      </c>
      <c r="F10" s="217" t="e">
        <f>F8-F9</f>
        <v>#REF!</v>
      </c>
      <c r="G10" s="217" t="e">
        <f>G8-G9</f>
        <v>#REF!</v>
      </c>
      <c r="H10" s="217" t="e">
        <f>H8-H9</f>
        <v>#REF!</v>
      </c>
      <c r="I10" s="224" t="e">
        <f t="shared" si="1"/>
        <v>#REF!</v>
      </c>
      <c r="J10" s="217">
        <f>J8-J9</f>
        <v>8704</v>
      </c>
      <c r="K10" s="217">
        <f>K8-K9</f>
        <v>0</v>
      </c>
      <c r="L10" s="217">
        <f>L8-L9</f>
        <v>0</v>
      </c>
      <c r="M10" s="224">
        <f t="shared" si="2"/>
        <v>8704</v>
      </c>
      <c r="N10" s="217">
        <f>N8-N9</f>
        <v>0</v>
      </c>
      <c r="O10" s="217">
        <f>O8-O9</f>
        <v>0</v>
      </c>
      <c r="P10" s="217">
        <f>P8-P9</f>
        <v>0</v>
      </c>
      <c r="Q10" s="224">
        <f t="shared" si="3"/>
        <v>0</v>
      </c>
      <c r="R10" s="224" t="e">
        <f t="shared" si="4"/>
        <v>#REF!</v>
      </c>
    </row>
    <row r="11" spans="1:18">
      <c r="A11" s="208" t="s">
        <v>156</v>
      </c>
      <c r="B11" s="153" t="e">
        <f>#REF!</f>
        <v>#REF!</v>
      </c>
      <c r="C11" s="153" t="e">
        <f>#REF!</f>
        <v>#REF!</v>
      </c>
      <c r="D11" s="153" t="e">
        <f>#REF!</f>
        <v>#REF!</v>
      </c>
      <c r="E11" s="153" t="e">
        <f t="shared" si="0"/>
        <v>#REF!</v>
      </c>
      <c r="F11" s="153" t="e">
        <f>#REF!</f>
        <v>#REF!</v>
      </c>
      <c r="G11" s="153" t="e">
        <f>#REF!</f>
        <v>#REF!</v>
      </c>
      <c r="H11" s="153" t="e">
        <f>#REF!</f>
        <v>#REF!</v>
      </c>
      <c r="I11" s="153" t="e">
        <f t="shared" si="1"/>
        <v>#REF!</v>
      </c>
      <c r="J11" s="153">
        <f>'2019-07'!E11</f>
        <v>0</v>
      </c>
      <c r="K11" s="153">
        <f>'2018-08'!E11</f>
        <v>0</v>
      </c>
      <c r="L11" s="153">
        <f>'2018-09'!E11</f>
        <v>0</v>
      </c>
      <c r="M11" s="153">
        <f t="shared" si="2"/>
        <v>0</v>
      </c>
      <c r="N11" s="153">
        <f>'2018-10'!E11</f>
        <v>0</v>
      </c>
      <c r="O11" s="153">
        <f>'2018-11'!E11</f>
        <v>0</v>
      </c>
      <c r="P11" s="153">
        <f>'2018-12'!E11</f>
        <v>0</v>
      </c>
      <c r="Q11" s="153">
        <f t="shared" si="3"/>
        <v>0</v>
      </c>
      <c r="R11" s="153" t="e">
        <f t="shared" si="4"/>
        <v>#REF!</v>
      </c>
    </row>
    <row r="12" spans="1:18">
      <c r="A12" s="208" t="s">
        <v>236</v>
      </c>
      <c r="B12" s="153" t="e">
        <f>#REF!</f>
        <v>#REF!</v>
      </c>
      <c r="C12" s="153" t="e">
        <f>#REF!</f>
        <v>#REF!</v>
      </c>
      <c r="D12" s="153" t="e">
        <f>#REF!</f>
        <v>#REF!</v>
      </c>
      <c r="E12" s="153" t="e">
        <f t="shared" si="0"/>
        <v>#REF!</v>
      </c>
      <c r="F12" s="153" t="e">
        <f>#REF!</f>
        <v>#REF!</v>
      </c>
      <c r="G12" s="153" t="e">
        <f>#REF!</f>
        <v>#REF!</v>
      </c>
      <c r="H12" s="153" t="e">
        <f>#REF!</f>
        <v>#REF!</v>
      </c>
      <c r="I12" s="153" t="e">
        <f t="shared" si="1"/>
        <v>#REF!</v>
      </c>
      <c r="J12" s="153">
        <f>'2019-07'!E12</f>
        <v>0</v>
      </c>
      <c r="K12" s="153">
        <f>'2018-08'!E12</f>
        <v>0</v>
      </c>
      <c r="L12" s="153">
        <f>'2018-09'!E12</f>
        <v>0</v>
      </c>
      <c r="M12" s="153">
        <f t="shared" si="2"/>
        <v>0</v>
      </c>
      <c r="N12" s="153">
        <f>'2018-10'!E12</f>
        <v>0</v>
      </c>
      <c r="O12" s="153">
        <f>'2018-11'!E12</f>
        <v>0</v>
      </c>
      <c r="P12" s="153">
        <f>'2018-12'!E12</f>
        <v>0</v>
      </c>
      <c r="Q12" s="153">
        <f t="shared" si="3"/>
        <v>0</v>
      </c>
      <c r="R12" s="153" t="e">
        <f t="shared" si="4"/>
        <v>#REF!</v>
      </c>
    </row>
    <row r="13" spans="1:18" s="264" customFormat="1">
      <c r="A13" s="218" t="s">
        <v>24</v>
      </c>
      <c r="B13" s="219" t="e">
        <f t="shared" ref="B13" si="9">B14+B15</f>
        <v>#REF!</v>
      </c>
      <c r="C13" s="219" t="e">
        <f>C14+C15</f>
        <v>#REF!</v>
      </c>
      <c r="D13" s="219" t="e">
        <f>D14+D15</f>
        <v>#REF!</v>
      </c>
      <c r="E13" s="219" t="e">
        <f t="shared" si="0"/>
        <v>#REF!</v>
      </c>
      <c r="F13" s="219" t="e">
        <f>F14+F15</f>
        <v>#REF!</v>
      </c>
      <c r="G13" s="219" t="e">
        <f>G14+G15</f>
        <v>#REF!</v>
      </c>
      <c r="H13" s="219" t="e">
        <f>H14+H15</f>
        <v>#REF!</v>
      </c>
      <c r="I13" s="219" t="e">
        <f t="shared" si="1"/>
        <v>#REF!</v>
      </c>
      <c r="J13" s="219">
        <f>J14+J15</f>
        <v>4213041.1099999994</v>
      </c>
      <c r="K13" s="219">
        <f>K14+K15</f>
        <v>0</v>
      </c>
      <c r="L13" s="219">
        <f>L14+L15</f>
        <v>0</v>
      </c>
      <c r="M13" s="219">
        <f t="shared" si="2"/>
        <v>4213041.1099999994</v>
      </c>
      <c r="N13" s="219">
        <f>N14+N15</f>
        <v>0</v>
      </c>
      <c r="O13" s="219">
        <f>O14+O15</f>
        <v>0</v>
      </c>
      <c r="P13" s="219">
        <f>P14+P15</f>
        <v>0</v>
      </c>
      <c r="Q13" s="219">
        <f t="shared" si="3"/>
        <v>0</v>
      </c>
      <c r="R13" s="219" t="e">
        <f t="shared" si="4"/>
        <v>#REF!</v>
      </c>
    </row>
    <row r="14" spans="1:18">
      <c r="A14" s="220" t="s">
        <v>25</v>
      </c>
      <c r="B14" s="153" t="e">
        <f>#REF!</f>
        <v>#REF!</v>
      </c>
      <c r="C14" s="153" t="e">
        <f>#REF!</f>
        <v>#REF!</v>
      </c>
      <c r="D14" s="153" t="e">
        <f>#REF!</f>
        <v>#REF!</v>
      </c>
      <c r="E14" s="153" t="e">
        <f t="shared" si="0"/>
        <v>#REF!</v>
      </c>
      <c r="F14" s="153" t="e">
        <f>#REF!</f>
        <v>#REF!</v>
      </c>
      <c r="G14" s="153" t="e">
        <f>#REF!</f>
        <v>#REF!</v>
      </c>
      <c r="H14" s="153" t="e">
        <f>#REF!</f>
        <v>#REF!</v>
      </c>
      <c r="I14" s="153" t="e">
        <f t="shared" si="1"/>
        <v>#REF!</v>
      </c>
      <c r="J14" s="153">
        <f>'2019-07'!E14</f>
        <v>4069040.01</v>
      </c>
      <c r="K14" s="153">
        <f>'2018-08'!E14</f>
        <v>0</v>
      </c>
      <c r="L14" s="153">
        <f>'2018-09'!E14</f>
        <v>0</v>
      </c>
      <c r="M14" s="153">
        <f t="shared" si="2"/>
        <v>4069040.01</v>
      </c>
      <c r="N14" s="153">
        <f>'2018-10'!E14</f>
        <v>0</v>
      </c>
      <c r="O14" s="153">
        <f>'2018-11'!E14</f>
        <v>0</v>
      </c>
      <c r="P14" s="153">
        <f>'2018-12'!E14</f>
        <v>0</v>
      </c>
      <c r="Q14" s="153">
        <f t="shared" si="3"/>
        <v>0</v>
      </c>
      <c r="R14" s="153" t="e">
        <f t="shared" si="4"/>
        <v>#REF!</v>
      </c>
    </row>
    <row r="15" spans="1:18">
      <c r="A15" s="220" t="s">
        <v>237</v>
      </c>
      <c r="B15" s="153" t="e">
        <f>#REF!</f>
        <v>#REF!</v>
      </c>
      <c r="C15" s="153" t="e">
        <f>#REF!</f>
        <v>#REF!</v>
      </c>
      <c r="D15" s="153" t="e">
        <f>#REF!</f>
        <v>#REF!</v>
      </c>
      <c r="E15" s="153" t="e">
        <f t="shared" si="0"/>
        <v>#REF!</v>
      </c>
      <c r="F15" s="153" t="e">
        <f>#REF!</f>
        <v>#REF!</v>
      </c>
      <c r="G15" s="153" t="e">
        <f>#REF!</f>
        <v>#REF!</v>
      </c>
      <c r="H15" s="153" t="e">
        <f>#REF!</f>
        <v>#REF!</v>
      </c>
      <c r="I15" s="153" t="e">
        <f t="shared" si="1"/>
        <v>#REF!</v>
      </c>
      <c r="J15" s="153">
        <f>'2019-07'!E15</f>
        <v>144001.1</v>
      </c>
      <c r="K15" s="153">
        <f>'2018-08'!E15</f>
        <v>0</v>
      </c>
      <c r="L15" s="153">
        <f>'2018-09'!E15</f>
        <v>0</v>
      </c>
      <c r="M15" s="153">
        <f t="shared" si="2"/>
        <v>144001.1</v>
      </c>
      <c r="N15" s="153">
        <f>'2018-10'!E15</f>
        <v>0</v>
      </c>
      <c r="O15" s="153">
        <f>'2018-11'!E15</f>
        <v>0</v>
      </c>
      <c r="P15" s="153">
        <f>'2018-12'!E15</f>
        <v>0</v>
      </c>
      <c r="Q15" s="153">
        <f t="shared" si="3"/>
        <v>0</v>
      </c>
      <c r="R15" s="153" t="e">
        <f t="shared" si="4"/>
        <v>#REF!</v>
      </c>
    </row>
    <row r="16" spans="1:18">
      <c r="A16" s="208" t="s">
        <v>26</v>
      </c>
      <c r="B16" s="153" t="e">
        <f>#REF!</f>
        <v>#REF!</v>
      </c>
      <c r="C16" s="153" t="e">
        <f>#REF!</f>
        <v>#REF!</v>
      </c>
      <c r="D16" s="153" t="e">
        <f>#REF!</f>
        <v>#REF!</v>
      </c>
      <c r="E16" s="153" t="e">
        <f t="shared" si="0"/>
        <v>#REF!</v>
      </c>
      <c r="F16" s="153" t="e">
        <f>#REF!</f>
        <v>#REF!</v>
      </c>
      <c r="G16" s="153" t="e">
        <f>#REF!</f>
        <v>#REF!</v>
      </c>
      <c r="H16" s="153" t="e">
        <f>#REF!</f>
        <v>#REF!</v>
      </c>
      <c r="I16" s="153" t="e">
        <f t="shared" si="1"/>
        <v>#REF!</v>
      </c>
      <c r="J16" s="153">
        <f>'2019-07'!E16</f>
        <v>400.07</v>
      </c>
      <c r="K16" s="153">
        <f>'2018-08'!E16</f>
        <v>0</v>
      </c>
      <c r="L16" s="153">
        <f>'2018-09'!E16</f>
        <v>0</v>
      </c>
      <c r="M16" s="153">
        <f t="shared" si="2"/>
        <v>400.07</v>
      </c>
      <c r="N16" s="153">
        <f>'2018-10'!E16</f>
        <v>0</v>
      </c>
      <c r="O16" s="153">
        <f>'2018-11'!E16</f>
        <v>0</v>
      </c>
      <c r="P16" s="153">
        <f>'2018-12'!E16</f>
        <v>0</v>
      </c>
      <c r="Q16" s="153">
        <f t="shared" si="3"/>
        <v>0</v>
      </c>
      <c r="R16" s="153" t="e">
        <f t="shared" si="4"/>
        <v>#REF!</v>
      </c>
    </row>
    <row r="17" spans="1:18">
      <c r="A17" s="208" t="s">
        <v>238</v>
      </c>
      <c r="B17" s="153" t="e">
        <f>#REF!</f>
        <v>#REF!</v>
      </c>
      <c r="C17" s="153" t="e">
        <f>#REF!</f>
        <v>#REF!</v>
      </c>
      <c r="D17" s="153" t="e">
        <f>#REF!</f>
        <v>#REF!</v>
      </c>
      <c r="E17" s="153" t="e">
        <f t="shared" si="0"/>
        <v>#REF!</v>
      </c>
      <c r="F17" s="153" t="e">
        <f>#REF!</f>
        <v>#REF!</v>
      </c>
      <c r="G17" s="153" t="e">
        <f>#REF!</f>
        <v>#REF!</v>
      </c>
      <c r="H17" s="153" t="e">
        <f>#REF!</f>
        <v>#REF!</v>
      </c>
      <c r="I17" s="153" t="e">
        <f t="shared" si="1"/>
        <v>#REF!</v>
      </c>
      <c r="J17" s="153">
        <f>'2019-07'!E17</f>
        <v>4044.07</v>
      </c>
      <c r="K17" s="153">
        <f>'2018-08'!E17</f>
        <v>0</v>
      </c>
      <c r="L17" s="153">
        <f>'2018-09'!E17</f>
        <v>0</v>
      </c>
      <c r="M17" s="153">
        <f t="shared" si="2"/>
        <v>4044.07</v>
      </c>
      <c r="N17" s="153">
        <f>'2018-10'!E17</f>
        <v>0</v>
      </c>
      <c r="O17" s="153">
        <f>'2018-11'!E17</f>
        <v>0</v>
      </c>
      <c r="P17" s="153">
        <f>'2018-12'!E17</f>
        <v>0</v>
      </c>
      <c r="Q17" s="153">
        <f t="shared" si="3"/>
        <v>0</v>
      </c>
      <c r="R17" s="153" t="e">
        <f t="shared" si="4"/>
        <v>#REF!</v>
      </c>
    </row>
    <row r="18" spans="1:18">
      <c r="A18" s="208" t="s">
        <v>239</v>
      </c>
      <c r="B18" s="153" t="e">
        <f>#REF!</f>
        <v>#REF!</v>
      </c>
      <c r="C18" s="153" t="e">
        <f>#REF!</f>
        <v>#REF!</v>
      </c>
      <c r="D18" s="153" t="e">
        <f>#REF!</f>
        <v>#REF!</v>
      </c>
      <c r="E18" s="153" t="e">
        <f t="shared" si="0"/>
        <v>#REF!</v>
      </c>
      <c r="F18" s="153" t="e">
        <f>#REF!</f>
        <v>#REF!</v>
      </c>
      <c r="G18" s="153" t="e">
        <f>#REF!</f>
        <v>#REF!</v>
      </c>
      <c r="H18" s="153" t="e">
        <f>#REF!</f>
        <v>#REF!</v>
      </c>
      <c r="I18" s="153" t="e">
        <f t="shared" si="1"/>
        <v>#REF!</v>
      </c>
      <c r="J18" s="153">
        <f>'2019-07'!E18</f>
        <v>4000</v>
      </c>
      <c r="K18" s="153">
        <f>'2018-08'!E18</f>
        <v>0</v>
      </c>
      <c r="L18" s="153">
        <f>'2018-09'!E18</f>
        <v>0</v>
      </c>
      <c r="M18" s="153">
        <f t="shared" si="2"/>
        <v>4000</v>
      </c>
      <c r="N18" s="153">
        <f>'2018-10'!E18</f>
        <v>0</v>
      </c>
      <c r="O18" s="153">
        <f>'2018-11'!E18</f>
        <v>0</v>
      </c>
      <c r="P18" s="153">
        <f>'2018-12'!E18</f>
        <v>0</v>
      </c>
      <c r="Q18" s="153">
        <f t="shared" si="3"/>
        <v>0</v>
      </c>
      <c r="R18" s="153" t="e">
        <f t="shared" si="4"/>
        <v>#REF!</v>
      </c>
    </row>
    <row r="19" spans="1:18">
      <c r="A19" s="208" t="s">
        <v>240</v>
      </c>
      <c r="B19" s="153" t="e">
        <f>#REF!</f>
        <v>#REF!</v>
      </c>
      <c r="C19" s="153" t="e">
        <f>#REF!</f>
        <v>#REF!</v>
      </c>
      <c r="D19" s="153" t="e">
        <f>#REF!</f>
        <v>#REF!</v>
      </c>
      <c r="E19" s="153" t="e">
        <f t="shared" si="0"/>
        <v>#REF!</v>
      </c>
      <c r="F19" s="153" t="e">
        <f>#REF!</f>
        <v>#REF!</v>
      </c>
      <c r="G19" s="153" t="e">
        <f>#REF!</f>
        <v>#REF!</v>
      </c>
      <c r="H19" s="153" t="e">
        <f>#REF!</f>
        <v>#REF!</v>
      </c>
      <c r="I19" s="153" t="e">
        <f t="shared" si="1"/>
        <v>#REF!</v>
      </c>
      <c r="J19" s="153">
        <f>'2019-07'!E19</f>
        <v>-447100</v>
      </c>
      <c r="K19" s="153">
        <f>'2018-08'!E19</f>
        <v>0</v>
      </c>
      <c r="L19" s="153">
        <f>'2018-09'!E19</f>
        <v>0</v>
      </c>
      <c r="M19" s="153">
        <f t="shared" si="2"/>
        <v>-447100</v>
      </c>
      <c r="N19" s="153">
        <f>'2018-10'!E19</f>
        <v>0</v>
      </c>
      <c r="O19" s="153">
        <f>'2018-11'!E19</f>
        <v>0</v>
      </c>
      <c r="P19" s="153">
        <f>'2018-12'!E19</f>
        <v>0</v>
      </c>
      <c r="Q19" s="153">
        <f t="shared" si="3"/>
        <v>0</v>
      </c>
      <c r="R19" s="153" t="e">
        <f t="shared" si="4"/>
        <v>#REF!</v>
      </c>
    </row>
    <row r="20" spans="1:18">
      <c r="A20" s="208" t="s">
        <v>158</v>
      </c>
      <c r="B20" s="153" t="e">
        <f>#REF!</f>
        <v>#REF!</v>
      </c>
      <c r="C20" s="153" t="e">
        <f>#REF!</f>
        <v>#REF!</v>
      </c>
      <c r="D20" s="153" t="e">
        <f>#REF!</f>
        <v>#REF!</v>
      </c>
      <c r="E20" s="153" t="e">
        <f>SUM(B20:D20)</f>
        <v>#REF!</v>
      </c>
      <c r="F20" s="153" t="e">
        <f>#REF!</f>
        <v>#REF!</v>
      </c>
      <c r="G20" s="153" t="e">
        <f>#REF!</f>
        <v>#REF!</v>
      </c>
      <c r="H20" s="153" t="e">
        <f>#REF!</f>
        <v>#REF!</v>
      </c>
      <c r="I20" s="153" t="e">
        <f>SUM(F20:H20)</f>
        <v>#REF!</v>
      </c>
      <c r="J20" s="153">
        <f>'2019-07'!E20</f>
        <v>0</v>
      </c>
      <c r="K20" s="153">
        <f>'2018-08'!E20</f>
        <v>0</v>
      </c>
      <c r="L20" s="153">
        <f>'2018-09'!E20</f>
        <v>0</v>
      </c>
      <c r="M20" s="153">
        <f>SUM(J20:L20)</f>
        <v>0</v>
      </c>
      <c r="N20" s="153">
        <f>'2018-10'!E20</f>
        <v>0</v>
      </c>
      <c r="O20" s="153">
        <f>'2018-11'!E20</f>
        <v>0</v>
      </c>
      <c r="P20" s="153">
        <f>'2018-12'!E20</f>
        <v>0</v>
      </c>
      <c r="Q20" s="153">
        <f>SUM(N20:P20)</f>
        <v>0</v>
      </c>
      <c r="R20" s="153" t="e">
        <f t="shared" si="4"/>
        <v>#REF!</v>
      </c>
    </row>
    <row r="21" spans="1:18">
      <c r="A21" s="216" t="s">
        <v>93</v>
      </c>
      <c r="B21" s="222" t="e">
        <f t="shared" ref="B21" si="10">SUM(B11:B13,B16:B20)</f>
        <v>#REF!</v>
      </c>
      <c r="C21" s="222" t="e">
        <f>SUM(C11:C13,C16:C20)</f>
        <v>#REF!</v>
      </c>
      <c r="D21" s="222" t="e">
        <f>SUM(D11:D13,D16:D20)</f>
        <v>#REF!</v>
      </c>
      <c r="E21" s="222" t="e">
        <f>SUM(B21:D21)</f>
        <v>#REF!</v>
      </c>
      <c r="F21" s="222" t="e">
        <f>SUM(F11:F13,F16:F20)</f>
        <v>#REF!</v>
      </c>
      <c r="G21" s="222" t="e">
        <f>SUM(G11:G13,G16:G20)</f>
        <v>#REF!</v>
      </c>
      <c r="H21" s="222" t="e">
        <f>SUM(H11:H13,H16:H20)</f>
        <v>#REF!</v>
      </c>
      <c r="I21" s="222" t="e">
        <f>SUM(F21:H21)</f>
        <v>#REF!</v>
      </c>
      <c r="J21" s="222">
        <f>SUM(J11:J13,J16:J20)</f>
        <v>3774385.25</v>
      </c>
      <c r="K21" s="222">
        <f>SUM(K11:K13,K16:K20)</f>
        <v>0</v>
      </c>
      <c r="L21" s="222">
        <f>SUM(L11:L13,L16:L20)</f>
        <v>0</v>
      </c>
      <c r="M21" s="222">
        <f>SUM(J21:L21)</f>
        <v>3774385.25</v>
      </c>
      <c r="N21" s="222">
        <f>SUM(N11:N13,N16:N20)</f>
        <v>0</v>
      </c>
      <c r="O21" s="222">
        <f>SUM(O11:O13,O16:O20)</f>
        <v>0</v>
      </c>
      <c r="P21" s="222">
        <f>SUM(P11:P13,P16:P20)</f>
        <v>0</v>
      </c>
      <c r="Q21" s="222">
        <f>SUM(N21:P21)</f>
        <v>0</v>
      </c>
      <c r="R21" s="224" t="e">
        <f t="shared" si="4"/>
        <v>#REF!</v>
      </c>
    </row>
    <row r="22" spans="1:18">
      <c r="A22" s="223" t="s">
        <v>27</v>
      </c>
      <c r="B22" s="224" t="e">
        <f t="shared" ref="B22" si="11">B10-B21</f>
        <v>#REF!</v>
      </c>
      <c r="C22" s="224" t="e">
        <f>C10-C21</f>
        <v>#REF!</v>
      </c>
      <c r="D22" s="224" t="e">
        <f>D10-D21</f>
        <v>#REF!</v>
      </c>
      <c r="E22" s="224" t="e">
        <f>SUM(B22:D22)</f>
        <v>#REF!</v>
      </c>
      <c r="F22" s="224" t="e">
        <f>F10-F21</f>
        <v>#REF!</v>
      </c>
      <c r="G22" s="224" t="e">
        <f>G10-G21</f>
        <v>#REF!</v>
      </c>
      <c r="H22" s="224" t="e">
        <f>H10-H21</f>
        <v>#REF!</v>
      </c>
      <c r="I22" s="224" t="e">
        <f>SUM(F22:H22)</f>
        <v>#REF!</v>
      </c>
      <c r="J22" s="224">
        <f>J10-J21</f>
        <v>-3765681.25</v>
      </c>
      <c r="K22" s="224">
        <f>K10-K21</f>
        <v>0</v>
      </c>
      <c r="L22" s="224">
        <f>L10-L21</f>
        <v>0</v>
      </c>
      <c r="M22" s="224">
        <f>SUM(J22:L22)</f>
        <v>-3765681.25</v>
      </c>
      <c r="N22" s="224">
        <f>N10-N21</f>
        <v>0</v>
      </c>
      <c r="O22" s="224">
        <f>O10-O21</f>
        <v>0</v>
      </c>
      <c r="P22" s="224">
        <f>P10-P21</f>
        <v>0</v>
      </c>
      <c r="Q22" s="224">
        <f>SUM(N22:P22)</f>
        <v>0</v>
      </c>
      <c r="R22" s="224" t="e">
        <f t="shared" si="4"/>
        <v>#REF!</v>
      </c>
    </row>
    <row r="23" spans="1:18" s="226" customFormat="1">
      <c r="A23" s="225" t="s">
        <v>28</v>
      </c>
      <c r="B23" s="226" t="e">
        <f t="shared" ref="B23:R23" si="12">B22/B10</f>
        <v>#REF!</v>
      </c>
      <c r="C23" s="226" t="e">
        <f t="shared" si="12"/>
        <v>#REF!</v>
      </c>
      <c r="D23" s="226" t="e">
        <f t="shared" si="12"/>
        <v>#REF!</v>
      </c>
      <c r="E23" s="226" t="e">
        <f t="shared" si="12"/>
        <v>#REF!</v>
      </c>
      <c r="F23" s="226" t="e">
        <f t="shared" si="12"/>
        <v>#REF!</v>
      </c>
      <c r="G23" s="226" t="e">
        <f t="shared" si="12"/>
        <v>#REF!</v>
      </c>
      <c r="H23" s="226" t="e">
        <f t="shared" si="12"/>
        <v>#REF!</v>
      </c>
      <c r="I23" s="226" t="e">
        <f t="shared" si="12"/>
        <v>#REF!</v>
      </c>
      <c r="J23" s="226">
        <f t="shared" si="12"/>
        <v>-432.63801125919116</v>
      </c>
      <c r="K23" s="226" t="e">
        <f t="shared" si="12"/>
        <v>#DIV/0!</v>
      </c>
      <c r="L23" s="226" t="e">
        <f t="shared" si="12"/>
        <v>#DIV/0!</v>
      </c>
      <c r="M23" s="226">
        <f t="shared" si="12"/>
        <v>-432.63801125919116</v>
      </c>
      <c r="N23" s="226" t="e">
        <f t="shared" si="12"/>
        <v>#DIV/0!</v>
      </c>
      <c r="O23" s="226" t="e">
        <f t="shared" si="12"/>
        <v>#DIV/0!</v>
      </c>
      <c r="P23" s="226" t="e">
        <f t="shared" si="12"/>
        <v>#DIV/0!</v>
      </c>
      <c r="Q23" s="226" t="e">
        <f t="shared" si="12"/>
        <v>#DIV/0!</v>
      </c>
      <c r="R23" s="226" t="e">
        <f t="shared" si="12"/>
        <v>#REF!</v>
      </c>
    </row>
    <row r="24" spans="1:18">
      <c r="A24" s="227" t="s">
        <v>159</v>
      </c>
      <c r="B24" s="153" t="e">
        <f>#REF!</f>
        <v>#REF!</v>
      </c>
      <c r="C24" s="153" t="e">
        <f>#REF!</f>
        <v>#REF!</v>
      </c>
      <c r="D24" s="153" t="e">
        <f>#REF!</f>
        <v>#REF!</v>
      </c>
      <c r="E24" s="240" t="e">
        <f>SUM(B24:D24)</f>
        <v>#REF!</v>
      </c>
      <c r="F24" s="153" t="e">
        <f>#REF!</f>
        <v>#REF!</v>
      </c>
      <c r="G24" s="153" t="e">
        <f>#REF!</f>
        <v>#REF!</v>
      </c>
      <c r="H24" s="153" t="e">
        <f>#REF!</f>
        <v>#REF!</v>
      </c>
      <c r="I24" s="240" t="e">
        <f>SUM(F24:H24)</f>
        <v>#REF!</v>
      </c>
      <c r="J24" s="153">
        <f>'2019-07'!E24</f>
        <v>0</v>
      </c>
      <c r="K24" s="153">
        <f>'2018-08'!E24</f>
        <v>0</v>
      </c>
      <c r="L24" s="153">
        <f>'2018-09'!E24</f>
        <v>0</v>
      </c>
      <c r="M24" s="240">
        <f>SUM(J24:L24)</f>
        <v>0</v>
      </c>
      <c r="N24" s="153">
        <f>'2018-10'!E24</f>
        <v>0</v>
      </c>
      <c r="O24" s="153">
        <f>'2018-11'!E24</f>
        <v>0</v>
      </c>
      <c r="P24" s="153">
        <f>'2018-12'!E24</f>
        <v>0</v>
      </c>
      <c r="Q24" s="240">
        <f>SUM(N24:P24)</f>
        <v>0</v>
      </c>
      <c r="R24" s="153" t="e">
        <f>E24+I24+M24+Q24</f>
        <v>#REF!</v>
      </c>
    </row>
    <row r="25" spans="1:18">
      <c r="A25" s="227" t="s">
        <v>160</v>
      </c>
      <c r="B25" s="153" t="e">
        <f>#REF!</f>
        <v>#REF!</v>
      </c>
      <c r="C25" s="153" t="e">
        <f>#REF!</f>
        <v>#REF!</v>
      </c>
      <c r="D25" s="153" t="e">
        <f>#REF!</f>
        <v>#REF!</v>
      </c>
      <c r="E25" s="240" t="e">
        <f>SUM(B25:D25)</f>
        <v>#REF!</v>
      </c>
      <c r="F25" s="153" t="e">
        <f>#REF!</f>
        <v>#REF!</v>
      </c>
      <c r="G25" s="153" t="e">
        <f>#REF!</f>
        <v>#REF!</v>
      </c>
      <c r="H25" s="153" t="e">
        <f>#REF!</f>
        <v>#REF!</v>
      </c>
      <c r="I25" s="240" t="e">
        <f>SUM(F25:H25)</f>
        <v>#REF!</v>
      </c>
      <c r="J25" s="153">
        <f>'2019-07'!E25</f>
        <v>1400</v>
      </c>
      <c r="K25" s="153">
        <f>'2018-08'!E25</f>
        <v>0</v>
      </c>
      <c r="L25" s="153">
        <f>'2018-09'!E25</f>
        <v>0</v>
      </c>
      <c r="M25" s="240">
        <f>SUM(J25:L25)</f>
        <v>1400</v>
      </c>
      <c r="N25" s="153">
        <f>'2018-10'!E25</f>
        <v>0</v>
      </c>
      <c r="O25" s="153">
        <f>'2018-11'!E25</f>
        <v>0</v>
      </c>
      <c r="P25" s="153">
        <f>'2018-12'!E25</f>
        <v>0</v>
      </c>
      <c r="Q25" s="240">
        <f>SUM(N25:P25)</f>
        <v>0</v>
      </c>
      <c r="R25" s="153" t="e">
        <f>E25+I25+M25+Q25</f>
        <v>#REF!</v>
      </c>
    </row>
    <row r="26" spans="1:18">
      <c r="A26" s="227" t="s">
        <v>29</v>
      </c>
      <c r="B26" s="153" t="e">
        <f>#REF!</f>
        <v>#REF!</v>
      </c>
      <c r="C26" s="153" t="e">
        <f>#REF!</f>
        <v>#REF!</v>
      </c>
      <c r="D26" s="153" t="e">
        <f>#REF!</f>
        <v>#REF!</v>
      </c>
      <c r="E26" s="240" t="e">
        <f>SUM(B26:D26)</f>
        <v>#REF!</v>
      </c>
      <c r="F26" s="153" t="e">
        <f>#REF!</f>
        <v>#REF!</v>
      </c>
      <c r="G26" s="153" t="e">
        <f>#REF!</f>
        <v>#REF!</v>
      </c>
      <c r="H26" s="153" t="e">
        <f>#REF!</f>
        <v>#REF!</v>
      </c>
      <c r="I26" s="240" t="e">
        <f>SUM(F26:H26)</f>
        <v>#REF!</v>
      </c>
      <c r="J26" s="153">
        <f>'2019-07'!E26</f>
        <v>101740</v>
      </c>
      <c r="K26" s="153">
        <f>'2018-08'!E26</f>
        <v>0</v>
      </c>
      <c r="L26" s="153">
        <f>'2018-09'!E26</f>
        <v>0</v>
      </c>
      <c r="M26" s="240">
        <f>SUM(J26:L26)</f>
        <v>101740</v>
      </c>
      <c r="N26" s="153">
        <f>'2018-10'!E26</f>
        <v>0</v>
      </c>
      <c r="O26" s="153">
        <f>'2018-11'!E26</f>
        <v>0</v>
      </c>
      <c r="P26" s="153">
        <f>'2018-12'!E26</f>
        <v>0</v>
      </c>
      <c r="Q26" s="240">
        <f>SUM(N26:P26)</f>
        <v>0</v>
      </c>
      <c r="R26" s="153" t="e">
        <f>E26+I26+M26+Q26</f>
        <v>#REF!</v>
      </c>
    </row>
    <row r="27" spans="1:18">
      <c r="A27" s="223" t="s">
        <v>30</v>
      </c>
      <c r="B27" s="224" t="e">
        <f>SUM(B24:B26)</f>
        <v>#REF!</v>
      </c>
      <c r="C27" s="224" t="e">
        <f>SUM(C24:C26)</f>
        <v>#REF!</v>
      </c>
      <c r="D27" s="224" t="e">
        <f>SUM(D24:D26)</f>
        <v>#REF!</v>
      </c>
      <c r="E27" s="217" t="e">
        <f>SUM(B27:D27)</f>
        <v>#REF!</v>
      </c>
      <c r="F27" s="224" t="e">
        <f>SUM(F24:F26)</f>
        <v>#REF!</v>
      </c>
      <c r="G27" s="224" t="e">
        <f>SUM(G24:G26)</f>
        <v>#REF!</v>
      </c>
      <c r="H27" s="224" t="e">
        <f>SUM(H24:H26)</f>
        <v>#REF!</v>
      </c>
      <c r="I27" s="217" t="e">
        <f>SUM(F27:H27)</f>
        <v>#REF!</v>
      </c>
      <c r="J27" s="224">
        <f>SUM(J24:J26)</f>
        <v>103140</v>
      </c>
      <c r="K27" s="224">
        <f>SUM(K24:K26)</f>
        <v>0</v>
      </c>
      <c r="L27" s="224">
        <f>SUM(L24:L26)</f>
        <v>0</v>
      </c>
      <c r="M27" s="217">
        <f>SUM(J27:L27)</f>
        <v>103140</v>
      </c>
      <c r="N27" s="224">
        <f>SUM(N24:N26)</f>
        <v>0</v>
      </c>
      <c r="O27" s="224">
        <f>SUM(O24:O26)</f>
        <v>0</v>
      </c>
      <c r="P27" s="224">
        <f>SUM(P24:P26)</f>
        <v>0</v>
      </c>
      <c r="Q27" s="217">
        <f>SUM(N27:P27)</f>
        <v>0</v>
      </c>
      <c r="R27" s="224" t="e">
        <f>E27+I27+M27+Q27</f>
        <v>#REF!</v>
      </c>
    </row>
    <row r="28" spans="1:18" s="226" customFormat="1">
      <c r="A28" s="225" t="s">
        <v>161</v>
      </c>
      <c r="B28" s="226" t="e">
        <f>B27/B10</f>
        <v>#REF!</v>
      </c>
      <c r="C28" s="226" t="e">
        <f t="shared" ref="C28:R28" si="13">C27/C10</f>
        <v>#REF!</v>
      </c>
      <c r="D28" s="226" t="e">
        <f t="shared" si="13"/>
        <v>#REF!</v>
      </c>
      <c r="E28" s="226" t="e">
        <f t="shared" si="13"/>
        <v>#REF!</v>
      </c>
      <c r="F28" s="226" t="e">
        <f t="shared" si="13"/>
        <v>#REF!</v>
      </c>
      <c r="G28" s="226" t="e">
        <f t="shared" si="13"/>
        <v>#REF!</v>
      </c>
      <c r="H28" s="226" t="e">
        <f t="shared" si="13"/>
        <v>#REF!</v>
      </c>
      <c r="I28" s="226" t="e">
        <f t="shared" si="13"/>
        <v>#REF!</v>
      </c>
      <c r="J28" s="226">
        <f t="shared" si="13"/>
        <v>11.849724264705882</v>
      </c>
      <c r="K28" s="226" t="e">
        <f t="shared" si="13"/>
        <v>#DIV/0!</v>
      </c>
      <c r="L28" s="226" t="e">
        <f t="shared" si="13"/>
        <v>#DIV/0!</v>
      </c>
      <c r="M28" s="226">
        <f t="shared" si="13"/>
        <v>11.849724264705882</v>
      </c>
      <c r="N28" s="226" t="e">
        <f t="shared" si="13"/>
        <v>#DIV/0!</v>
      </c>
      <c r="O28" s="226" t="e">
        <f t="shared" si="13"/>
        <v>#DIV/0!</v>
      </c>
      <c r="P28" s="226" t="e">
        <f t="shared" si="13"/>
        <v>#DIV/0!</v>
      </c>
      <c r="Q28" s="226" t="e">
        <f t="shared" si="13"/>
        <v>#DIV/0!</v>
      </c>
      <c r="R28" s="226" t="e">
        <f t="shared" si="13"/>
        <v>#REF!</v>
      </c>
    </row>
    <row r="29" spans="1:18">
      <c r="A29" s="223" t="s">
        <v>94</v>
      </c>
      <c r="B29" s="228" t="e">
        <f>B22-B27</f>
        <v>#REF!</v>
      </c>
      <c r="C29" s="228" t="e">
        <f>C22-C27</f>
        <v>#REF!</v>
      </c>
      <c r="D29" s="228" t="e">
        <f>D22-D27</f>
        <v>#REF!</v>
      </c>
      <c r="E29" s="228" t="e">
        <f>SUM(B29:D29)</f>
        <v>#REF!</v>
      </c>
      <c r="F29" s="228" t="e">
        <f>F22-F27</f>
        <v>#REF!</v>
      </c>
      <c r="G29" s="228" t="e">
        <f>G22-G27</f>
        <v>#REF!</v>
      </c>
      <c r="H29" s="228" t="e">
        <f>H22-H27</f>
        <v>#REF!</v>
      </c>
      <c r="I29" s="228" t="e">
        <f>SUM(F29:H29)</f>
        <v>#REF!</v>
      </c>
      <c r="J29" s="228">
        <f>J22-J27</f>
        <v>-3868821.25</v>
      </c>
      <c r="K29" s="228">
        <f>K22-K27</f>
        <v>0</v>
      </c>
      <c r="L29" s="228">
        <f>L22-L27</f>
        <v>0</v>
      </c>
      <c r="M29" s="228">
        <f>SUM(J29:L29)</f>
        <v>-3868821.25</v>
      </c>
      <c r="N29" s="228">
        <f>N22-N27</f>
        <v>0</v>
      </c>
      <c r="O29" s="228">
        <f>O22-O27</f>
        <v>0</v>
      </c>
      <c r="P29" s="228">
        <f>P22-P27</f>
        <v>0</v>
      </c>
      <c r="Q29" s="228">
        <f>SUM(N29:P29)</f>
        <v>0</v>
      </c>
      <c r="R29" s="222" t="e">
        <f>E29+I29+M29+Q29</f>
        <v>#REF!</v>
      </c>
    </row>
    <row r="30" spans="1:18" s="226" customFormat="1">
      <c r="A30" s="225" t="s">
        <v>162</v>
      </c>
      <c r="B30" s="226" t="e">
        <f t="shared" ref="B30:R30" si="14">B29/B10</f>
        <v>#REF!</v>
      </c>
      <c r="C30" s="265" t="e">
        <f t="shared" si="14"/>
        <v>#REF!</v>
      </c>
      <c r="D30" s="265" t="e">
        <f t="shared" si="14"/>
        <v>#REF!</v>
      </c>
      <c r="E30" s="265" t="e">
        <f t="shared" si="14"/>
        <v>#REF!</v>
      </c>
      <c r="F30" s="265" t="e">
        <f t="shared" si="14"/>
        <v>#REF!</v>
      </c>
      <c r="G30" s="265" t="e">
        <f t="shared" si="14"/>
        <v>#REF!</v>
      </c>
      <c r="H30" s="265" t="e">
        <f t="shared" si="14"/>
        <v>#REF!</v>
      </c>
      <c r="I30" s="265" t="e">
        <f t="shared" si="14"/>
        <v>#REF!</v>
      </c>
      <c r="J30" s="265">
        <f t="shared" si="14"/>
        <v>-444.48773552389707</v>
      </c>
      <c r="K30" s="265" t="e">
        <f t="shared" si="14"/>
        <v>#DIV/0!</v>
      </c>
      <c r="L30" s="265" t="e">
        <f t="shared" si="14"/>
        <v>#DIV/0!</v>
      </c>
      <c r="M30" s="265">
        <f t="shared" si="14"/>
        <v>-444.48773552389707</v>
      </c>
      <c r="N30" s="265" t="e">
        <f t="shared" si="14"/>
        <v>#DIV/0!</v>
      </c>
      <c r="O30" s="265" t="e">
        <f t="shared" si="14"/>
        <v>#DIV/0!</v>
      </c>
      <c r="P30" s="265" t="e">
        <f t="shared" si="14"/>
        <v>#DIV/0!</v>
      </c>
      <c r="Q30" s="265" t="e">
        <f t="shared" si="14"/>
        <v>#DIV/0!</v>
      </c>
      <c r="R30" s="265" t="e">
        <f t="shared" si="14"/>
        <v>#REF!</v>
      </c>
    </row>
    <row r="31" spans="1:18">
      <c r="A31" s="227" t="s">
        <v>163</v>
      </c>
      <c r="B31" s="153" t="e">
        <f>#REF!</f>
        <v>#REF!</v>
      </c>
      <c r="C31" s="153" t="e">
        <f>#REF!</f>
        <v>#REF!</v>
      </c>
      <c r="D31" s="153" t="e">
        <f>#REF!</f>
        <v>#REF!</v>
      </c>
      <c r="E31" s="240" t="e">
        <f>B31+C31+D31</f>
        <v>#REF!</v>
      </c>
      <c r="F31" s="153" t="e">
        <f>#REF!</f>
        <v>#REF!</v>
      </c>
      <c r="G31" s="153" t="e">
        <f>#REF!</f>
        <v>#REF!</v>
      </c>
      <c r="H31" s="153" t="e">
        <f>#REF!</f>
        <v>#REF!</v>
      </c>
      <c r="I31" s="240" t="e">
        <f>F31+G31+H31</f>
        <v>#REF!</v>
      </c>
      <c r="J31" s="153">
        <f>'2019-07'!E31</f>
        <v>0</v>
      </c>
      <c r="K31" s="153">
        <f>'2018-08'!E31</f>
        <v>0</v>
      </c>
      <c r="L31" s="153">
        <f>'2018-09'!E31</f>
        <v>0</v>
      </c>
      <c r="M31" s="240">
        <f>J31+K31+L31</f>
        <v>0</v>
      </c>
      <c r="N31" s="153">
        <f>'2018-10'!E31</f>
        <v>0</v>
      </c>
      <c r="O31" s="153">
        <f>'2018-11'!E31</f>
        <v>0</v>
      </c>
      <c r="P31" s="153">
        <f>'2018-12'!E31</f>
        <v>0</v>
      </c>
      <c r="Q31" s="240">
        <f>N31+O31+P31</f>
        <v>0</v>
      </c>
      <c r="R31" s="153" t="e">
        <f>E31+I31+M31+Q31</f>
        <v>#REF!</v>
      </c>
    </row>
    <row r="32" spans="1:18">
      <c r="A32" s="227" t="s">
        <v>164</v>
      </c>
      <c r="B32" s="153" t="e">
        <f>#REF!</f>
        <v>#REF!</v>
      </c>
      <c r="C32" s="153" t="e">
        <f>#REF!</f>
        <v>#REF!</v>
      </c>
      <c r="D32" s="153" t="e">
        <f>#REF!</f>
        <v>#REF!</v>
      </c>
      <c r="E32" s="240" t="e">
        <f>B32+C32+D32</f>
        <v>#REF!</v>
      </c>
      <c r="F32" s="153" t="e">
        <f>#REF!</f>
        <v>#REF!</v>
      </c>
      <c r="G32" s="153" t="e">
        <f>#REF!</f>
        <v>#REF!</v>
      </c>
      <c r="H32" s="153" t="e">
        <f>#REF!</f>
        <v>#REF!</v>
      </c>
      <c r="I32" s="240" t="e">
        <f>F32+G32+H32</f>
        <v>#REF!</v>
      </c>
      <c r="J32" s="153">
        <f>'2019-07'!E32</f>
        <v>0</v>
      </c>
      <c r="K32" s="153">
        <f>'2018-08'!E32</f>
        <v>0</v>
      </c>
      <c r="L32" s="153">
        <f>'2018-09'!E32</f>
        <v>0</v>
      </c>
      <c r="M32" s="240">
        <f>J32+K32+L32</f>
        <v>0</v>
      </c>
      <c r="N32" s="153">
        <f>'2018-10'!E32</f>
        <v>0</v>
      </c>
      <c r="O32" s="153">
        <f>'2018-11'!E32</f>
        <v>0</v>
      </c>
      <c r="P32" s="153">
        <f>'2018-12'!E32</f>
        <v>0</v>
      </c>
      <c r="Q32" s="240">
        <f>N32+O32+P32</f>
        <v>0</v>
      </c>
      <c r="R32" s="153" t="e">
        <f>E32+I32+M32+Q32</f>
        <v>#REF!</v>
      </c>
    </row>
    <row r="33" spans="1:18">
      <c r="A33" s="227" t="s">
        <v>165</v>
      </c>
      <c r="B33" s="153" t="e">
        <f>#REF!</f>
        <v>#REF!</v>
      </c>
      <c r="C33" s="153" t="e">
        <f>#REF!</f>
        <v>#REF!</v>
      </c>
      <c r="D33" s="153" t="e">
        <f>#REF!</f>
        <v>#REF!</v>
      </c>
      <c r="E33" s="240" t="e">
        <f>B33+C33+D33</f>
        <v>#REF!</v>
      </c>
      <c r="F33" s="153" t="e">
        <f>#REF!</f>
        <v>#REF!</v>
      </c>
      <c r="G33" s="153" t="e">
        <f>#REF!</f>
        <v>#REF!</v>
      </c>
      <c r="H33" s="153" t="e">
        <f>#REF!</f>
        <v>#REF!</v>
      </c>
      <c r="I33" s="240" t="e">
        <f>F33+G33+H33</f>
        <v>#REF!</v>
      </c>
      <c r="J33" s="153">
        <f>'2019-07'!E33</f>
        <v>0</v>
      </c>
      <c r="K33" s="153">
        <f>'2018-08'!E33</f>
        <v>0</v>
      </c>
      <c r="L33" s="153">
        <f>'2018-09'!E33</f>
        <v>0</v>
      </c>
      <c r="M33" s="240">
        <f>J33+K33+L33</f>
        <v>0</v>
      </c>
      <c r="N33" s="153">
        <f>'2018-10'!E33</f>
        <v>0</v>
      </c>
      <c r="O33" s="153">
        <f>'2018-11'!E33</f>
        <v>0</v>
      </c>
      <c r="P33" s="153">
        <f>'2018-12'!E33</f>
        <v>0</v>
      </c>
      <c r="Q33" s="240">
        <f>N33+O33+P33</f>
        <v>0</v>
      </c>
      <c r="R33" s="153" t="e">
        <f>E33+I33+M33+Q33</f>
        <v>#REF!</v>
      </c>
    </row>
    <row r="34" spans="1:18">
      <c r="A34" s="223" t="s">
        <v>166</v>
      </c>
      <c r="B34" s="224" t="e">
        <f t="shared" ref="B34" si="15">B31+B32+B33</f>
        <v>#REF!</v>
      </c>
      <c r="C34" s="224" t="e">
        <f>C31+C32+C33</f>
        <v>#REF!</v>
      </c>
      <c r="D34" s="224" t="e">
        <f>D31+D32+D33</f>
        <v>#REF!</v>
      </c>
      <c r="E34" s="217" t="e">
        <f>B34+C34+D34</f>
        <v>#REF!</v>
      </c>
      <c r="F34" s="224" t="e">
        <f>F31+F32+F33</f>
        <v>#REF!</v>
      </c>
      <c r="G34" s="224" t="e">
        <f>G31+G32+G33</f>
        <v>#REF!</v>
      </c>
      <c r="H34" s="224" t="e">
        <f>H31+H32+H33</f>
        <v>#REF!</v>
      </c>
      <c r="I34" s="217" t="e">
        <f>F34+G34+H34</f>
        <v>#REF!</v>
      </c>
      <c r="J34" s="224">
        <f>J31+J32+J33</f>
        <v>0</v>
      </c>
      <c r="K34" s="224">
        <f>K31+K32+K33</f>
        <v>0</v>
      </c>
      <c r="L34" s="224">
        <f>L31+L32+L33</f>
        <v>0</v>
      </c>
      <c r="M34" s="217">
        <f>J34+K34+L34</f>
        <v>0</v>
      </c>
      <c r="N34" s="224">
        <f>N31+N32+N33</f>
        <v>0</v>
      </c>
      <c r="O34" s="224">
        <f>O31+O32+O33</f>
        <v>0</v>
      </c>
      <c r="P34" s="224">
        <f>P31+P32+P33</f>
        <v>0</v>
      </c>
      <c r="Q34" s="217">
        <f>N34+O34+P34</f>
        <v>0</v>
      </c>
      <c r="R34" s="224" t="e">
        <f>E34+I34+M34+Q34</f>
        <v>#REF!</v>
      </c>
    </row>
    <row r="35" spans="1:18">
      <c r="A35" s="223" t="s">
        <v>167</v>
      </c>
      <c r="B35" s="228" t="e">
        <f>B29-B34</f>
        <v>#REF!</v>
      </c>
      <c r="C35" s="228" t="e">
        <f>C29-C34</f>
        <v>#REF!</v>
      </c>
      <c r="D35" s="228" t="e">
        <f>D29-D34</f>
        <v>#REF!</v>
      </c>
      <c r="E35" s="228" t="e">
        <f>SUM(B35:D35)</f>
        <v>#REF!</v>
      </c>
      <c r="F35" s="228" t="e">
        <f>F29-F34</f>
        <v>#REF!</v>
      </c>
      <c r="G35" s="228" t="e">
        <f>G29-G34</f>
        <v>#REF!</v>
      </c>
      <c r="H35" s="228" t="e">
        <f>H29-H34</f>
        <v>#REF!</v>
      </c>
      <c r="I35" s="228" t="e">
        <f>SUM(F35:H35)</f>
        <v>#REF!</v>
      </c>
      <c r="J35" s="228">
        <f>J29-J34</f>
        <v>-3868821.25</v>
      </c>
      <c r="K35" s="228">
        <f>K29-K34</f>
        <v>0</v>
      </c>
      <c r="L35" s="228">
        <f>L29-L34</f>
        <v>0</v>
      </c>
      <c r="M35" s="228">
        <f>SUM(J35:L35)</f>
        <v>-3868821.25</v>
      </c>
      <c r="N35" s="228">
        <f>N29-N34</f>
        <v>0</v>
      </c>
      <c r="O35" s="228">
        <f>O29-O34</f>
        <v>0</v>
      </c>
      <c r="P35" s="228">
        <f>P29-P34</f>
        <v>0</v>
      </c>
      <c r="Q35" s="228">
        <f>SUM(N35:P35)</f>
        <v>0</v>
      </c>
      <c r="R35" s="228" t="e">
        <f>E35+I35+M35+Q35</f>
        <v>#REF!</v>
      </c>
    </row>
    <row r="36" spans="1:18" s="226" customFormat="1">
      <c r="A36" s="225" t="s">
        <v>168</v>
      </c>
      <c r="B36" s="226" t="e">
        <f t="shared" ref="B36:R36" si="16">B35/B10</f>
        <v>#REF!</v>
      </c>
      <c r="C36" s="265" t="e">
        <f t="shared" si="16"/>
        <v>#REF!</v>
      </c>
      <c r="D36" s="265" t="e">
        <f t="shared" si="16"/>
        <v>#REF!</v>
      </c>
      <c r="E36" s="265" t="e">
        <f t="shared" si="16"/>
        <v>#REF!</v>
      </c>
      <c r="F36" s="265" t="e">
        <f t="shared" si="16"/>
        <v>#REF!</v>
      </c>
      <c r="G36" s="265" t="e">
        <f t="shared" si="16"/>
        <v>#REF!</v>
      </c>
      <c r="H36" s="265" t="e">
        <f t="shared" si="16"/>
        <v>#REF!</v>
      </c>
      <c r="I36" s="265" t="e">
        <f t="shared" si="16"/>
        <v>#REF!</v>
      </c>
      <c r="J36" s="265">
        <f t="shared" si="16"/>
        <v>-444.48773552389707</v>
      </c>
      <c r="K36" s="265" t="e">
        <f t="shared" si="16"/>
        <v>#DIV/0!</v>
      </c>
      <c r="L36" s="265" t="e">
        <f t="shared" si="16"/>
        <v>#DIV/0!</v>
      </c>
      <c r="M36" s="265">
        <f t="shared" si="16"/>
        <v>-444.48773552389707</v>
      </c>
      <c r="N36" s="265" t="e">
        <f t="shared" si="16"/>
        <v>#DIV/0!</v>
      </c>
      <c r="O36" s="265" t="e">
        <f t="shared" si="16"/>
        <v>#DIV/0!</v>
      </c>
      <c r="P36" s="265" t="e">
        <f t="shared" si="16"/>
        <v>#DIV/0!</v>
      </c>
      <c r="Q36" s="265" t="e">
        <f t="shared" si="16"/>
        <v>#DIV/0!</v>
      </c>
      <c r="R36" s="265" t="e">
        <f t="shared" si="16"/>
        <v>#REF!</v>
      </c>
    </row>
    <row r="37" spans="1:18">
      <c r="A37" s="229"/>
      <c r="B37" s="230"/>
      <c r="C37" s="266"/>
      <c r="D37" s="263"/>
      <c r="E37" s="230"/>
      <c r="F37" s="230"/>
      <c r="G37" s="230"/>
      <c r="H37" s="230"/>
      <c r="I37" s="230"/>
      <c r="J37" s="230"/>
      <c r="K37" s="230"/>
      <c r="L37" s="230"/>
      <c r="M37" s="230"/>
      <c r="N37" s="230"/>
      <c r="O37" s="230"/>
      <c r="P37" s="230"/>
      <c r="Q37" s="230"/>
      <c r="R37" s="230"/>
    </row>
    <row r="38" spans="1:18">
      <c r="A38" s="227" t="s">
        <v>169</v>
      </c>
      <c r="B38" s="153" t="e">
        <f>#REF!</f>
        <v>#REF!</v>
      </c>
      <c r="C38" s="153" t="e">
        <f>#REF!</f>
        <v>#REF!</v>
      </c>
      <c r="D38" s="153" t="e">
        <f>#REF!</f>
        <v>#REF!</v>
      </c>
      <c r="E38" s="240" t="e">
        <f>B38+C38+D38</f>
        <v>#REF!</v>
      </c>
      <c r="F38" s="153" t="e">
        <f>#REF!</f>
        <v>#REF!</v>
      </c>
      <c r="G38" s="153" t="e">
        <f>#REF!</f>
        <v>#REF!</v>
      </c>
      <c r="H38" s="153" t="e">
        <f>#REF!</f>
        <v>#REF!</v>
      </c>
      <c r="I38" s="240" t="e">
        <f>F38+G38+H38</f>
        <v>#REF!</v>
      </c>
      <c r="J38" s="153">
        <f>'2019-07'!E38</f>
        <v>0</v>
      </c>
      <c r="K38" s="153">
        <f>'2018-08'!E38</f>
        <v>0</v>
      </c>
      <c r="L38" s="153">
        <f>'2018-09'!E38</f>
        <v>0</v>
      </c>
      <c r="M38" s="240">
        <f>J38+K38+L38</f>
        <v>0</v>
      </c>
      <c r="N38" s="153">
        <f>'2018-10'!E38</f>
        <v>0</v>
      </c>
      <c r="O38" s="153">
        <f>'2018-11'!E38</f>
        <v>0</v>
      </c>
      <c r="P38" s="153">
        <f>'2018-12'!E38</f>
        <v>0</v>
      </c>
      <c r="Q38" s="240">
        <f>N38+O38+P38</f>
        <v>0</v>
      </c>
      <c r="R38" s="153" t="e">
        <f>E38+I38+M38+Q38</f>
        <v>#REF!</v>
      </c>
    </row>
    <row r="39" spans="1:18">
      <c r="A39" s="216" t="s">
        <v>170</v>
      </c>
      <c r="B39" s="228" t="e">
        <f>B35-B38</f>
        <v>#REF!</v>
      </c>
      <c r="C39" s="228" t="e">
        <f>C35-C38</f>
        <v>#REF!</v>
      </c>
      <c r="D39" s="228" t="e">
        <f>D35-D38</f>
        <v>#REF!</v>
      </c>
      <c r="E39" s="228" t="e">
        <f>B39+C39+D39</f>
        <v>#REF!</v>
      </c>
      <c r="F39" s="228" t="e">
        <f>F35-F38</f>
        <v>#REF!</v>
      </c>
      <c r="G39" s="228" t="e">
        <f>G35-G38</f>
        <v>#REF!</v>
      </c>
      <c r="H39" s="228" t="e">
        <f>H35-H38</f>
        <v>#REF!</v>
      </c>
      <c r="I39" s="228" t="e">
        <f>F39+G39+H39</f>
        <v>#REF!</v>
      </c>
      <c r="J39" s="228">
        <f>J35-J38</f>
        <v>-3868821.25</v>
      </c>
      <c r="K39" s="228">
        <f>K35-K38</f>
        <v>0</v>
      </c>
      <c r="L39" s="228">
        <f>L35-L38</f>
        <v>0</v>
      </c>
      <c r="M39" s="228">
        <f>J39+K39+L39</f>
        <v>-3868821.25</v>
      </c>
      <c r="N39" s="228">
        <f>N35-N38</f>
        <v>0</v>
      </c>
      <c r="O39" s="228">
        <f>O35-O38</f>
        <v>0</v>
      </c>
      <c r="P39" s="228">
        <f>P35-P38</f>
        <v>0</v>
      </c>
      <c r="Q39" s="228">
        <f>N39+O39+P39</f>
        <v>0</v>
      </c>
      <c r="R39" s="222" t="e">
        <f>E39+I39+M39+Q39</f>
        <v>#REF!</v>
      </c>
    </row>
    <row r="40" spans="1:18" s="226" customFormat="1">
      <c r="A40" s="225" t="s">
        <v>171</v>
      </c>
      <c r="B40" s="226" t="e">
        <f t="shared" ref="B40:R40" si="17">B39/B10</f>
        <v>#REF!</v>
      </c>
      <c r="C40" s="265" t="e">
        <f t="shared" si="17"/>
        <v>#REF!</v>
      </c>
      <c r="D40" s="265" t="e">
        <f t="shared" si="17"/>
        <v>#REF!</v>
      </c>
      <c r="E40" s="265" t="e">
        <f t="shared" si="17"/>
        <v>#REF!</v>
      </c>
      <c r="F40" s="265" t="e">
        <f t="shared" si="17"/>
        <v>#REF!</v>
      </c>
      <c r="G40" s="265" t="e">
        <f t="shared" si="17"/>
        <v>#REF!</v>
      </c>
      <c r="H40" s="265" t="e">
        <f t="shared" si="17"/>
        <v>#REF!</v>
      </c>
      <c r="I40" s="265" t="e">
        <f t="shared" si="17"/>
        <v>#REF!</v>
      </c>
      <c r="J40" s="265">
        <f t="shared" si="17"/>
        <v>-444.48773552389707</v>
      </c>
      <c r="K40" s="265" t="e">
        <f t="shared" si="17"/>
        <v>#DIV/0!</v>
      </c>
      <c r="L40" s="265" t="e">
        <f t="shared" si="17"/>
        <v>#DIV/0!</v>
      </c>
      <c r="M40" s="265">
        <f t="shared" si="17"/>
        <v>-444.48773552389707</v>
      </c>
      <c r="N40" s="265" t="e">
        <f t="shared" si="17"/>
        <v>#DIV/0!</v>
      </c>
      <c r="O40" s="265" t="e">
        <f t="shared" si="17"/>
        <v>#DIV/0!</v>
      </c>
      <c r="P40" s="265" t="e">
        <f t="shared" si="17"/>
        <v>#DIV/0!</v>
      </c>
      <c r="Q40" s="265" t="e">
        <f t="shared" si="17"/>
        <v>#DIV/0!</v>
      </c>
      <c r="R40" s="265" t="e">
        <f t="shared" si="17"/>
        <v>#REF!</v>
      </c>
    </row>
    <row r="41" spans="1:18" s="270" customFormat="1">
      <c r="A41" s="267" t="s">
        <v>172</v>
      </c>
      <c r="B41" s="153" t="e">
        <f>#REF!</f>
        <v>#REF!</v>
      </c>
      <c r="C41" s="153" t="e">
        <f>#REF!</f>
        <v>#REF!</v>
      </c>
      <c r="D41" s="153" t="e">
        <f>#REF!</f>
        <v>#REF!</v>
      </c>
      <c r="E41" s="268" t="e">
        <f>SUM(B41:D41)</f>
        <v>#REF!</v>
      </c>
      <c r="F41" s="153" t="e">
        <f>#REF!</f>
        <v>#REF!</v>
      </c>
      <c r="G41" s="153" t="e">
        <f>#REF!</f>
        <v>#REF!</v>
      </c>
      <c r="H41" s="153" t="e">
        <f>#REF!</f>
        <v>#REF!</v>
      </c>
      <c r="I41" s="268" t="e">
        <f>SUM(F41:H41)</f>
        <v>#REF!</v>
      </c>
      <c r="J41" s="153">
        <f>'2019-07'!E41</f>
        <v>10047</v>
      </c>
      <c r="K41" s="153">
        <f>'2018-08'!E41</f>
        <v>0</v>
      </c>
      <c r="L41" s="153">
        <f>'2018-09'!E41</f>
        <v>0</v>
      </c>
      <c r="M41" s="268">
        <f>SUM(J41:L41)</f>
        <v>10047</v>
      </c>
      <c r="N41" s="153">
        <f>'2018-10'!E41</f>
        <v>0</v>
      </c>
      <c r="O41" s="153">
        <f>'2018-11'!E41</f>
        <v>0</v>
      </c>
      <c r="P41" s="153">
        <f>'2018-12'!E41</f>
        <v>0</v>
      </c>
      <c r="Q41" s="268">
        <f>SUM(N41:P41)</f>
        <v>0</v>
      </c>
      <c r="R41" s="269" t="e">
        <f>E41+I41+M41+Q41</f>
        <v>#REF!</v>
      </c>
    </row>
    <row r="42" spans="1:18">
      <c r="A42" s="232" t="s">
        <v>166</v>
      </c>
      <c r="B42" s="233" t="e">
        <f>SUM(B41)</f>
        <v>#REF!</v>
      </c>
      <c r="C42" s="233" t="e">
        <f t="shared" ref="C42:D42" si="18">SUM(C41)</f>
        <v>#REF!</v>
      </c>
      <c r="D42" s="233" t="e">
        <f t="shared" si="18"/>
        <v>#REF!</v>
      </c>
      <c r="E42" s="233" t="e">
        <f>SUM(B42:D42)</f>
        <v>#REF!</v>
      </c>
      <c r="F42" s="233" t="e">
        <f t="shared" ref="F42:H42" si="19">SUM(F41)</f>
        <v>#REF!</v>
      </c>
      <c r="G42" s="233" t="e">
        <f t="shared" si="19"/>
        <v>#REF!</v>
      </c>
      <c r="H42" s="233" t="e">
        <f t="shared" si="19"/>
        <v>#REF!</v>
      </c>
      <c r="I42" s="233" t="e">
        <f>F42+G42+H42</f>
        <v>#REF!</v>
      </c>
      <c r="J42" s="233">
        <f t="shared" ref="J42:L42" si="20">SUM(J41)</f>
        <v>10047</v>
      </c>
      <c r="K42" s="233">
        <f t="shared" si="20"/>
        <v>0</v>
      </c>
      <c r="L42" s="233">
        <f t="shared" si="20"/>
        <v>0</v>
      </c>
      <c r="M42" s="233">
        <f>J42+K42+L42</f>
        <v>10047</v>
      </c>
      <c r="N42" s="233">
        <f t="shared" ref="N42:P42" si="21">SUM(N41)</f>
        <v>0</v>
      </c>
      <c r="O42" s="233">
        <f t="shared" si="21"/>
        <v>0</v>
      </c>
      <c r="P42" s="233">
        <f t="shared" si="21"/>
        <v>0</v>
      </c>
      <c r="Q42" s="233">
        <f>N42+O42+P42</f>
        <v>0</v>
      </c>
      <c r="R42" s="233" t="e">
        <f>E42+I42+M42+Q42</f>
        <v>#REF!</v>
      </c>
    </row>
    <row r="43" spans="1:18">
      <c r="A43" s="232" t="s">
        <v>173</v>
      </c>
      <c r="B43" s="271" t="e">
        <f>B39-B42</f>
        <v>#REF!</v>
      </c>
      <c r="C43" s="271" t="e">
        <f t="shared" ref="C43:D43" si="22">C39-C42</f>
        <v>#REF!</v>
      </c>
      <c r="D43" s="271" t="e">
        <f t="shared" si="22"/>
        <v>#REF!</v>
      </c>
      <c r="E43" s="233" t="e">
        <f>SUM(B43:D43)</f>
        <v>#REF!</v>
      </c>
      <c r="F43" s="271" t="e">
        <f t="shared" ref="F43:H43" si="23">F39-F42</f>
        <v>#REF!</v>
      </c>
      <c r="G43" s="271" t="e">
        <f t="shared" si="23"/>
        <v>#REF!</v>
      </c>
      <c r="H43" s="271" t="e">
        <f t="shared" si="23"/>
        <v>#REF!</v>
      </c>
      <c r="I43" s="233" t="e">
        <f>F43+G43+H43</f>
        <v>#REF!</v>
      </c>
      <c r="J43" s="271">
        <f t="shared" ref="J43:L43" si="24">J39-J42</f>
        <v>-3878868.25</v>
      </c>
      <c r="K43" s="271">
        <f t="shared" si="24"/>
        <v>0</v>
      </c>
      <c r="L43" s="271">
        <f t="shared" si="24"/>
        <v>0</v>
      </c>
      <c r="M43" s="233">
        <f>J43+K43+L43</f>
        <v>-3878868.25</v>
      </c>
      <c r="N43" s="271">
        <f t="shared" ref="N43:P43" si="25">N39-N42</f>
        <v>0</v>
      </c>
      <c r="O43" s="271">
        <f t="shared" si="25"/>
        <v>0</v>
      </c>
      <c r="P43" s="271">
        <f t="shared" si="25"/>
        <v>0</v>
      </c>
      <c r="Q43" s="233">
        <f>N43+O43+P43</f>
        <v>0</v>
      </c>
      <c r="R43" s="233" t="e">
        <f>E43+I43+M43+Q43</f>
        <v>#REF!</v>
      </c>
    </row>
    <row r="44" spans="1:18">
      <c r="A44" s="235" t="s">
        <v>174</v>
      </c>
      <c r="B44" s="236" t="e">
        <f>B43/B10</f>
        <v>#REF!</v>
      </c>
      <c r="C44" s="236" t="e">
        <f t="shared" ref="C44:R44" si="26">C43/C10</f>
        <v>#REF!</v>
      </c>
      <c r="D44" s="236" t="e">
        <f t="shared" si="26"/>
        <v>#REF!</v>
      </c>
      <c r="E44" s="236" t="e">
        <f t="shared" si="26"/>
        <v>#REF!</v>
      </c>
      <c r="F44" s="236" t="e">
        <f t="shared" si="26"/>
        <v>#REF!</v>
      </c>
      <c r="G44" s="236" t="e">
        <f t="shared" si="26"/>
        <v>#REF!</v>
      </c>
      <c r="H44" s="236" t="e">
        <f t="shared" si="26"/>
        <v>#REF!</v>
      </c>
      <c r="I44" s="236" t="e">
        <f t="shared" si="26"/>
        <v>#REF!</v>
      </c>
      <c r="J44" s="236">
        <f t="shared" si="26"/>
        <v>-445.64203239889707</v>
      </c>
      <c r="K44" s="236" t="e">
        <f t="shared" si="26"/>
        <v>#DIV/0!</v>
      </c>
      <c r="L44" s="236" t="e">
        <f t="shared" si="26"/>
        <v>#DIV/0!</v>
      </c>
      <c r="M44" s="236">
        <f t="shared" si="26"/>
        <v>-445.64203239889707</v>
      </c>
      <c r="N44" s="236" t="e">
        <f t="shared" si="26"/>
        <v>#DIV/0!</v>
      </c>
      <c r="O44" s="236" t="e">
        <f t="shared" si="26"/>
        <v>#DIV/0!</v>
      </c>
      <c r="P44" s="236" t="e">
        <f t="shared" si="26"/>
        <v>#DIV/0!</v>
      </c>
      <c r="Q44" s="236" t="e">
        <f t="shared" si="26"/>
        <v>#DIV/0!</v>
      </c>
      <c r="R44" s="236" t="e">
        <f t="shared" si="26"/>
        <v>#REF!</v>
      </c>
    </row>
    <row r="45" spans="1:18">
      <c r="A45" s="237"/>
      <c r="B45" s="238"/>
      <c r="J45" s="265"/>
      <c r="K45" s="265"/>
      <c r="L45" s="265"/>
      <c r="M45" s="265"/>
      <c r="N45" s="265"/>
      <c r="O45" s="265"/>
      <c r="P45" s="265"/>
      <c r="Q45" s="265"/>
      <c r="R45" s="265"/>
    </row>
    <row r="46" spans="1:18">
      <c r="A46" s="227" t="s">
        <v>175</v>
      </c>
      <c r="B46" s="153" t="e">
        <f>#REF!</f>
        <v>#REF!</v>
      </c>
      <c r="C46" s="153" t="e">
        <f>#REF!</f>
        <v>#REF!</v>
      </c>
      <c r="D46" s="153" t="e">
        <f>#REF!</f>
        <v>#REF!</v>
      </c>
      <c r="E46" s="268" t="e">
        <f>SUM(B46:D46)</f>
        <v>#REF!</v>
      </c>
      <c r="F46" s="153" t="e">
        <f>#REF!</f>
        <v>#REF!</v>
      </c>
      <c r="G46" s="153" t="e">
        <f>#REF!</f>
        <v>#REF!</v>
      </c>
      <c r="H46" s="153" t="e">
        <f>#REF!</f>
        <v>#REF!</v>
      </c>
      <c r="I46" s="268" t="e">
        <f>SUM(F46:H46)</f>
        <v>#REF!</v>
      </c>
      <c r="J46" s="153">
        <f>'2019-07'!E46</f>
        <v>1001000.04</v>
      </c>
      <c r="K46" s="153">
        <f>'2018-08'!E46</f>
        <v>0</v>
      </c>
      <c r="L46" s="153">
        <f>'2018-09'!E46</f>
        <v>0</v>
      </c>
      <c r="M46" s="268">
        <f>SUM(J46:L46)</f>
        <v>1001000.04</v>
      </c>
      <c r="N46" s="153">
        <f>'2018-10'!E46</f>
        <v>0</v>
      </c>
      <c r="O46" s="153">
        <f>'2018-11'!E46</f>
        <v>0</v>
      </c>
      <c r="P46" s="153">
        <f>'2018-12'!E46</f>
        <v>0</v>
      </c>
      <c r="Q46" s="268">
        <f>SUM(N46:P46)</f>
        <v>0</v>
      </c>
      <c r="R46" s="269" t="e">
        <f t="shared" ref="R46" si="27">E46+I46+M46+Q46</f>
        <v>#REF!</v>
      </c>
    </row>
    <row r="47" spans="1:18">
      <c r="A47" s="227" t="s">
        <v>176</v>
      </c>
      <c r="B47" s="153" t="e">
        <f>#REF!</f>
        <v>#REF!</v>
      </c>
      <c r="C47" s="153" t="e">
        <f>#REF!</f>
        <v>#REF!</v>
      </c>
      <c r="D47" s="153" t="e">
        <f>#REF!</f>
        <v>#REF!</v>
      </c>
      <c r="E47" s="268" t="e">
        <f>SUM(B47:D47)</f>
        <v>#REF!</v>
      </c>
      <c r="F47" s="153" t="e">
        <f>#REF!</f>
        <v>#REF!</v>
      </c>
      <c r="G47" s="153" t="e">
        <f>#REF!</f>
        <v>#REF!</v>
      </c>
      <c r="H47" s="153" t="e">
        <f>#REF!</f>
        <v>#REF!</v>
      </c>
      <c r="I47" s="268" t="e">
        <f>SUM(F47:H47)</f>
        <v>#REF!</v>
      </c>
      <c r="J47" s="153">
        <f>'2019-07'!E47</f>
        <v>0</v>
      </c>
      <c r="K47" s="153">
        <f>'2018-08'!E47</f>
        <v>0</v>
      </c>
      <c r="L47" s="153">
        <f>'2018-09'!E47</f>
        <v>0</v>
      </c>
      <c r="M47" s="268">
        <f>SUM(J47:L47)</f>
        <v>0</v>
      </c>
      <c r="N47" s="153">
        <f>'2018-10'!E47</f>
        <v>0</v>
      </c>
      <c r="O47" s="153">
        <f>'2018-11'!E47</f>
        <v>0</v>
      </c>
      <c r="P47" s="153">
        <f>'2018-12'!E47</f>
        <v>0</v>
      </c>
      <c r="Q47" s="268">
        <f>SUM(N47:P47)</f>
        <v>0</v>
      </c>
      <c r="R47" s="269" t="e">
        <f>E47+I47+M47+Q47</f>
        <v>#REF!</v>
      </c>
    </row>
    <row r="48" spans="1:18">
      <c r="A48" s="223" t="s">
        <v>177</v>
      </c>
      <c r="B48" s="224" t="e">
        <f t="shared" ref="B48:R48" si="28">B46-B47</f>
        <v>#REF!</v>
      </c>
      <c r="C48" s="224" t="e">
        <f t="shared" si="28"/>
        <v>#REF!</v>
      </c>
      <c r="D48" s="224" t="e">
        <f t="shared" si="28"/>
        <v>#REF!</v>
      </c>
      <c r="E48" s="224" t="e">
        <f t="shared" si="28"/>
        <v>#REF!</v>
      </c>
      <c r="F48" s="224" t="e">
        <f t="shared" si="28"/>
        <v>#REF!</v>
      </c>
      <c r="G48" s="224" t="e">
        <f t="shared" si="28"/>
        <v>#REF!</v>
      </c>
      <c r="H48" s="224" t="e">
        <f t="shared" si="28"/>
        <v>#REF!</v>
      </c>
      <c r="I48" s="224" t="e">
        <f t="shared" si="28"/>
        <v>#REF!</v>
      </c>
      <c r="J48" s="224">
        <f t="shared" si="28"/>
        <v>1001000.04</v>
      </c>
      <c r="K48" s="224">
        <f t="shared" si="28"/>
        <v>0</v>
      </c>
      <c r="L48" s="224">
        <f t="shared" si="28"/>
        <v>0</v>
      </c>
      <c r="M48" s="224">
        <f t="shared" si="28"/>
        <v>1001000.04</v>
      </c>
      <c r="N48" s="224">
        <f t="shared" si="28"/>
        <v>0</v>
      </c>
      <c r="O48" s="224">
        <f t="shared" si="28"/>
        <v>0</v>
      </c>
      <c r="P48" s="224">
        <f t="shared" si="28"/>
        <v>0</v>
      </c>
      <c r="Q48" s="224">
        <f t="shared" si="28"/>
        <v>0</v>
      </c>
      <c r="R48" s="224" t="e">
        <f t="shared" si="28"/>
        <v>#REF!</v>
      </c>
    </row>
    <row r="49" spans="1:61">
      <c r="A49" s="241"/>
      <c r="B49" s="242"/>
    </row>
    <row r="50" spans="1:61" s="206" customFormat="1">
      <c r="A50" s="243" t="s">
        <v>178</v>
      </c>
      <c r="B50" s="242"/>
      <c r="C50" s="242"/>
      <c r="D50" s="242"/>
      <c r="E50" s="242"/>
      <c r="F50" s="242"/>
      <c r="G50" s="242"/>
      <c r="H50" s="242"/>
      <c r="I50" s="242"/>
      <c r="J50" s="242"/>
      <c r="K50" s="242"/>
      <c r="L50" s="242"/>
      <c r="M50" s="242"/>
      <c r="N50" s="242"/>
      <c r="O50" s="242"/>
      <c r="P50" s="242"/>
      <c r="Q50" s="242"/>
      <c r="R50" s="242"/>
      <c r="S50" s="242"/>
      <c r="T50" s="242"/>
      <c r="U50" s="242"/>
      <c r="V50" s="242"/>
      <c r="W50" s="242"/>
      <c r="X50" s="242"/>
      <c r="Y50" s="242"/>
      <c r="Z50" s="242"/>
      <c r="AA50" s="242"/>
      <c r="AB50" s="242"/>
      <c r="AC50" s="242"/>
      <c r="AD50" s="242"/>
      <c r="AE50" s="242"/>
      <c r="AF50" s="242"/>
      <c r="AG50" s="242"/>
      <c r="AH50" s="242"/>
      <c r="AI50" s="242"/>
      <c r="AJ50" s="242"/>
      <c r="AK50" s="242"/>
      <c r="AL50" s="242"/>
      <c r="AM50" s="242"/>
      <c r="AN50" s="242"/>
      <c r="AO50" s="242"/>
      <c r="AP50" s="242"/>
      <c r="AQ50" s="242"/>
      <c r="AR50" s="242"/>
      <c r="AS50" s="242"/>
      <c r="AT50" s="242"/>
      <c r="AU50" s="242"/>
      <c r="AV50" s="242"/>
      <c r="AW50" s="242"/>
      <c r="AX50" s="242"/>
      <c r="AY50" s="242"/>
      <c r="AZ50" s="242"/>
      <c r="BA50" s="242"/>
      <c r="BB50" s="242"/>
      <c r="BC50" s="242"/>
      <c r="BD50" s="242"/>
      <c r="BE50" s="242"/>
      <c r="BF50" s="242"/>
      <c r="BG50" s="242"/>
      <c r="BH50" s="242"/>
      <c r="BI50" s="242"/>
    </row>
    <row r="51" spans="1:61" s="206" customFormat="1">
      <c r="A51" s="241" t="s">
        <v>179</v>
      </c>
      <c r="B51" s="242">
        <f>IFERROR(B10/B5,0)</f>
        <v>0</v>
      </c>
      <c r="C51" s="242">
        <f t="shared" ref="C51:R51" si="29">IFERROR(C10/C5,0)</f>
        <v>0</v>
      </c>
      <c r="D51" s="242">
        <f t="shared" si="29"/>
        <v>0</v>
      </c>
      <c r="E51" s="242">
        <f t="shared" si="29"/>
        <v>0</v>
      </c>
      <c r="F51" s="242">
        <f t="shared" si="29"/>
        <v>0</v>
      </c>
      <c r="G51" s="242">
        <f t="shared" si="29"/>
        <v>0</v>
      </c>
      <c r="H51" s="242">
        <f t="shared" si="29"/>
        <v>0</v>
      </c>
      <c r="I51" s="242">
        <f t="shared" si="29"/>
        <v>0</v>
      </c>
      <c r="J51" s="242">
        <f t="shared" si="29"/>
        <v>21.705735660847882</v>
      </c>
      <c r="K51" s="242">
        <f t="shared" si="29"/>
        <v>0</v>
      </c>
      <c r="L51" s="242">
        <f t="shared" si="29"/>
        <v>0</v>
      </c>
      <c r="M51" s="242">
        <f t="shared" si="29"/>
        <v>65.117206982543649</v>
      </c>
      <c r="N51" s="242">
        <f t="shared" si="29"/>
        <v>0</v>
      </c>
      <c r="O51" s="242">
        <f t="shared" si="29"/>
        <v>0</v>
      </c>
      <c r="P51" s="242">
        <f t="shared" si="29"/>
        <v>0</v>
      </c>
      <c r="Q51" s="242">
        <f t="shared" si="29"/>
        <v>0</v>
      </c>
      <c r="R51" s="242">
        <f t="shared" si="29"/>
        <v>0</v>
      </c>
      <c r="S51" s="242"/>
      <c r="T51" s="242"/>
      <c r="U51" s="242"/>
      <c r="V51" s="242"/>
      <c r="W51" s="242"/>
      <c r="X51" s="242"/>
      <c r="Y51" s="242"/>
      <c r="Z51" s="242"/>
      <c r="AA51" s="242"/>
      <c r="AB51" s="242"/>
      <c r="AC51" s="242"/>
      <c r="AD51" s="242"/>
      <c r="AE51" s="242"/>
      <c r="AF51" s="242"/>
      <c r="AG51" s="242"/>
      <c r="AH51" s="242"/>
      <c r="AI51" s="242"/>
      <c r="AJ51" s="242"/>
      <c r="AK51" s="242"/>
      <c r="AL51" s="242"/>
      <c r="AM51" s="242"/>
      <c r="AN51" s="242"/>
      <c r="AO51" s="242"/>
      <c r="AP51" s="242"/>
      <c r="AQ51" s="242"/>
      <c r="AR51" s="242"/>
      <c r="AS51" s="242"/>
      <c r="AT51" s="242"/>
      <c r="AU51" s="242"/>
      <c r="AV51" s="242"/>
      <c r="AW51" s="242"/>
      <c r="AX51" s="242"/>
      <c r="AY51" s="242"/>
      <c r="AZ51" s="242"/>
      <c r="BA51" s="242"/>
      <c r="BB51" s="242"/>
      <c r="BC51" s="242"/>
      <c r="BD51" s="242"/>
      <c r="BE51" s="242"/>
      <c r="BF51" s="242"/>
      <c r="BG51" s="242"/>
      <c r="BH51" s="242"/>
      <c r="BI51" s="242"/>
    </row>
    <row r="52" spans="1:61" s="206" customFormat="1">
      <c r="A52" s="241" t="s">
        <v>180</v>
      </c>
      <c r="B52" s="242">
        <f>IFERROR(B13/B5,0)</f>
        <v>0</v>
      </c>
      <c r="C52" s="242">
        <f t="shared" ref="C52:R52" si="30">IFERROR(C13/C5,0)</f>
        <v>0</v>
      </c>
      <c r="D52" s="242">
        <f t="shared" si="30"/>
        <v>0</v>
      </c>
      <c r="E52" s="242">
        <f t="shared" si="30"/>
        <v>0</v>
      </c>
      <c r="F52" s="242">
        <f t="shared" si="30"/>
        <v>0</v>
      </c>
      <c r="G52" s="242">
        <f t="shared" si="30"/>
        <v>0</v>
      </c>
      <c r="H52" s="242">
        <f t="shared" si="30"/>
        <v>0</v>
      </c>
      <c r="I52" s="242">
        <f t="shared" si="30"/>
        <v>0</v>
      </c>
      <c r="J52" s="242">
        <f t="shared" si="30"/>
        <v>10506.336932668328</v>
      </c>
      <c r="K52" s="242">
        <f t="shared" si="30"/>
        <v>0</v>
      </c>
      <c r="L52" s="242">
        <f t="shared" si="30"/>
        <v>0</v>
      </c>
      <c r="M52" s="242">
        <f t="shared" si="30"/>
        <v>31519.010798004987</v>
      </c>
      <c r="N52" s="242">
        <f t="shared" si="30"/>
        <v>0</v>
      </c>
      <c r="O52" s="242">
        <f t="shared" si="30"/>
        <v>0</v>
      </c>
      <c r="P52" s="242">
        <f t="shared" si="30"/>
        <v>0</v>
      </c>
      <c r="Q52" s="242">
        <f t="shared" si="30"/>
        <v>0</v>
      </c>
      <c r="R52" s="242">
        <f t="shared" si="30"/>
        <v>0</v>
      </c>
      <c r="S52" s="242"/>
      <c r="T52" s="242"/>
      <c r="U52" s="242"/>
      <c r="V52" s="242"/>
      <c r="W52" s="242"/>
      <c r="X52" s="242"/>
      <c r="Y52" s="242"/>
      <c r="Z52" s="242"/>
      <c r="AA52" s="242"/>
      <c r="AB52" s="242"/>
      <c r="AC52" s="242"/>
      <c r="AD52" s="242"/>
      <c r="AE52" s="242"/>
      <c r="AF52" s="242"/>
      <c r="AG52" s="242"/>
      <c r="AH52" s="242"/>
      <c r="AI52" s="242"/>
      <c r="AJ52" s="242"/>
      <c r="AK52" s="242"/>
      <c r="AL52" s="242"/>
      <c r="AM52" s="242"/>
      <c r="AN52" s="242"/>
      <c r="AO52" s="242"/>
      <c r="AP52" s="242"/>
      <c r="AQ52" s="242"/>
      <c r="AR52" s="242"/>
      <c r="AS52" s="242"/>
      <c r="AT52" s="242"/>
      <c r="AU52" s="242"/>
      <c r="AV52" s="242"/>
      <c r="AW52" s="242"/>
      <c r="AX52" s="242"/>
      <c r="AY52" s="242"/>
      <c r="AZ52" s="242"/>
      <c r="BA52" s="242"/>
      <c r="BB52" s="242"/>
      <c r="BC52" s="242"/>
      <c r="BD52" s="242"/>
      <c r="BE52" s="242"/>
      <c r="BF52" s="242"/>
      <c r="BG52" s="242"/>
      <c r="BH52" s="242"/>
      <c r="BI52" s="242"/>
    </row>
    <row r="53" spans="1:61" s="206" customFormat="1">
      <c r="A53" s="241" t="s">
        <v>181</v>
      </c>
      <c r="B53" s="242">
        <f>IFERROR(B10/(B13+B26),0)</f>
        <v>0</v>
      </c>
      <c r="C53" s="242">
        <f t="shared" ref="C53:R53" si="31">IFERROR(C10/(C13+C26),0)</f>
        <v>0</v>
      </c>
      <c r="D53" s="242">
        <f t="shared" si="31"/>
        <v>0</v>
      </c>
      <c r="E53" s="242">
        <f t="shared" si="31"/>
        <v>0</v>
      </c>
      <c r="F53" s="242">
        <f t="shared" si="31"/>
        <v>0</v>
      </c>
      <c r="G53" s="242">
        <f t="shared" si="31"/>
        <v>0</v>
      </c>
      <c r="H53" s="242">
        <f t="shared" si="31"/>
        <v>0</v>
      </c>
      <c r="I53" s="242">
        <f t="shared" si="31"/>
        <v>0</v>
      </c>
      <c r="J53" s="242">
        <f t="shared" si="31"/>
        <v>2.0172518090958271E-3</v>
      </c>
      <c r="K53" s="242">
        <f t="shared" si="31"/>
        <v>0</v>
      </c>
      <c r="L53" s="242">
        <f t="shared" si="31"/>
        <v>0</v>
      </c>
      <c r="M53" s="242">
        <f t="shared" si="31"/>
        <v>2.0172518090958271E-3</v>
      </c>
      <c r="N53" s="242">
        <f t="shared" si="31"/>
        <v>0</v>
      </c>
      <c r="O53" s="242">
        <f t="shared" si="31"/>
        <v>0</v>
      </c>
      <c r="P53" s="242">
        <f t="shared" si="31"/>
        <v>0</v>
      </c>
      <c r="Q53" s="242">
        <f t="shared" si="31"/>
        <v>0</v>
      </c>
      <c r="R53" s="242">
        <f t="shared" si="31"/>
        <v>0</v>
      </c>
      <c r="S53" s="242"/>
      <c r="T53" s="242"/>
      <c r="U53" s="242"/>
      <c r="V53" s="242"/>
      <c r="W53" s="242"/>
      <c r="X53" s="242"/>
      <c r="Y53" s="242"/>
      <c r="Z53" s="242"/>
      <c r="AA53" s="242"/>
      <c r="AB53" s="242"/>
      <c r="AC53" s="242"/>
      <c r="AD53" s="242"/>
      <c r="AE53" s="242"/>
      <c r="AF53" s="242"/>
      <c r="AG53" s="242"/>
      <c r="AH53" s="242"/>
      <c r="AI53" s="242"/>
      <c r="AJ53" s="242"/>
      <c r="AK53" s="242"/>
      <c r="AL53" s="242"/>
      <c r="AM53" s="242"/>
      <c r="AN53" s="242"/>
      <c r="AO53" s="242"/>
      <c r="AP53" s="242"/>
      <c r="AQ53" s="242"/>
      <c r="AR53" s="242"/>
      <c r="AS53" s="242"/>
      <c r="AT53" s="242"/>
      <c r="AU53" s="242"/>
      <c r="AV53" s="242"/>
      <c r="AW53" s="242"/>
      <c r="AX53" s="242"/>
      <c r="AY53" s="242"/>
      <c r="AZ53" s="242"/>
      <c r="BA53" s="242"/>
      <c r="BB53" s="242"/>
      <c r="BC53" s="242"/>
      <c r="BD53" s="242"/>
      <c r="BE53" s="242"/>
      <c r="BF53" s="242"/>
      <c r="BG53" s="242"/>
      <c r="BH53" s="242"/>
      <c r="BI53" s="242"/>
    </row>
    <row r="54" spans="1:61" s="206" customFormat="1">
      <c r="A54" s="241" t="s">
        <v>182</v>
      </c>
      <c r="B54" s="242">
        <f>IFERROR((B15+B26)/B10,0)</f>
        <v>0</v>
      </c>
      <c r="C54" s="242">
        <f t="shared" ref="C54:R54" si="32">IFERROR((C15+C26)/C10,0)</f>
        <v>0</v>
      </c>
      <c r="D54" s="242">
        <f t="shared" si="32"/>
        <v>0</v>
      </c>
      <c r="E54" s="242">
        <f t="shared" si="32"/>
        <v>0</v>
      </c>
      <c r="F54" s="242">
        <f t="shared" si="32"/>
        <v>0</v>
      </c>
      <c r="G54" s="242">
        <f t="shared" si="32"/>
        <v>0</v>
      </c>
      <c r="H54" s="242">
        <f t="shared" si="32"/>
        <v>0</v>
      </c>
      <c r="I54" s="242">
        <f t="shared" si="32"/>
        <v>0</v>
      </c>
      <c r="J54" s="242">
        <f t="shared" si="32"/>
        <v>28.233122702205883</v>
      </c>
      <c r="K54" s="242">
        <f t="shared" si="32"/>
        <v>0</v>
      </c>
      <c r="L54" s="242">
        <f t="shared" si="32"/>
        <v>0</v>
      </c>
      <c r="M54" s="242">
        <f t="shared" si="32"/>
        <v>28.233122702205883</v>
      </c>
      <c r="N54" s="242">
        <f t="shared" si="32"/>
        <v>0</v>
      </c>
      <c r="O54" s="242">
        <f t="shared" si="32"/>
        <v>0</v>
      </c>
      <c r="P54" s="242">
        <f t="shared" si="32"/>
        <v>0</v>
      </c>
      <c r="Q54" s="242">
        <f t="shared" si="32"/>
        <v>0</v>
      </c>
      <c r="R54" s="242">
        <f t="shared" si="32"/>
        <v>0</v>
      </c>
      <c r="S54" s="242"/>
      <c r="T54" s="242"/>
      <c r="U54" s="242"/>
      <c r="V54" s="242"/>
      <c r="W54" s="242"/>
      <c r="X54" s="242"/>
      <c r="Y54" s="242"/>
      <c r="Z54" s="242"/>
      <c r="AA54" s="242"/>
      <c r="AB54" s="242"/>
      <c r="AC54" s="242"/>
      <c r="AD54" s="242"/>
      <c r="AE54" s="242"/>
      <c r="AF54" s="242"/>
      <c r="AG54" s="242"/>
      <c r="AH54" s="242"/>
      <c r="AI54" s="242"/>
      <c r="AJ54" s="242"/>
      <c r="AK54" s="242"/>
      <c r="AL54" s="242"/>
      <c r="AM54" s="242"/>
      <c r="AN54" s="242"/>
      <c r="AO54" s="242"/>
      <c r="AP54" s="242"/>
      <c r="AQ54" s="242"/>
      <c r="AR54" s="242"/>
      <c r="AS54" s="242"/>
      <c r="AT54" s="242"/>
      <c r="AU54" s="242"/>
      <c r="AV54" s="242"/>
      <c r="AW54" s="242"/>
      <c r="AX54" s="242"/>
      <c r="AY54" s="242"/>
      <c r="AZ54" s="242"/>
      <c r="BA54" s="242"/>
      <c r="BB54" s="242"/>
      <c r="BC54" s="242"/>
      <c r="BD54" s="242"/>
      <c r="BE54" s="242"/>
      <c r="BF54" s="242"/>
      <c r="BG54" s="242"/>
      <c r="BH54" s="242"/>
      <c r="BI54" s="242"/>
    </row>
    <row r="55" spans="1:61">
      <c r="A55" s="242"/>
      <c r="B55" s="242"/>
    </row>
    <row r="56" spans="1:61">
      <c r="A56" s="242"/>
      <c r="B56" s="242"/>
    </row>
    <row r="57" spans="1:61">
      <c r="A57" s="242"/>
      <c r="B57" s="242"/>
    </row>
    <row r="58" spans="1:61">
      <c r="A58" s="242"/>
      <c r="B58" s="242"/>
    </row>
    <row r="59" spans="1:61">
      <c r="A59" s="242"/>
      <c r="B59" s="242"/>
    </row>
    <row r="60" spans="1:61">
      <c r="A60" s="242"/>
      <c r="B60" s="242"/>
    </row>
    <row r="61" spans="1:61">
      <c r="A61" s="242"/>
      <c r="B61" s="242"/>
    </row>
    <row r="62" spans="1:61">
      <c r="A62" s="242"/>
      <c r="B62" s="242"/>
    </row>
    <row r="63" spans="1:61">
      <c r="A63" s="242"/>
      <c r="B63" s="242"/>
    </row>
    <row r="64" spans="1:61">
      <c r="A64" s="242"/>
      <c r="B64" s="242"/>
    </row>
    <row r="65" spans="1:2">
      <c r="A65" s="242"/>
      <c r="B65" s="242"/>
    </row>
    <row r="66" spans="1:2">
      <c r="A66" s="272" t="s">
        <v>183</v>
      </c>
      <c r="B66" s="242"/>
    </row>
    <row r="67" spans="1:2">
      <c r="B67" s="242"/>
    </row>
    <row r="68" spans="1:2">
      <c r="A68" s="273" t="s">
        <v>178</v>
      </c>
      <c r="B68" s="242"/>
    </row>
    <row r="69" spans="1:2">
      <c r="A69" s="272" t="s">
        <v>184</v>
      </c>
      <c r="B69" s="242"/>
    </row>
    <row r="70" spans="1:2">
      <c r="A70" s="272" t="s">
        <v>185</v>
      </c>
      <c r="B70" s="239"/>
    </row>
    <row r="71" spans="1:2">
      <c r="A71" s="272" t="s">
        <v>186</v>
      </c>
      <c r="B71" s="221"/>
    </row>
    <row r="72" spans="1:2">
      <c r="A72" s="272" t="s">
        <v>187</v>
      </c>
    </row>
    <row r="73" spans="1:2">
      <c r="A73" s="272" t="s">
        <v>188</v>
      </c>
      <c r="B73" s="239" t="e">
        <f>B14/B5</f>
        <v>#REF!</v>
      </c>
    </row>
    <row r="74" spans="1:2">
      <c r="A74" s="272" t="s">
        <v>189</v>
      </c>
      <c r="B74" s="239" t="e">
        <f>(B19+B20+B21-B89)/B5</f>
        <v>#REF!</v>
      </c>
    </row>
    <row r="75" spans="1:2">
      <c r="A75" s="272"/>
      <c r="B75" s="239" t="e">
        <f>B12/(B17+B18+B19)</f>
        <v>#REF!</v>
      </c>
    </row>
    <row r="76" spans="1:2">
      <c r="A76" s="273" t="s">
        <v>190</v>
      </c>
      <c r="B76" s="206" t="e">
        <f>(B20+B21)/B14</f>
        <v>#REF!</v>
      </c>
    </row>
    <row r="77" spans="1:2">
      <c r="A77" s="272" t="s">
        <v>191</v>
      </c>
      <c r="B77" s="206" t="e">
        <f>B35/B14</f>
        <v>#REF!</v>
      </c>
    </row>
    <row r="78" spans="1:2">
      <c r="A78" s="272" t="s">
        <v>192</v>
      </c>
      <c r="B78" s="274" t="e">
        <f>ROUND(B5/(B4-B5),0)</f>
        <v>#REF!</v>
      </c>
    </row>
    <row r="79" spans="1:2">
      <c r="A79" s="272" t="s">
        <v>193</v>
      </c>
    </row>
    <row r="80" spans="1:2">
      <c r="A80" s="272" t="s">
        <v>194</v>
      </c>
    </row>
    <row r="81" spans="1:2">
      <c r="A81" s="272" t="s">
        <v>195</v>
      </c>
    </row>
    <row r="82" spans="1:2">
      <c r="A82" s="272"/>
    </row>
    <row r="83" spans="1:2">
      <c r="A83" s="273" t="s">
        <v>196</v>
      </c>
    </row>
    <row r="84" spans="1:2">
      <c r="A84" s="272" t="s">
        <v>197</v>
      </c>
    </row>
    <row r="85" spans="1:2">
      <c r="A85" s="272" t="s">
        <v>198</v>
      </c>
    </row>
    <row r="86" spans="1:2">
      <c r="A86" s="272" t="s">
        <v>199</v>
      </c>
    </row>
    <row r="87" spans="1:2">
      <c r="A87" s="272"/>
    </row>
    <row r="88" spans="1:2">
      <c r="A88" s="273" t="s">
        <v>200</v>
      </c>
      <c r="B88" s="239"/>
    </row>
    <row r="89" spans="1:2">
      <c r="A89" s="272" t="s">
        <v>202</v>
      </c>
      <c r="B89" s="239"/>
    </row>
    <row r="90" spans="1:2">
      <c r="A90" s="272" t="s">
        <v>203</v>
      </c>
      <c r="B90" s="206">
        <f>B88+B89</f>
        <v>0</v>
      </c>
    </row>
    <row r="91" spans="1:2">
      <c r="A91" s="272" t="s">
        <v>204</v>
      </c>
    </row>
    <row r="92" spans="1:2">
      <c r="A92" s="272"/>
    </row>
    <row r="93" spans="1:2">
      <c r="A93" s="273" t="s">
        <v>205</v>
      </c>
      <c r="B93" s="239"/>
    </row>
    <row r="94" spans="1:2">
      <c r="A94" s="272" t="s">
        <v>206</v>
      </c>
      <c r="B94" s="239"/>
    </row>
    <row r="95" spans="1:2">
      <c r="A95" s="272" t="s">
        <v>207</v>
      </c>
      <c r="B95" s="206">
        <f>B93+B94</f>
        <v>0</v>
      </c>
    </row>
    <row r="96" spans="1:2">
      <c r="A96" s="272" t="s">
        <v>208</v>
      </c>
    </row>
    <row r="97" spans="1:18">
      <c r="A97" s="272"/>
    </row>
    <row r="98" spans="1:18">
      <c r="A98" s="273" t="s">
        <v>209</v>
      </c>
      <c r="B98" s="239"/>
    </row>
    <row r="99" spans="1:18">
      <c r="A99" s="275" t="s">
        <v>210</v>
      </c>
      <c r="B99" s="239"/>
    </row>
    <row r="100" spans="1:18">
      <c r="A100" s="276" t="s">
        <v>211</v>
      </c>
      <c r="B100" s="206">
        <f>B98-B99</f>
        <v>0</v>
      </c>
    </row>
    <row r="101" spans="1:18">
      <c r="A101" s="275" t="s">
        <v>212</v>
      </c>
    </row>
    <row r="102" spans="1:18">
      <c r="A102" s="276"/>
    </row>
    <row r="103" spans="1:18">
      <c r="A103" s="276" t="s">
        <v>213</v>
      </c>
      <c r="B103" s="206" t="e">
        <f>B14/#REF!/1000</f>
        <v>#REF!</v>
      </c>
    </row>
    <row r="104" spans="1:18">
      <c r="A104" s="276" t="s">
        <v>214</v>
      </c>
      <c r="B104" s="206" t="e">
        <f>-B25/#REF!/1000</f>
        <v>#REF!</v>
      </c>
    </row>
    <row r="105" spans="1:18">
      <c r="A105" s="276" t="s">
        <v>215</v>
      </c>
      <c r="B105" s="239" t="e">
        <f>B103+B104</f>
        <v>#REF!</v>
      </c>
    </row>
    <row r="106" spans="1:18">
      <c r="A106" s="275" t="s">
        <v>216</v>
      </c>
      <c r="C106" s="242" t="e">
        <f>C141-C39/#REF!</f>
        <v>#REF!</v>
      </c>
      <c r="D106" s="242" t="e">
        <f>D141-D39/#REF!</f>
        <v>#REF!</v>
      </c>
      <c r="E106" s="242" t="e">
        <f>E141-E39/#REF!</f>
        <v>#REF!</v>
      </c>
      <c r="F106" s="242" t="e">
        <f>F141-F39/#REF!</f>
        <v>#REF!</v>
      </c>
      <c r="G106" s="242" t="e">
        <f>G141-G39/#REF!</f>
        <v>#REF!</v>
      </c>
      <c r="H106" s="242" t="e">
        <f>H141-H39/#REF!</f>
        <v>#REF!</v>
      </c>
      <c r="I106" s="242" t="e">
        <f>I141-I39/#REF!</f>
        <v>#REF!</v>
      </c>
      <c r="J106" s="242" t="e">
        <f>J141-J39/#REF!</f>
        <v>#REF!</v>
      </c>
      <c r="K106" s="242" t="e">
        <f>K141-K39/#REF!</f>
        <v>#REF!</v>
      </c>
      <c r="L106" s="242" t="e">
        <f>L141-L39/#REF!</f>
        <v>#REF!</v>
      </c>
      <c r="M106" s="242" t="e">
        <f>M141-M39/#REF!</f>
        <v>#REF!</v>
      </c>
      <c r="N106" s="242" t="e">
        <f>N141-N39/#REF!</f>
        <v>#REF!</v>
      </c>
      <c r="O106" s="242" t="e">
        <f>O141-O39/#REF!</f>
        <v>#REF!</v>
      </c>
      <c r="P106" s="242" t="e">
        <f>P141-P39/#REF!</f>
        <v>#REF!</v>
      </c>
      <c r="Q106" s="242" t="e">
        <f>Q141-Q39/#REF!</f>
        <v>#REF!</v>
      </c>
      <c r="R106" s="242" t="e">
        <f>R141-R39/#REF!</f>
        <v>#REF!</v>
      </c>
    </row>
    <row r="107" spans="1:18">
      <c r="A107" s="276"/>
      <c r="B107" s="206" t="e">
        <f>-B32/#REF!/1000</f>
        <v>#REF!</v>
      </c>
      <c r="C107" s="260" t="s">
        <v>4</v>
      </c>
      <c r="D107" s="260" t="s">
        <v>5</v>
      </c>
      <c r="E107" s="261" t="s">
        <v>14</v>
      </c>
      <c r="F107" s="260" t="s">
        <v>133</v>
      </c>
      <c r="G107" s="260" t="s">
        <v>134</v>
      </c>
      <c r="H107" s="260" t="s">
        <v>135</v>
      </c>
      <c r="I107" s="261" t="s">
        <v>15</v>
      </c>
      <c r="J107" s="260" t="s">
        <v>16</v>
      </c>
      <c r="K107" s="260" t="s">
        <v>8</v>
      </c>
      <c r="L107" s="260" t="s">
        <v>9</v>
      </c>
      <c r="M107" s="261" t="s">
        <v>17</v>
      </c>
      <c r="N107" s="260" t="s">
        <v>136</v>
      </c>
      <c r="O107" s="260" t="s">
        <v>137</v>
      </c>
      <c r="P107" s="260" t="s">
        <v>138</v>
      </c>
      <c r="Q107" s="261" t="s">
        <v>18</v>
      </c>
      <c r="R107" s="260" t="s">
        <v>19</v>
      </c>
    </row>
    <row r="108" spans="1:18">
      <c r="A108" s="275" t="s">
        <v>217</v>
      </c>
      <c r="B108" s="206" t="e">
        <f>-B33/#REF!/1000</f>
        <v>#REF!</v>
      </c>
      <c r="C108" s="153" t="e">
        <f>C6/#REF!</f>
        <v>#REF!</v>
      </c>
      <c r="D108" s="153" t="e">
        <f>D6/#REF!</f>
        <v>#REF!</v>
      </c>
      <c r="E108" s="153" t="e">
        <f>SUM(B108:D108)</f>
        <v>#REF!</v>
      </c>
      <c r="F108" s="153" t="e">
        <f>F6/#REF!</f>
        <v>#REF!</v>
      </c>
      <c r="G108" s="153" t="e">
        <f>G6/#REF!</f>
        <v>#REF!</v>
      </c>
      <c r="H108" s="153" t="e">
        <f>H6/#REF!</f>
        <v>#REF!</v>
      </c>
      <c r="I108" s="153" t="e">
        <f>SUM(F108:H108)</f>
        <v>#REF!</v>
      </c>
      <c r="J108" s="153" t="e">
        <f>J6/#REF!</f>
        <v>#REF!</v>
      </c>
      <c r="K108" s="153" t="e">
        <f>K6/#REF!</f>
        <v>#REF!</v>
      </c>
      <c r="L108" s="153" t="e">
        <f>L6/#REF!</f>
        <v>#REF!</v>
      </c>
      <c r="M108" s="153" t="e">
        <f>SUM(J108:L108)</f>
        <v>#REF!</v>
      </c>
      <c r="N108" s="153" t="e">
        <f>N6/#REF!</f>
        <v>#REF!</v>
      </c>
      <c r="O108" s="153" t="e">
        <f>O6/#REF!</f>
        <v>#REF!</v>
      </c>
      <c r="P108" s="153" t="e">
        <f>P6/#REF!</f>
        <v>#REF!</v>
      </c>
      <c r="Q108" s="153" t="e">
        <f>SUM(N108:P108)</f>
        <v>#REF!</v>
      </c>
      <c r="R108" s="153" t="e">
        <f>E108+I108+M108+Q108</f>
        <v>#REF!</v>
      </c>
    </row>
    <row r="109" spans="1:18">
      <c r="B109" s="239" t="e">
        <f>-B34/#REF!/1000</f>
        <v>#REF!</v>
      </c>
      <c r="C109" s="153" t="e">
        <f>C7/#REF!</f>
        <v>#REF!</v>
      </c>
      <c r="D109" s="153" t="e">
        <f>D7/#REF!</f>
        <v>#REF!</v>
      </c>
      <c r="E109" s="153" t="e">
        <f>SUM(B109:D109)</f>
        <v>#REF!</v>
      </c>
      <c r="F109" s="153" t="e">
        <f>F7/#REF!</f>
        <v>#REF!</v>
      </c>
      <c r="G109" s="153" t="e">
        <f>G7/#REF!</f>
        <v>#REF!</v>
      </c>
      <c r="H109" s="153" t="e">
        <f>H7/#REF!</f>
        <v>#REF!</v>
      </c>
      <c r="I109" s="153" t="e">
        <f>SUM(F109:H109)</f>
        <v>#REF!</v>
      </c>
      <c r="J109" s="153" t="e">
        <f>J7/#REF!</f>
        <v>#REF!</v>
      </c>
      <c r="K109" s="153" t="e">
        <f>K7/#REF!</f>
        <v>#REF!</v>
      </c>
      <c r="L109" s="153" t="e">
        <f>L7/#REF!</f>
        <v>#REF!</v>
      </c>
      <c r="M109" s="153" t="e">
        <f>SUM(J109:L109)</f>
        <v>#REF!</v>
      </c>
      <c r="N109" s="153" t="e">
        <f>N7/#REF!</f>
        <v>#REF!</v>
      </c>
      <c r="O109" s="153" t="e">
        <f>O7/#REF!</f>
        <v>#REF!</v>
      </c>
      <c r="P109" s="153" t="e">
        <f>P7/#REF!</f>
        <v>#REF!</v>
      </c>
      <c r="Q109" s="153" t="e">
        <f>SUM(N109:P109)</f>
        <v>#REF!</v>
      </c>
      <c r="R109" s="153" t="e">
        <f t="shared" ref="R109:R124" si="33">E109+I109+M109+Q109</f>
        <v>#REF!</v>
      </c>
    </row>
    <row r="110" spans="1:18">
      <c r="A110" s="273" t="s">
        <v>218</v>
      </c>
      <c r="B110" s="206" t="e">
        <f>B107+B108+B109</f>
        <v>#REF!</v>
      </c>
      <c r="C110" s="153" t="e">
        <f>C8/#REF!</f>
        <v>#REF!</v>
      </c>
      <c r="D110" s="153" t="e">
        <f>D8/#REF!</f>
        <v>#REF!</v>
      </c>
      <c r="E110" s="153" t="e">
        <f>SUM(B110:D110)</f>
        <v>#REF!</v>
      </c>
      <c r="F110" s="153" t="e">
        <f>F8/#REF!</f>
        <v>#REF!</v>
      </c>
      <c r="G110" s="153" t="e">
        <f>G8/#REF!</f>
        <v>#REF!</v>
      </c>
      <c r="H110" s="153" t="e">
        <f>H8/#REF!</f>
        <v>#REF!</v>
      </c>
      <c r="I110" s="153" t="e">
        <f>SUM(F110:H110)</f>
        <v>#REF!</v>
      </c>
      <c r="J110" s="153" t="e">
        <f>J8/#REF!</f>
        <v>#REF!</v>
      </c>
      <c r="K110" s="153" t="e">
        <f>K8/#REF!</f>
        <v>#REF!</v>
      </c>
      <c r="L110" s="153" t="e">
        <f>L8/#REF!</f>
        <v>#REF!</v>
      </c>
      <c r="M110" s="153" t="e">
        <f>SUM(J110:L110)</f>
        <v>#REF!</v>
      </c>
      <c r="N110" s="153" t="e">
        <f>N8/#REF!</f>
        <v>#REF!</v>
      </c>
      <c r="O110" s="153" t="e">
        <f>O8/#REF!</f>
        <v>#REF!</v>
      </c>
      <c r="P110" s="153" t="e">
        <f>P8/#REF!</f>
        <v>#REF!</v>
      </c>
      <c r="Q110" s="153" t="e">
        <f>SUM(N110:P110)</f>
        <v>#REF!</v>
      </c>
      <c r="R110" s="153" t="e">
        <f t="shared" si="33"/>
        <v>#REF!</v>
      </c>
    </row>
    <row r="111" spans="1:18">
      <c r="A111" s="275" t="s">
        <v>210</v>
      </c>
      <c r="C111" s="153" t="e">
        <f>C9/#REF!</f>
        <v>#REF!</v>
      </c>
      <c r="D111" s="153" t="e">
        <f>D9/#REF!</f>
        <v>#REF!</v>
      </c>
      <c r="E111" s="153" t="e">
        <f t="shared" ref="E111:E124" si="34">SUM(B111:D111)</f>
        <v>#REF!</v>
      </c>
      <c r="F111" s="153" t="e">
        <f>F9/#REF!</f>
        <v>#REF!</v>
      </c>
      <c r="G111" s="153" t="e">
        <f>G9/#REF!</f>
        <v>#REF!</v>
      </c>
      <c r="H111" s="153" t="e">
        <f>H9/#REF!</f>
        <v>#REF!</v>
      </c>
      <c r="I111" s="153" t="e">
        <f t="shared" ref="I111:I124" si="35">SUM(F111:H111)</f>
        <v>#REF!</v>
      </c>
      <c r="J111" s="153" t="e">
        <f>J9/#REF!</f>
        <v>#REF!</v>
      </c>
      <c r="K111" s="153" t="e">
        <f>K9/#REF!</f>
        <v>#REF!</v>
      </c>
      <c r="L111" s="153" t="e">
        <f>L9/#REF!</f>
        <v>#REF!</v>
      </c>
      <c r="M111" s="153" t="e">
        <f t="shared" ref="M111:M124" si="36">SUM(J111:L111)</f>
        <v>#REF!</v>
      </c>
      <c r="N111" s="153" t="e">
        <f>N9/#REF!</f>
        <v>#REF!</v>
      </c>
      <c r="O111" s="153" t="e">
        <f>O9/#REF!</f>
        <v>#REF!</v>
      </c>
      <c r="P111" s="153" t="e">
        <f>P9/#REF!</f>
        <v>#REF!</v>
      </c>
      <c r="Q111" s="153" t="e">
        <f t="shared" ref="Q111:Q124" si="37">SUM(N111:P111)</f>
        <v>#REF!</v>
      </c>
      <c r="R111" s="153" t="e">
        <f t="shared" si="33"/>
        <v>#REF!</v>
      </c>
    </row>
    <row r="112" spans="1:18">
      <c r="A112" s="276" t="s">
        <v>211</v>
      </c>
      <c r="B112" s="206" t="e">
        <f>B105-B110</f>
        <v>#REF!</v>
      </c>
      <c r="C112" s="217" t="e">
        <f>C110-C111</f>
        <v>#REF!</v>
      </c>
      <c r="D112" s="217" t="e">
        <f>D110-D111</f>
        <v>#REF!</v>
      </c>
      <c r="E112" s="224" t="e">
        <f t="shared" si="34"/>
        <v>#REF!</v>
      </c>
      <c r="F112" s="217" t="e">
        <f>F110-F111</f>
        <v>#REF!</v>
      </c>
      <c r="G112" s="217" t="e">
        <f>G110-G111</f>
        <v>#REF!</v>
      </c>
      <c r="H112" s="217" t="e">
        <f>H110-H111</f>
        <v>#REF!</v>
      </c>
      <c r="I112" s="224" t="e">
        <f t="shared" si="35"/>
        <v>#REF!</v>
      </c>
      <c r="J112" s="217" t="e">
        <f>J110-J111</f>
        <v>#REF!</v>
      </c>
      <c r="K112" s="217" t="e">
        <f>K110-K111</f>
        <v>#REF!</v>
      </c>
      <c r="L112" s="217" t="e">
        <f>L110-L111</f>
        <v>#REF!</v>
      </c>
      <c r="M112" s="224" t="e">
        <f t="shared" si="36"/>
        <v>#REF!</v>
      </c>
      <c r="N112" s="217" t="e">
        <f>N110-N111</f>
        <v>#REF!</v>
      </c>
      <c r="O112" s="217" t="e">
        <f>O110-O111</f>
        <v>#REF!</v>
      </c>
      <c r="P112" s="217" t="e">
        <f>P110-P111</f>
        <v>#REF!</v>
      </c>
      <c r="Q112" s="224" t="e">
        <f t="shared" si="37"/>
        <v>#REF!</v>
      </c>
      <c r="R112" s="224" t="e">
        <f t="shared" si="33"/>
        <v>#REF!</v>
      </c>
    </row>
    <row r="113" spans="1:18">
      <c r="A113" s="275" t="s">
        <v>212</v>
      </c>
      <c r="C113" s="153" t="e">
        <f>C11/#REF!</f>
        <v>#REF!</v>
      </c>
      <c r="D113" s="153" t="e">
        <f>D11/#REF!</f>
        <v>#REF!</v>
      </c>
      <c r="E113" s="153" t="e">
        <f t="shared" si="34"/>
        <v>#REF!</v>
      </c>
      <c r="F113" s="153" t="e">
        <f>F11/#REF!</f>
        <v>#REF!</v>
      </c>
      <c r="G113" s="153" t="e">
        <f>G11/#REF!</f>
        <v>#REF!</v>
      </c>
      <c r="H113" s="153" t="e">
        <f>H11/#REF!</f>
        <v>#REF!</v>
      </c>
      <c r="I113" s="153" t="e">
        <f t="shared" si="35"/>
        <v>#REF!</v>
      </c>
      <c r="J113" s="153" t="e">
        <f>J11/#REF!</f>
        <v>#REF!</v>
      </c>
      <c r="K113" s="153" t="e">
        <f>K11/#REF!</f>
        <v>#REF!</v>
      </c>
      <c r="L113" s="153" t="e">
        <f>L11/#REF!</f>
        <v>#REF!</v>
      </c>
      <c r="M113" s="153" t="e">
        <f t="shared" si="36"/>
        <v>#REF!</v>
      </c>
      <c r="N113" s="153" t="e">
        <f>N11/#REF!</f>
        <v>#REF!</v>
      </c>
      <c r="O113" s="153" t="e">
        <f>O11/#REF!</f>
        <v>#REF!</v>
      </c>
      <c r="P113" s="153" t="e">
        <f>P11/#REF!</f>
        <v>#REF!</v>
      </c>
      <c r="Q113" s="153" t="e">
        <f t="shared" si="37"/>
        <v>#REF!</v>
      </c>
      <c r="R113" s="153" t="e">
        <f t="shared" si="33"/>
        <v>#REF!</v>
      </c>
    </row>
    <row r="114" spans="1:18">
      <c r="A114" s="276"/>
      <c r="C114" s="153" t="e">
        <f>C12/#REF!</f>
        <v>#REF!</v>
      </c>
      <c r="D114" s="153" t="e">
        <f>D12/#REF!</f>
        <v>#REF!</v>
      </c>
      <c r="E114" s="153" t="e">
        <f t="shared" si="34"/>
        <v>#REF!</v>
      </c>
      <c r="F114" s="153" t="e">
        <f>F12/#REF!</f>
        <v>#REF!</v>
      </c>
      <c r="G114" s="153" t="e">
        <f>G12/#REF!</f>
        <v>#REF!</v>
      </c>
      <c r="H114" s="153" t="e">
        <f>H12/#REF!</f>
        <v>#REF!</v>
      </c>
      <c r="I114" s="153" t="e">
        <f t="shared" si="35"/>
        <v>#REF!</v>
      </c>
      <c r="J114" s="153" t="e">
        <f>J12/#REF!</f>
        <v>#REF!</v>
      </c>
      <c r="K114" s="153" t="e">
        <f>K12/#REF!</f>
        <v>#REF!</v>
      </c>
      <c r="L114" s="153" t="e">
        <f>L12/#REF!</f>
        <v>#REF!</v>
      </c>
      <c r="M114" s="153" t="e">
        <f t="shared" si="36"/>
        <v>#REF!</v>
      </c>
      <c r="N114" s="153" t="e">
        <f>N12/#REF!</f>
        <v>#REF!</v>
      </c>
      <c r="O114" s="153" t="e">
        <f>O12/#REF!</f>
        <v>#REF!</v>
      </c>
      <c r="P114" s="153" t="e">
        <f>P12/#REF!</f>
        <v>#REF!</v>
      </c>
      <c r="Q114" s="153" t="e">
        <f t="shared" si="37"/>
        <v>#REF!</v>
      </c>
      <c r="R114" s="153" t="e">
        <f t="shared" si="33"/>
        <v>#REF!</v>
      </c>
    </row>
    <row r="115" spans="1:18">
      <c r="A115" s="276" t="s">
        <v>213</v>
      </c>
      <c r="C115" s="153" t="e">
        <f>C13/#REF!</f>
        <v>#REF!</v>
      </c>
      <c r="D115" s="153" t="e">
        <f>D13/#REF!</f>
        <v>#REF!</v>
      </c>
      <c r="E115" s="153" t="e">
        <f t="shared" si="34"/>
        <v>#REF!</v>
      </c>
      <c r="F115" s="153" t="e">
        <f>F13/#REF!</f>
        <v>#REF!</v>
      </c>
      <c r="G115" s="153" t="e">
        <f>G13/#REF!</f>
        <v>#REF!</v>
      </c>
      <c r="H115" s="153" t="e">
        <f>H13/#REF!</f>
        <v>#REF!</v>
      </c>
      <c r="I115" s="153" t="e">
        <f t="shared" si="35"/>
        <v>#REF!</v>
      </c>
      <c r="J115" s="153" t="e">
        <f>J13/#REF!</f>
        <v>#REF!</v>
      </c>
      <c r="K115" s="153" t="e">
        <f>K13/#REF!</f>
        <v>#REF!</v>
      </c>
      <c r="L115" s="153" t="e">
        <f>L13/#REF!</f>
        <v>#REF!</v>
      </c>
      <c r="M115" s="153" t="e">
        <f t="shared" si="36"/>
        <v>#REF!</v>
      </c>
      <c r="N115" s="153" t="e">
        <f>N13/#REF!</f>
        <v>#REF!</v>
      </c>
      <c r="O115" s="153" t="e">
        <f>O13/#REF!</f>
        <v>#REF!</v>
      </c>
      <c r="P115" s="153" t="e">
        <f>P13/#REF!</f>
        <v>#REF!</v>
      </c>
      <c r="Q115" s="153" t="e">
        <f t="shared" si="37"/>
        <v>#REF!</v>
      </c>
      <c r="R115" s="153" t="e">
        <f t="shared" si="33"/>
        <v>#REF!</v>
      </c>
    </row>
    <row r="116" spans="1:18">
      <c r="A116" s="276" t="s">
        <v>214</v>
      </c>
      <c r="C116" s="153" t="e">
        <f>C14/#REF!</f>
        <v>#REF!</v>
      </c>
      <c r="D116" s="153" t="e">
        <f>D14/#REF!</f>
        <v>#REF!</v>
      </c>
      <c r="E116" s="153" t="e">
        <f t="shared" si="34"/>
        <v>#REF!</v>
      </c>
      <c r="F116" s="153" t="e">
        <f>F14/#REF!</f>
        <v>#REF!</v>
      </c>
      <c r="G116" s="153" t="e">
        <f>G14/#REF!</f>
        <v>#REF!</v>
      </c>
      <c r="H116" s="153" t="e">
        <f>H14/#REF!</f>
        <v>#REF!</v>
      </c>
      <c r="I116" s="153" t="e">
        <f t="shared" si="35"/>
        <v>#REF!</v>
      </c>
      <c r="J116" s="153" t="e">
        <f>J14/#REF!</f>
        <v>#REF!</v>
      </c>
      <c r="K116" s="153" t="e">
        <f>K14/#REF!</f>
        <v>#REF!</v>
      </c>
      <c r="L116" s="153" t="e">
        <f>L14/#REF!</f>
        <v>#REF!</v>
      </c>
      <c r="M116" s="153" t="e">
        <f t="shared" si="36"/>
        <v>#REF!</v>
      </c>
      <c r="N116" s="153" t="e">
        <f>N14/#REF!</f>
        <v>#REF!</v>
      </c>
      <c r="O116" s="153" t="e">
        <f>O14/#REF!</f>
        <v>#REF!</v>
      </c>
      <c r="P116" s="153" t="e">
        <f>P14/#REF!</f>
        <v>#REF!</v>
      </c>
      <c r="Q116" s="153" t="e">
        <f t="shared" si="37"/>
        <v>#REF!</v>
      </c>
      <c r="R116" s="153" t="e">
        <f t="shared" si="33"/>
        <v>#REF!</v>
      </c>
    </row>
    <row r="117" spans="1:18">
      <c r="A117" s="276" t="s">
        <v>215</v>
      </c>
      <c r="B117" s="239">
        <f>B115+B116</f>
        <v>0</v>
      </c>
      <c r="C117" s="153" t="e">
        <f>C15/#REF!</f>
        <v>#REF!</v>
      </c>
      <c r="D117" s="153" t="e">
        <f>D15/#REF!</f>
        <v>#REF!</v>
      </c>
      <c r="E117" s="153" t="e">
        <f t="shared" si="34"/>
        <v>#REF!</v>
      </c>
      <c r="F117" s="153" t="e">
        <f>F15/#REF!</f>
        <v>#REF!</v>
      </c>
      <c r="G117" s="153" t="e">
        <f>G15/#REF!</f>
        <v>#REF!</v>
      </c>
      <c r="H117" s="153" t="e">
        <f>H15/#REF!</f>
        <v>#REF!</v>
      </c>
      <c r="I117" s="153" t="e">
        <f t="shared" si="35"/>
        <v>#REF!</v>
      </c>
      <c r="J117" s="153" t="e">
        <f>J15/#REF!</f>
        <v>#REF!</v>
      </c>
      <c r="K117" s="153" t="e">
        <f>K15/#REF!</f>
        <v>#REF!</v>
      </c>
      <c r="L117" s="153" t="e">
        <f>L15/#REF!</f>
        <v>#REF!</v>
      </c>
      <c r="M117" s="153" t="e">
        <f t="shared" si="36"/>
        <v>#REF!</v>
      </c>
      <c r="N117" s="153" t="e">
        <f>N15/#REF!</f>
        <v>#REF!</v>
      </c>
      <c r="O117" s="153" t="e">
        <f>O15/#REF!</f>
        <v>#REF!</v>
      </c>
      <c r="P117" s="153" t="e">
        <f>P15/#REF!</f>
        <v>#REF!</v>
      </c>
      <c r="Q117" s="153" t="e">
        <f t="shared" si="37"/>
        <v>#REF!</v>
      </c>
      <c r="R117" s="153" t="e">
        <f t="shared" si="33"/>
        <v>#REF!</v>
      </c>
    </row>
    <row r="118" spans="1:18">
      <c r="A118" s="275" t="s">
        <v>216</v>
      </c>
      <c r="C118" s="153" t="e">
        <f>C16/#REF!</f>
        <v>#REF!</v>
      </c>
      <c r="D118" s="153" t="e">
        <f>D16/#REF!</f>
        <v>#REF!</v>
      </c>
      <c r="E118" s="153" t="e">
        <f t="shared" si="34"/>
        <v>#REF!</v>
      </c>
      <c r="F118" s="153" t="e">
        <f>F16/#REF!</f>
        <v>#REF!</v>
      </c>
      <c r="G118" s="153" t="e">
        <f>G16/#REF!</f>
        <v>#REF!</v>
      </c>
      <c r="H118" s="153" t="e">
        <f>H16/#REF!</f>
        <v>#REF!</v>
      </c>
      <c r="I118" s="153" t="e">
        <f t="shared" si="35"/>
        <v>#REF!</v>
      </c>
      <c r="J118" s="153" t="e">
        <f>J16/#REF!</f>
        <v>#REF!</v>
      </c>
      <c r="K118" s="153" t="e">
        <f>K16/#REF!</f>
        <v>#REF!</v>
      </c>
      <c r="L118" s="153" t="e">
        <f>L16/#REF!</f>
        <v>#REF!</v>
      </c>
      <c r="M118" s="153" t="e">
        <f t="shared" si="36"/>
        <v>#REF!</v>
      </c>
      <c r="N118" s="153" t="e">
        <f>N16/#REF!</f>
        <v>#REF!</v>
      </c>
      <c r="O118" s="153" t="e">
        <f>O16/#REF!</f>
        <v>#REF!</v>
      </c>
      <c r="P118" s="153" t="e">
        <f>P16/#REF!</f>
        <v>#REF!</v>
      </c>
      <c r="Q118" s="153" t="e">
        <f t="shared" si="37"/>
        <v>#REF!</v>
      </c>
      <c r="R118" s="153" t="e">
        <f t="shared" si="33"/>
        <v>#REF!</v>
      </c>
    </row>
    <row r="119" spans="1:18">
      <c r="A119" s="276"/>
      <c r="C119" s="153" t="e">
        <f>C17/#REF!</f>
        <v>#REF!</v>
      </c>
      <c r="D119" s="153" t="e">
        <f>D17/#REF!</f>
        <v>#REF!</v>
      </c>
      <c r="E119" s="153" t="e">
        <f t="shared" si="34"/>
        <v>#REF!</v>
      </c>
      <c r="F119" s="153" t="e">
        <f>F17/#REF!</f>
        <v>#REF!</v>
      </c>
      <c r="G119" s="153" t="e">
        <f>G17/#REF!</f>
        <v>#REF!</v>
      </c>
      <c r="H119" s="153" t="e">
        <f>H17/#REF!</f>
        <v>#REF!</v>
      </c>
      <c r="I119" s="153" t="e">
        <f t="shared" si="35"/>
        <v>#REF!</v>
      </c>
      <c r="J119" s="153" t="e">
        <f>J17/#REF!</f>
        <v>#REF!</v>
      </c>
      <c r="K119" s="153" t="e">
        <f>K17/#REF!</f>
        <v>#REF!</v>
      </c>
      <c r="L119" s="153" t="e">
        <f>L17/#REF!</f>
        <v>#REF!</v>
      </c>
      <c r="M119" s="153" t="e">
        <f t="shared" si="36"/>
        <v>#REF!</v>
      </c>
      <c r="N119" s="153" t="e">
        <f>N17/#REF!</f>
        <v>#REF!</v>
      </c>
      <c r="O119" s="153" t="e">
        <f>O17/#REF!</f>
        <v>#REF!</v>
      </c>
      <c r="P119" s="153" t="e">
        <f>P17/#REF!</f>
        <v>#REF!</v>
      </c>
      <c r="Q119" s="153" t="e">
        <f t="shared" si="37"/>
        <v>#REF!</v>
      </c>
      <c r="R119" s="153" t="e">
        <f t="shared" si="33"/>
        <v>#REF!</v>
      </c>
    </row>
    <row r="120" spans="1:18">
      <c r="A120" s="275" t="s">
        <v>217</v>
      </c>
      <c r="C120" s="153" t="e">
        <f>C18/#REF!</f>
        <v>#REF!</v>
      </c>
      <c r="D120" s="153" t="e">
        <f>D18/#REF!</f>
        <v>#REF!</v>
      </c>
      <c r="E120" s="153" t="e">
        <f t="shared" si="34"/>
        <v>#REF!</v>
      </c>
      <c r="F120" s="153" t="e">
        <f>F18/#REF!</f>
        <v>#REF!</v>
      </c>
      <c r="G120" s="153" t="e">
        <f>G18/#REF!</f>
        <v>#REF!</v>
      </c>
      <c r="H120" s="153" t="e">
        <f>H18/#REF!</f>
        <v>#REF!</v>
      </c>
      <c r="I120" s="153" t="e">
        <f t="shared" si="35"/>
        <v>#REF!</v>
      </c>
      <c r="J120" s="153" t="e">
        <f>J18/#REF!</f>
        <v>#REF!</v>
      </c>
      <c r="K120" s="153" t="e">
        <f>K18/#REF!</f>
        <v>#REF!</v>
      </c>
      <c r="L120" s="153" t="e">
        <f>L18/#REF!</f>
        <v>#REF!</v>
      </c>
      <c r="M120" s="153" t="e">
        <f t="shared" si="36"/>
        <v>#REF!</v>
      </c>
      <c r="N120" s="153" t="e">
        <f>N18/#REF!</f>
        <v>#REF!</v>
      </c>
      <c r="O120" s="153" t="e">
        <f>O18/#REF!</f>
        <v>#REF!</v>
      </c>
      <c r="P120" s="153" t="e">
        <f>P18/#REF!</f>
        <v>#REF!</v>
      </c>
      <c r="Q120" s="153" t="e">
        <f t="shared" si="37"/>
        <v>#REF!</v>
      </c>
      <c r="R120" s="153" t="e">
        <f t="shared" si="33"/>
        <v>#REF!</v>
      </c>
    </row>
    <row r="121" spans="1:18">
      <c r="B121" s="239"/>
      <c r="C121" s="153" t="e">
        <f>C19/#REF!</f>
        <v>#REF!</v>
      </c>
      <c r="D121" s="153" t="e">
        <f>D19/#REF!</f>
        <v>#REF!</v>
      </c>
      <c r="E121" s="153" t="e">
        <f t="shared" si="34"/>
        <v>#REF!</v>
      </c>
      <c r="F121" s="153" t="e">
        <f>F19/#REF!</f>
        <v>#REF!</v>
      </c>
      <c r="G121" s="153" t="e">
        <f>G19/#REF!</f>
        <v>#REF!</v>
      </c>
      <c r="H121" s="153" t="e">
        <f>H19/#REF!</f>
        <v>#REF!</v>
      </c>
      <c r="I121" s="153" t="e">
        <f t="shared" si="35"/>
        <v>#REF!</v>
      </c>
      <c r="J121" s="153" t="e">
        <f>J19/#REF!</f>
        <v>#REF!</v>
      </c>
      <c r="K121" s="153" t="e">
        <f>K19/#REF!</f>
        <v>#REF!</v>
      </c>
      <c r="L121" s="153" t="e">
        <f>L19/#REF!</f>
        <v>#REF!</v>
      </c>
      <c r="M121" s="153" t="e">
        <f t="shared" si="36"/>
        <v>#REF!</v>
      </c>
      <c r="N121" s="153" t="e">
        <f>N19/#REF!</f>
        <v>#REF!</v>
      </c>
      <c r="O121" s="153" t="e">
        <f>O19/#REF!</f>
        <v>#REF!</v>
      </c>
      <c r="P121" s="153" t="e">
        <f>P19/#REF!</f>
        <v>#REF!</v>
      </c>
      <c r="Q121" s="153" t="e">
        <f t="shared" si="37"/>
        <v>#REF!</v>
      </c>
      <c r="R121" s="153" t="e">
        <f t="shared" si="33"/>
        <v>#REF!</v>
      </c>
    </row>
    <row r="122" spans="1:18">
      <c r="A122" s="273" t="s">
        <v>219</v>
      </c>
      <c r="B122" s="206">
        <f>B119+B120+B121</f>
        <v>0</v>
      </c>
      <c r="C122" s="153" t="e">
        <f>C20/#REF!</f>
        <v>#REF!</v>
      </c>
      <c r="D122" s="153" t="e">
        <f>D20/#REF!</f>
        <v>#REF!</v>
      </c>
      <c r="E122" s="153" t="e">
        <f t="shared" si="34"/>
        <v>#REF!</v>
      </c>
      <c r="F122" s="153" t="e">
        <f>F20/#REF!</f>
        <v>#REF!</v>
      </c>
      <c r="G122" s="153" t="e">
        <f>G20/#REF!</f>
        <v>#REF!</v>
      </c>
      <c r="H122" s="153" t="e">
        <f>H20/#REF!</f>
        <v>#REF!</v>
      </c>
      <c r="I122" s="153" t="e">
        <f t="shared" si="35"/>
        <v>#REF!</v>
      </c>
      <c r="J122" s="153" t="e">
        <f>J20/#REF!</f>
        <v>#REF!</v>
      </c>
      <c r="K122" s="153" t="e">
        <f>K20/#REF!</f>
        <v>#REF!</v>
      </c>
      <c r="L122" s="153" t="e">
        <f>L20/#REF!</f>
        <v>#REF!</v>
      </c>
      <c r="M122" s="153" t="e">
        <f t="shared" si="36"/>
        <v>#REF!</v>
      </c>
      <c r="N122" s="153" t="e">
        <f>N20/#REF!</f>
        <v>#REF!</v>
      </c>
      <c r="O122" s="153" t="e">
        <f>O20/#REF!</f>
        <v>#REF!</v>
      </c>
      <c r="P122" s="153" t="e">
        <f>P20/#REF!</f>
        <v>#REF!</v>
      </c>
      <c r="Q122" s="153" t="e">
        <f t="shared" si="37"/>
        <v>#REF!</v>
      </c>
      <c r="R122" s="153" t="e">
        <f t="shared" si="33"/>
        <v>#REF!</v>
      </c>
    </row>
    <row r="123" spans="1:18">
      <c r="A123" s="275" t="s">
        <v>210</v>
      </c>
      <c r="C123" s="222" t="e">
        <f>SUM(C113:C115,C118:C122)</f>
        <v>#REF!</v>
      </c>
      <c r="D123" s="222" t="e">
        <f>SUM(D113:D115,D118:D122)</f>
        <v>#REF!</v>
      </c>
      <c r="E123" s="224" t="e">
        <f t="shared" si="34"/>
        <v>#REF!</v>
      </c>
      <c r="F123" s="222" t="e">
        <f>SUM(F113:F115,F118:F122)</f>
        <v>#REF!</v>
      </c>
      <c r="G123" s="222" t="e">
        <f>SUM(G113:G115,G118:G122)</f>
        <v>#REF!</v>
      </c>
      <c r="H123" s="222" t="e">
        <f>SUM(H113:H115,H118:H122)</f>
        <v>#REF!</v>
      </c>
      <c r="I123" s="224" t="e">
        <f t="shared" si="35"/>
        <v>#REF!</v>
      </c>
      <c r="J123" s="222" t="e">
        <f>SUM(J113:J115,J118:J122)</f>
        <v>#REF!</v>
      </c>
      <c r="K123" s="222" t="e">
        <f>SUM(K113:K115,K118:K122)</f>
        <v>#REF!</v>
      </c>
      <c r="L123" s="222" t="e">
        <f>SUM(L113:L115,L118:L122)</f>
        <v>#REF!</v>
      </c>
      <c r="M123" s="224" t="e">
        <f t="shared" si="36"/>
        <v>#REF!</v>
      </c>
      <c r="N123" s="222" t="e">
        <f>SUM(N113:N115,N118:N122)</f>
        <v>#REF!</v>
      </c>
      <c r="O123" s="222" t="e">
        <f>SUM(O113:O115,O118:O122)</f>
        <v>#REF!</v>
      </c>
      <c r="P123" s="222" t="e">
        <f>SUM(P113:P115,P118:P122)</f>
        <v>#REF!</v>
      </c>
      <c r="Q123" s="224" t="e">
        <f t="shared" si="37"/>
        <v>#REF!</v>
      </c>
      <c r="R123" s="222" t="e">
        <f t="shared" si="33"/>
        <v>#REF!</v>
      </c>
    </row>
    <row r="124" spans="1:18">
      <c r="A124" s="276" t="s">
        <v>211</v>
      </c>
      <c r="B124" s="206">
        <f>B117-B122</f>
        <v>0</v>
      </c>
      <c r="C124" s="224" t="e">
        <f>C112-C123</f>
        <v>#REF!</v>
      </c>
      <c r="D124" s="224" t="e">
        <f>D112-D123</f>
        <v>#REF!</v>
      </c>
      <c r="E124" s="224" t="e">
        <f t="shared" si="34"/>
        <v>#REF!</v>
      </c>
      <c r="F124" s="224" t="e">
        <f>F112-F123</f>
        <v>#REF!</v>
      </c>
      <c r="G124" s="224" t="e">
        <f>G112-G123</f>
        <v>#REF!</v>
      </c>
      <c r="H124" s="224" t="e">
        <f>H112-H123</f>
        <v>#REF!</v>
      </c>
      <c r="I124" s="224" t="e">
        <f t="shared" si="35"/>
        <v>#REF!</v>
      </c>
      <c r="J124" s="224" t="e">
        <f>J112-J123</f>
        <v>#REF!</v>
      </c>
      <c r="K124" s="224" t="e">
        <f>K112-K123</f>
        <v>#REF!</v>
      </c>
      <c r="L124" s="224" t="e">
        <f>L112-L123</f>
        <v>#REF!</v>
      </c>
      <c r="M124" s="224" t="e">
        <f t="shared" si="36"/>
        <v>#REF!</v>
      </c>
      <c r="N124" s="224" t="e">
        <f>N112-N123</f>
        <v>#REF!</v>
      </c>
      <c r="O124" s="224" t="e">
        <f>O112-O123</f>
        <v>#REF!</v>
      </c>
      <c r="P124" s="224" t="e">
        <f>P112-P123</f>
        <v>#REF!</v>
      </c>
      <c r="Q124" s="224" t="e">
        <f t="shared" si="37"/>
        <v>#REF!</v>
      </c>
      <c r="R124" s="224" t="e">
        <f t="shared" si="33"/>
        <v>#REF!</v>
      </c>
    </row>
    <row r="125" spans="1:18" s="226" customFormat="1">
      <c r="A125" s="275" t="s">
        <v>212</v>
      </c>
      <c r="B125" s="206"/>
      <c r="C125" s="226" t="e">
        <f t="shared" ref="C125:R125" si="38">C124/C112</f>
        <v>#REF!</v>
      </c>
      <c r="D125" s="226" t="e">
        <f t="shared" si="38"/>
        <v>#REF!</v>
      </c>
      <c r="E125" s="226" t="e">
        <f t="shared" si="38"/>
        <v>#REF!</v>
      </c>
      <c r="F125" s="226" t="e">
        <f t="shared" si="38"/>
        <v>#REF!</v>
      </c>
      <c r="G125" s="226" t="e">
        <f t="shared" si="38"/>
        <v>#REF!</v>
      </c>
      <c r="H125" s="226" t="e">
        <f t="shared" si="38"/>
        <v>#REF!</v>
      </c>
      <c r="I125" s="226" t="e">
        <f t="shared" si="38"/>
        <v>#REF!</v>
      </c>
      <c r="J125" s="226" t="e">
        <f t="shared" si="38"/>
        <v>#REF!</v>
      </c>
      <c r="K125" s="226" t="e">
        <f t="shared" si="38"/>
        <v>#REF!</v>
      </c>
      <c r="L125" s="226" t="e">
        <f t="shared" si="38"/>
        <v>#REF!</v>
      </c>
      <c r="M125" s="226" t="e">
        <f t="shared" si="38"/>
        <v>#REF!</v>
      </c>
      <c r="N125" s="226" t="e">
        <f t="shared" si="38"/>
        <v>#REF!</v>
      </c>
      <c r="O125" s="226" t="e">
        <f t="shared" si="38"/>
        <v>#REF!</v>
      </c>
      <c r="P125" s="226" t="e">
        <f t="shared" si="38"/>
        <v>#REF!</v>
      </c>
      <c r="Q125" s="226" t="e">
        <f t="shared" si="38"/>
        <v>#REF!</v>
      </c>
      <c r="R125" s="226" t="e">
        <f t="shared" si="38"/>
        <v>#REF!</v>
      </c>
    </row>
    <row r="126" spans="1:18">
      <c r="A126" s="276"/>
      <c r="C126" s="153" t="e">
        <f>C24/#REF!</f>
        <v>#REF!</v>
      </c>
      <c r="D126" s="153" t="e">
        <f>D24/#REF!</f>
        <v>#REF!</v>
      </c>
      <c r="E126" s="240" t="e">
        <f>SUM(B126:D126)</f>
        <v>#REF!</v>
      </c>
      <c r="F126" s="153" t="e">
        <f>F24/#REF!</f>
        <v>#REF!</v>
      </c>
      <c r="G126" s="153" t="e">
        <f>G24/#REF!</f>
        <v>#REF!</v>
      </c>
      <c r="H126" s="153" t="e">
        <f>H24/#REF!</f>
        <v>#REF!</v>
      </c>
      <c r="I126" s="240" t="e">
        <f>SUM(F126:H126)</f>
        <v>#REF!</v>
      </c>
      <c r="J126" s="153" t="e">
        <f>J24/#REF!</f>
        <v>#REF!</v>
      </c>
      <c r="K126" s="153" t="e">
        <f>K24/#REF!</f>
        <v>#REF!</v>
      </c>
      <c r="L126" s="153" t="e">
        <f>L24/#REF!</f>
        <v>#REF!</v>
      </c>
      <c r="M126" s="240" t="e">
        <f>SUM(J126:L126)</f>
        <v>#REF!</v>
      </c>
      <c r="N126" s="153" t="e">
        <f>N24/#REF!</f>
        <v>#REF!</v>
      </c>
      <c r="O126" s="153" t="e">
        <f>O24/#REF!</f>
        <v>#REF!</v>
      </c>
      <c r="P126" s="153" t="e">
        <f>P24/#REF!</f>
        <v>#REF!</v>
      </c>
      <c r="Q126" s="240" t="e">
        <f>SUM(N126:P126)</f>
        <v>#REF!</v>
      </c>
      <c r="R126" s="153" t="e">
        <f>E126+I126+M126+Q126</f>
        <v>#REF!</v>
      </c>
    </row>
    <row r="127" spans="1:18">
      <c r="A127" s="276" t="s">
        <v>213</v>
      </c>
      <c r="B127" s="206" t="e">
        <f t="shared" ref="B127:B128" si="39">B103-B115</f>
        <v>#REF!</v>
      </c>
      <c r="C127" s="153" t="e">
        <f>C25/#REF!</f>
        <v>#REF!</v>
      </c>
      <c r="D127" s="153" t="e">
        <f>D25/#REF!</f>
        <v>#REF!</v>
      </c>
      <c r="E127" s="240" t="e">
        <f>SUM(B127:D127)</f>
        <v>#REF!</v>
      </c>
      <c r="F127" s="153" t="e">
        <f>F25/#REF!</f>
        <v>#REF!</v>
      </c>
      <c r="G127" s="153" t="e">
        <f>G25/#REF!</f>
        <v>#REF!</v>
      </c>
      <c r="H127" s="153" t="e">
        <f>H25/#REF!</f>
        <v>#REF!</v>
      </c>
      <c r="I127" s="240" t="e">
        <f>SUM(F127:H127)</f>
        <v>#REF!</v>
      </c>
      <c r="J127" s="153" t="e">
        <f>J25/#REF!</f>
        <v>#REF!</v>
      </c>
      <c r="K127" s="153" t="e">
        <f>K25/#REF!</f>
        <v>#REF!</v>
      </c>
      <c r="L127" s="153" t="e">
        <f>L25/#REF!</f>
        <v>#REF!</v>
      </c>
      <c r="M127" s="240" t="e">
        <f>SUM(J127:L127)</f>
        <v>#REF!</v>
      </c>
      <c r="N127" s="153" t="e">
        <f>N25/#REF!</f>
        <v>#REF!</v>
      </c>
      <c r="O127" s="153" t="e">
        <f>O25/#REF!</f>
        <v>#REF!</v>
      </c>
      <c r="P127" s="153" t="e">
        <f>P25/#REF!</f>
        <v>#REF!</v>
      </c>
      <c r="Q127" s="240" t="e">
        <f>SUM(N127:P127)</f>
        <v>#REF!</v>
      </c>
      <c r="R127" s="153" t="e">
        <f>E127+I127+M127+Q127</f>
        <v>#REF!</v>
      </c>
    </row>
    <row r="128" spans="1:18">
      <c r="A128" s="276" t="s">
        <v>214</v>
      </c>
      <c r="B128" s="206" t="e">
        <f t="shared" si="39"/>
        <v>#REF!</v>
      </c>
      <c r="C128" s="153" t="e">
        <f>C26/#REF!</f>
        <v>#REF!</v>
      </c>
      <c r="D128" s="153" t="e">
        <f>D26/#REF!</f>
        <v>#REF!</v>
      </c>
      <c r="E128" s="240" t="e">
        <f>SUM(B128:D128)</f>
        <v>#REF!</v>
      </c>
      <c r="F128" s="153" t="e">
        <f>F26/#REF!</f>
        <v>#REF!</v>
      </c>
      <c r="G128" s="153" t="e">
        <f>G26/#REF!</f>
        <v>#REF!</v>
      </c>
      <c r="H128" s="153" t="e">
        <f>H26/#REF!</f>
        <v>#REF!</v>
      </c>
      <c r="I128" s="240" t="e">
        <f>SUM(F128:H128)</f>
        <v>#REF!</v>
      </c>
      <c r="J128" s="153" t="e">
        <f>J26/#REF!</f>
        <v>#REF!</v>
      </c>
      <c r="K128" s="153" t="e">
        <f>K26/#REF!</f>
        <v>#REF!</v>
      </c>
      <c r="L128" s="153" t="e">
        <f>L26/#REF!</f>
        <v>#REF!</v>
      </c>
      <c r="M128" s="240" t="e">
        <f>SUM(J128:L128)</f>
        <v>#REF!</v>
      </c>
      <c r="N128" s="153" t="e">
        <f>N26/#REF!</f>
        <v>#REF!</v>
      </c>
      <c r="O128" s="153" t="e">
        <f>O26/#REF!</f>
        <v>#REF!</v>
      </c>
      <c r="P128" s="153" t="e">
        <f>P26/#REF!</f>
        <v>#REF!</v>
      </c>
      <c r="Q128" s="240" t="e">
        <f>SUM(N128:P128)</f>
        <v>#REF!</v>
      </c>
      <c r="R128" s="153" t="e">
        <f>E128+I128+M128+Q128</f>
        <v>#REF!</v>
      </c>
    </row>
    <row r="129" spans="1:18">
      <c r="A129" s="276" t="s">
        <v>215</v>
      </c>
      <c r="B129" s="239" t="e">
        <f>B127+B128</f>
        <v>#REF!</v>
      </c>
      <c r="C129" s="224" t="e">
        <f>SUM(C126:C128)</f>
        <v>#REF!</v>
      </c>
      <c r="D129" s="224" t="e">
        <f>SUM(D126:D128)</f>
        <v>#REF!</v>
      </c>
      <c r="E129" s="217" t="e">
        <f>SUM(B129:D129)</f>
        <v>#REF!</v>
      </c>
      <c r="F129" s="224" t="e">
        <f>SUM(F126:F128)</f>
        <v>#REF!</v>
      </c>
      <c r="G129" s="224" t="e">
        <f>SUM(G126:G128)</f>
        <v>#REF!</v>
      </c>
      <c r="H129" s="224" t="e">
        <f>SUM(H126:H128)</f>
        <v>#REF!</v>
      </c>
      <c r="I129" s="217" t="e">
        <f>SUM(F129:H129)</f>
        <v>#REF!</v>
      </c>
      <c r="J129" s="224" t="e">
        <f>SUM(J126:J128)</f>
        <v>#REF!</v>
      </c>
      <c r="K129" s="224" t="e">
        <f>SUM(K126:K128)</f>
        <v>#REF!</v>
      </c>
      <c r="L129" s="224" t="e">
        <f>SUM(L126:L128)</f>
        <v>#REF!</v>
      </c>
      <c r="M129" s="217" t="e">
        <f>SUM(J129:L129)</f>
        <v>#REF!</v>
      </c>
      <c r="N129" s="224" t="e">
        <f>SUM(N126:N128)</f>
        <v>#REF!</v>
      </c>
      <c r="O129" s="224" t="e">
        <f>SUM(O126:O128)</f>
        <v>#REF!</v>
      </c>
      <c r="P129" s="224" t="e">
        <f>SUM(P126:P128)</f>
        <v>#REF!</v>
      </c>
      <c r="Q129" s="217" t="e">
        <f>SUM(N129:P129)</f>
        <v>#REF!</v>
      </c>
      <c r="R129" s="224" t="e">
        <f>E129+I129+M129+Q129</f>
        <v>#REF!</v>
      </c>
    </row>
    <row r="130" spans="1:18" s="226" customFormat="1">
      <c r="A130" s="275" t="s">
        <v>216</v>
      </c>
      <c r="B130" s="206"/>
      <c r="C130" s="226" t="e">
        <f t="shared" ref="C130:R130" si="40">C129/C112</f>
        <v>#REF!</v>
      </c>
      <c r="D130" s="226" t="e">
        <f t="shared" si="40"/>
        <v>#REF!</v>
      </c>
      <c r="E130" s="226" t="e">
        <f t="shared" si="40"/>
        <v>#REF!</v>
      </c>
      <c r="F130" s="226" t="e">
        <f t="shared" si="40"/>
        <v>#REF!</v>
      </c>
      <c r="G130" s="226" t="e">
        <f t="shared" si="40"/>
        <v>#REF!</v>
      </c>
      <c r="H130" s="226" t="e">
        <f t="shared" si="40"/>
        <v>#REF!</v>
      </c>
      <c r="I130" s="226" t="e">
        <f t="shared" si="40"/>
        <v>#REF!</v>
      </c>
      <c r="J130" s="226" t="e">
        <f t="shared" si="40"/>
        <v>#REF!</v>
      </c>
      <c r="K130" s="226" t="e">
        <f t="shared" si="40"/>
        <v>#REF!</v>
      </c>
      <c r="L130" s="226" t="e">
        <f t="shared" si="40"/>
        <v>#REF!</v>
      </c>
      <c r="M130" s="226" t="e">
        <f t="shared" si="40"/>
        <v>#REF!</v>
      </c>
      <c r="N130" s="226" t="e">
        <f t="shared" si="40"/>
        <v>#REF!</v>
      </c>
      <c r="O130" s="226" t="e">
        <f t="shared" si="40"/>
        <v>#REF!</v>
      </c>
      <c r="P130" s="226" t="e">
        <f t="shared" si="40"/>
        <v>#REF!</v>
      </c>
      <c r="Q130" s="226" t="e">
        <f t="shared" si="40"/>
        <v>#REF!</v>
      </c>
      <c r="R130" s="226" t="e">
        <f t="shared" si="40"/>
        <v>#REF!</v>
      </c>
    </row>
    <row r="131" spans="1:18">
      <c r="A131" s="276"/>
      <c r="B131" s="206" t="e">
        <f t="shared" ref="B131:B133" si="41">B107-B119</f>
        <v>#REF!</v>
      </c>
      <c r="C131" s="228" t="e">
        <f>C124-C129</f>
        <v>#REF!</v>
      </c>
      <c r="D131" s="228" t="e">
        <f>D124-D129</f>
        <v>#REF!</v>
      </c>
      <c r="E131" s="228" t="e">
        <f>SUM(B131:D131)</f>
        <v>#REF!</v>
      </c>
      <c r="F131" s="228" t="e">
        <f>F124-F129</f>
        <v>#REF!</v>
      </c>
      <c r="G131" s="228" t="e">
        <f>G124-G129</f>
        <v>#REF!</v>
      </c>
      <c r="H131" s="228" t="e">
        <f>H124-H129</f>
        <v>#REF!</v>
      </c>
      <c r="I131" s="228" t="e">
        <f>SUM(F131:H131)</f>
        <v>#REF!</v>
      </c>
      <c r="J131" s="228" t="e">
        <f>J124-J129</f>
        <v>#REF!</v>
      </c>
      <c r="K131" s="228" t="e">
        <f>K124-K129</f>
        <v>#REF!</v>
      </c>
      <c r="L131" s="228" t="e">
        <f>L124-L129</f>
        <v>#REF!</v>
      </c>
      <c r="M131" s="228" t="e">
        <f>SUM(J131:L131)</f>
        <v>#REF!</v>
      </c>
      <c r="N131" s="228" t="e">
        <f>N124-N129</f>
        <v>#REF!</v>
      </c>
      <c r="O131" s="228" t="e">
        <f>O124-O129</f>
        <v>#REF!</v>
      </c>
      <c r="P131" s="228" t="e">
        <f>P124-P129</f>
        <v>#REF!</v>
      </c>
      <c r="Q131" s="228" t="e">
        <f>SUM(N131:P131)</f>
        <v>#REF!</v>
      </c>
      <c r="R131" s="222" t="e">
        <f>E131+I131+M131+Q131</f>
        <v>#REF!</v>
      </c>
    </row>
    <row r="132" spans="1:18" s="226" customFormat="1">
      <c r="A132" s="275" t="s">
        <v>217</v>
      </c>
      <c r="B132" s="206" t="e">
        <f t="shared" si="41"/>
        <v>#REF!</v>
      </c>
      <c r="C132" s="265" t="e">
        <f t="shared" ref="C132:R132" si="42">C131/C112</f>
        <v>#REF!</v>
      </c>
      <c r="D132" s="265" t="e">
        <f t="shared" si="42"/>
        <v>#REF!</v>
      </c>
      <c r="E132" s="265" t="e">
        <f t="shared" si="42"/>
        <v>#REF!</v>
      </c>
      <c r="F132" s="265" t="e">
        <f t="shared" si="42"/>
        <v>#REF!</v>
      </c>
      <c r="G132" s="265" t="e">
        <f t="shared" si="42"/>
        <v>#REF!</v>
      </c>
      <c r="H132" s="265" t="e">
        <f t="shared" si="42"/>
        <v>#REF!</v>
      </c>
      <c r="I132" s="265" t="e">
        <f t="shared" si="42"/>
        <v>#REF!</v>
      </c>
      <c r="J132" s="265" t="e">
        <f t="shared" si="42"/>
        <v>#REF!</v>
      </c>
      <c r="K132" s="265" t="e">
        <f t="shared" si="42"/>
        <v>#REF!</v>
      </c>
      <c r="L132" s="265" t="e">
        <f t="shared" si="42"/>
        <v>#REF!</v>
      </c>
      <c r="M132" s="265" t="e">
        <f t="shared" si="42"/>
        <v>#REF!</v>
      </c>
      <c r="N132" s="265" t="e">
        <f t="shared" si="42"/>
        <v>#REF!</v>
      </c>
      <c r="O132" s="265" t="e">
        <f t="shared" si="42"/>
        <v>#REF!</v>
      </c>
      <c r="P132" s="265" t="e">
        <f t="shared" si="42"/>
        <v>#REF!</v>
      </c>
      <c r="Q132" s="265" t="e">
        <f t="shared" si="42"/>
        <v>#REF!</v>
      </c>
      <c r="R132" s="265" t="e">
        <f t="shared" si="42"/>
        <v>#REF!</v>
      </c>
    </row>
    <row r="133" spans="1:18">
      <c r="B133" s="206" t="e">
        <f t="shared" si="41"/>
        <v>#REF!</v>
      </c>
      <c r="C133" s="153" t="e">
        <f>C31/#REF!</f>
        <v>#REF!</v>
      </c>
      <c r="D133" s="153" t="e">
        <f>D31/#REF!</f>
        <v>#REF!</v>
      </c>
      <c r="E133" s="240" t="e">
        <f>B133+C133+D133</f>
        <v>#REF!</v>
      </c>
      <c r="F133" s="153" t="e">
        <f>F31/#REF!</f>
        <v>#REF!</v>
      </c>
      <c r="G133" s="153" t="e">
        <f>G31/#REF!</f>
        <v>#REF!</v>
      </c>
      <c r="H133" s="153" t="e">
        <f>H31/#REF!</f>
        <v>#REF!</v>
      </c>
      <c r="I133" s="240" t="e">
        <f>F133+G133+H133</f>
        <v>#REF!</v>
      </c>
      <c r="J133" s="153" t="e">
        <f>J31/#REF!</f>
        <v>#REF!</v>
      </c>
      <c r="K133" s="153" t="e">
        <f>K31/#REF!</f>
        <v>#REF!</v>
      </c>
      <c r="L133" s="153" t="e">
        <f>L31/#REF!</f>
        <v>#REF!</v>
      </c>
      <c r="M133" s="240" t="e">
        <f>J133+K133+L133</f>
        <v>#REF!</v>
      </c>
      <c r="N133" s="153" t="e">
        <f>N31/#REF!</f>
        <v>#REF!</v>
      </c>
      <c r="O133" s="153" t="e">
        <f>O31/#REF!</f>
        <v>#REF!</v>
      </c>
      <c r="P133" s="153" t="e">
        <f>P31/#REF!</f>
        <v>#REF!</v>
      </c>
      <c r="Q133" s="240" t="e">
        <f>N133+O133+P133</f>
        <v>#REF!</v>
      </c>
      <c r="R133" s="153" t="e">
        <f>E133+I133+M133+Q133</f>
        <v>#REF!</v>
      </c>
    </row>
    <row r="134" spans="1:18">
      <c r="B134" s="206" t="e">
        <f>B131+B132+B133</f>
        <v>#REF!</v>
      </c>
      <c r="C134" s="153" t="e">
        <f>C32/#REF!</f>
        <v>#REF!</v>
      </c>
      <c r="D134" s="153" t="e">
        <f>D32/#REF!</f>
        <v>#REF!</v>
      </c>
      <c r="E134" s="240" t="e">
        <f>B134+C134+D134</f>
        <v>#REF!</v>
      </c>
      <c r="F134" s="153" t="e">
        <f>F32/#REF!</f>
        <v>#REF!</v>
      </c>
      <c r="G134" s="153" t="e">
        <f>G32/#REF!</f>
        <v>#REF!</v>
      </c>
      <c r="H134" s="153" t="e">
        <f>H32/#REF!</f>
        <v>#REF!</v>
      </c>
      <c r="I134" s="240" t="e">
        <f>F134+G134+H134</f>
        <v>#REF!</v>
      </c>
      <c r="J134" s="153" t="e">
        <f>J32/#REF!</f>
        <v>#REF!</v>
      </c>
      <c r="K134" s="153" t="e">
        <f>K32/#REF!</f>
        <v>#REF!</v>
      </c>
      <c r="L134" s="153" t="e">
        <f>L32/#REF!</f>
        <v>#REF!</v>
      </c>
      <c r="M134" s="240" t="e">
        <f>J134+K134+L134</f>
        <v>#REF!</v>
      </c>
      <c r="N134" s="153" t="e">
        <f>N32/#REF!</f>
        <v>#REF!</v>
      </c>
      <c r="O134" s="153" t="e">
        <f>O32/#REF!</f>
        <v>#REF!</v>
      </c>
      <c r="P134" s="153" t="e">
        <f>P32/#REF!</f>
        <v>#REF!</v>
      </c>
      <c r="Q134" s="240" t="e">
        <f>N134+O134+P134</f>
        <v>#REF!</v>
      </c>
      <c r="R134" s="153" t="e">
        <f>E134+I134+M134+Q134</f>
        <v>#REF!</v>
      </c>
    </row>
    <row r="135" spans="1:18">
      <c r="C135" s="153" t="e">
        <f>C33/#REF!</f>
        <v>#REF!</v>
      </c>
      <c r="D135" s="153" t="e">
        <f>D33/#REF!</f>
        <v>#REF!</v>
      </c>
      <c r="E135" s="240" t="e">
        <f>B135+C135+D135</f>
        <v>#REF!</v>
      </c>
      <c r="F135" s="153" t="e">
        <f>F33/#REF!</f>
        <v>#REF!</v>
      </c>
      <c r="G135" s="153" t="e">
        <f>G33/#REF!</f>
        <v>#REF!</v>
      </c>
      <c r="H135" s="153" t="e">
        <f>H33/#REF!</f>
        <v>#REF!</v>
      </c>
      <c r="I135" s="240" t="e">
        <f>F135+G135+H135</f>
        <v>#REF!</v>
      </c>
      <c r="J135" s="153" t="e">
        <f>J33/#REF!</f>
        <v>#REF!</v>
      </c>
      <c r="K135" s="153" t="e">
        <f>K33/#REF!</f>
        <v>#REF!</v>
      </c>
      <c r="L135" s="153" t="e">
        <f>L33/#REF!</f>
        <v>#REF!</v>
      </c>
      <c r="M135" s="240" t="e">
        <f>J135+K135+L135</f>
        <v>#REF!</v>
      </c>
      <c r="N135" s="153" t="e">
        <f>N33/#REF!</f>
        <v>#REF!</v>
      </c>
      <c r="O135" s="153" t="e">
        <f>O33/#REF!</f>
        <v>#REF!</v>
      </c>
      <c r="P135" s="153" t="e">
        <f>P33/#REF!</f>
        <v>#REF!</v>
      </c>
      <c r="Q135" s="240" t="e">
        <f>N135+O135+P135</f>
        <v>#REF!</v>
      </c>
      <c r="R135" s="153" t="e">
        <f>E135+I135+M135+Q135</f>
        <v>#REF!</v>
      </c>
    </row>
    <row r="136" spans="1:18">
      <c r="B136" s="206" t="e">
        <f>B129-B134</f>
        <v>#REF!</v>
      </c>
      <c r="C136" s="224" t="e">
        <f>C133+C134+C135</f>
        <v>#REF!</v>
      </c>
      <c r="D136" s="224" t="e">
        <f>D133+D134+D135</f>
        <v>#REF!</v>
      </c>
      <c r="E136" s="217" t="e">
        <f>B136+C136+D136</f>
        <v>#REF!</v>
      </c>
      <c r="F136" s="224" t="e">
        <f>F133+F134+F135</f>
        <v>#REF!</v>
      </c>
      <c r="G136" s="224" t="e">
        <f>G133+G134+G135</f>
        <v>#REF!</v>
      </c>
      <c r="H136" s="224" t="e">
        <f>H133+H134+H135</f>
        <v>#REF!</v>
      </c>
      <c r="I136" s="217" t="e">
        <f>F136+G136+H136</f>
        <v>#REF!</v>
      </c>
      <c r="J136" s="224" t="e">
        <f>J133+J134+J135</f>
        <v>#REF!</v>
      </c>
      <c r="K136" s="224" t="e">
        <f>K133+K134+K135</f>
        <v>#REF!</v>
      </c>
      <c r="L136" s="224" t="e">
        <f>L133+L134+L135</f>
        <v>#REF!</v>
      </c>
      <c r="M136" s="217" t="e">
        <f>J136+K136+L136</f>
        <v>#REF!</v>
      </c>
      <c r="N136" s="224" t="e">
        <f>N133+N134+N135</f>
        <v>#REF!</v>
      </c>
      <c r="O136" s="224" t="e">
        <f>O133+O134+O135</f>
        <v>#REF!</v>
      </c>
      <c r="P136" s="224" t="e">
        <f>P133+P134+P135</f>
        <v>#REF!</v>
      </c>
      <c r="Q136" s="217" t="e">
        <f>N136+O136+P136</f>
        <v>#REF!</v>
      </c>
      <c r="R136" s="224" t="e">
        <f>R133+R134+R135</f>
        <v>#REF!</v>
      </c>
    </row>
    <row r="137" spans="1:18">
      <c r="C137" s="228" t="e">
        <f>C131-C136</f>
        <v>#REF!</v>
      </c>
      <c r="D137" s="228" t="e">
        <f>D131-D136</f>
        <v>#REF!</v>
      </c>
      <c r="E137" s="228" t="e">
        <f>SUM(B137:D137)</f>
        <v>#REF!</v>
      </c>
      <c r="F137" s="228" t="e">
        <f>F131-F136</f>
        <v>#REF!</v>
      </c>
      <c r="G137" s="228" t="e">
        <f>G131-G136</f>
        <v>#REF!</v>
      </c>
      <c r="H137" s="228" t="e">
        <f>H131-H136</f>
        <v>#REF!</v>
      </c>
      <c r="I137" s="228" t="e">
        <f>SUM(F137:H137)</f>
        <v>#REF!</v>
      </c>
      <c r="J137" s="228" t="e">
        <f>J131-J136</f>
        <v>#REF!</v>
      </c>
      <c r="K137" s="228" t="e">
        <f>K131-K136</f>
        <v>#REF!</v>
      </c>
      <c r="L137" s="228" t="e">
        <f>L131-L136</f>
        <v>#REF!</v>
      </c>
      <c r="M137" s="228" t="e">
        <f>SUM(J137:L137)</f>
        <v>#REF!</v>
      </c>
      <c r="N137" s="228" t="e">
        <f>N131-N136</f>
        <v>#REF!</v>
      </c>
      <c r="O137" s="228" t="e">
        <f>O131-O136</f>
        <v>#REF!</v>
      </c>
      <c r="P137" s="228" t="e">
        <f>P131-P136</f>
        <v>#REF!</v>
      </c>
      <c r="Q137" s="228" t="e">
        <f>SUM(N137:P137)</f>
        <v>#REF!</v>
      </c>
      <c r="R137" s="228" t="e">
        <f>E137+I137+M137+Q137</f>
        <v>#REF!</v>
      </c>
    </row>
    <row r="138" spans="1:18" s="226" customFormat="1">
      <c r="A138" s="206"/>
      <c r="B138" s="206"/>
      <c r="C138" s="265" t="e">
        <f t="shared" ref="C138:R138" si="43">C137/C112</f>
        <v>#REF!</v>
      </c>
      <c r="D138" s="265" t="e">
        <f t="shared" si="43"/>
        <v>#REF!</v>
      </c>
      <c r="E138" s="265" t="e">
        <f t="shared" si="43"/>
        <v>#REF!</v>
      </c>
      <c r="F138" s="265" t="e">
        <f t="shared" si="43"/>
        <v>#REF!</v>
      </c>
      <c r="G138" s="265" t="e">
        <f t="shared" si="43"/>
        <v>#REF!</v>
      </c>
      <c r="H138" s="265" t="e">
        <f t="shared" si="43"/>
        <v>#REF!</v>
      </c>
      <c r="I138" s="265" t="e">
        <f t="shared" si="43"/>
        <v>#REF!</v>
      </c>
      <c r="J138" s="265" t="e">
        <f t="shared" si="43"/>
        <v>#REF!</v>
      </c>
      <c r="K138" s="265" t="e">
        <f t="shared" si="43"/>
        <v>#REF!</v>
      </c>
      <c r="L138" s="265" t="e">
        <f t="shared" si="43"/>
        <v>#REF!</v>
      </c>
      <c r="M138" s="265" t="e">
        <f t="shared" si="43"/>
        <v>#REF!</v>
      </c>
      <c r="N138" s="265" t="e">
        <f t="shared" si="43"/>
        <v>#REF!</v>
      </c>
      <c r="O138" s="265" t="e">
        <f t="shared" si="43"/>
        <v>#REF!</v>
      </c>
      <c r="P138" s="265" t="e">
        <f t="shared" si="43"/>
        <v>#REF!</v>
      </c>
      <c r="Q138" s="265" t="e">
        <f t="shared" si="43"/>
        <v>#REF!</v>
      </c>
      <c r="R138" s="265" t="e">
        <f t="shared" si="43"/>
        <v>#REF!</v>
      </c>
    </row>
    <row r="139" spans="1:18">
      <c r="C139" s="230"/>
      <c r="D139" s="230"/>
      <c r="E139" s="230"/>
      <c r="F139" s="230"/>
      <c r="G139" s="230"/>
      <c r="H139" s="230"/>
      <c r="I139" s="230"/>
      <c r="J139" s="230"/>
      <c r="K139" s="230"/>
      <c r="L139" s="230"/>
      <c r="M139" s="230"/>
      <c r="N139" s="230"/>
      <c r="O139" s="230"/>
      <c r="P139" s="230"/>
      <c r="Q139" s="230"/>
      <c r="R139" s="230"/>
    </row>
    <row r="140" spans="1:18">
      <c r="C140" s="153" t="e">
        <f>C38/#REF!</f>
        <v>#REF!</v>
      </c>
      <c r="D140" s="153" t="e">
        <f>D38/#REF!</f>
        <v>#REF!</v>
      </c>
      <c r="E140" s="240" t="e">
        <f>B140+C140+D140</f>
        <v>#REF!</v>
      </c>
      <c r="F140" s="153" t="e">
        <f>F38/#REF!</f>
        <v>#REF!</v>
      </c>
      <c r="G140" s="153" t="e">
        <f>G38/#REF!</f>
        <v>#REF!</v>
      </c>
      <c r="H140" s="153" t="e">
        <f>H38/#REF!</f>
        <v>#REF!</v>
      </c>
      <c r="I140" s="240" t="e">
        <f>F140+G140+H140</f>
        <v>#REF!</v>
      </c>
      <c r="J140" s="153" t="e">
        <f>J38/#REF!</f>
        <v>#REF!</v>
      </c>
      <c r="K140" s="153" t="e">
        <f>K38/#REF!</f>
        <v>#REF!</v>
      </c>
      <c r="L140" s="153" t="e">
        <f>L38/#REF!</f>
        <v>#REF!</v>
      </c>
      <c r="M140" s="240" t="e">
        <f>J140+K140+L140</f>
        <v>#REF!</v>
      </c>
      <c r="N140" s="153" t="e">
        <f>N38/#REF!</f>
        <v>#REF!</v>
      </c>
      <c r="O140" s="153" t="e">
        <f>O38/#REF!</f>
        <v>#REF!</v>
      </c>
      <c r="P140" s="153" t="e">
        <f>P38/#REF!</f>
        <v>#REF!</v>
      </c>
      <c r="Q140" s="240" t="e">
        <f>N140+O140+P140</f>
        <v>#REF!</v>
      </c>
      <c r="R140" s="153" t="e">
        <f>E140+I140+M140+Q140</f>
        <v>#REF!</v>
      </c>
    </row>
    <row r="141" spans="1:18">
      <c r="C141" s="228" t="e">
        <f>C137-C140</f>
        <v>#REF!</v>
      </c>
      <c r="D141" s="228" t="e">
        <f>D137-D140</f>
        <v>#REF!</v>
      </c>
      <c r="E141" s="228" t="e">
        <f>B141+C141+D141</f>
        <v>#REF!</v>
      </c>
      <c r="F141" s="228" t="e">
        <f>F137-F140</f>
        <v>#REF!</v>
      </c>
      <c r="G141" s="228" t="e">
        <f>G137-G140</f>
        <v>#REF!</v>
      </c>
      <c r="H141" s="228" t="e">
        <f>H137-H140</f>
        <v>#REF!</v>
      </c>
      <c r="I141" s="228" t="e">
        <f>F141+G141+H141</f>
        <v>#REF!</v>
      </c>
      <c r="J141" s="228" t="e">
        <f>J137-J140</f>
        <v>#REF!</v>
      </c>
      <c r="K141" s="228" t="e">
        <f>K137-K140</f>
        <v>#REF!</v>
      </c>
      <c r="L141" s="228" t="e">
        <f>L137-L140</f>
        <v>#REF!</v>
      </c>
      <c r="M141" s="228" t="e">
        <f>J141+K141+L141</f>
        <v>#REF!</v>
      </c>
      <c r="N141" s="228" t="e">
        <f>N137-N140</f>
        <v>#REF!</v>
      </c>
      <c r="O141" s="228" t="e">
        <f>O137-O140</f>
        <v>#REF!</v>
      </c>
      <c r="P141" s="228" t="e">
        <f>P137-P140</f>
        <v>#REF!</v>
      </c>
      <c r="Q141" s="228" t="e">
        <f>N141+O141+P141</f>
        <v>#REF!</v>
      </c>
      <c r="R141" s="222" t="e">
        <f>R137-R136</f>
        <v>#REF!</v>
      </c>
    </row>
    <row r="142" spans="1:18" s="226" customFormat="1">
      <c r="A142" s="206"/>
      <c r="B142" s="206"/>
      <c r="C142" s="265" t="e">
        <f t="shared" ref="C142:R142" si="44">C141/C112</f>
        <v>#REF!</v>
      </c>
      <c r="D142" s="265" t="e">
        <f t="shared" si="44"/>
        <v>#REF!</v>
      </c>
      <c r="E142" s="265" t="e">
        <f t="shared" si="44"/>
        <v>#REF!</v>
      </c>
      <c r="F142" s="265" t="e">
        <f t="shared" si="44"/>
        <v>#REF!</v>
      </c>
      <c r="G142" s="265" t="e">
        <f t="shared" si="44"/>
        <v>#REF!</v>
      </c>
      <c r="H142" s="265" t="e">
        <f t="shared" si="44"/>
        <v>#REF!</v>
      </c>
      <c r="I142" s="265" t="e">
        <f t="shared" si="44"/>
        <v>#REF!</v>
      </c>
      <c r="J142" s="265" t="e">
        <f t="shared" si="44"/>
        <v>#REF!</v>
      </c>
      <c r="K142" s="265" t="e">
        <f t="shared" si="44"/>
        <v>#REF!</v>
      </c>
      <c r="L142" s="265" t="e">
        <f t="shared" si="44"/>
        <v>#REF!</v>
      </c>
      <c r="M142" s="265" t="e">
        <f t="shared" si="44"/>
        <v>#REF!</v>
      </c>
      <c r="N142" s="265" t="e">
        <f t="shared" si="44"/>
        <v>#REF!</v>
      </c>
      <c r="O142" s="265" t="e">
        <f t="shared" si="44"/>
        <v>#REF!</v>
      </c>
      <c r="P142" s="265" t="e">
        <f t="shared" si="44"/>
        <v>#REF!</v>
      </c>
      <c r="Q142" s="265" t="e">
        <f t="shared" si="44"/>
        <v>#REF!</v>
      </c>
      <c r="R142" s="265" t="e">
        <f t="shared" si="44"/>
        <v>#REF!</v>
      </c>
    </row>
    <row r="144" spans="1:18">
      <c r="C144" s="153" t="e">
        <f>C42/#REF!</f>
        <v>#REF!</v>
      </c>
      <c r="D144" s="153" t="e">
        <f>D42/#REF!</f>
        <v>#REF!</v>
      </c>
      <c r="E144" s="240" t="e">
        <f>B144+C144+D144</f>
        <v>#REF!</v>
      </c>
      <c r="F144" s="153" t="e">
        <f>F42/#REF!</f>
        <v>#REF!</v>
      </c>
      <c r="G144" s="153" t="e">
        <f>G42/#REF!</f>
        <v>#REF!</v>
      </c>
      <c r="H144" s="153" t="e">
        <f>H42/#REF!</f>
        <v>#REF!</v>
      </c>
      <c r="I144" s="240" t="e">
        <f>F144+G144+H144</f>
        <v>#REF!</v>
      </c>
      <c r="J144" s="153" t="e">
        <f>J42/#REF!</f>
        <v>#REF!</v>
      </c>
      <c r="K144" s="153" t="e">
        <f>K42/#REF!</f>
        <v>#REF!</v>
      </c>
      <c r="L144" s="153" t="e">
        <f>L42/#REF!</f>
        <v>#REF!</v>
      </c>
      <c r="M144" s="240" t="e">
        <f>J144+K144+L144</f>
        <v>#REF!</v>
      </c>
      <c r="N144" s="153" t="e">
        <f>N42/#REF!</f>
        <v>#REF!</v>
      </c>
      <c r="O144" s="153" t="e">
        <f>O42/#REF!</f>
        <v>#REF!</v>
      </c>
      <c r="P144" s="153" t="e">
        <f>P42/#REF!</f>
        <v>#REF!</v>
      </c>
      <c r="Q144" s="240" t="e">
        <f>N144+O144+P144</f>
        <v>#REF!</v>
      </c>
      <c r="R144" s="153" t="e">
        <f>E144+I144+M144+Q144</f>
        <v>#REF!</v>
      </c>
    </row>
    <row r="145" spans="3:18">
      <c r="C145" s="153" t="e">
        <f>C43/#REF!</f>
        <v>#REF!</v>
      </c>
      <c r="D145" s="153" t="e">
        <f>D43/#REF!</f>
        <v>#REF!</v>
      </c>
      <c r="E145" s="240" t="e">
        <f>B145+C145+D145</f>
        <v>#REF!</v>
      </c>
      <c r="F145" s="153" t="e">
        <f>F43/#REF!</f>
        <v>#REF!</v>
      </c>
      <c r="G145" s="153" t="e">
        <f>G43/#REF!</f>
        <v>#REF!</v>
      </c>
      <c r="H145" s="153" t="e">
        <f>H43/#REF!</f>
        <v>#REF!</v>
      </c>
      <c r="I145" s="240" t="e">
        <f>F145+G145+H145</f>
        <v>#REF!</v>
      </c>
      <c r="J145" s="153" t="e">
        <f>J43/#REF!</f>
        <v>#REF!</v>
      </c>
      <c r="K145" s="153" t="e">
        <f>K43/#REF!</f>
        <v>#REF!</v>
      </c>
      <c r="L145" s="153" t="e">
        <f>L43/#REF!</f>
        <v>#REF!</v>
      </c>
      <c r="M145" s="240" t="e">
        <f>J145+K145+L145</f>
        <v>#REF!</v>
      </c>
      <c r="N145" s="153" t="e">
        <f>N43/#REF!</f>
        <v>#REF!</v>
      </c>
      <c r="O145" s="153" t="e">
        <f>O43/#REF!</f>
        <v>#REF!</v>
      </c>
      <c r="P145" s="153" t="e">
        <f>P43/#REF!</f>
        <v>#REF!</v>
      </c>
      <c r="Q145" s="240" t="e">
        <f>N145+O145+P145</f>
        <v>#REF!</v>
      </c>
      <c r="R145" s="153" t="e">
        <f>E145+I145+M145+Q145</f>
        <v>#REF!</v>
      </c>
    </row>
    <row r="146" spans="3:18">
      <c r="C146" s="224" t="e">
        <f t="shared" ref="C146:R146" si="45">C144-C145</f>
        <v>#REF!</v>
      </c>
      <c r="D146" s="224" t="e">
        <f t="shared" si="45"/>
        <v>#REF!</v>
      </c>
      <c r="E146" s="217" t="e">
        <f t="shared" si="45"/>
        <v>#REF!</v>
      </c>
      <c r="F146" s="224" t="e">
        <f t="shared" si="45"/>
        <v>#REF!</v>
      </c>
      <c r="G146" s="224" t="e">
        <f t="shared" si="45"/>
        <v>#REF!</v>
      </c>
      <c r="H146" s="224" t="e">
        <f t="shared" si="45"/>
        <v>#REF!</v>
      </c>
      <c r="I146" s="217" t="e">
        <f t="shared" si="45"/>
        <v>#REF!</v>
      </c>
      <c r="J146" s="224" t="e">
        <f t="shared" si="45"/>
        <v>#REF!</v>
      </c>
      <c r="K146" s="224" t="e">
        <f t="shared" si="45"/>
        <v>#REF!</v>
      </c>
      <c r="L146" s="224" t="e">
        <f t="shared" si="45"/>
        <v>#REF!</v>
      </c>
      <c r="M146" s="217" t="e">
        <f t="shared" si="45"/>
        <v>#REF!</v>
      </c>
      <c r="N146" s="224" t="e">
        <f t="shared" si="45"/>
        <v>#REF!</v>
      </c>
      <c r="O146" s="224" t="e">
        <f t="shared" si="45"/>
        <v>#REF!</v>
      </c>
      <c r="P146" s="224" t="e">
        <f t="shared" si="45"/>
        <v>#REF!</v>
      </c>
      <c r="Q146" s="217" t="e">
        <f t="shared" si="45"/>
        <v>#REF!</v>
      </c>
      <c r="R146" s="217" t="e">
        <f t="shared" si="45"/>
        <v>#REF!</v>
      </c>
    </row>
    <row r="147" spans="3:18">
      <c r="C147" s="153" t="e">
        <f>C146-C44/#REF!</f>
        <v>#REF!</v>
      </c>
      <c r="D147" s="153" t="e">
        <f>D146-D44/#REF!</f>
        <v>#REF!</v>
      </c>
      <c r="E147" s="153" t="e">
        <f>E146-E44/#REF!</f>
        <v>#REF!</v>
      </c>
      <c r="F147" s="153" t="e">
        <f>F146-F44/#REF!</f>
        <v>#REF!</v>
      </c>
      <c r="G147" s="153" t="e">
        <f>G146-G44/#REF!</f>
        <v>#REF!</v>
      </c>
      <c r="H147" s="153" t="e">
        <f>H146-H44/#REF!</f>
        <v>#REF!</v>
      </c>
      <c r="I147" s="153" t="e">
        <f>I146-I44/#REF!</f>
        <v>#REF!</v>
      </c>
      <c r="J147" s="153" t="e">
        <f>J146-J44/#REF!</f>
        <v>#REF!</v>
      </c>
      <c r="K147" s="153" t="e">
        <f>K146-K44/#REF!</f>
        <v>#REF!</v>
      </c>
      <c r="L147" s="153" t="e">
        <f>L146-L44/#REF!</f>
        <v>#REF!</v>
      </c>
      <c r="M147" s="153" t="e">
        <f>M146-M44/#REF!</f>
        <v>#REF!</v>
      </c>
      <c r="N147" s="153" t="e">
        <f>N146-N44/#REF!</f>
        <v>#REF!</v>
      </c>
      <c r="O147" s="153" t="e">
        <f>O146-O44/#REF!</f>
        <v>#REF!</v>
      </c>
      <c r="P147" s="153" t="e">
        <f>P146-P44/#REF!</f>
        <v>#REF!</v>
      </c>
      <c r="Q147" s="153" t="e">
        <f>Q146-Q44/#REF!</f>
        <v>#REF!</v>
      </c>
      <c r="R147" s="153" t="e">
        <f>R146-R44/#REF!</f>
        <v>#REF!</v>
      </c>
    </row>
  </sheetData>
  <mergeCells count="1">
    <mergeCell ref="B2:R2"/>
  </mergeCells>
  <phoneticPr fontId="12" type="noConversion"/>
  <conditionalFormatting sqref="A1:A1048576">
    <cfRule type="cellIs" dxfId="62" priority="15" operator="lessThan">
      <formula>0</formula>
    </cfRule>
  </conditionalFormatting>
  <conditionalFormatting sqref="B1:B2 C42:D44 E42:H43 C48:R48 B4:B1048576 E44:R44 E41 I41 M41 Q41">
    <cfRule type="cellIs" dxfId="61" priority="14" operator="lessThan">
      <formula>0</formula>
    </cfRule>
  </conditionalFormatting>
  <conditionalFormatting sqref="A50:XFD54">
    <cfRule type="cellIs" dxfId="60" priority="13" operator="lessThan">
      <formula>0</formula>
    </cfRule>
  </conditionalFormatting>
  <conditionalFormatting sqref="I42:R43">
    <cfRule type="cellIs" dxfId="59" priority="12" operator="lessThan">
      <formula>0</formula>
    </cfRule>
  </conditionalFormatting>
  <conditionalFormatting sqref="A2">
    <cfRule type="cellIs" dxfId="58" priority="11" operator="lessThan">
      <formula>0</formula>
    </cfRule>
  </conditionalFormatting>
  <conditionalFormatting sqref="E46">
    <cfRule type="cellIs" dxfId="57" priority="10" operator="lessThan">
      <formula>0</formula>
    </cfRule>
  </conditionalFormatting>
  <conditionalFormatting sqref="E47">
    <cfRule type="cellIs" dxfId="56" priority="9" operator="lessThan">
      <formula>0</formula>
    </cfRule>
  </conditionalFormatting>
  <conditionalFormatting sqref="I46">
    <cfRule type="cellIs" dxfId="55" priority="8" operator="lessThan">
      <formula>0</formula>
    </cfRule>
  </conditionalFormatting>
  <conditionalFormatting sqref="I47">
    <cfRule type="cellIs" dxfId="54" priority="7" operator="lessThan">
      <formula>0</formula>
    </cfRule>
  </conditionalFormatting>
  <conditionalFormatting sqref="J42:L43">
    <cfRule type="cellIs" dxfId="53" priority="6" operator="lessThan">
      <formula>0</formula>
    </cfRule>
  </conditionalFormatting>
  <conditionalFormatting sqref="M46">
    <cfRule type="cellIs" dxfId="52" priority="5" operator="lessThan">
      <formula>0</formula>
    </cfRule>
  </conditionalFormatting>
  <conditionalFormatting sqref="M47">
    <cfRule type="cellIs" dxfId="51" priority="4" operator="lessThan">
      <formula>0</formula>
    </cfRule>
  </conditionalFormatting>
  <conditionalFormatting sqref="N42:P43">
    <cfRule type="cellIs" dxfId="50" priority="3" operator="lessThan">
      <formula>0</formula>
    </cfRule>
  </conditionalFormatting>
  <conditionalFormatting sqref="Q46">
    <cfRule type="cellIs" dxfId="49" priority="2" operator="lessThan">
      <formula>0</formula>
    </cfRule>
  </conditionalFormatting>
  <conditionalFormatting sqref="Q47">
    <cfRule type="cellIs" dxfId="48" priority="1" operator="lessThan">
      <formula>0</formula>
    </cfRule>
  </conditionalFormatting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2:BI14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46" sqref="F46:H47"/>
    </sheetView>
  </sheetViews>
  <sheetFormatPr defaultColWidth="9" defaultRowHeight="14.25" outlineLevelCol="1"/>
  <cols>
    <col min="1" max="1" width="32.140625" style="206" customWidth="1"/>
    <col min="2" max="2" width="14.85546875" style="206" customWidth="1"/>
    <col min="3" max="3" width="11.85546875" style="242" customWidth="1" outlineLevel="1"/>
    <col min="4" max="4" width="13" style="242" customWidth="1" outlineLevel="1"/>
    <col min="5" max="5" width="14.28515625" style="242" bestFit="1" customWidth="1"/>
    <col min="6" max="6" width="11.85546875" style="242" customWidth="1" outlineLevel="1"/>
    <col min="7" max="7" width="14.42578125" style="242" customWidth="1" outlineLevel="1"/>
    <col min="8" max="8" width="13" style="242" customWidth="1" outlineLevel="1"/>
    <col min="9" max="9" width="13.140625" style="242" bestFit="1" customWidth="1"/>
    <col min="10" max="11" width="11.5703125" style="242" customWidth="1" outlineLevel="1"/>
    <col min="12" max="12" width="13" style="242" customWidth="1" outlineLevel="1"/>
    <col min="13" max="13" width="13.140625" style="242" bestFit="1" customWidth="1"/>
    <col min="14" max="15" width="11.5703125" style="242" customWidth="1" outlineLevel="1"/>
    <col min="16" max="16" width="14.5703125" style="242" customWidth="1" outlineLevel="1"/>
    <col min="17" max="17" width="14.7109375" style="242" bestFit="1" customWidth="1"/>
    <col min="18" max="18" width="14.5703125" style="242" customWidth="1"/>
    <col min="19" max="16384" width="9" style="230"/>
  </cols>
  <sheetData>
    <row r="2" spans="1:18">
      <c r="A2" s="205" t="s">
        <v>243</v>
      </c>
      <c r="B2" s="301" t="s">
        <v>244</v>
      </c>
      <c r="C2" s="301"/>
      <c r="D2" s="301"/>
      <c r="E2" s="301"/>
      <c r="F2" s="301"/>
      <c r="G2" s="301"/>
      <c r="H2" s="301"/>
      <c r="I2" s="301"/>
      <c r="J2" s="301"/>
      <c r="K2" s="301"/>
      <c r="L2" s="301"/>
      <c r="M2" s="301"/>
      <c r="N2" s="301"/>
      <c r="O2" s="301"/>
      <c r="P2" s="301"/>
      <c r="Q2" s="301"/>
      <c r="R2" s="301"/>
    </row>
    <row r="3" spans="1:18">
      <c r="A3" s="207" t="s">
        <v>152</v>
      </c>
      <c r="B3" s="260" t="s">
        <v>234</v>
      </c>
      <c r="C3" s="260" t="s">
        <v>4</v>
      </c>
      <c r="D3" s="260" t="s">
        <v>5</v>
      </c>
      <c r="E3" s="261" t="s">
        <v>14</v>
      </c>
      <c r="F3" s="260" t="s">
        <v>133</v>
      </c>
      <c r="G3" s="260" t="s">
        <v>134</v>
      </c>
      <c r="H3" s="260" t="s">
        <v>135</v>
      </c>
      <c r="I3" s="261" t="s">
        <v>15</v>
      </c>
      <c r="J3" s="260" t="s">
        <v>16</v>
      </c>
      <c r="K3" s="260" t="s">
        <v>8</v>
      </c>
      <c r="L3" s="260" t="s">
        <v>9</v>
      </c>
      <c r="M3" s="261" t="s">
        <v>17</v>
      </c>
      <c r="N3" s="260" t="s">
        <v>136</v>
      </c>
      <c r="O3" s="260" t="s">
        <v>137</v>
      </c>
      <c r="P3" s="260" t="s">
        <v>138</v>
      </c>
      <c r="Q3" s="261" t="s">
        <v>18</v>
      </c>
      <c r="R3" s="260" t="s">
        <v>19</v>
      </c>
    </row>
    <row r="4" spans="1:18">
      <c r="A4" s="208" t="s">
        <v>96</v>
      </c>
      <c r="B4" s="153"/>
      <c r="C4" s="153"/>
      <c r="D4" s="153"/>
      <c r="E4" s="262">
        <f>IF(COUNT(B4:D4)=0,0,SUM(B4:D4)/COUNT(B4:D4))</f>
        <v>0</v>
      </c>
      <c r="F4" s="153"/>
      <c r="G4" s="153"/>
      <c r="H4" s="153"/>
      <c r="I4" s="262">
        <f>IF(COUNT(F4:H4)=0,0,SUM(F4:H4)/COUNT(F4:H4))</f>
        <v>0</v>
      </c>
      <c r="J4" s="153">
        <f>'2019-07'!F4</f>
        <v>0</v>
      </c>
      <c r="K4" s="153">
        <f>'2018-08'!F4</f>
        <v>0</v>
      </c>
      <c r="L4" s="153">
        <f>'2018-09'!F4</f>
        <v>0</v>
      </c>
      <c r="M4" s="262">
        <f>IF(COUNT(J4:L4)=0,0,SUM(J4:L4)/COUNT(J4:L4))</f>
        <v>0</v>
      </c>
      <c r="N4" s="153">
        <f>'2018-10'!F4</f>
        <v>0</v>
      </c>
      <c r="O4" s="153"/>
      <c r="P4" s="153"/>
      <c r="Q4" s="262">
        <f>IF(COUNT(N4:P4)=0,0,SUM(N4:P4)/COUNT(N4:P4))</f>
        <v>0</v>
      </c>
      <c r="R4" s="262">
        <f>AVERAGE(E4,I4,M4,Q4)</f>
        <v>0</v>
      </c>
    </row>
    <row r="5" spans="1:18">
      <c r="A5" s="209" t="s">
        <v>235</v>
      </c>
      <c r="B5" s="153"/>
      <c r="C5" s="153"/>
      <c r="D5" s="153"/>
      <c r="E5" s="262">
        <f>IF(COUNT(B5:D5)=0,0,SUM(B5:D5)/COUNT(B5:D5))</f>
        <v>0</v>
      </c>
      <c r="F5" s="153"/>
      <c r="G5" s="153"/>
      <c r="H5" s="153"/>
      <c r="I5" s="262">
        <f>IF(COUNT(F5:H5)=0,0,SUM(F5:H5)/COUNT(F5:H5))</f>
        <v>0</v>
      </c>
      <c r="J5" s="153">
        <f>'2019-07'!F5</f>
        <v>0</v>
      </c>
      <c r="K5" s="153">
        <f>'2018-08'!F5</f>
        <v>0</v>
      </c>
      <c r="L5" s="153">
        <f>'2018-09'!F5</f>
        <v>0</v>
      </c>
      <c r="M5" s="262">
        <f>IF(COUNT(J5:L5)=0,0,SUM(J5:L5)/COUNT(J5:L5))</f>
        <v>0</v>
      </c>
      <c r="N5" s="153">
        <f>'2018-10'!F5</f>
        <v>0</v>
      </c>
      <c r="O5" s="153"/>
      <c r="P5" s="153"/>
      <c r="Q5" s="262">
        <f>IF(COUNT(N5:P5)=0,0,SUM(N5:P5)/COUNT(N5:P5))</f>
        <v>0</v>
      </c>
      <c r="R5" s="262">
        <f>AVERAGE(E5,I5,M5,Q5)</f>
        <v>0</v>
      </c>
    </row>
    <row r="6" spans="1:18">
      <c r="A6" s="208" t="s">
        <v>20</v>
      </c>
      <c r="B6" s="153"/>
      <c r="C6" s="153"/>
      <c r="D6" s="153"/>
      <c r="E6" s="153">
        <f>SUM(B6:D6)</f>
        <v>0</v>
      </c>
      <c r="F6" s="153"/>
      <c r="G6" s="153"/>
      <c r="H6" s="153"/>
      <c r="I6" s="153">
        <f>SUM(F6:H6)</f>
        <v>0</v>
      </c>
      <c r="J6" s="153">
        <f>'2019-07'!F6</f>
        <v>10040070</v>
      </c>
      <c r="K6" s="153">
        <f>'2018-08'!F6</f>
        <v>0</v>
      </c>
      <c r="L6" s="153">
        <f>'2018-09'!F6</f>
        <v>0</v>
      </c>
      <c r="M6" s="153">
        <f>SUM(J6:L6)</f>
        <v>10040070</v>
      </c>
      <c r="N6" s="153">
        <f>'2018-10'!F6</f>
        <v>0</v>
      </c>
      <c r="O6" s="153"/>
      <c r="P6" s="153"/>
      <c r="Q6" s="153">
        <f>SUM(N6:P6)</f>
        <v>0</v>
      </c>
      <c r="R6" s="153">
        <f>E6+I6+M6+Q6</f>
        <v>10040070</v>
      </c>
    </row>
    <row r="7" spans="1:18">
      <c r="A7" s="210" t="s">
        <v>92</v>
      </c>
      <c r="B7" s="153"/>
      <c r="C7" s="153"/>
      <c r="D7" s="153"/>
      <c r="E7" s="211">
        <f t="shared" ref="E7:E19" si="0">SUM(B7:D7)</f>
        <v>0</v>
      </c>
      <c r="F7" s="153"/>
      <c r="G7" s="153"/>
      <c r="H7" s="153"/>
      <c r="I7" s="211">
        <f t="shared" ref="I7:I19" si="1">SUM(F7:H7)</f>
        <v>0</v>
      </c>
      <c r="J7" s="153">
        <f>'2019-07'!F7</f>
        <v>0</v>
      </c>
      <c r="K7" s="153">
        <f>'2018-08'!F7</f>
        <v>0</v>
      </c>
      <c r="L7" s="153">
        <f>'2018-09'!F7</f>
        <v>0</v>
      </c>
      <c r="M7" s="211">
        <f t="shared" ref="M7:M19" si="2">SUM(J7:L7)</f>
        <v>0</v>
      </c>
      <c r="N7" s="153">
        <f>'2018-10'!F7</f>
        <v>0</v>
      </c>
      <c r="O7" s="153"/>
      <c r="P7" s="153"/>
      <c r="Q7" s="211">
        <f t="shared" ref="Q7:Q19" si="3">SUM(N7:P7)</f>
        <v>0</v>
      </c>
      <c r="R7" s="211">
        <f t="shared" ref="R7:R22" si="4">E7+I7+M7+Q7</f>
        <v>0</v>
      </c>
    </row>
    <row r="8" spans="1:18" s="263" customFormat="1">
      <c r="A8" s="212" t="s">
        <v>21</v>
      </c>
      <c r="B8" s="213">
        <f t="shared" ref="B8" si="5">B6-B7</f>
        <v>0</v>
      </c>
      <c r="C8" s="213">
        <f>C6-C7</f>
        <v>0</v>
      </c>
      <c r="D8" s="213">
        <f>D6-D7</f>
        <v>0</v>
      </c>
      <c r="E8" s="213">
        <f t="shared" si="0"/>
        <v>0</v>
      </c>
      <c r="F8" s="213">
        <f>F6-F7</f>
        <v>0</v>
      </c>
      <c r="G8" s="213">
        <f t="shared" ref="G8:H8" si="6">G6-G7</f>
        <v>0</v>
      </c>
      <c r="H8" s="213">
        <f t="shared" si="6"/>
        <v>0</v>
      </c>
      <c r="I8" s="213">
        <f>SUM(F8:H8)</f>
        <v>0</v>
      </c>
      <c r="J8" s="213">
        <f t="shared" ref="J8:P8" si="7">J6-J7</f>
        <v>10040070</v>
      </c>
      <c r="K8" s="213">
        <f t="shared" si="7"/>
        <v>0</v>
      </c>
      <c r="L8" s="213">
        <f t="shared" si="7"/>
        <v>0</v>
      </c>
      <c r="M8" s="213">
        <f t="shared" si="2"/>
        <v>10040070</v>
      </c>
      <c r="N8" s="213">
        <f t="shared" si="7"/>
        <v>0</v>
      </c>
      <c r="O8" s="213">
        <f t="shared" si="7"/>
        <v>0</v>
      </c>
      <c r="P8" s="213">
        <f t="shared" si="7"/>
        <v>0</v>
      </c>
      <c r="Q8" s="213">
        <f t="shared" si="3"/>
        <v>0</v>
      </c>
      <c r="R8" s="213">
        <f t="shared" si="4"/>
        <v>10040070</v>
      </c>
    </row>
    <row r="9" spans="1:18">
      <c r="A9" s="214" t="s">
        <v>22</v>
      </c>
      <c r="B9" s="153"/>
      <c r="C9" s="153"/>
      <c r="D9" s="153"/>
      <c r="E9" s="215">
        <f t="shared" si="0"/>
        <v>0</v>
      </c>
      <c r="F9" s="153"/>
      <c r="G9" s="153"/>
      <c r="H9" s="153"/>
      <c r="I9" s="215">
        <f t="shared" si="1"/>
        <v>0</v>
      </c>
      <c r="J9" s="153">
        <f>'2019-07'!F9</f>
        <v>74044</v>
      </c>
      <c r="K9" s="153">
        <f>'2018-08'!F9</f>
        <v>0</v>
      </c>
      <c r="L9" s="153">
        <f>'2018-09'!F9</f>
        <v>0</v>
      </c>
      <c r="M9" s="215">
        <f t="shared" si="2"/>
        <v>74044</v>
      </c>
      <c r="N9" s="153">
        <f>'2018-10'!F9</f>
        <v>0</v>
      </c>
      <c r="O9" s="153"/>
      <c r="P9" s="153"/>
      <c r="Q9" s="215">
        <f t="shared" si="3"/>
        <v>0</v>
      </c>
      <c r="R9" s="215">
        <f t="shared" si="4"/>
        <v>74044</v>
      </c>
    </row>
    <row r="10" spans="1:18">
      <c r="A10" s="216" t="s">
        <v>23</v>
      </c>
      <c r="B10" s="217">
        <f t="shared" ref="B10" si="8">B8-B9</f>
        <v>0</v>
      </c>
      <c r="C10" s="217">
        <f>C8-C9</f>
        <v>0</v>
      </c>
      <c r="D10" s="217">
        <f>D8-D9</f>
        <v>0</v>
      </c>
      <c r="E10" s="224">
        <f t="shared" si="0"/>
        <v>0</v>
      </c>
      <c r="F10" s="217">
        <f>F8-F9</f>
        <v>0</v>
      </c>
      <c r="G10" s="217">
        <f>G8-G9</f>
        <v>0</v>
      </c>
      <c r="H10" s="217">
        <f>H8-H9</f>
        <v>0</v>
      </c>
      <c r="I10" s="224">
        <f t="shared" si="1"/>
        <v>0</v>
      </c>
      <c r="J10" s="217">
        <f>J8-J9</f>
        <v>9966026</v>
      </c>
      <c r="K10" s="217">
        <f>K8-K9</f>
        <v>0</v>
      </c>
      <c r="L10" s="217">
        <f>L8-L9</f>
        <v>0</v>
      </c>
      <c r="M10" s="224">
        <f t="shared" si="2"/>
        <v>9966026</v>
      </c>
      <c r="N10" s="217">
        <f>N8-N9</f>
        <v>0</v>
      </c>
      <c r="O10" s="217">
        <f>O8-O9</f>
        <v>0</v>
      </c>
      <c r="P10" s="217">
        <f>P8-P9</f>
        <v>0</v>
      </c>
      <c r="Q10" s="224">
        <f t="shared" si="3"/>
        <v>0</v>
      </c>
      <c r="R10" s="224">
        <f t="shared" si="4"/>
        <v>9966026</v>
      </c>
    </row>
    <row r="11" spans="1:18">
      <c r="A11" s="208" t="s">
        <v>156</v>
      </c>
      <c r="B11" s="153"/>
      <c r="C11" s="153"/>
      <c r="D11" s="153"/>
      <c r="E11" s="153">
        <f t="shared" si="0"/>
        <v>0</v>
      </c>
      <c r="F11" s="153"/>
      <c r="G11" s="153"/>
      <c r="H11" s="153"/>
      <c r="I11" s="153">
        <f t="shared" si="1"/>
        <v>0</v>
      </c>
      <c r="J11" s="153">
        <f>'2019-07'!F11</f>
        <v>0</v>
      </c>
      <c r="K11" s="153">
        <f>'2018-08'!F11</f>
        <v>0</v>
      </c>
      <c r="L11" s="153">
        <f>'2018-09'!F11</f>
        <v>0</v>
      </c>
      <c r="M11" s="153">
        <f t="shared" si="2"/>
        <v>0</v>
      </c>
      <c r="N11" s="153">
        <f>'2018-10'!F11</f>
        <v>0</v>
      </c>
      <c r="O11" s="153"/>
      <c r="P11" s="153"/>
      <c r="Q11" s="153">
        <f t="shared" si="3"/>
        <v>0</v>
      </c>
      <c r="R11" s="153">
        <f t="shared" si="4"/>
        <v>0</v>
      </c>
    </row>
    <row r="12" spans="1:18">
      <c r="A12" s="208" t="s">
        <v>236</v>
      </c>
      <c r="B12" s="153"/>
      <c r="C12" s="153"/>
      <c r="D12" s="153"/>
      <c r="E12" s="153">
        <f t="shared" si="0"/>
        <v>0</v>
      </c>
      <c r="F12" s="153"/>
      <c r="G12" s="153"/>
      <c r="H12" s="153"/>
      <c r="I12" s="153">
        <f t="shared" si="1"/>
        <v>0</v>
      </c>
      <c r="J12" s="153">
        <f>'2019-07'!F12</f>
        <v>0</v>
      </c>
      <c r="K12" s="153">
        <f>'2018-08'!F12</f>
        <v>0</v>
      </c>
      <c r="L12" s="153">
        <f>'2018-09'!F12</f>
        <v>0</v>
      </c>
      <c r="M12" s="153">
        <f t="shared" si="2"/>
        <v>0</v>
      </c>
      <c r="N12" s="153">
        <f>'2018-10'!F12</f>
        <v>0</v>
      </c>
      <c r="O12" s="153"/>
      <c r="P12" s="153"/>
      <c r="Q12" s="153">
        <f t="shared" si="3"/>
        <v>0</v>
      </c>
      <c r="R12" s="153">
        <f t="shared" si="4"/>
        <v>0</v>
      </c>
    </row>
    <row r="13" spans="1:18" s="264" customFormat="1">
      <c r="A13" s="218" t="s">
        <v>24</v>
      </c>
      <c r="B13" s="219">
        <f t="shared" ref="B13" si="9">B14+B15</f>
        <v>0</v>
      </c>
      <c r="C13" s="219">
        <f>C14+C15</f>
        <v>0</v>
      </c>
      <c r="D13" s="219">
        <f>D14+D15</f>
        <v>0</v>
      </c>
      <c r="E13" s="219">
        <f t="shared" si="0"/>
        <v>0</v>
      </c>
      <c r="F13" s="219">
        <f>F14+F15</f>
        <v>0</v>
      </c>
      <c r="G13" s="219">
        <f>G14+G15</f>
        <v>0</v>
      </c>
      <c r="H13" s="219">
        <f>H14+H15</f>
        <v>0</v>
      </c>
      <c r="I13" s="219">
        <f t="shared" si="1"/>
        <v>0</v>
      </c>
      <c r="J13" s="219">
        <f>J14+J15</f>
        <v>-239392.28999999899</v>
      </c>
      <c r="K13" s="219">
        <f>K14+K15</f>
        <v>0</v>
      </c>
      <c r="L13" s="219">
        <f>L14+L15</f>
        <v>0</v>
      </c>
      <c r="M13" s="219">
        <f t="shared" si="2"/>
        <v>-239392.28999999899</v>
      </c>
      <c r="N13" s="219">
        <f>N14+N15</f>
        <v>0</v>
      </c>
      <c r="O13" s="219">
        <f>O14+O15</f>
        <v>0</v>
      </c>
      <c r="P13" s="219">
        <f>P14+P15</f>
        <v>0</v>
      </c>
      <c r="Q13" s="219">
        <f t="shared" si="3"/>
        <v>0</v>
      </c>
      <c r="R13" s="219">
        <f t="shared" si="4"/>
        <v>-239392.28999999899</v>
      </c>
    </row>
    <row r="14" spans="1:18">
      <c r="A14" s="220" t="s">
        <v>25</v>
      </c>
      <c r="B14" s="153"/>
      <c r="C14" s="153"/>
      <c r="D14" s="153"/>
      <c r="E14" s="153">
        <f t="shared" si="0"/>
        <v>0</v>
      </c>
      <c r="F14" s="153"/>
      <c r="G14" s="153"/>
      <c r="H14" s="153"/>
      <c r="I14" s="153">
        <f t="shared" si="1"/>
        <v>0</v>
      </c>
      <c r="J14" s="153">
        <f>'2019-07'!F14</f>
        <v>-939393</v>
      </c>
      <c r="K14" s="153">
        <f>'2018-08'!F14</f>
        <v>0</v>
      </c>
      <c r="L14" s="153">
        <f>'2018-09'!F14</f>
        <v>0</v>
      </c>
      <c r="M14" s="153">
        <f t="shared" si="2"/>
        <v>-939393</v>
      </c>
      <c r="N14" s="153">
        <f>'2018-10'!F14</f>
        <v>0</v>
      </c>
      <c r="O14" s="153"/>
      <c r="P14" s="153"/>
      <c r="Q14" s="153">
        <f t="shared" si="3"/>
        <v>0</v>
      </c>
      <c r="R14" s="153">
        <f t="shared" si="4"/>
        <v>-939393</v>
      </c>
    </row>
    <row r="15" spans="1:18">
      <c r="A15" s="220" t="s">
        <v>237</v>
      </c>
      <c r="B15" s="153"/>
      <c r="C15" s="153"/>
      <c r="D15" s="153"/>
      <c r="E15" s="153">
        <f t="shared" si="0"/>
        <v>0</v>
      </c>
      <c r="F15" s="153"/>
      <c r="G15" s="153"/>
      <c r="H15" s="153"/>
      <c r="I15" s="153">
        <f t="shared" si="1"/>
        <v>0</v>
      </c>
      <c r="J15" s="153">
        <f>'2019-07'!F15</f>
        <v>700000.71000000101</v>
      </c>
      <c r="K15" s="153">
        <f>'2018-08'!F15</f>
        <v>0</v>
      </c>
      <c r="L15" s="153">
        <f>'2018-09'!F15</f>
        <v>0</v>
      </c>
      <c r="M15" s="153">
        <f t="shared" si="2"/>
        <v>700000.71000000101</v>
      </c>
      <c r="N15" s="153">
        <f>'2018-10'!F15</f>
        <v>0</v>
      </c>
      <c r="O15" s="153"/>
      <c r="P15" s="153"/>
      <c r="Q15" s="153">
        <f t="shared" si="3"/>
        <v>0</v>
      </c>
      <c r="R15" s="153">
        <f t="shared" si="4"/>
        <v>700000.71000000101</v>
      </c>
    </row>
    <row r="16" spans="1:18">
      <c r="A16" s="208" t="s">
        <v>26</v>
      </c>
      <c r="B16" s="153"/>
      <c r="C16" s="153"/>
      <c r="D16" s="153"/>
      <c r="E16" s="153">
        <f t="shared" si="0"/>
        <v>0</v>
      </c>
      <c r="F16" s="153"/>
      <c r="G16" s="153"/>
      <c r="H16" s="153"/>
      <c r="I16" s="153">
        <f t="shared" si="1"/>
        <v>0</v>
      </c>
      <c r="J16" s="153">
        <f>'2019-07'!F16</f>
        <v>110004</v>
      </c>
      <c r="K16" s="153">
        <f>'2018-08'!F16</f>
        <v>0</v>
      </c>
      <c r="L16" s="153">
        <f>'2018-09'!F16</f>
        <v>0</v>
      </c>
      <c r="M16" s="153">
        <f t="shared" si="2"/>
        <v>110004</v>
      </c>
      <c r="N16" s="153">
        <f>'2018-10'!F16</f>
        <v>0</v>
      </c>
      <c r="O16" s="153"/>
      <c r="P16" s="153"/>
      <c r="Q16" s="153">
        <f t="shared" si="3"/>
        <v>0</v>
      </c>
      <c r="R16" s="153">
        <f t="shared" si="4"/>
        <v>110004</v>
      </c>
    </row>
    <row r="17" spans="1:18">
      <c r="A17" s="208" t="s">
        <v>238</v>
      </c>
      <c r="B17" s="153"/>
      <c r="C17" s="153"/>
      <c r="D17" s="153"/>
      <c r="E17" s="153">
        <f t="shared" si="0"/>
        <v>0</v>
      </c>
      <c r="F17" s="153"/>
      <c r="G17" s="153"/>
      <c r="H17" s="153"/>
      <c r="I17" s="153">
        <f t="shared" si="1"/>
        <v>0</v>
      </c>
      <c r="J17" s="153">
        <f>'2019-07'!F17</f>
        <v>417101.04</v>
      </c>
      <c r="K17" s="153">
        <f>'2018-08'!F17</f>
        <v>0</v>
      </c>
      <c r="L17" s="153">
        <f>'2018-09'!F17</f>
        <v>0</v>
      </c>
      <c r="M17" s="153">
        <f t="shared" si="2"/>
        <v>417101.04</v>
      </c>
      <c r="N17" s="153">
        <f>'2018-10'!F17</f>
        <v>0</v>
      </c>
      <c r="O17" s="153"/>
      <c r="P17" s="153"/>
      <c r="Q17" s="153">
        <f t="shared" si="3"/>
        <v>0</v>
      </c>
      <c r="R17" s="153">
        <f t="shared" si="4"/>
        <v>417101.04</v>
      </c>
    </row>
    <row r="18" spans="1:18">
      <c r="A18" s="208" t="s">
        <v>239</v>
      </c>
      <c r="B18" s="153"/>
      <c r="C18" s="153"/>
      <c r="D18" s="153"/>
      <c r="E18" s="153">
        <f t="shared" si="0"/>
        <v>0</v>
      </c>
      <c r="F18" s="153"/>
      <c r="G18" s="153"/>
      <c r="H18" s="153"/>
      <c r="I18" s="153">
        <f t="shared" si="1"/>
        <v>0</v>
      </c>
      <c r="J18" s="153">
        <f>'2019-07'!F18</f>
        <v>1000004</v>
      </c>
      <c r="K18" s="153">
        <f>'2018-08'!F18</f>
        <v>0</v>
      </c>
      <c r="L18" s="153">
        <f>'2018-09'!F18</f>
        <v>0</v>
      </c>
      <c r="M18" s="153">
        <f t="shared" si="2"/>
        <v>1000004</v>
      </c>
      <c r="N18" s="153">
        <f>'2018-10'!F18</f>
        <v>0</v>
      </c>
      <c r="O18" s="153"/>
      <c r="P18" s="153"/>
      <c r="Q18" s="153">
        <f t="shared" si="3"/>
        <v>0</v>
      </c>
      <c r="R18" s="153">
        <f t="shared" si="4"/>
        <v>1000004</v>
      </c>
    </row>
    <row r="19" spans="1:18">
      <c r="A19" s="208" t="s">
        <v>240</v>
      </c>
      <c r="B19" s="153"/>
      <c r="C19" s="153"/>
      <c r="D19" s="153"/>
      <c r="E19" s="153">
        <f t="shared" si="0"/>
        <v>0</v>
      </c>
      <c r="F19" s="153"/>
      <c r="G19" s="153"/>
      <c r="H19" s="153"/>
      <c r="I19" s="153">
        <f t="shared" si="1"/>
        <v>0</v>
      </c>
      <c r="J19" s="153">
        <f>'2019-07'!F19</f>
        <v>-11000.17</v>
      </c>
      <c r="K19" s="153">
        <f>'2018-08'!F19</f>
        <v>0</v>
      </c>
      <c r="L19" s="153">
        <f>'2018-09'!F19</f>
        <v>0</v>
      </c>
      <c r="M19" s="153">
        <f t="shared" si="2"/>
        <v>-11000.17</v>
      </c>
      <c r="N19" s="153">
        <f>'2018-10'!F19</f>
        <v>0</v>
      </c>
      <c r="O19" s="153"/>
      <c r="P19" s="153"/>
      <c r="Q19" s="153">
        <f t="shared" si="3"/>
        <v>0</v>
      </c>
      <c r="R19" s="153">
        <f t="shared" si="4"/>
        <v>-11000.17</v>
      </c>
    </row>
    <row r="20" spans="1:18">
      <c r="A20" s="208" t="s">
        <v>158</v>
      </c>
      <c r="B20" s="153"/>
      <c r="C20" s="153"/>
      <c r="D20" s="153"/>
      <c r="E20" s="153">
        <f>SUM(B20:D20)</f>
        <v>0</v>
      </c>
      <c r="F20" s="153"/>
      <c r="G20" s="153"/>
      <c r="H20" s="153"/>
      <c r="I20" s="153">
        <f>SUM(F20:H20)</f>
        <v>0</v>
      </c>
      <c r="J20" s="153">
        <f>'2019-07'!F20</f>
        <v>0</v>
      </c>
      <c r="K20" s="153">
        <f>'2018-08'!F20</f>
        <v>0</v>
      </c>
      <c r="L20" s="153">
        <f>'2018-09'!F20</f>
        <v>0</v>
      </c>
      <c r="M20" s="153">
        <f>SUM(J20:L20)</f>
        <v>0</v>
      </c>
      <c r="N20" s="153">
        <f>'2018-10'!F20</f>
        <v>0</v>
      </c>
      <c r="O20" s="153"/>
      <c r="P20" s="153"/>
      <c r="Q20" s="153">
        <f>SUM(N20:P20)</f>
        <v>0</v>
      </c>
      <c r="R20" s="153">
        <f t="shared" si="4"/>
        <v>0</v>
      </c>
    </row>
    <row r="21" spans="1:18">
      <c r="A21" s="216" t="s">
        <v>93</v>
      </c>
      <c r="B21" s="222">
        <f t="shared" ref="B21" si="10">SUM(B11:B13,B16:B20)</f>
        <v>0</v>
      </c>
      <c r="C21" s="222">
        <f>SUM(C11:C13,C16:C20)</f>
        <v>0</v>
      </c>
      <c r="D21" s="222">
        <f>SUM(D11:D13,D16:D20)</f>
        <v>0</v>
      </c>
      <c r="E21" s="222">
        <f>SUM(B21:D21)</f>
        <v>0</v>
      </c>
      <c r="F21" s="222">
        <f>SUM(F11:F13,F16:F20)</f>
        <v>0</v>
      </c>
      <c r="G21" s="222">
        <f>SUM(G11:G13,G16:G20)</f>
        <v>0</v>
      </c>
      <c r="H21" s="222">
        <f>SUM(H11:H13,H16:H20)</f>
        <v>0</v>
      </c>
      <c r="I21" s="222">
        <f>SUM(F21:H21)</f>
        <v>0</v>
      </c>
      <c r="J21" s="222">
        <f>SUM(J11:J13,J16:J20)</f>
        <v>1276716.580000001</v>
      </c>
      <c r="K21" s="222">
        <f>SUM(K11:K13,K16:K20)</f>
        <v>0</v>
      </c>
      <c r="L21" s="222">
        <f>SUM(L11:L13,L16:L20)</f>
        <v>0</v>
      </c>
      <c r="M21" s="222">
        <f>SUM(J21:L21)</f>
        <v>1276716.580000001</v>
      </c>
      <c r="N21" s="222">
        <f>SUM(N11:N13,N16:N20)</f>
        <v>0</v>
      </c>
      <c r="O21" s="222">
        <f>SUM(O11:O13,O16:O20)</f>
        <v>0</v>
      </c>
      <c r="P21" s="222">
        <f>SUM(P11:P13,P16:P20)</f>
        <v>0</v>
      </c>
      <c r="Q21" s="222">
        <f>SUM(N21:P21)</f>
        <v>0</v>
      </c>
      <c r="R21" s="224">
        <f t="shared" si="4"/>
        <v>1276716.580000001</v>
      </c>
    </row>
    <row r="22" spans="1:18">
      <c r="A22" s="223" t="s">
        <v>27</v>
      </c>
      <c r="B22" s="224">
        <f t="shared" ref="B22" si="11">B10-B21</f>
        <v>0</v>
      </c>
      <c r="C22" s="224">
        <f>C10-C21</f>
        <v>0</v>
      </c>
      <c r="D22" s="224">
        <f>D10-D21</f>
        <v>0</v>
      </c>
      <c r="E22" s="224">
        <f>SUM(B22:D22)</f>
        <v>0</v>
      </c>
      <c r="F22" s="224">
        <f>F10-F21</f>
        <v>0</v>
      </c>
      <c r="G22" s="224">
        <f>G10-G21</f>
        <v>0</v>
      </c>
      <c r="H22" s="224">
        <f>H10-H21</f>
        <v>0</v>
      </c>
      <c r="I22" s="224">
        <f>SUM(F22:H22)</f>
        <v>0</v>
      </c>
      <c r="J22" s="224">
        <f>J10-J21</f>
        <v>8689309.4199999981</v>
      </c>
      <c r="K22" s="224">
        <f>K10-K21</f>
        <v>0</v>
      </c>
      <c r="L22" s="224">
        <f>L10-L21</f>
        <v>0</v>
      </c>
      <c r="M22" s="224">
        <f>SUM(J22:L22)</f>
        <v>8689309.4199999981</v>
      </c>
      <c r="N22" s="224">
        <f>N10-N21</f>
        <v>0</v>
      </c>
      <c r="O22" s="224">
        <f>O10-O21</f>
        <v>0</v>
      </c>
      <c r="P22" s="224">
        <f>P10-P21</f>
        <v>0</v>
      </c>
      <c r="Q22" s="224">
        <f>SUM(N22:P22)</f>
        <v>0</v>
      </c>
      <c r="R22" s="224">
        <f t="shared" si="4"/>
        <v>8689309.4199999981</v>
      </c>
    </row>
    <row r="23" spans="1:18" s="226" customFormat="1">
      <c r="A23" s="225" t="s">
        <v>28</v>
      </c>
      <c r="B23" s="226" t="e">
        <f t="shared" ref="B23:R23" si="12">B22/B10</f>
        <v>#DIV/0!</v>
      </c>
      <c r="C23" s="226" t="e">
        <f t="shared" si="12"/>
        <v>#DIV/0!</v>
      </c>
      <c r="D23" s="226" t="e">
        <f t="shared" si="12"/>
        <v>#DIV/0!</v>
      </c>
      <c r="E23" s="226" t="e">
        <f t="shared" si="12"/>
        <v>#DIV/0!</v>
      </c>
      <c r="F23" s="226" t="e">
        <f t="shared" si="12"/>
        <v>#DIV/0!</v>
      </c>
      <c r="G23" s="226" t="e">
        <f t="shared" si="12"/>
        <v>#DIV/0!</v>
      </c>
      <c r="H23" s="226" t="e">
        <f t="shared" si="12"/>
        <v>#DIV/0!</v>
      </c>
      <c r="I23" s="226" t="e">
        <f t="shared" si="12"/>
        <v>#DIV/0!</v>
      </c>
      <c r="J23" s="226">
        <f t="shared" si="12"/>
        <v>0.87189311165754513</v>
      </c>
      <c r="K23" s="226" t="e">
        <f t="shared" si="12"/>
        <v>#DIV/0!</v>
      </c>
      <c r="L23" s="226" t="e">
        <f t="shared" si="12"/>
        <v>#DIV/0!</v>
      </c>
      <c r="M23" s="226">
        <f t="shared" si="12"/>
        <v>0.87189311165754513</v>
      </c>
      <c r="N23" s="226" t="e">
        <f t="shared" si="12"/>
        <v>#DIV/0!</v>
      </c>
      <c r="O23" s="226" t="e">
        <f t="shared" si="12"/>
        <v>#DIV/0!</v>
      </c>
      <c r="P23" s="226" t="e">
        <f t="shared" si="12"/>
        <v>#DIV/0!</v>
      </c>
      <c r="Q23" s="226" t="e">
        <f t="shared" si="12"/>
        <v>#DIV/0!</v>
      </c>
      <c r="R23" s="226">
        <f t="shared" si="12"/>
        <v>0.87189311165754513</v>
      </c>
    </row>
    <row r="24" spans="1:18">
      <c r="A24" s="227" t="s">
        <v>159</v>
      </c>
      <c r="B24" s="153"/>
      <c r="C24" s="153"/>
      <c r="D24" s="153"/>
      <c r="E24" s="240">
        <f>SUM(B24:D24)</f>
        <v>0</v>
      </c>
      <c r="F24" s="153"/>
      <c r="G24" s="153"/>
      <c r="H24" s="153"/>
      <c r="I24" s="240">
        <f>SUM(F24:H24)</f>
        <v>0</v>
      </c>
      <c r="J24" s="153">
        <f>'2019-07'!F24</f>
        <v>0</v>
      </c>
      <c r="K24" s="153">
        <f>'2018-08'!F24</f>
        <v>0</v>
      </c>
      <c r="L24" s="153">
        <f>'2018-09'!F24</f>
        <v>0</v>
      </c>
      <c r="M24" s="240">
        <f>SUM(J24:L24)</f>
        <v>0</v>
      </c>
      <c r="N24" s="153">
        <f>'2018-10'!F24</f>
        <v>0</v>
      </c>
      <c r="O24" s="153"/>
      <c r="P24" s="153"/>
      <c r="Q24" s="240">
        <f>SUM(N24:P24)</f>
        <v>0</v>
      </c>
      <c r="R24" s="153">
        <f>E24+I24+M24+Q24</f>
        <v>0</v>
      </c>
    </row>
    <row r="25" spans="1:18">
      <c r="A25" s="227" t="s">
        <v>160</v>
      </c>
      <c r="B25" s="153"/>
      <c r="C25" s="153"/>
      <c r="D25" s="153"/>
      <c r="E25" s="240">
        <f>SUM(B25:D25)</f>
        <v>0</v>
      </c>
      <c r="F25" s="153"/>
      <c r="G25" s="153"/>
      <c r="H25" s="153"/>
      <c r="I25" s="240">
        <f>SUM(F25:H25)</f>
        <v>0</v>
      </c>
      <c r="J25" s="153">
        <f>'2019-07'!F25</f>
        <v>70700.7</v>
      </c>
      <c r="K25" s="153">
        <f>'2018-08'!F25</f>
        <v>0</v>
      </c>
      <c r="L25" s="153">
        <f>'2018-09'!F25</f>
        <v>0</v>
      </c>
      <c r="M25" s="240">
        <f>SUM(J25:L25)</f>
        <v>70700.7</v>
      </c>
      <c r="N25" s="153">
        <f>'2018-10'!F25</f>
        <v>0</v>
      </c>
      <c r="O25" s="153"/>
      <c r="P25" s="153"/>
      <c r="Q25" s="240">
        <f>SUM(N25:P25)</f>
        <v>0</v>
      </c>
      <c r="R25" s="153">
        <f>E25+I25+M25+Q25</f>
        <v>70700.7</v>
      </c>
    </row>
    <row r="26" spans="1:18">
      <c r="A26" s="227" t="s">
        <v>29</v>
      </c>
      <c r="B26" s="153"/>
      <c r="C26" s="153"/>
      <c r="D26" s="153"/>
      <c r="E26" s="240">
        <f>SUM(B26:D26)</f>
        <v>0</v>
      </c>
      <c r="F26" s="153"/>
      <c r="G26" s="153"/>
      <c r="H26" s="153"/>
      <c r="I26" s="240">
        <f>SUM(F26:H26)</f>
        <v>0</v>
      </c>
      <c r="J26" s="153">
        <f>'2019-07'!F26</f>
        <v>1385856</v>
      </c>
      <c r="K26" s="153">
        <f>'2018-08'!F26</f>
        <v>0</v>
      </c>
      <c r="L26" s="153">
        <f>'2018-09'!F26</f>
        <v>0</v>
      </c>
      <c r="M26" s="240">
        <f>SUM(J26:L26)</f>
        <v>1385856</v>
      </c>
      <c r="N26" s="153">
        <f>'2018-10'!F26</f>
        <v>0</v>
      </c>
      <c r="O26" s="153"/>
      <c r="P26" s="153"/>
      <c r="Q26" s="240">
        <f>SUM(N26:P26)</f>
        <v>0</v>
      </c>
      <c r="R26" s="153">
        <f>E26+I26+M26+Q26</f>
        <v>1385856</v>
      </c>
    </row>
    <row r="27" spans="1:18">
      <c r="A27" s="223" t="s">
        <v>30</v>
      </c>
      <c r="B27" s="224">
        <f>SUM(B24:B26)</f>
        <v>0</v>
      </c>
      <c r="C27" s="224">
        <f>SUM(C24:C26)</f>
        <v>0</v>
      </c>
      <c r="D27" s="224">
        <f>SUM(D24:D26)</f>
        <v>0</v>
      </c>
      <c r="E27" s="217">
        <f>SUM(B27:D27)</f>
        <v>0</v>
      </c>
      <c r="F27" s="224">
        <f>SUM(F24:F26)</f>
        <v>0</v>
      </c>
      <c r="G27" s="224">
        <f>SUM(G24:G26)</f>
        <v>0</v>
      </c>
      <c r="H27" s="224">
        <f>SUM(H24:H26)</f>
        <v>0</v>
      </c>
      <c r="I27" s="217">
        <f>SUM(F27:H27)</f>
        <v>0</v>
      </c>
      <c r="J27" s="224">
        <f>SUM(J24:J26)</f>
        <v>1456556.7</v>
      </c>
      <c r="K27" s="224">
        <f>SUM(K24:K26)</f>
        <v>0</v>
      </c>
      <c r="L27" s="224">
        <f>SUM(L24:L26)</f>
        <v>0</v>
      </c>
      <c r="M27" s="217">
        <f>SUM(J27:L27)</f>
        <v>1456556.7</v>
      </c>
      <c r="N27" s="224">
        <f>SUM(N24:N26)</f>
        <v>0</v>
      </c>
      <c r="O27" s="224">
        <f>SUM(O24:O26)</f>
        <v>0</v>
      </c>
      <c r="P27" s="224">
        <f>SUM(P24:P26)</f>
        <v>0</v>
      </c>
      <c r="Q27" s="217">
        <f>SUM(N27:P27)</f>
        <v>0</v>
      </c>
      <c r="R27" s="224">
        <f>E27+I27+M27+Q27</f>
        <v>1456556.7</v>
      </c>
    </row>
    <row r="28" spans="1:18" s="226" customFormat="1">
      <c r="A28" s="225" t="s">
        <v>161</v>
      </c>
      <c r="B28" s="226" t="e">
        <f>B27/B10</f>
        <v>#DIV/0!</v>
      </c>
      <c r="C28" s="226" t="e">
        <f t="shared" ref="C28:R28" si="13">C27/C10</f>
        <v>#DIV/0!</v>
      </c>
      <c r="D28" s="226" t="e">
        <f t="shared" si="13"/>
        <v>#DIV/0!</v>
      </c>
      <c r="E28" s="226" t="e">
        <f t="shared" si="13"/>
        <v>#DIV/0!</v>
      </c>
      <c r="F28" s="226" t="e">
        <f t="shared" si="13"/>
        <v>#DIV/0!</v>
      </c>
      <c r="G28" s="226" t="e">
        <f t="shared" si="13"/>
        <v>#DIV/0!</v>
      </c>
      <c r="H28" s="226" t="e">
        <f t="shared" si="13"/>
        <v>#DIV/0!</v>
      </c>
      <c r="I28" s="226" t="e">
        <f t="shared" si="13"/>
        <v>#DIV/0!</v>
      </c>
      <c r="J28" s="226">
        <f t="shared" si="13"/>
        <v>0.14615220750979377</v>
      </c>
      <c r="K28" s="226" t="e">
        <f t="shared" si="13"/>
        <v>#DIV/0!</v>
      </c>
      <c r="L28" s="226" t="e">
        <f t="shared" si="13"/>
        <v>#DIV/0!</v>
      </c>
      <c r="M28" s="226">
        <f t="shared" si="13"/>
        <v>0.14615220750979377</v>
      </c>
      <c r="N28" s="226" t="e">
        <f t="shared" si="13"/>
        <v>#DIV/0!</v>
      </c>
      <c r="O28" s="226" t="e">
        <f t="shared" si="13"/>
        <v>#DIV/0!</v>
      </c>
      <c r="P28" s="226" t="e">
        <f t="shared" si="13"/>
        <v>#DIV/0!</v>
      </c>
      <c r="Q28" s="226" t="e">
        <f t="shared" si="13"/>
        <v>#DIV/0!</v>
      </c>
      <c r="R28" s="226">
        <f t="shared" si="13"/>
        <v>0.14615220750979377</v>
      </c>
    </row>
    <row r="29" spans="1:18">
      <c r="A29" s="223" t="s">
        <v>94</v>
      </c>
      <c r="B29" s="228">
        <f>B22-B27</f>
        <v>0</v>
      </c>
      <c r="C29" s="228">
        <f>C22-C27</f>
        <v>0</v>
      </c>
      <c r="D29" s="228">
        <f>D22-D27</f>
        <v>0</v>
      </c>
      <c r="E29" s="228">
        <f>SUM(B29:D29)</f>
        <v>0</v>
      </c>
      <c r="F29" s="228">
        <f>F22-F27</f>
        <v>0</v>
      </c>
      <c r="G29" s="228">
        <f>G22-G27</f>
        <v>0</v>
      </c>
      <c r="H29" s="228">
        <f>H22-H27</f>
        <v>0</v>
      </c>
      <c r="I29" s="228">
        <f>SUM(F29:H29)</f>
        <v>0</v>
      </c>
      <c r="J29" s="228">
        <f>J22-J27</f>
        <v>7232752.7199999979</v>
      </c>
      <c r="K29" s="228">
        <f>K22-K27</f>
        <v>0</v>
      </c>
      <c r="L29" s="228">
        <f>L22-L27</f>
        <v>0</v>
      </c>
      <c r="M29" s="228">
        <f>SUM(J29:L29)</f>
        <v>7232752.7199999979</v>
      </c>
      <c r="N29" s="228">
        <f>N22-N27</f>
        <v>0</v>
      </c>
      <c r="O29" s="228">
        <f>O22-O27</f>
        <v>0</v>
      </c>
      <c r="P29" s="228">
        <f>P22-P27</f>
        <v>0</v>
      </c>
      <c r="Q29" s="228">
        <f>SUM(N29:P29)</f>
        <v>0</v>
      </c>
      <c r="R29" s="222">
        <f>E29+I29+M29+Q29</f>
        <v>7232752.7199999979</v>
      </c>
    </row>
    <row r="30" spans="1:18" s="226" customFormat="1">
      <c r="A30" s="225" t="s">
        <v>162</v>
      </c>
      <c r="B30" s="226" t="e">
        <f t="shared" ref="B30:R30" si="14">B29/B10</f>
        <v>#DIV/0!</v>
      </c>
      <c r="C30" s="265" t="e">
        <f t="shared" si="14"/>
        <v>#DIV/0!</v>
      </c>
      <c r="D30" s="265" t="e">
        <f t="shared" si="14"/>
        <v>#DIV/0!</v>
      </c>
      <c r="E30" s="265" t="e">
        <f t="shared" si="14"/>
        <v>#DIV/0!</v>
      </c>
      <c r="F30" s="265" t="e">
        <f t="shared" si="14"/>
        <v>#DIV/0!</v>
      </c>
      <c r="G30" s="265" t="e">
        <f t="shared" si="14"/>
        <v>#DIV/0!</v>
      </c>
      <c r="H30" s="265" t="e">
        <f t="shared" si="14"/>
        <v>#DIV/0!</v>
      </c>
      <c r="I30" s="265" t="e">
        <f t="shared" si="14"/>
        <v>#DIV/0!</v>
      </c>
      <c r="J30" s="265">
        <f t="shared" si="14"/>
        <v>0.72574090414775139</v>
      </c>
      <c r="K30" s="265" t="e">
        <f t="shared" si="14"/>
        <v>#DIV/0!</v>
      </c>
      <c r="L30" s="265" t="e">
        <f t="shared" si="14"/>
        <v>#DIV/0!</v>
      </c>
      <c r="M30" s="265">
        <f t="shared" si="14"/>
        <v>0.72574090414775139</v>
      </c>
      <c r="N30" s="265" t="e">
        <f t="shared" si="14"/>
        <v>#DIV/0!</v>
      </c>
      <c r="O30" s="265" t="e">
        <f t="shared" si="14"/>
        <v>#DIV/0!</v>
      </c>
      <c r="P30" s="265" t="e">
        <f t="shared" si="14"/>
        <v>#DIV/0!</v>
      </c>
      <c r="Q30" s="265" t="e">
        <f t="shared" si="14"/>
        <v>#DIV/0!</v>
      </c>
      <c r="R30" s="265">
        <f t="shared" si="14"/>
        <v>0.72574090414775139</v>
      </c>
    </row>
    <row r="31" spans="1:18">
      <c r="A31" s="227" t="s">
        <v>163</v>
      </c>
      <c r="B31" s="153"/>
      <c r="C31" s="153"/>
      <c r="D31" s="153"/>
      <c r="E31" s="240">
        <f>B31+C31+D31</f>
        <v>0</v>
      </c>
      <c r="F31" s="153"/>
      <c r="G31" s="153"/>
      <c r="H31" s="153"/>
      <c r="I31" s="240">
        <f>F31+G31+H31</f>
        <v>0</v>
      </c>
      <c r="J31" s="153">
        <f>'2019-07'!F31</f>
        <v>0</v>
      </c>
      <c r="K31" s="153">
        <f>'2018-08'!F31</f>
        <v>0</v>
      </c>
      <c r="L31" s="153">
        <f>'2018-09'!F31</f>
        <v>0</v>
      </c>
      <c r="M31" s="240">
        <f>J31+K31+L31</f>
        <v>0</v>
      </c>
      <c r="N31" s="153">
        <f>'2018-10'!F31</f>
        <v>0</v>
      </c>
      <c r="O31" s="153"/>
      <c r="P31" s="153"/>
      <c r="Q31" s="240">
        <f>N31+O31+P31</f>
        <v>0</v>
      </c>
      <c r="R31" s="153">
        <f>E31+I31+M31+Q31</f>
        <v>0</v>
      </c>
    </row>
    <row r="32" spans="1:18">
      <c r="A32" s="227" t="s">
        <v>164</v>
      </c>
      <c r="B32" s="153"/>
      <c r="C32" s="153"/>
      <c r="D32" s="153"/>
      <c r="E32" s="240">
        <f>B32+C32+D32</f>
        <v>0</v>
      </c>
      <c r="F32" s="153"/>
      <c r="G32" s="153"/>
      <c r="H32" s="153"/>
      <c r="I32" s="240">
        <f>F32+G32+H32</f>
        <v>0</v>
      </c>
      <c r="J32" s="153">
        <f>'2019-07'!F32</f>
        <v>0</v>
      </c>
      <c r="K32" s="153">
        <f>'2018-08'!F32</f>
        <v>0</v>
      </c>
      <c r="L32" s="153">
        <f>'2018-09'!F32</f>
        <v>0</v>
      </c>
      <c r="M32" s="240">
        <f>J32+K32+L32</f>
        <v>0</v>
      </c>
      <c r="N32" s="153">
        <f>'2018-10'!F32</f>
        <v>0</v>
      </c>
      <c r="O32" s="153"/>
      <c r="P32" s="153"/>
      <c r="Q32" s="240">
        <f>N32+O32+P32</f>
        <v>0</v>
      </c>
      <c r="R32" s="153">
        <f>E32+I32+M32+Q32</f>
        <v>0</v>
      </c>
    </row>
    <row r="33" spans="1:18">
      <c r="A33" s="227" t="s">
        <v>165</v>
      </c>
      <c r="B33" s="153"/>
      <c r="C33" s="153"/>
      <c r="D33" s="153"/>
      <c r="E33" s="240">
        <f>B33+C33+D33</f>
        <v>0</v>
      </c>
      <c r="F33" s="153"/>
      <c r="G33" s="153"/>
      <c r="H33" s="153"/>
      <c r="I33" s="240">
        <f>F33+G33+H33</f>
        <v>0</v>
      </c>
      <c r="J33" s="153">
        <f>'2019-07'!F33</f>
        <v>0</v>
      </c>
      <c r="K33" s="153">
        <f>'2018-08'!F33</f>
        <v>0</v>
      </c>
      <c r="L33" s="153">
        <f>'2018-09'!F33</f>
        <v>0</v>
      </c>
      <c r="M33" s="240">
        <f>J33+K33+L33</f>
        <v>0</v>
      </c>
      <c r="N33" s="153">
        <f>'2018-10'!F33</f>
        <v>0</v>
      </c>
      <c r="O33" s="153"/>
      <c r="P33" s="153"/>
      <c r="Q33" s="240">
        <f>N33+O33+P33</f>
        <v>0</v>
      </c>
      <c r="R33" s="153">
        <f>E33+I33+M33+Q33</f>
        <v>0</v>
      </c>
    </row>
    <row r="34" spans="1:18">
      <c r="A34" s="223" t="s">
        <v>166</v>
      </c>
      <c r="B34" s="224">
        <f t="shared" ref="B34" si="15">B31+B32+B33</f>
        <v>0</v>
      </c>
      <c r="C34" s="224">
        <f>C31+C32+C33</f>
        <v>0</v>
      </c>
      <c r="D34" s="224">
        <f>D31+D32+D33</f>
        <v>0</v>
      </c>
      <c r="E34" s="217">
        <f>B34+C34+D34</f>
        <v>0</v>
      </c>
      <c r="F34" s="224">
        <f>F31+F32+F33</f>
        <v>0</v>
      </c>
      <c r="G34" s="224">
        <f>G31+G32+G33</f>
        <v>0</v>
      </c>
      <c r="H34" s="224">
        <f>H31+H32+H33</f>
        <v>0</v>
      </c>
      <c r="I34" s="217">
        <f>F34+G34+H34</f>
        <v>0</v>
      </c>
      <c r="J34" s="224">
        <f>J31+J32+J33</f>
        <v>0</v>
      </c>
      <c r="K34" s="224">
        <f>K31+K32+K33</f>
        <v>0</v>
      </c>
      <c r="L34" s="224">
        <f>L31+L32+L33</f>
        <v>0</v>
      </c>
      <c r="M34" s="217">
        <f>J34+K34+L34</f>
        <v>0</v>
      </c>
      <c r="N34" s="224">
        <f>N31+N32+N33</f>
        <v>0</v>
      </c>
      <c r="O34" s="224">
        <f>O31+O32+O33</f>
        <v>0</v>
      </c>
      <c r="P34" s="224">
        <f>P31+P32+P33</f>
        <v>0</v>
      </c>
      <c r="Q34" s="217">
        <f>N34+O34+P34</f>
        <v>0</v>
      </c>
      <c r="R34" s="224">
        <f>E34+I34+M34+Q34</f>
        <v>0</v>
      </c>
    </row>
    <row r="35" spans="1:18">
      <c r="A35" s="223" t="s">
        <v>167</v>
      </c>
      <c r="B35" s="228">
        <f>B29-B34</f>
        <v>0</v>
      </c>
      <c r="C35" s="228">
        <f>C29-C34</f>
        <v>0</v>
      </c>
      <c r="D35" s="228">
        <f>D29-D34</f>
        <v>0</v>
      </c>
      <c r="E35" s="228">
        <f>SUM(B35:D35)</f>
        <v>0</v>
      </c>
      <c r="F35" s="228">
        <f>F29-F34</f>
        <v>0</v>
      </c>
      <c r="G35" s="228">
        <f>G29-G34</f>
        <v>0</v>
      </c>
      <c r="H35" s="228">
        <f>H29-H34</f>
        <v>0</v>
      </c>
      <c r="I35" s="228">
        <f>SUM(F35:H35)</f>
        <v>0</v>
      </c>
      <c r="J35" s="228">
        <f>J29-J34</f>
        <v>7232752.7199999979</v>
      </c>
      <c r="K35" s="228">
        <f>K29-K34</f>
        <v>0</v>
      </c>
      <c r="L35" s="228">
        <f>L29-L34</f>
        <v>0</v>
      </c>
      <c r="M35" s="228">
        <f>SUM(J35:L35)</f>
        <v>7232752.7199999979</v>
      </c>
      <c r="N35" s="228">
        <f>N29-N34</f>
        <v>0</v>
      </c>
      <c r="O35" s="228">
        <f>O29-O34</f>
        <v>0</v>
      </c>
      <c r="P35" s="228">
        <f>P29-P34</f>
        <v>0</v>
      </c>
      <c r="Q35" s="228">
        <f>SUM(N35:P35)</f>
        <v>0</v>
      </c>
      <c r="R35" s="228">
        <f>E35+I35+M35+Q35</f>
        <v>7232752.7199999979</v>
      </c>
    </row>
    <row r="36" spans="1:18" s="226" customFormat="1">
      <c r="A36" s="225" t="s">
        <v>168</v>
      </c>
      <c r="B36" s="226" t="e">
        <f t="shared" ref="B36:R36" si="16">B35/B10</f>
        <v>#DIV/0!</v>
      </c>
      <c r="C36" s="265" t="e">
        <f t="shared" si="16"/>
        <v>#DIV/0!</v>
      </c>
      <c r="D36" s="265" t="e">
        <f t="shared" si="16"/>
        <v>#DIV/0!</v>
      </c>
      <c r="E36" s="265" t="e">
        <f t="shared" si="16"/>
        <v>#DIV/0!</v>
      </c>
      <c r="F36" s="265" t="e">
        <f t="shared" si="16"/>
        <v>#DIV/0!</v>
      </c>
      <c r="G36" s="265" t="e">
        <f t="shared" si="16"/>
        <v>#DIV/0!</v>
      </c>
      <c r="H36" s="265" t="e">
        <f t="shared" si="16"/>
        <v>#DIV/0!</v>
      </c>
      <c r="I36" s="265" t="e">
        <f t="shared" si="16"/>
        <v>#DIV/0!</v>
      </c>
      <c r="J36" s="265">
        <f t="shared" si="16"/>
        <v>0.72574090414775139</v>
      </c>
      <c r="K36" s="265" t="e">
        <f t="shared" si="16"/>
        <v>#DIV/0!</v>
      </c>
      <c r="L36" s="265" t="e">
        <f t="shared" si="16"/>
        <v>#DIV/0!</v>
      </c>
      <c r="M36" s="265">
        <f t="shared" si="16"/>
        <v>0.72574090414775139</v>
      </c>
      <c r="N36" s="265" t="e">
        <f t="shared" si="16"/>
        <v>#DIV/0!</v>
      </c>
      <c r="O36" s="265" t="e">
        <f t="shared" si="16"/>
        <v>#DIV/0!</v>
      </c>
      <c r="P36" s="265" t="e">
        <f t="shared" si="16"/>
        <v>#DIV/0!</v>
      </c>
      <c r="Q36" s="265" t="e">
        <f t="shared" si="16"/>
        <v>#DIV/0!</v>
      </c>
      <c r="R36" s="265">
        <f t="shared" si="16"/>
        <v>0.72574090414775139</v>
      </c>
    </row>
    <row r="37" spans="1:18">
      <c r="A37" s="229"/>
      <c r="B37" s="230"/>
      <c r="C37" s="266"/>
      <c r="D37" s="263"/>
      <c r="E37" s="230"/>
      <c r="F37" s="230"/>
      <c r="G37" s="230"/>
      <c r="H37" s="230"/>
      <c r="I37" s="230"/>
      <c r="J37" s="230"/>
      <c r="K37" s="230"/>
      <c r="L37" s="230"/>
      <c r="M37" s="230"/>
      <c r="N37" s="230"/>
      <c r="O37" s="230"/>
      <c r="P37" s="230"/>
      <c r="Q37" s="230"/>
      <c r="R37" s="230"/>
    </row>
    <row r="38" spans="1:18">
      <c r="A38" s="227" t="s">
        <v>169</v>
      </c>
      <c r="B38" s="153"/>
      <c r="C38" s="153"/>
      <c r="D38" s="153"/>
      <c r="E38" s="240">
        <f>B38+C38+D38</f>
        <v>0</v>
      </c>
      <c r="F38" s="153"/>
      <c r="G38" s="153"/>
      <c r="H38" s="153"/>
      <c r="I38" s="240">
        <f>F38+G38+H38</f>
        <v>0</v>
      </c>
      <c r="J38" s="153">
        <f>'2019-07'!F38</f>
        <v>0</v>
      </c>
      <c r="K38" s="153">
        <f>'2018-08'!F38</f>
        <v>0</v>
      </c>
      <c r="L38" s="153">
        <f>'2018-09'!F38</f>
        <v>0</v>
      </c>
      <c r="M38" s="240">
        <f>J38+K38+L38</f>
        <v>0</v>
      </c>
      <c r="N38" s="153">
        <f>'2018-10'!F38</f>
        <v>0</v>
      </c>
      <c r="O38" s="153"/>
      <c r="P38" s="153"/>
      <c r="Q38" s="240">
        <f>N38+O38+P38</f>
        <v>0</v>
      </c>
      <c r="R38" s="153">
        <f>E38+I38+M38+Q38</f>
        <v>0</v>
      </c>
    </row>
    <row r="39" spans="1:18">
      <c r="A39" s="216" t="s">
        <v>170</v>
      </c>
      <c r="B39" s="228">
        <f>B35-B38</f>
        <v>0</v>
      </c>
      <c r="C39" s="228">
        <f>C35-C38</f>
        <v>0</v>
      </c>
      <c r="D39" s="228">
        <f>D35-D38</f>
        <v>0</v>
      </c>
      <c r="E39" s="228">
        <f>B39+C39+D39</f>
        <v>0</v>
      </c>
      <c r="F39" s="228">
        <f>F35-F38</f>
        <v>0</v>
      </c>
      <c r="G39" s="228">
        <f>G35-G38</f>
        <v>0</v>
      </c>
      <c r="H39" s="228">
        <f>H35-H38</f>
        <v>0</v>
      </c>
      <c r="I39" s="228">
        <f>F39+G39+H39</f>
        <v>0</v>
      </c>
      <c r="J39" s="228">
        <f>J35-J38</f>
        <v>7232752.7199999979</v>
      </c>
      <c r="K39" s="228">
        <f>K35-K38</f>
        <v>0</v>
      </c>
      <c r="L39" s="228">
        <f>L35-L38</f>
        <v>0</v>
      </c>
      <c r="M39" s="228">
        <f>J39+K39+L39</f>
        <v>7232752.7199999979</v>
      </c>
      <c r="N39" s="228">
        <f>N35-N38</f>
        <v>0</v>
      </c>
      <c r="O39" s="228">
        <f>O35-O38</f>
        <v>0</v>
      </c>
      <c r="P39" s="228">
        <f>P35-P38</f>
        <v>0</v>
      </c>
      <c r="Q39" s="228">
        <f>N39+O39+P39</f>
        <v>0</v>
      </c>
      <c r="R39" s="222">
        <f>E39+I39+M39+Q39</f>
        <v>7232752.7199999979</v>
      </c>
    </row>
    <row r="40" spans="1:18" s="226" customFormat="1">
      <c r="A40" s="225" t="s">
        <v>171</v>
      </c>
      <c r="B40" s="226" t="e">
        <f t="shared" ref="B40:R40" si="17">B39/B10</f>
        <v>#DIV/0!</v>
      </c>
      <c r="C40" s="265" t="e">
        <f t="shared" si="17"/>
        <v>#DIV/0!</v>
      </c>
      <c r="D40" s="265" t="e">
        <f t="shared" si="17"/>
        <v>#DIV/0!</v>
      </c>
      <c r="E40" s="265" t="e">
        <f t="shared" si="17"/>
        <v>#DIV/0!</v>
      </c>
      <c r="F40" s="265" t="e">
        <f t="shared" si="17"/>
        <v>#DIV/0!</v>
      </c>
      <c r="G40" s="265" t="e">
        <f t="shared" si="17"/>
        <v>#DIV/0!</v>
      </c>
      <c r="H40" s="265" t="e">
        <f t="shared" si="17"/>
        <v>#DIV/0!</v>
      </c>
      <c r="I40" s="265" t="e">
        <f t="shared" si="17"/>
        <v>#DIV/0!</v>
      </c>
      <c r="J40" s="265">
        <f t="shared" si="17"/>
        <v>0.72574090414775139</v>
      </c>
      <c r="K40" s="265" t="e">
        <f t="shared" si="17"/>
        <v>#DIV/0!</v>
      </c>
      <c r="L40" s="265" t="e">
        <f t="shared" si="17"/>
        <v>#DIV/0!</v>
      </c>
      <c r="M40" s="265">
        <f t="shared" si="17"/>
        <v>0.72574090414775139</v>
      </c>
      <c r="N40" s="265" t="e">
        <f t="shared" si="17"/>
        <v>#DIV/0!</v>
      </c>
      <c r="O40" s="265" t="e">
        <f t="shared" si="17"/>
        <v>#DIV/0!</v>
      </c>
      <c r="P40" s="265" t="e">
        <f t="shared" si="17"/>
        <v>#DIV/0!</v>
      </c>
      <c r="Q40" s="265" t="e">
        <f t="shared" si="17"/>
        <v>#DIV/0!</v>
      </c>
      <c r="R40" s="265">
        <f t="shared" si="17"/>
        <v>0.72574090414775139</v>
      </c>
    </row>
    <row r="41" spans="1:18" s="270" customFormat="1">
      <c r="A41" s="267" t="s">
        <v>172</v>
      </c>
      <c r="B41" s="153"/>
      <c r="C41" s="153"/>
      <c r="D41" s="153"/>
      <c r="E41" s="268">
        <f>SUM(B41:D41)</f>
        <v>0</v>
      </c>
      <c r="F41" s="153"/>
      <c r="G41" s="153"/>
      <c r="H41" s="153"/>
      <c r="I41" s="268">
        <f>SUM(F41:H41)</f>
        <v>0</v>
      </c>
      <c r="J41" s="153">
        <f>'2019-07'!F41</f>
        <v>-100.04</v>
      </c>
      <c r="K41" s="153">
        <f>'2018-08'!F41</f>
        <v>0</v>
      </c>
      <c r="L41" s="153">
        <f>'2018-09'!F41</f>
        <v>0</v>
      </c>
      <c r="M41" s="268">
        <f>SUM(J41:L41)</f>
        <v>-100.04</v>
      </c>
      <c r="N41" s="153">
        <f>'2018-10'!F41</f>
        <v>0</v>
      </c>
      <c r="O41" s="268"/>
      <c r="P41" s="268"/>
      <c r="Q41" s="268">
        <f>SUM(N41:P41)</f>
        <v>0</v>
      </c>
      <c r="R41" s="269">
        <f>E41+I41+M41+Q41</f>
        <v>-100.04</v>
      </c>
    </row>
    <row r="42" spans="1:18">
      <c r="A42" s="232" t="s">
        <v>166</v>
      </c>
      <c r="B42" s="233">
        <f>SUM(B41)</f>
        <v>0</v>
      </c>
      <c r="C42" s="233">
        <f t="shared" ref="C42:D42" si="18">SUM(C41)</f>
        <v>0</v>
      </c>
      <c r="D42" s="233">
        <f t="shared" si="18"/>
        <v>0</v>
      </c>
      <c r="E42" s="233">
        <f>SUM(B42:D42)</f>
        <v>0</v>
      </c>
      <c r="F42" s="233">
        <f t="shared" ref="F42:H42" si="19">SUM(F41)</f>
        <v>0</v>
      </c>
      <c r="G42" s="233">
        <f t="shared" si="19"/>
        <v>0</v>
      </c>
      <c r="H42" s="233">
        <f t="shared" si="19"/>
        <v>0</v>
      </c>
      <c r="I42" s="233">
        <f>F42+G42+H42</f>
        <v>0</v>
      </c>
      <c r="J42" s="233">
        <f t="shared" ref="J42:L42" si="20">SUM(J41)</f>
        <v>-100.04</v>
      </c>
      <c r="K42" s="233">
        <f t="shared" si="20"/>
        <v>0</v>
      </c>
      <c r="L42" s="233">
        <f t="shared" si="20"/>
        <v>0</v>
      </c>
      <c r="M42" s="233">
        <f>J42+K42+L42</f>
        <v>-100.04</v>
      </c>
      <c r="N42" s="233">
        <f t="shared" ref="N42:P42" si="21">SUM(N41)</f>
        <v>0</v>
      </c>
      <c r="O42" s="233">
        <f t="shared" si="21"/>
        <v>0</v>
      </c>
      <c r="P42" s="233">
        <f t="shared" si="21"/>
        <v>0</v>
      </c>
      <c r="Q42" s="233">
        <f>N42+O42+P42</f>
        <v>0</v>
      </c>
      <c r="R42" s="233">
        <f>E42+I42+M42+Q42</f>
        <v>-100.04</v>
      </c>
    </row>
    <row r="43" spans="1:18">
      <c r="A43" s="232" t="s">
        <v>173</v>
      </c>
      <c r="B43" s="271">
        <f>B39-B42</f>
        <v>0</v>
      </c>
      <c r="C43" s="271">
        <f t="shared" ref="C43:D43" si="22">C39-C42</f>
        <v>0</v>
      </c>
      <c r="D43" s="271">
        <f t="shared" si="22"/>
        <v>0</v>
      </c>
      <c r="E43" s="233">
        <f>SUM(B43:D43)</f>
        <v>0</v>
      </c>
      <c r="F43" s="271">
        <f t="shared" ref="F43:H43" si="23">F39-F42</f>
        <v>0</v>
      </c>
      <c r="G43" s="271">
        <f t="shared" si="23"/>
        <v>0</v>
      </c>
      <c r="H43" s="271">
        <f t="shared" si="23"/>
        <v>0</v>
      </c>
      <c r="I43" s="233">
        <f>F43+G43+H43</f>
        <v>0</v>
      </c>
      <c r="J43" s="271">
        <f t="shared" ref="J43:L43" si="24">J39-J42</f>
        <v>7232852.7599999979</v>
      </c>
      <c r="K43" s="271">
        <f t="shared" si="24"/>
        <v>0</v>
      </c>
      <c r="L43" s="271">
        <f t="shared" si="24"/>
        <v>0</v>
      </c>
      <c r="M43" s="233">
        <f>J43+K43+L43</f>
        <v>7232852.7599999979</v>
      </c>
      <c r="N43" s="271">
        <f t="shared" ref="N43:P43" si="25">N39-N42</f>
        <v>0</v>
      </c>
      <c r="O43" s="271">
        <f t="shared" si="25"/>
        <v>0</v>
      </c>
      <c r="P43" s="271">
        <f t="shared" si="25"/>
        <v>0</v>
      </c>
      <c r="Q43" s="233">
        <f>N43+O43+P43</f>
        <v>0</v>
      </c>
      <c r="R43" s="233">
        <f>E43+I43+M43+Q43</f>
        <v>7232852.7599999979</v>
      </c>
    </row>
    <row r="44" spans="1:18">
      <c r="A44" s="235" t="s">
        <v>174</v>
      </c>
      <c r="B44" s="236" t="e">
        <f>B43/B10</f>
        <v>#DIV/0!</v>
      </c>
      <c r="C44" s="236" t="e">
        <f t="shared" ref="C44:R44" si="26">C43/C10</f>
        <v>#DIV/0!</v>
      </c>
      <c r="D44" s="236" t="e">
        <f t="shared" si="26"/>
        <v>#DIV/0!</v>
      </c>
      <c r="E44" s="236" t="e">
        <f t="shared" si="26"/>
        <v>#DIV/0!</v>
      </c>
      <c r="F44" s="236" t="e">
        <f t="shared" si="26"/>
        <v>#DIV/0!</v>
      </c>
      <c r="G44" s="236" t="e">
        <f t="shared" si="26"/>
        <v>#DIV/0!</v>
      </c>
      <c r="H44" s="236" t="e">
        <f t="shared" si="26"/>
        <v>#DIV/0!</v>
      </c>
      <c r="I44" s="236" t="e">
        <f t="shared" si="26"/>
        <v>#DIV/0!</v>
      </c>
      <c r="J44" s="236">
        <f t="shared" si="26"/>
        <v>0.72575094225120407</v>
      </c>
      <c r="K44" s="236" t="e">
        <f t="shared" si="26"/>
        <v>#DIV/0!</v>
      </c>
      <c r="L44" s="236" t="e">
        <f t="shared" si="26"/>
        <v>#DIV/0!</v>
      </c>
      <c r="M44" s="236">
        <f t="shared" si="26"/>
        <v>0.72575094225120407</v>
      </c>
      <c r="N44" s="236" t="e">
        <f t="shared" si="26"/>
        <v>#DIV/0!</v>
      </c>
      <c r="O44" s="236" t="e">
        <f t="shared" si="26"/>
        <v>#DIV/0!</v>
      </c>
      <c r="P44" s="236" t="e">
        <f t="shared" si="26"/>
        <v>#DIV/0!</v>
      </c>
      <c r="Q44" s="236" t="e">
        <f t="shared" si="26"/>
        <v>#DIV/0!</v>
      </c>
      <c r="R44" s="236">
        <f t="shared" si="26"/>
        <v>0.72575094225120407</v>
      </c>
    </row>
    <row r="45" spans="1:18">
      <c r="A45" s="237"/>
      <c r="B45" s="238"/>
      <c r="J45" s="265"/>
      <c r="K45" s="265"/>
      <c r="L45" s="265"/>
      <c r="M45" s="265"/>
      <c r="N45" s="265"/>
      <c r="O45" s="265"/>
      <c r="P45" s="265"/>
      <c r="Q45" s="265"/>
      <c r="R45" s="265"/>
    </row>
    <row r="46" spans="1:18">
      <c r="A46" s="227" t="s">
        <v>175</v>
      </c>
      <c r="B46" s="153"/>
      <c r="C46" s="153"/>
      <c r="D46" s="153"/>
      <c r="E46" s="268">
        <f>SUM(B46:D46)</f>
        <v>0</v>
      </c>
      <c r="F46" s="153"/>
      <c r="G46" s="153"/>
      <c r="H46" s="153"/>
      <c r="I46" s="268">
        <f>SUM(F46:H46)</f>
        <v>0</v>
      </c>
      <c r="J46" s="153">
        <f>'2019-07'!F46</f>
        <v>700000</v>
      </c>
      <c r="K46" s="153">
        <f>'2018-08'!F46</f>
        <v>0</v>
      </c>
      <c r="L46" s="153">
        <f>'2018-09'!F46</f>
        <v>0</v>
      </c>
      <c r="M46" s="268">
        <f>SUM(J46:L46)</f>
        <v>700000</v>
      </c>
      <c r="N46" s="153">
        <f>'2018-10'!F46</f>
        <v>0</v>
      </c>
      <c r="O46" s="231"/>
      <c r="P46" s="231"/>
      <c r="Q46" s="268">
        <f>SUM(N46:P46)</f>
        <v>0</v>
      </c>
      <c r="R46" s="269">
        <f t="shared" ref="R46:R47" si="27">E46+I46+M46+Q46</f>
        <v>700000</v>
      </c>
    </row>
    <row r="47" spans="1:18">
      <c r="A47" s="227" t="s">
        <v>176</v>
      </c>
      <c r="B47" s="153"/>
      <c r="C47" s="153"/>
      <c r="D47" s="153"/>
      <c r="E47" s="268">
        <f>SUM(B47:D47)</f>
        <v>0</v>
      </c>
      <c r="F47" s="153"/>
      <c r="G47" s="153"/>
      <c r="H47" s="153"/>
      <c r="I47" s="268">
        <f>SUM(F47:H47)</f>
        <v>0</v>
      </c>
      <c r="J47" s="153">
        <f>'2019-07'!F47</f>
        <v>0</v>
      </c>
      <c r="K47" s="153">
        <f>'2018-08'!F47</f>
        <v>0</v>
      </c>
      <c r="L47" s="153">
        <f>'2018-09'!F47</f>
        <v>0</v>
      </c>
      <c r="M47" s="268">
        <f>SUM(J47:L47)</f>
        <v>0</v>
      </c>
      <c r="N47" s="153">
        <f>'2018-10'!F47</f>
        <v>0</v>
      </c>
      <c r="O47" s="231"/>
      <c r="P47" s="231"/>
      <c r="Q47" s="268">
        <f>SUM(N47:P47)</f>
        <v>0</v>
      </c>
      <c r="R47" s="269">
        <f t="shared" si="27"/>
        <v>0</v>
      </c>
    </row>
    <row r="48" spans="1:18">
      <c r="A48" s="223" t="s">
        <v>177</v>
      </c>
      <c r="B48" s="224">
        <f t="shared" ref="B48:R48" si="28">B46-B47</f>
        <v>0</v>
      </c>
      <c r="C48" s="224">
        <f t="shared" si="28"/>
        <v>0</v>
      </c>
      <c r="D48" s="224">
        <f t="shared" si="28"/>
        <v>0</v>
      </c>
      <c r="E48" s="224">
        <f t="shared" si="28"/>
        <v>0</v>
      </c>
      <c r="F48" s="224">
        <f t="shared" si="28"/>
        <v>0</v>
      </c>
      <c r="G48" s="224">
        <f t="shared" si="28"/>
        <v>0</v>
      </c>
      <c r="H48" s="224">
        <f t="shared" si="28"/>
        <v>0</v>
      </c>
      <c r="I48" s="224">
        <f t="shared" si="28"/>
        <v>0</v>
      </c>
      <c r="J48" s="224">
        <f t="shared" si="28"/>
        <v>700000</v>
      </c>
      <c r="K48" s="224">
        <f t="shared" si="28"/>
        <v>0</v>
      </c>
      <c r="L48" s="224">
        <f t="shared" si="28"/>
        <v>0</v>
      </c>
      <c r="M48" s="224">
        <f t="shared" si="28"/>
        <v>700000</v>
      </c>
      <c r="N48" s="224">
        <f t="shared" si="28"/>
        <v>0</v>
      </c>
      <c r="O48" s="224">
        <f t="shared" si="28"/>
        <v>0</v>
      </c>
      <c r="P48" s="224">
        <f t="shared" si="28"/>
        <v>0</v>
      </c>
      <c r="Q48" s="224">
        <f t="shared" si="28"/>
        <v>0</v>
      </c>
      <c r="R48" s="224">
        <f t="shared" si="28"/>
        <v>700000</v>
      </c>
    </row>
    <row r="49" spans="1:61">
      <c r="A49" s="241"/>
      <c r="B49" s="242"/>
    </row>
    <row r="50" spans="1:61" s="206" customFormat="1">
      <c r="A50" s="243" t="s">
        <v>178</v>
      </c>
      <c r="B50" s="242"/>
      <c r="C50" s="242"/>
      <c r="D50" s="242"/>
      <c r="E50" s="242"/>
      <c r="F50" s="242"/>
      <c r="G50" s="242"/>
      <c r="H50" s="242"/>
      <c r="I50" s="242"/>
      <c r="J50" s="242"/>
      <c r="K50" s="242"/>
      <c r="L50" s="242"/>
      <c r="M50" s="242"/>
      <c r="N50" s="242"/>
      <c r="O50" s="242"/>
      <c r="P50" s="242"/>
      <c r="Q50" s="242"/>
      <c r="R50" s="242"/>
      <c r="S50" s="242"/>
      <c r="T50" s="242"/>
      <c r="U50" s="242"/>
      <c r="V50" s="242"/>
      <c r="W50" s="242"/>
      <c r="X50" s="242"/>
      <c r="Y50" s="242"/>
      <c r="Z50" s="242"/>
      <c r="AA50" s="242"/>
      <c r="AB50" s="242"/>
      <c r="AC50" s="242"/>
      <c r="AD50" s="242"/>
      <c r="AE50" s="242"/>
      <c r="AF50" s="242"/>
      <c r="AG50" s="242"/>
      <c r="AH50" s="242"/>
      <c r="AI50" s="242"/>
      <c r="AJ50" s="242"/>
      <c r="AK50" s="242"/>
      <c r="AL50" s="242"/>
      <c r="AM50" s="242"/>
      <c r="AN50" s="242"/>
      <c r="AO50" s="242"/>
      <c r="AP50" s="242"/>
      <c r="AQ50" s="242"/>
      <c r="AR50" s="242"/>
      <c r="AS50" s="242"/>
      <c r="AT50" s="242"/>
      <c r="AU50" s="242"/>
      <c r="AV50" s="242"/>
      <c r="AW50" s="242"/>
      <c r="AX50" s="242"/>
      <c r="AY50" s="242"/>
      <c r="AZ50" s="242"/>
      <c r="BA50" s="242"/>
      <c r="BB50" s="242"/>
      <c r="BC50" s="242"/>
      <c r="BD50" s="242"/>
      <c r="BE50" s="242"/>
      <c r="BF50" s="242"/>
      <c r="BG50" s="242"/>
      <c r="BH50" s="242"/>
      <c r="BI50" s="242"/>
    </row>
    <row r="51" spans="1:61" s="206" customFormat="1">
      <c r="A51" s="241" t="s">
        <v>179</v>
      </c>
      <c r="B51" s="242">
        <f>IFERROR(B10/B5,0)</f>
        <v>0</v>
      </c>
      <c r="C51" s="242">
        <f t="shared" ref="C51:R51" si="29">IFERROR(C10/C5,0)</f>
        <v>0</v>
      </c>
      <c r="D51" s="242">
        <f t="shared" si="29"/>
        <v>0</v>
      </c>
      <c r="E51" s="242">
        <f t="shared" si="29"/>
        <v>0</v>
      </c>
      <c r="F51" s="242">
        <f t="shared" si="29"/>
        <v>0</v>
      </c>
      <c r="G51" s="242">
        <f t="shared" si="29"/>
        <v>0</v>
      </c>
      <c r="H51" s="242">
        <f t="shared" si="29"/>
        <v>0</v>
      </c>
      <c r="I51" s="242">
        <f t="shared" si="29"/>
        <v>0</v>
      </c>
      <c r="J51" s="242">
        <f t="shared" si="29"/>
        <v>0</v>
      </c>
      <c r="K51" s="242">
        <f t="shared" si="29"/>
        <v>0</v>
      </c>
      <c r="L51" s="242">
        <f t="shared" si="29"/>
        <v>0</v>
      </c>
      <c r="M51" s="242">
        <f t="shared" si="29"/>
        <v>0</v>
      </c>
      <c r="N51" s="242">
        <f t="shared" si="29"/>
        <v>0</v>
      </c>
      <c r="O51" s="242">
        <f t="shared" si="29"/>
        <v>0</v>
      </c>
      <c r="P51" s="242">
        <f t="shared" si="29"/>
        <v>0</v>
      </c>
      <c r="Q51" s="242">
        <f t="shared" si="29"/>
        <v>0</v>
      </c>
      <c r="R51" s="242">
        <f t="shared" si="29"/>
        <v>0</v>
      </c>
      <c r="S51" s="242"/>
      <c r="T51" s="242"/>
      <c r="U51" s="242"/>
      <c r="V51" s="242"/>
      <c r="W51" s="242"/>
      <c r="X51" s="242"/>
      <c r="Y51" s="242"/>
      <c r="Z51" s="242"/>
      <c r="AA51" s="242"/>
      <c r="AB51" s="242"/>
      <c r="AC51" s="242"/>
      <c r="AD51" s="242"/>
      <c r="AE51" s="242"/>
      <c r="AF51" s="242"/>
      <c r="AG51" s="242"/>
      <c r="AH51" s="242"/>
      <c r="AI51" s="242"/>
      <c r="AJ51" s="242"/>
      <c r="AK51" s="242"/>
      <c r="AL51" s="242"/>
      <c r="AM51" s="242"/>
      <c r="AN51" s="242"/>
      <c r="AO51" s="242"/>
      <c r="AP51" s="242"/>
      <c r="AQ51" s="242"/>
      <c r="AR51" s="242"/>
      <c r="AS51" s="242"/>
      <c r="AT51" s="242"/>
      <c r="AU51" s="242"/>
      <c r="AV51" s="242"/>
      <c r="AW51" s="242"/>
      <c r="AX51" s="242"/>
      <c r="AY51" s="242"/>
      <c r="AZ51" s="242"/>
      <c r="BA51" s="242"/>
      <c r="BB51" s="242"/>
      <c r="BC51" s="242"/>
      <c r="BD51" s="242"/>
      <c r="BE51" s="242"/>
      <c r="BF51" s="242"/>
      <c r="BG51" s="242"/>
      <c r="BH51" s="242"/>
      <c r="BI51" s="242"/>
    </row>
    <row r="52" spans="1:61" s="206" customFormat="1">
      <c r="A52" s="241" t="s">
        <v>180</v>
      </c>
      <c r="B52" s="242">
        <f>IFERROR(B13/B5,0)</f>
        <v>0</v>
      </c>
      <c r="C52" s="242">
        <f t="shared" ref="C52:R52" si="30">IFERROR(C13/C5,0)</f>
        <v>0</v>
      </c>
      <c r="D52" s="242">
        <f t="shared" si="30"/>
        <v>0</v>
      </c>
      <c r="E52" s="242">
        <f t="shared" si="30"/>
        <v>0</v>
      </c>
      <c r="F52" s="242">
        <f t="shared" si="30"/>
        <v>0</v>
      </c>
      <c r="G52" s="242">
        <f t="shared" si="30"/>
        <v>0</v>
      </c>
      <c r="H52" s="242">
        <f t="shared" si="30"/>
        <v>0</v>
      </c>
      <c r="I52" s="242">
        <f t="shared" si="30"/>
        <v>0</v>
      </c>
      <c r="J52" s="242">
        <f t="shared" si="30"/>
        <v>0</v>
      </c>
      <c r="K52" s="242">
        <f t="shared" si="30"/>
        <v>0</v>
      </c>
      <c r="L52" s="242">
        <f t="shared" si="30"/>
        <v>0</v>
      </c>
      <c r="M52" s="242">
        <f t="shared" si="30"/>
        <v>0</v>
      </c>
      <c r="N52" s="242">
        <f t="shared" si="30"/>
        <v>0</v>
      </c>
      <c r="O52" s="242">
        <f t="shared" si="30"/>
        <v>0</v>
      </c>
      <c r="P52" s="242">
        <f t="shared" si="30"/>
        <v>0</v>
      </c>
      <c r="Q52" s="242">
        <f t="shared" si="30"/>
        <v>0</v>
      </c>
      <c r="R52" s="242">
        <f t="shared" si="30"/>
        <v>0</v>
      </c>
      <c r="S52" s="242"/>
      <c r="T52" s="242"/>
      <c r="U52" s="242"/>
      <c r="V52" s="242"/>
      <c r="W52" s="242"/>
      <c r="X52" s="242"/>
      <c r="Y52" s="242"/>
      <c r="Z52" s="242"/>
      <c r="AA52" s="242"/>
      <c r="AB52" s="242"/>
      <c r="AC52" s="242"/>
      <c r="AD52" s="242"/>
      <c r="AE52" s="242"/>
      <c r="AF52" s="242"/>
      <c r="AG52" s="242"/>
      <c r="AH52" s="242"/>
      <c r="AI52" s="242"/>
      <c r="AJ52" s="242"/>
      <c r="AK52" s="242"/>
      <c r="AL52" s="242"/>
      <c r="AM52" s="242"/>
      <c r="AN52" s="242"/>
      <c r="AO52" s="242"/>
      <c r="AP52" s="242"/>
      <c r="AQ52" s="242"/>
      <c r="AR52" s="242"/>
      <c r="AS52" s="242"/>
      <c r="AT52" s="242"/>
      <c r="AU52" s="242"/>
      <c r="AV52" s="242"/>
      <c r="AW52" s="242"/>
      <c r="AX52" s="242"/>
      <c r="AY52" s="242"/>
      <c r="AZ52" s="242"/>
      <c r="BA52" s="242"/>
      <c r="BB52" s="242"/>
      <c r="BC52" s="242"/>
      <c r="BD52" s="242"/>
      <c r="BE52" s="242"/>
      <c r="BF52" s="242"/>
      <c r="BG52" s="242"/>
      <c r="BH52" s="242"/>
      <c r="BI52" s="242"/>
    </row>
    <row r="53" spans="1:61" s="206" customFormat="1">
      <c r="A53" s="241" t="s">
        <v>181</v>
      </c>
      <c r="B53" s="242">
        <f>IFERROR(B10/(B13+B26),0)</f>
        <v>0</v>
      </c>
      <c r="C53" s="242">
        <f t="shared" ref="C53:R53" si="31">IFERROR(C10/(C13+C26),0)</f>
        <v>0</v>
      </c>
      <c r="D53" s="242">
        <f t="shared" si="31"/>
        <v>0</v>
      </c>
      <c r="E53" s="242">
        <f t="shared" si="31"/>
        <v>0</v>
      </c>
      <c r="F53" s="242">
        <f t="shared" si="31"/>
        <v>0</v>
      </c>
      <c r="G53" s="242">
        <f t="shared" si="31"/>
        <v>0</v>
      </c>
      <c r="H53" s="242">
        <f t="shared" si="31"/>
        <v>0</v>
      </c>
      <c r="I53" s="242">
        <f t="shared" si="31"/>
        <v>0</v>
      </c>
      <c r="J53" s="242">
        <f t="shared" si="31"/>
        <v>8.6928403516583987</v>
      </c>
      <c r="K53" s="242">
        <f t="shared" si="31"/>
        <v>0</v>
      </c>
      <c r="L53" s="242">
        <f t="shared" si="31"/>
        <v>0</v>
      </c>
      <c r="M53" s="242">
        <f t="shared" si="31"/>
        <v>8.6928403516583987</v>
      </c>
      <c r="N53" s="242">
        <f t="shared" si="31"/>
        <v>0</v>
      </c>
      <c r="O53" s="242">
        <f t="shared" si="31"/>
        <v>0</v>
      </c>
      <c r="P53" s="242">
        <f t="shared" si="31"/>
        <v>0</v>
      </c>
      <c r="Q53" s="242">
        <f t="shared" si="31"/>
        <v>0</v>
      </c>
      <c r="R53" s="242">
        <f t="shared" si="31"/>
        <v>8.6928403516583987</v>
      </c>
      <c r="S53" s="242"/>
      <c r="T53" s="242"/>
      <c r="U53" s="242"/>
      <c r="V53" s="242"/>
      <c r="W53" s="242"/>
      <c r="X53" s="242"/>
      <c r="Y53" s="242"/>
      <c r="Z53" s="242"/>
      <c r="AA53" s="242"/>
      <c r="AB53" s="242"/>
      <c r="AC53" s="242"/>
      <c r="AD53" s="242"/>
      <c r="AE53" s="242"/>
      <c r="AF53" s="242"/>
      <c r="AG53" s="242"/>
      <c r="AH53" s="242"/>
      <c r="AI53" s="242"/>
      <c r="AJ53" s="242"/>
      <c r="AK53" s="242"/>
      <c r="AL53" s="242"/>
      <c r="AM53" s="242"/>
      <c r="AN53" s="242"/>
      <c r="AO53" s="242"/>
      <c r="AP53" s="242"/>
      <c r="AQ53" s="242"/>
      <c r="AR53" s="242"/>
      <c r="AS53" s="242"/>
      <c r="AT53" s="242"/>
      <c r="AU53" s="242"/>
      <c r="AV53" s="242"/>
      <c r="AW53" s="242"/>
      <c r="AX53" s="242"/>
      <c r="AY53" s="242"/>
      <c r="AZ53" s="242"/>
      <c r="BA53" s="242"/>
      <c r="BB53" s="242"/>
      <c r="BC53" s="242"/>
      <c r="BD53" s="242"/>
      <c r="BE53" s="242"/>
      <c r="BF53" s="242"/>
      <c r="BG53" s="242"/>
      <c r="BH53" s="242"/>
      <c r="BI53" s="242"/>
    </row>
    <row r="54" spans="1:61" s="206" customFormat="1">
      <c r="A54" s="241" t="s">
        <v>182</v>
      </c>
      <c r="B54" s="242">
        <f>IFERROR((B15+B26)/B10,0)</f>
        <v>0</v>
      </c>
      <c r="C54" s="242">
        <f t="shared" ref="C54:R54" si="32">IFERROR((C15+C26)/C10,0)</f>
        <v>0</v>
      </c>
      <c r="D54" s="242">
        <f t="shared" si="32"/>
        <v>0</v>
      </c>
      <c r="E54" s="242">
        <f t="shared" si="32"/>
        <v>0</v>
      </c>
      <c r="F54" s="242">
        <f t="shared" si="32"/>
        <v>0</v>
      </c>
      <c r="G54" s="242">
        <f t="shared" si="32"/>
        <v>0</v>
      </c>
      <c r="H54" s="242">
        <f t="shared" si="32"/>
        <v>0</v>
      </c>
      <c r="I54" s="242">
        <f t="shared" si="32"/>
        <v>0</v>
      </c>
      <c r="J54" s="242">
        <f t="shared" si="32"/>
        <v>0.2092967357299691</v>
      </c>
      <c r="K54" s="242">
        <f t="shared" si="32"/>
        <v>0</v>
      </c>
      <c r="L54" s="242">
        <f t="shared" si="32"/>
        <v>0</v>
      </c>
      <c r="M54" s="242">
        <f t="shared" si="32"/>
        <v>0.2092967357299691</v>
      </c>
      <c r="N54" s="242">
        <f t="shared" si="32"/>
        <v>0</v>
      </c>
      <c r="O54" s="242">
        <f t="shared" si="32"/>
        <v>0</v>
      </c>
      <c r="P54" s="242">
        <f t="shared" si="32"/>
        <v>0</v>
      </c>
      <c r="Q54" s="242">
        <f t="shared" si="32"/>
        <v>0</v>
      </c>
      <c r="R54" s="242">
        <f t="shared" si="32"/>
        <v>0.2092967357299691</v>
      </c>
      <c r="S54" s="242"/>
      <c r="T54" s="242"/>
      <c r="U54" s="242"/>
      <c r="V54" s="242"/>
      <c r="W54" s="242"/>
      <c r="X54" s="242"/>
      <c r="Y54" s="242"/>
      <c r="Z54" s="242"/>
      <c r="AA54" s="242"/>
      <c r="AB54" s="242"/>
      <c r="AC54" s="242"/>
      <c r="AD54" s="242"/>
      <c r="AE54" s="242"/>
      <c r="AF54" s="242"/>
      <c r="AG54" s="242"/>
      <c r="AH54" s="242"/>
      <c r="AI54" s="242"/>
      <c r="AJ54" s="242"/>
      <c r="AK54" s="242"/>
      <c r="AL54" s="242"/>
      <c r="AM54" s="242"/>
      <c r="AN54" s="242"/>
      <c r="AO54" s="242"/>
      <c r="AP54" s="242"/>
      <c r="AQ54" s="242"/>
      <c r="AR54" s="242"/>
      <c r="AS54" s="242"/>
      <c r="AT54" s="242"/>
      <c r="AU54" s="242"/>
      <c r="AV54" s="242"/>
      <c r="AW54" s="242"/>
      <c r="AX54" s="242"/>
      <c r="AY54" s="242"/>
      <c r="AZ54" s="242"/>
      <c r="BA54" s="242"/>
      <c r="BB54" s="242"/>
      <c r="BC54" s="242"/>
      <c r="BD54" s="242"/>
      <c r="BE54" s="242"/>
      <c r="BF54" s="242"/>
      <c r="BG54" s="242"/>
      <c r="BH54" s="242"/>
      <c r="BI54" s="242"/>
    </row>
    <row r="55" spans="1:61">
      <c r="A55" s="242"/>
      <c r="B55" s="242"/>
    </row>
    <row r="56" spans="1:61">
      <c r="A56" s="242"/>
      <c r="B56" s="242"/>
    </row>
    <row r="57" spans="1:61">
      <c r="A57" s="242"/>
      <c r="B57" s="242"/>
    </row>
    <row r="58" spans="1:61">
      <c r="A58" s="242"/>
      <c r="B58" s="242"/>
    </row>
    <row r="59" spans="1:61">
      <c r="A59" s="242"/>
      <c r="B59" s="242"/>
    </row>
    <row r="60" spans="1:61">
      <c r="A60" s="242"/>
      <c r="B60" s="242"/>
    </row>
    <row r="61" spans="1:61">
      <c r="A61" s="242"/>
      <c r="B61" s="242"/>
    </row>
    <row r="62" spans="1:61">
      <c r="A62" s="242"/>
      <c r="B62" s="242"/>
    </row>
    <row r="63" spans="1:61">
      <c r="A63" s="242"/>
      <c r="B63" s="242"/>
    </row>
    <row r="64" spans="1:61">
      <c r="A64" s="242"/>
      <c r="B64" s="242"/>
    </row>
    <row r="65" spans="1:2">
      <c r="A65" s="242"/>
      <c r="B65" s="242"/>
    </row>
    <row r="66" spans="1:2">
      <c r="A66" s="272" t="s">
        <v>183</v>
      </c>
      <c r="B66" s="242"/>
    </row>
    <row r="67" spans="1:2">
      <c r="B67" s="242"/>
    </row>
    <row r="68" spans="1:2">
      <c r="A68" s="273" t="s">
        <v>178</v>
      </c>
      <c r="B68" s="242"/>
    </row>
    <row r="69" spans="1:2">
      <c r="A69" s="272" t="s">
        <v>184</v>
      </c>
      <c r="B69" s="242"/>
    </row>
    <row r="70" spans="1:2">
      <c r="A70" s="272" t="s">
        <v>185</v>
      </c>
      <c r="B70" s="239"/>
    </row>
    <row r="71" spans="1:2">
      <c r="A71" s="272" t="s">
        <v>186</v>
      </c>
      <c r="B71" s="221"/>
    </row>
    <row r="72" spans="1:2">
      <c r="A72" s="272" t="s">
        <v>187</v>
      </c>
    </row>
    <row r="73" spans="1:2">
      <c r="A73" s="272" t="s">
        <v>188</v>
      </c>
      <c r="B73" s="239" t="e">
        <f>B14/B5</f>
        <v>#DIV/0!</v>
      </c>
    </row>
    <row r="74" spans="1:2">
      <c r="A74" s="272" t="s">
        <v>189</v>
      </c>
      <c r="B74" s="239" t="e">
        <f>(B19+B20+B21-B89)/B5</f>
        <v>#DIV/0!</v>
      </c>
    </row>
    <row r="75" spans="1:2">
      <c r="A75" s="272"/>
      <c r="B75" s="239" t="e">
        <f>B12/(B17+B18+B19)</f>
        <v>#DIV/0!</v>
      </c>
    </row>
    <row r="76" spans="1:2">
      <c r="A76" s="273" t="s">
        <v>190</v>
      </c>
      <c r="B76" s="206" t="e">
        <f>(B20+B21)/B14</f>
        <v>#DIV/0!</v>
      </c>
    </row>
    <row r="77" spans="1:2">
      <c r="A77" s="272" t="s">
        <v>191</v>
      </c>
      <c r="B77" s="206" t="e">
        <f>B35/B14</f>
        <v>#DIV/0!</v>
      </c>
    </row>
    <row r="78" spans="1:2">
      <c r="A78" s="272" t="s">
        <v>192</v>
      </c>
      <c r="B78" s="274" t="e">
        <f>ROUND(B5/(B4-B5),0)</f>
        <v>#DIV/0!</v>
      </c>
    </row>
    <row r="79" spans="1:2">
      <c r="A79" s="272" t="s">
        <v>193</v>
      </c>
    </row>
    <row r="80" spans="1:2">
      <c r="A80" s="272" t="s">
        <v>194</v>
      </c>
    </row>
    <row r="81" spans="1:2">
      <c r="A81" s="272" t="s">
        <v>195</v>
      </c>
    </row>
    <row r="82" spans="1:2">
      <c r="A82" s="272"/>
    </row>
    <row r="83" spans="1:2">
      <c r="A83" s="273" t="s">
        <v>196</v>
      </c>
    </row>
    <row r="84" spans="1:2">
      <c r="A84" s="272" t="s">
        <v>197</v>
      </c>
    </row>
    <row r="85" spans="1:2">
      <c r="A85" s="272" t="s">
        <v>198</v>
      </c>
    </row>
    <row r="86" spans="1:2">
      <c r="A86" s="272" t="s">
        <v>199</v>
      </c>
    </row>
    <row r="87" spans="1:2">
      <c r="A87" s="272"/>
    </row>
    <row r="88" spans="1:2">
      <c r="A88" s="273" t="s">
        <v>200</v>
      </c>
      <c r="B88" s="239"/>
    </row>
    <row r="89" spans="1:2">
      <c r="A89" s="272" t="s">
        <v>202</v>
      </c>
      <c r="B89" s="239"/>
    </row>
    <row r="90" spans="1:2">
      <c r="A90" s="272" t="s">
        <v>203</v>
      </c>
      <c r="B90" s="206">
        <f>B88+B89</f>
        <v>0</v>
      </c>
    </row>
    <row r="91" spans="1:2">
      <c r="A91" s="272" t="s">
        <v>204</v>
      </c>
    </row>
    <row r="92" spans="1:2">
      <c r="A92" s="272"/>
    </row>
    <row r="93" spans="1:2">
      <c r="A93" s="273" t="s">
        <v>205</v>
      </c>
      <c r="B93" s="239"/>
    </row>
    <row r="94" spans="1:2">
      <c r="A94" s="272" t="s">
        <v>206</v>
      </c>
      <c r="B94" s="239"/>
    </row>
    <row r="95" spans="1:2">
      <c r="A95" s="272" t="s">
        <v>207</v>
      </c>
      <c r="B95" s="206">
        <f>B93+B94</f>
        <v>0</v>
      </c>
    </row>
    <row r="96" spans="1:2">
      <c r="A96" s="272" t="s">
        <v>208</v>
      </c>
    </row>
    <row r="97" spans="1:18">
      <c r="A97" s="272"/>
    </row>
    <row r="98" spans="1:18">
      <c r="A98" s="273" t="s">
        <v>209</v>
      </c>
      <c r="B98" s="239"/>
    </row>
    <row r="99" spans="1:18">
      <c r="A99" s="275" t="s">
        <v>210</v>
      </c>
      <c r="B99" s="239"/>
    </row>
    <row r="100" spans="1:18">
      <c r="A100" s="276" t="s">
        <v>211</v>
      </c>
      <c r="B100" s="206">
        <f>B98-B99</f>
        <v>0</v>
      </c>
    </row>
    <row r="101" spans="1:18">
      <c r="A101" s="275" t="s">
        <v>212</v>
      </c>
    </row>
    <row r="102" spans="1:18">
      <c r="A102" s="276"/>
    </row>
    <row r="103" spans="1:18">
      <c r="A103" s="276" t="s">
        <v>213</v>
      </c>
      <c r="B103" s="206" t="e">
        <f>B14/#REF!/1000</f>
        <v>#REF!</v>
      </c>
    </row>
    <row r="104" spans="1:18">
      <c r="A104" s="276" t="s">
        <v>214</v>
      </c>
      <c r="B104" s="206" t="e">
        <f>-B25/#REF!/1000</f>
        <v>#REF!</v>
      </c>
    </row>
    <row r="105" spans="1:18">
      <c r="A105" s="276" t="s">
        <v>215</v>
      </c>
      <c r="B105" s="239" t="e">
        <f>B103+B104</f>
        <v>#REF!</v>
      </c>
    </row>
    <row r="106" spans="1:18">
      <c r="A106" s="275" t="s">
        <v>216</v>
      </c>
      <c r="C106" s="242" t="e">
        <f>C141-C39/#REF!</f>
        <v>#REF!</v>
      </c>
      <c r="D106" s="242" t="e">
        <f>D141-D39/#REF!</f>
        <v>#REF!</v>
      </c>
      <c r="E106" s="242" t="e">
        <f>E141-E39/#REF!</f>
        <v>#REF!</v>
      </c>
      <c r="F106" s="242" t="e">
        <f>F141-F39/#REF!</f>
        <v>#REF!</v>
      </c>
      <c r="G106" s="242" t="e">
        <f>G141-G39/#REF!</f>
        <v>#REF!</v>
      </c>
      <c r="H106" s="242" t="e">
        <f>H141-H39/#REF!</f>
        <v>#REF!</v>
      </c>
      <c r="I106" s="242" t="e">
        <f>I141-I39/#REF!</f>
        <v>#REF!</v>
      </c>
      <c r="J106" s="242" t="e">
        <f>J141-J39/#REF!</f>
        <v>#REF!</v>
      </c>
      <c r="K106" s="242" t="e">
        <f>K141-K39/#REF!</f>
        <v>#REF!</v>
      </c>
      <c r="L106" s="242" t="e">
        <f>L141-L39/#REF!</f>
        <v>#REF!</v>
      </c>
      <c r="M106" s="242" t="e">
        <f>M141-M39/#REF!</f>
        <v>#REF!</v>
      </c>
      <c r="N106" s="242" t="e">
        <f>N141-N39/#REF!</f>
        <v>#REF!</v>
      </c>
      <c r="O106" s="242" t="e">
        <f>O141-O39/#REF!</f>
        <v>#REF!</v>
      </c>
      <c r="P106" s="242" t="e">
        <f>P141-P39/#REF!</f>
        <v>#REF!</v>
      </c>
      <c r="Q106" s="242" t="e">
        <f>Q141-Q39/#REF!</f>
        <v>#REF!</v>
      </c>
      <c r="R106" s="242" t="e">
        <f>R141-R39/#REF!</f>
        <v>#REF!</v>
      </c>
    </row>
    <row r="107" spans="1:18">
      <c r="A107" s="276"/>
      <c r="B107" s="206" t="e">
        <f>-B32/#REF!/1000</f>
        <v>#REF!</v>
      </c>
      <c r="C107" s="260" t="s">
        <v>4</v>
      </c>
      <c r="D107" s="260" t="s">
        <v>5</v>
      </c>
      <c r="E107" s="261" t="s">
        <v>14</v>
      </c>
      <c r="F107" s="260" t="s">
        <v>133</v>
      </c>
      <c r="G107" s="260" t="s">
        <v>134</v>
      </c>
      <c r="H107" s="260" t="s">
        <v>135</v>
      </c>
      <c r="I107" s="261" t="s">
        <v>15</v>
      </c>
      <c r="J107" s="260" t="s">
        <v>16</v>
      </c>
      <c r="K107" s="260" t="s">
        <v>8</v>
      </c>
      <c r="L107" s="260" t="s">
        <v>9</v>
      </c>
      <c r="M107" s="261" t="s">
        <v>17</v>
      </c>
      <c r="N107" s="260" t="s">
        <v>136</v>
      </c>
      <c r="O107" s="260" t="s">
        <v>137</v>
      </c>
      <c r="P107" s="260" t="s">
        <v>138</v>
      </c>
      <c r="Q107" s="261" t="s">
        <v>18</v>
      </c>
      <c r="R107" s="260" t="s">
        <v>19</v>
      </c>
    </row>
    <row r="108" spans="1:18">
      <c r="A108" s="275" t="s">
        <v>217</v>
      </c>
      <c r="B108" s="206" t="e">
        <f>-B33/#REF!/1000</f>
        <v>#REF!</v>
      </c>
      <c r="C108" s="153" t="e">
        <f>C6/#REF!</f>
        <v>#REF!</v>
      </c>
      <c r="D108" s="153" t="e">
        <f>D6/#REF!</f>
        <v>#REF!</v>
      </c>
      <c r="E108" s="153" t="e">
        <f>SUM(B108:D108)</f>
        <v>#REF!</v>
      </c>
      <c r="F108" s="153" t="e">
        <f>F6/#REF!</f>
        <v>#REF!</v>
      </c>
      <c r="G108" s="153" t="e">
        <f>G6/#REF!</f>
        <v>#REF!</v>
      </c>
      <c r="H108" s="153" t="e">
        <f>H6/#REF!</f>
        <v>#REF!</v>
      </c>
      <c r="I108" s="153" t="e">
        <f>SUM(F108:H108)</f>
        <v>#REF!</v>
      </c>
      <c r="J108" s="153" t="e">
        <f>J6/#REF!</f>
        <v>#REF!</v>
      </c>
      <c r="K108" s="153" t="e">
        <f>K6/#REF!</f>
        <v>#REF!</v>
      </c>
      <c r="L108" s="153" t="e">
        <f>L6/#REF!</f>
        <v>#REF!</v>
      </c>
      <c r="M108" s="153" t="e">
        <f>SUM(J108:L108)</f>
        <v>#REF!</v>
      </c>
      <c r="N108" s="153" t="e">
        <f>N6/#REF!</f>
        <v>#REF!</v>
      </c>
      <c r="O108" s="153" t="e">
        <f>O6/#REF!</f>
        <v>#REF!</v>
      </c>
      <c r="P108" s="153" t="e">
        <f>P6/#REF!</f>
        <v>#REF!</v>
      </c>
      <c r="Q108" s="153" t="e">
        <f>SUM(N108:P108)</f>
        <v>#REF!</v>
      </c>
      <c r="R108" s="153" t="e">
        <f>E108+I108+M108+Q108</f>
        <v>#REF!</v>
      </c>
    </row>
    <row r="109" spans="1:18">
      <c r="B109" s="239" t="e">
        <f>-B34/#REF!/1000</f>
        <v>#REF!</v>
      </c>
      <c r="C109" s="153" t="e">
        <f>C7/#REF!</f>
        <v>#REF!</v>
      </c>
      <c r="D109" s="153" t="e">
        <f>D7/#REF!</f>
        <v>#REF!</v>
      </c>
      <c r="E109" s="153" t="e">
        <f>SUM(B109:D109)</f>
        <v>#REF!</v>
      </c>
      <c r="F109" s="153" t="e">
        <f>F7/#REF!</f>
        <v>#REF!</v>
      </c>
      <c r="G109" s="153" t="e">
        <f>G7/#REF!</f>
        <v>#REF!</v>
      </c>
      <c r="H109" s="153" t="e">
        <f>H7/#REF!</f>
        <v>#REF!</v>
      </c>
      <c r="I109" s="153" t="e">
        <f>SUM(F109:H109)</f>
        <v>#REF!</v>
      </c>
      <c r="J109" s="153" t="e">
        <f>J7/#REF!</f>
        <v>#REF!</v>
      </c>
      <c r="K109" s="153" t="e">
        <f>K7/#REF!</f>
        <v>#REF!</v>
      </c>
      <c r="L109" s="153" t="e">
        <f>L7/#REF!</f>
        <v>#REF!</v>
      </c>
      <c r="M109" s="153" t="e">
        <f>SUM(J109:L109)</f>
        <v>#REF!</v>
      </c>
      <c r="N109" s="153" t="e">
        <f>N7/#REF!</f>
        <v>#REF!</v>
      </c>
      <c r="O109" s="153" t="e">
        <f>O7/#REF!</f>
        <v>#REF!</v>
      </c>
      <c r="P109" s="153" t="e">
        <f>P7/#REF!</f>
        <v>#REF!</v>
      </c>
      <c r="Q109" s="153" t="e">
        <f>SUM(N109:P109)</f>
        <v>#REF!</v>
      </c>
      <c r="R109" s="153" t="e">
        <f t="shared" ref="R109:R124" si="33">E109+I109+M109+Q109</f>
        <v>#REF!</v>
      </c>
    </row>
    <row r="110" spans="1:18">
      <c r="A110" s="273" t="s">
        <v>218</v>
      </c>
      <c r="B110" s="206" t="e">
        <f>B107+B108+B109</f>
        <v>#REF!</v>
      </c>
      <c r="C110" s="153" t="e">
        <f>C8/#REF!</f>
        <v>#REF!</v>
      </c>
      <c r="D110" s="153" t="e">
        <f>D8/#REF!</f>
        <v>#REF!</v>
      </c>
      <c r="E110" s="153" t="e">
        <f>SUM(B110:D110)</f>
        <v>#REF!</v>
      </c>
      <c r="F110" s="153" t="e">
        <f>F8/#REF!</f>
        <v>#REF!</v>
      </c>
      <c r="G110" s="153" t="e">
        <f>G8/#REF!</f>
        <v>#REF!</v>
      </c>
      <c r="H110" s="153" t="e">
        <f>H8/#REF!</f>
        <v>#REF!</v>
      </c>
      <c r="I110" s="153" t="e">
        <f>SUM(F110:H110)</f>
        <v>#REF!</v>
      </c>
      <c r="J110" s="153" t="e">
        <f>J8/#REF!</f>
        <v>#REF!</v>
      </c>
      <c r="K110" s="153" t="e">
        <f>K8/#REF!</f>
        <v>#REF!</v>
      </c>
      <c r="L110" s="153" t="e">
        <f>L8/#REF!</f>
        <v>#REF!</v>
      </c>
      <c r="M110" s="153" t="e">
        <f>SUM(J110:L110)</f>
        <v>#REF!</v>
      </c>
      <c r="N110" s="153" t="e">
        <f>N8/#REF!</f>
        <v>#REF!</v>
      </c>
      <c r="O110" s="153" t="e">
        <f>O8/#REF!</f>
        <v>#REF!</v>
      </c>
      <c r="P110" s="153" t="e">
        <f>P8/#REF!</f>
        <v>#REF!</v>
      </c>
      <c r="Q110" s="153" t="e">
        <f>SUM(N110:P110)</f>
        <v>#REF!</v>
      </c>
      <c r="R110" s="153" t="e">
        <f t="shared" si="33"/>
        <v>#REF!</v>
      </c>
    </row>
    <row r="111" spans="1:18">
      <c r="A111" s="275" t="s">
        <v>210</v>
      </c>
      <c r="C111" s="153" t="e">
        <f>C9/#REF!</f>
        <v>#REF!</v>
      </c>
      <c r="D111" s="153" t="e">
        <f>D9/#REF!</f>
        <v>#REF!</v>
      </c>
      <c r="E111" s="153" t="e">
        <f t="shared" ref="E111:E124" si="34">SUM(B111:D111)</f>
        <v>#REF!</v>
      </c>
      <c r="F111" s="153" t="e">
        <f>F9/#REF!</f>
        <v>#REF!</v>
      </c>
      <c r="G111" s="153" t="e">
        <f>G9/#REF!</f>
        <v>#REF!</v>
      </c>
      <c r="H111" s="153" t="e">
        <f>H9/#REF!</f>
        <v>#REF!</v>
      </c>
      <c r="I111" s="153" t="e">
        <f t="shared" ref="I111:I124" si="35">SUM(F111:H111)</f>
        <v>#REF!</v>
      </c>
      <c r="J111" s="153" t="e">
        <f>J9/#REF!</f>
        <v>#REF!</v>
      </c>
      <c r="K111" s="153" t="e">
        <f>K9/#REF!</f>
        <v>#REF!</v>
      </c>
      <c r="L111" s="153" t="e">
        <f>L9/#REF!</f>
        <v>#REF!</v>
      </c>
      <c r="M111" s="153" t="e">
        <f t="shared" ref="M111:M124" si="36">SUM(J111:L111)</f>
        <v>#REF!</v>
      </c>
      <c r="N111" s="153" t="e">
        <f>N9/#REF!</f>
        <v>#REF!</v>
      </c>
      <c r="O111" s="153" t="e">
        <f>O9/#REF!</f>
        <v>#REF!</v>
      </c>
      <c r="P111" s="153" t="e">
        <f>P9/#REF!</f>
        <v>#REF!</v>
      </c>
      <c r="Q111" s="153" t="e">
        <f t="shared" ref="Q111:Q124" si="37">SUM(N111:P111)</f>
        <v>#REF!</v>
      </c>
      <c r="R111" s="153" t="e">
        <f t="shared" si="33"/>
        <v>#REF!</v>
      </c>
    </row>
    <row r="112" spans="1:18">
      <c r="A112" s="276" t="s">
        <v>211</v>
      </c>
      <c r="B112" s="206" t="e">
        <f>B105-B110</f>
        <v>#REF!</v>
      </c>
      <c r="C112" s="217" t="e">
        <f>C110-C111</f>
        <v>#REF!</v>
      </c>
      <c r="D112" s="217" t="e">
        <f>D110-D111</f>
        <v>#REF!</v>
      </c>
      <c r="E112" s="224" t="e">
        <f t="shared" si="34"/>
        <v>#REF!</v>
      </c>
      <c r="F112" s="217" t="e">
        <f>F110-F111</f>
        <v>#REF!</v>
      </c>
      <c r="G112" s="217" t="e">
        <f>G110-G111</f>
        <v>#REF!</v>
      </c>
      <c r="H112" s="217" t="e">
        <f>H110-H111</f>
        <v>#REF!</v>
      </c>
      <c r="I112" s="224" t="e">
        <f t="shared" si="35"/>
        <v>#REF!</v>
      </c>
      <c r="J112" s="217" t="e">
        <f>J110-J111</f>
        <v>#REF!</v>
      </c>
      <c r="K112" s="217" t="e">
        <f>K110-K111</f>
        <v>#REF!</v>
      </c>
      <c r="L112" s="217" t="e">
        <f>L110-L111</f>
        <v>#REF!</v>
      </c>
      <c r="M112" s="224" t="e">
        <f t="shared" si="36"/>
        <v>#REF!</v>
      </c>
      <c r="N112" s="217" t="e">
        <f>N110-N111</f>
        <v>#REF!</v>
      </c>
      <c r="O112" s="217" t="e">
        <f>O110-O111</f>
        <v>#REF!</v>
      </c>
      <c r="P112" s="217" t="e">
        <f>P110-P111</f>
        <v>#REF!</v>
      </c>
      <c r="Q112" s="224" t="e">
        <f t="shared" si="37"/>
        <v>#REF!</v>
      </c>
      <c r="R112" s="224" t="e">
        <f t="shared" si="33"/>
        <v>#REF!</v>
      </c>
    </row>
    <row r="113" spans="1:18">
      <c r="A113" s="275" t="s">
        <v>212</v>
      </c>
      <c r="C113" s="153" t="e">
        <f>C11/#REF!</f>
        <v>#REF!</v>
      </c>
      <c r="D113" s="153" t="e">
        <f>D11/#REF!</f>
        <v>#REF!</v>
      </c>
      <c r="E113" s="153" t="e">
        <f t="shared" si="34"/>
        <v>#REF!</v>
      </c>
      <c r="F113" s="153" t="e">
        <f>F11/#REF!</f>
        <v>#REF!</v>
      </c>
      <c r="G113" s="153" t="e">
        <f>G11/#REF!</f>
        <v>#REF!</v>
      </c>
      <c r="H113" s="153" t="e">
        <f>H11/#REF!</f>
        <v>#REF!</v>
      </c>
      <c r="I113" s="153" t="e">
        <f t="shared" si="35"/>
        <v>#REF!</v>
      </c>
      <c r="J113" s="153" t="e">
        <f>J11/#REF!</f>
        <v>#REF!</v>
      </c>
      <c r="K113" s="153" t="e">
        <f>K11/#REF!</f>
        <v>#REF!</v>
      </c>
      <c r="L113" s="153" t="e">
        <f>L11/#REF!</f>
        <v>#REF!</v>
      </c>
      <c r="M113" s="153" t="e">
        <f t="shared" si="36"/>
        <v>#REF!</v>
      </c>
      <c r="N113" s="153" t="e">
        <f>N11/#REF!</f>
        <v>#REF!</v>
      </c>
      <c r="O113" s="153" t="e">
        <f>O11/#REF!</f>
        <v>#REF!</v>
      </c>
      <c r="P113" s="153" t="e">
        <f>P11/#REF!</f>
        <v>#REF!</v>
      </c>
      <c r="Q113" s="153" t="e">
        <f t="shared" si="37"/>
        <v>#REF!</v>
      </c>
      <c r="R113" s="153" t="e">
        <f t="shared" si="33"/>
        <v>#REF!</v>
      </c>
    </row>
    <row r="114" spans="1:18">
      <c r="A114" s="276"/>
      <c r="C114" s="153" t="e">
        <f>C12/#REF!</f>
        <v>#REF!</v>
      </c>
      <c r="D114" s="153" t="e">
        <f>D12/#REF!</f>
        <v>#REF!</v>
      </c>
      <c r="E114" s="153" t="e">
        <f t="shared" si="34"/>
        <v>#REF!</v>
      </c>
      <c r="F114" s="153" t="e">
        <f>F12/#REF!</f>
        <v>#REF!</v>
      </c>
      <c r="G114" s="153" t="e">
        <f>G12/#REF!</f>
        <v>#REF!</v>
      </c>
      <c r="H114" s="153" t="e">
        <f>H12/#REF!</f>
        <v>#REF!</v>
      </c>
      <c r="I114" s="153" t="e">
        <f t="shared" si="35"/>
        <v>#REF!</v>
      </c>
      <c r="J114" s="153" t="e">
        <f>J12/#REF!</f>
        <v>#REF!</v>
      </c>
      <c r="K114" s="153" t="e">
        <f>K12/#REF!</f>
        <v>#REF!</v>
      </c>
      <c r="L114" s="153" t="e">
        <f>L12/#REF!</f>
        <v>#REF!</v>
      </c>
      <c r="M114" s="153" t="e">
        <f t="shared" si="36"/>
        <v>#REF!</v>
      </c>
      <c r="N114" s="153" t="e">
        <f>N12/#REF!</f>
        <v>#REF!</v>
      </c>
      <c r="O114" s="153" t="e">
        <f>O12/#REF!</f>
        <v>#REF!</v>
      </c>
      <c r="P114" s="153" t="e">
        <f>P12/#REF!</f>
        <v>#REF!</v>
      </c>
      <c r="Q114" s="153" t="e">
        <f t="shared" si="37"/>
        <v>#REF!</v>
      </c>
      <c r="R114" s="153" t="e">
        <f t="shared" si="33"/>
        <v>#REF!</v>
      </c>
    </row>
    <row r="115" spans="1:18">
      <c r="A115" s="276" t="s">
        <v>213</v>
      </c>
      <c r="C115" s="153" t="e">
        <f>C13/#REF!</f>
        <v>#REF!</v>
      </c>
      <c r="D115" s="153" t="e">
        <f>D13/#REF!</f>
        <v>#REF!</v>
      </c>
      <c r="E115" s="153" t="e">
        <f t="shared" si="34"/>
        <v>#REF!</v>
      </c>
      <c r="F115" s="153" t="e">
        <f>F13/#REF!</f>
        <v>#REF!</v>
      </c>
      <c r="G115" s="153" t="e">
        <f>G13/#REF!</f>
        <v>#REF!</v>
      </c>
      <c r="H115" s="153" t="e">
        <f>H13/#REF!</f>
        <v>#REF!</v>
      </c>
      <c r="I115" s="153" t="e">
        <f t="shared" si="35"/>
        <v>#REF!</v>
      </c>
      <c r="J115" s="153" t="e">
        <f>J13/#REF!</f>
        <v>#REF!</v>
      </c>
      <c r="K115" s="153" t="e">
        <f>K13/#REF!</f>
        <v>#REF!</v>
      </c>
      <c r="L115" s="153" t="e">
        <f>L13/#REF!</f>
        <v>#REF!</v>
      </c>
      <c r="M115" s="153" t="e">
        <f t="shared" si="36"/>
        <v>#REF!</v>
      </c>
      <c r="N115" s="153" t="e">
        <f>N13/#REF!</f>
        <v>#REF!</v>
      </c>
      <c r="O115" s="153" t="e">
        <f>O13/#REF!</f>
        <v>#REF!</v>
      </c>
      <c r="P115" s="153" t="e">
        <f>P13/#REF!</f>
        <v>#REF!</v>
      </c>
      <c r="Q115" s="153" t="e">
        <f t="shared" si="37"/>
        <v>#REF!</v>
      </c>
      <c r="R115" s="153" t="e">
        <f t="shared" si="33"/>
        <v>#REF!</v>
      </c>
    </row>
    <row r="116" spans="1:18">
      <c r="A116" s="276" t="s">
        <v>214</v>
      </c>
      <c r="C116" s="153" t="e">
        <f>C14/#REF!</f>
        <v>#REF!</v>
      </c>
      <c r="D116" s="153" t="e">
        <f>D14/#REF!</f>
        <v>#REF!</v>
      </c>
      <c r="E116" s="153" t="e">
        <f t="shared" si="34"/>
        <v>#REF!</v>
      </c>
      <c r="F116" s="153" t="e">
        <f>F14/#REF!</f>
        <v>#REF!</v>
      </c>
      <c r="G116" s="153" t="e">
        <f>G14/#REF!</f>
        <v>#REF!</v>
      </c>
      <c r="H116" s="153" t="e">
        <f>H14/#REF!</f>
        <v>#REF!</v>
      </c>
      <c r="I116" s="153" t="e">
        <f t="shared" si="35"/>
        <v>#REF!</v>
      </c>
      <c r="J116" s="153" t="e">
        <f>J14/#REF!</f>
        <v>#REF!</v>
      </c>
      <c r="K116" s="153" t="e">
        <f>K14/#REF!</f>
        <v>#REF!</v>
      </c>
      <c r="L116" s="153" t="e">
        <f>L14/#REF!</f>
        <v>#REF!</v>
      </c>
      <c r="M116" s="153" t="e">
        <f t="shared" si="36"/>
        <v>#REF!</v>
      </c>
      <c r="N116" s="153" t="e">
        <f>N14/#REF!</f>
        <v>#REF!</v>
      </c>
      <c r="O116" s="153" t="e">
        <f>O14/#REF!</f>
        <v>#REF!</v>
      </c>
      <c r="P116" s="153" t="e">
        <f>P14/#REF!</f>
        <v>#REF!</v>
      </c>
      <c r="Q116" s="153" t="e">
        <f t="shared" si="37"/>
        <v>#REF!</v>
      </c>
      <c r="R116" s="153" t="e">
        <f t="shared" si="33"/>
        <v>#REF!</v>
      </c>
    </row>
    <row r="117" spans="1:18">
      <c r="A117" s="276" t="s">
        <v>215</v>
      </c>
      <c r="B117" s="239">
        <f>B115+B116</f>
        <v>0</v>
      </c>
      <c r="C117" s="153" t="e">
        <f>C15/#REF!</f>
        <v>#REF!</v>
      </c>
      <c r="D117" s="153" t="e">
        <f>D15/#REF!</f>
        <v>#REF!</v>
      </c>
      <c r="E117" s="153" t="e">
        <f t="shared" si="34"/>
        <v>#REF!</v>
      </c>
      <c r="F117" s="153" t="e">
        <f>F15/#REF!</f>
        <v>#REF!</v>
      </c>
      <c r="G117" s="153" t="e">
        <f>G15/#REF!</f>
        <v>#REF!</v>
      </c>
      <c r="H117" s="153" t="e">
        <f>H15/#REF!</f>
        <v>#REF!</v>
      </c>
      <c r="I117" s="153" t="e">
        <f t="shared" si="35"/>
        <v>#REF!</v>
      </c>
      <c r="J117" s="153" t="e">
        <f>J15/#REF!</f>
        <v>#REF!</v>
      </c>
      <c r="K117" s="153" t="e">
        <f>K15/#REF!</f>
        <v>#REF!</v>
      </c>
      <c r="L117" s="153" t="e">
        <f>L15/#REF!</f>
        <v>#REF!</v>
      </c>
      <c r="M117" s="153" t="e">
        <f t="shared" si="36"/>
        <v>#REF!</v>
      </c>
      <c r="N117" s="153" t="e">
        <f>N15/#REF!</f>
        <v>#REF!</v>
      </c>
      <c r="O117" s="153" t="e">
        <f>O15/#REF!</f>
        <v>#REF!</v>
      </c>
      <c r="P117" s="153" t="e">
        <f>P15/#REF!</f>
        <v>#REF!</v>
      </c>
      <c r="Q117" s="153" t="e">
        <f t="shared" si="37"/>
        <v>#REF!</v>
      </c>
      <c r="R117" s="153" t="e">
        <f t="shared" si="33"/>
        <v>#REF!</v>
      </c>
    </row>
    <row r="118" spans="1:18">
      <c r="A118" s="275" t="s">
        <v>216</v>
      </c>
      <c r="C118" s="153" t="e">
        <f>C16/#REF!</f>
        <v>#REF!</v>
      </c>
      <c r="D118" s="153" t="e">
        <f>D16/#REF!</f>
        <v>#REF!</v>
      </c>
      <c r="E118" s="153" t="e">
        <f t="shared" si="34"/>
        <v>#REF!</v>
      </c>
      <c r="F118" s="153" t="e">
        <f>F16/#REF!</f>
        <v>#REF!</v>
      </c>
      <c r="G118" s="153" t="e">
        <f>G16/#REF!</f>
        <v>#REF!</v>
      </c>
      <c r="H118" s="153" t="e">
        <f>H16/#REF!</f>
        <v>#REF!</v>
      </c>
      <c r="I118" s="153" t="e">
        <f t="shared" si="35"/>
        <v>#REF!</v>
      </c>
      <c r="J118" s="153" t="e">
        <f>J16/#REF!</f>
        <v>#REF!</v>
      </c>
      <c r="K118" s="153" t="e">
        <f>K16/#REF!</f>
        <v>#REF!</v>
      </c>
      <c r="L118" s="153" t="e">
        <f>L16/#REF!</f>
        <v>#REF!</v>
      </c>
      <c r="M118" s="153" t="e">
        <f t="shared" si="36"/>
        <v>#REF!</v>
      </c>
      <c r="N118" s="153" t="e">
        <f>N16/#REF!</f>
        <v>#REF!</v>
      </c>
      <c r="O118" s="153" t="e">
        <f>O16/#REF!</f>
        <v>#REF!</v>
      </c>
      <c r="P118" s="153" t="e">
        <f>P16/#REF!</f>
        <v>#REF!</v>
      </c>
      <c r="Q118" s="153" t="e">
        <f t="shared" si="37"/>
        <v>#REF!</v>
      </c>
      <c r="R118" s="153" t="e">
        <f t="shared" si="33"/>
        <v>#REF!</v>
      </c>
    </row>
    <row r="119" spans="1:18">
      <c r="A119" s="276"/>
      <c r="C119" s="153" t="e">
        <f>C17/#REF!</f>
        <v>#REF!</v>
      </c>
      <c r="D119" s="153" t="e">
        <f>D17/#REF!</f>
        <v>#REF!</v>
      </c>
      <c r="E119" s="153" t="e">
        <f t="shared" si="34"/>
        <v>#REF!</v>
      </c>
      <c r="F119" s="153" t="e">
        <f>F17/#REF!</f>
        <v>#REF!</v>
      </c>
      <c r="G119" s="153" t="e">
        <f>G17/#REF!</f>
        <v>#REF!</v>
      </c>
      <c r="H119" s="153" t="e">
        <f>H17/#REF!</f>
        <v>#REF!</v>
      </c>
      <c r="I119" s="153" t="e">
        <f t="shared" si="35"/>
        <v>#REF!</v>
      </c>
      <c r="J119" s="153" t="e">
        <f>J17/#REF!</f>
        <v>#REF!</v>
      </c>
      <c r="K119" s="153" t="e">
        <f>K17/#REF!</f>
        <v>#REF!</v>
      </c>
      <c r="L119" s="153" t="e">
        <f>L17/#REF!</f>
        <v>#REF!</v>
      </c>
      <c r="M119" s="153" t="e">
        <f t="shared" si="36"/>
        <v>#REF!</v>
      </c>
      <c r="N119" s="153" t="e">
        <f>N17/#REF!</f>
        <v>#REF!</v>
      </c>
      <c r="O119" s="153" t="e">
        <f>O17/#REF!</f>
        <v>#REF!</v>
      </c>
      <c r="P119" s="153" t="e">
        <f>P17/#REF!</f>
        <v>#REF!</v>
      </c>
      <c r="Q119" s="153" t="e">
        <f t="shared" si="37"/>
        <v>#REF!</v>
      </c>
      <c r="R119" s="153" t="e">
        <f t="shared" si="33"/>
        <v>#REF!</v>
      </c>
    </row>
    <row r="120" spans="1:18">
      <c r="A120" s="275" t="s">
        <v>217</v>
      </c>
      <c r="C120" s="153" t="e">
        <f>C18/#REF!</f>
        <v>#REF!</v>
      </c>
      <c r="D120" s="153" t="e">
        <f>D18/#REF!</f>
        <v>#REF!</v>
      </c>
      <c r="E120" s="153" t="e">
        <f t="shared" si="34"/>
        <v>#REF!</v>
      </c>
      <c r="F120" s="153" t="e">
        <f>F18/#REF!</f>
        <v>#REF!</v>
      </c>
      <c r="G120" s="153" t="e">
        <f>G18/#REF!</f>
        <v>#REF!</v>
      </c>
      <c r="H120" s="153" t="e">
        <f>H18/#REF!</f>
        <v>#REF!</v>
      </c>
      <c r="I120" s="153" t="e">
        <f t="shared" si="35"/>
        <v>#REF!</v>
      </c>
      <c r="J120" s="153" t="e">
        <f>J18/#REF!</f>
        <v>#REF!</v>
      </c>
      <c r="K120" s="153" t="e">
        <f>K18/#REF!</f>
        <v>#REF!</v>
      </c>
      <c r="L120" s="153" t="e">
        <f>L18/#REF!</f>
        <v>#REF!</v>
      </c>
      <c r="M120" s="153" t="e">
        <f t="shared" si="36"/>
        <v>#REF!</v>
      </c>
      <c r="N120" s="153" t="e">
        <f>N18/#REF!</f>
        <v>#REF!</v>
      </c>
      <c r="O120" s="153" t="e">
        <f>O18/#REF!</f>
        <v>#REF!</v>
      </c>
      <c r="P120" s="153" t="e">
        <f>P18/#REF!</f>
        <v>#REF!</v>
      </c>
      <c r="Q120" s="153" t="e">
        <f t="shared" si="37"/>
        <v>#REF!</v>
      </c>
      <c r="R120" s="153" t="e">
        <f t="shared" si="33"/>
        <v>#REF!</v>
      </c>
    </row>
    <row r="121" spans="1:18">
      <c r="B121" s="239"/>
      <c r="C121" s="153" t="e">
        <f>C19/#REF!</f>
        <v>#REF!</v>
      </c>
      <c r="D121" s="153" t="e">
        <f>D19/#REF!</f>
        <v>#REF!</v>
      </c>
      <c r="E121" s="153" t="e">
        <f t="shared" si="34"/>
        <v>#REF!</v>
      </c>
      <c r="F121" s="153" t="e">
        <f>F19/#REF!</f>
        <v>#REF!</v>
      </c>
      <c r="G121" s="153" t="e">
        <f>G19/#REF!</f>
        <v>#REF!</v>
      </c>
      <c r="H121" s="153" t="e">
        <f>H19/#REF!</f>
        <v>#REF!</v>
      </c>
      <c r="I121" s="153" t="e">
        <f t="shared" si="35"/>
        <v>#REF!</v>
      </c>
      <c r="J121" s="153" t="e">
        <f>J19/#REF!</f>
        <v>#REF!</v>
      </c>
      <c r="K121" s="153" t="e">
        <f>K19/#REF!</f>
        <v>#REF!</v>
      </c>
      <c r="L121" s="153" t="e">
        <f>L19/#REF!</f>
        <v>#REF!</v>
      </c>
      <c r="M121" s="153" t="e">
        <f t="shared" si="36"/>
        <v>#REF!</v>
      </c>
      <c r="N121" s="153" t="e">
        <f>N19/#REF!</f>
        <v>#REF!</v>
      </c>
      <c r="O121" s="153" t="e">
        <f>O19/#REF!</f>
        <v>#REF!</v>
      </c>
      <c r="P121" s="153" t="e">
        <f>P19/#REF!</f>
        <v>#REF!</v>
      </c>
      <c r="Q121" s="153" t="e">
        <f t="shared" si="37"/>
        <v>#REF!</v>
      </c>
      <c r="R121" s="153" t="e">
        <f t="shared" si="33"/>
        <v>#REF!</v>
      </c>
    </row>
    <row r="122" spans="1:18">
      <c r="A122" s="273" t="s">
        <v>219</v>
      </c>
      <c r="B122" s="206">
        <f>B119+B120+B121</f>
        <v>0</v>
      </c>
      <c r="C122" s="153" t="e">
        <f>C20/#REF!</f>
        <v>#REF!</v>
      </c>
      <c r="D122" s="153" t="e">
        <f>D20/#REF!</f>
        <v>#REF!</v>
      </c>
      <c r="E122" s="153" t="e">
        <f t="shared" si="34"/>
        <v>#REF!</v>
      </c>
      <c r="F122" s="153" t="e">
        <f>F20/#REF!</f>
        <v>#REF!</v>
      </c>
      <c r="G122" s="153" t="e">
        <f>G20/#REF!</f>
        <v>#REF!</v>
      </c>
      <c r="H122" s="153" t="e">
        <f>H20/#REF!</f>
        <v>#REF!</v>
      </c>
      <c r="I122" s="153" t="e">
        <f t="shared" si="35"/>
        <v>#REF!</v>
      </c>
      <c r="J122" s="153" t="e">
        <f>J20/#REF!</f>
        <v>#REF!</v>
      </c>
      <c r="K122" s="153" t="e">
        <f>K20/#REF!</f>
        <v>#REF!</v>
      </c>
      <c r="L122" s="153" t="e">
        <f>L20/#REF!</f>
        <v>#REF!</v>
      </c>
      <c r="M122" s="153" t="e">
        <f t="shared" si="36"/>
        <v>#REF!</v>
      </c>
      <c r="N122" s="153" t="e">
        <f>N20/#REF!</f>
        <v>#REF!</v>
      </c>
      <c r="O122" s="153" t="e">
        <f>O20/#REF!</f>
        <v>#REF!</v>
      </c>
      <c r="P122" s="153" t="e">
        <f>P20/#REF!</f>
        <v>#REF!</v>
      </c>
      <c r="Q122" s="153" t="e">
        <f t="shared" si="37"/>
        <v>#REF!</v>
      </c>
      <c r="R122" s="153" t="e">
        <f t="shared" si="33"/>
        <v>#REF!</v>
      </c>
    </row>
    <row r="123" spans="1:18">
      <c r="A123" s="275" t="s">
        <v>210</v>
      </c>
      <c r="C123" s="222" t="e">
        <f>SUM(C113:C115,C118:C122)</f>
        <v>#REF!</v>
      </c>
      <c r="D123" s="222" t="e">
        <f>SUM(D113:D115,D118:D122)</f>
        <v>#REF!</v>
      </c>
      <c r="E123" s="224" t="e">
        <f t="shared" si="34"/>
        <v>#REF!</v>
      </c>
      <c r="F123" s="222" t="e">
        <f>SUM(F113:F115,F118:F122)</f>
        <v>#REF!</v>
      </c>
      <c r="G123" s="222" t="e">
        <f>SUM(G113:G115,G118:G122)</f>
        <v>#REF!</v>
      </c>
      <c r="H123" s="222" t="e">
        <f>SUM(H113:H115,H118:H122)</f>
        <v>#REF!</v>
      </c>
      <c r="I123" s="224" t="e">
        <f t="shared" si="35"/>
        <v>#REF!</v>
      </c>
      <c r="J123" s="222" t="e">
        <f>SUM(J113:J115,J118:J122)</f>
        <v>#REF!</v>
      </c>
      <c r="K123" s="222" t="e">
        <f>SUM(K113:K115,K118:K122)</f>
        <v>#REF!</v>
      </c>
      <c r="L123" s="222" t="e">
        <f>SUM(L113:L115,L118:L122)</f>
        <v>#REF!</v>
      </c>
      <c r="M123" s="224" t="e">
        <f t="shared" si="36"/>
        <v>#REF!</v>
      </c>
      <c r="N123" s="222" t="e">
        <f>SUM(N113:N115,N118:N122)</f>
        <v>#REF!</v>
      </c>
      <c r="O123" s="222" t="e">
        <f>SUM(O113:O115,O118:O122)</f>
        <v>#REF!</v>
      </c>
      <c r="P123" s="222" t="e">
        <f>SUM(P113:P115,P118:P122)</f>
        <v>#REF!</v>
      </c>
      <c r="Q123" s="224" t="e">
        <f t="shared" si="37"/>
        <v>#REF!</v>
      </c>
      <c r="R123" s="222" t="e">
        <f t="shared" si="33"/>
        <v>#REF!</v>
      </c>
    </row>
    <row r="124" spans="1:18">
      <c r="A124" s="276" t="s">
        <v>211</v>
      </c>
      <c r="B124" s="206">
        <f>B117-B122</f>
        <v>0</v>
      </c>
      <c r="C124" s="224" t="e">
        <f>C112-C123</f>
        <v>#REF!</v>
      </c>
      <c r="D124" s="224" t="e">
        <f>D112-D123</f>
        <v>#REF!</v>
      </c>
      <c r="E124" s="224" t="e">
        <f t="shared" si="34"/>
        <v>#REF!</v>
      </c>
      <c r="F124" s="224" t="e">
        <f>F112-F123</f>
        <v>#REF!</v>
      </c>
      <c r="G124" s="224" t="e">
        <f>G112-G123</f>
        <v>#REF!</v>
      </c>
      <c r="H124" s="224" t="e">
        <f>H112-H123</f>
        <v>#REF!</v>
      </c>
      <c r="I124" s="224" t="e">
        <f t="shared" si="35"/>
        <v>#REF!</v>
      </c>
      <c r="J124" s="224" t="e">
        <f>J112-J123</f>
        <v>#REF!</v>
      </c>
      <c r="K124" s="224" t="e">
        <f>K112-K123</f>
        <v>#REF!</v>
      </c>
      <c r="L124" s="224" t="e">
        <f>L112-L123</f>
        <v>#REF!</v>
      </c>
      <c r="M124" s="224" t="e">
        <f t="shared" si="36"/>
        <v>#REF!</v>
      </c>
      <c r="N124" s="224" t="e">
        <f>N112-N123</f>
        <v>#REF!</v>
      </c>
      <c r="O124" s="224" t="e">
        <f>O112-O123</f>
        <v>#REF!</v>
      </c>
      <c r="P124" s="224" t="e">
        <f>P112-P123</f>
        <v>#REF!</v>
      </c>
      <c r="Q124" s="224" t="e">
        <f t="shared" si="37"/>
        <v>#REF!</v>
      </c>
      <c r="R124" s="224" t="e">
        <f t="shared" si="33"/>
        <v>#REF!</v>
      </c>
    </row>
    <row r="125" spans="1:18" s="226" customFormat="1">
      <c r="A125" s="275" t="s">
        <v>212</v>
      </c>
      <c r="B125" s="206"/>
      <c r="C125" s="226" t="e">
        <f t="shared" ref="C125:R125" si="38">C124/C112</f>
        <v>#REF!</v>
      </c>
      <c r="D125" s="226" t="e">
        <f t="shared" si="38"/>
        <v>#REF!</v>
      </c>
      <c r="E125" s="226" t="e">
        <f t="shared" si="38"/>
        <v>#REF!</v>
      </c>
      <c r="F125" s="226" t="e">
        <f t="shared" si="38"/>
        <v>#REF!</v>
      </c>
      <c r="G125" s="226" t="e">
        <f t="shared" si="38"/>
        <v>#REF!</v>
      </c>
      <c r="H125" s="226" t="e">
        <f t="shared" si="38"/>
        <v>#REF!</v>
      </c>
      <c r="I125" s="226" t="e">
        <f t="shared" si="38"/>
        <v>#REF!</v>
      </c>
      <c r="J125" s="226" t="e">
        <f t="shared" si="38"/>
        <v>#REF!</v>
      </c>
      <c r="K125" s="226" t="e">
        <f t="shared" si="38"/>
        <v>#REF!</v>
      </c>
      <c r="L125" s="226" t="e">
        <f t="shared" si="38"/>
        <v>#REF!</v>
      </c>
      <c r="M125" s="226" t="e">
        <f t="shared" si="38"/>
        <v>#REF!</v>
      </c>
      <c r="N125" s="226" t="e">
        <f t="shared" si="38"/>
        <v>#REF!</v>
      </c>
      <c r="O125" s="226" t="e">
        <f t="shared" si="38"/>
        <v>#REF!</v>
      </c>
      <c r="P125" s="226" t="e">
        <f t="shared" si="38"/>
        <v>#REF!</v>
      </c>
      <c r="Q125" s="226" t="e">
        <f t="shared" si="38"/>
        <v>#REF!</v>
      </c>
      <c r="R125" s="226" t="e">
        <f t="shared" si="38"/>
        <v>#REF!</v>
      </c>
    </row>
    <row r="126" spans="1:18">
      <c r="A126" s="276"/>
      <c r="C126" s="153" t="e">
        <f>C24/#REF!</f>
        <v>#REF!</v>
      </c>
      <c r="D126" s="153" t="e">
        <f>D24/#REF!</f>
        <v>#REF!</v>
      </c>
      <c r="E126" s="240" t="e">
        <f>SUM(B126:D126)</f>
        <v>#REF!</v>
      </c>
      <c r="F126" s="153" t="e">
        <f>F24/#REF!</f>
        <v>#REF!</v>
      </c>
      <c r="G126" s="153" t="e">
        <f>G24/#REF!</f>
        <v>#REF!</v>
      </c>
      <c r="H126" s="153" t="e">
        <f>H24/#REF!</f>
        <v>#REF!</v>
      </c>
      <c r="I126" s="240" t="e">
        <f>SUM(F126:H126)</f>
        <v>#REF!</v>
      </c>
      <c r="J126" s="153" t="e">
        <f>J24/#REF!</f>
        <v>#REF!</v>
      </c>
      <c r="K126" s="153" t="e">
        <f>K24/#REF!</f>
        <v>#REF!</v>
      </c>
      <c r="L126" s="153" t="e">
        <f>L24/#REF!</f>
        <v>#REF!</v>
      </c>
      <c r="M126" s="240" t="e">
        <f>SUM(J126:L126)</f>
        <v>#REF!</v>
      </c>
      <c r="N126" s="153" t="e">
        <f>N24/#REF!</f>
        <v>#REF!</v>
      </c>
      <c r="O126" s="153" t="e">
        <f>O24/#REF!</f>
        <v>#REF!</v>
      </c>
      <c r="P126" s="153" t="e">
        <f>P24/#REF!</f>
        <v>#REF!</v>
      </c>
      <c r="Q126" s="240" t="e">
        <f>SUM(N126:P126)</f>
        <v>#REF!</v>
      </c>
      <c r="R126" s="153" t="e">
        <f>E126+I126+M126+Q126</f>
        <v>#REF!</v>
      </c>
    </row>
    <row r="127" spans="1:18">
      <c r="A127" s="276" t="s">
        <v>213</v>
      </c>
      <c r="B127" s="206" t="e">
        <f t="shared" ref="B127:B128" si="39">B103-B115</f>
        <v>#REF!</v>
      </c>
      <c r="C127" s="153" t="e">
        <f>C25/#REF!</f>
        <v>#REF!</v>
      </c>
      <c r="D127" s="153" t="e">
        <f>D25/#REF!</f>
        <v>#REF!</v>
      </c>
      <c r="E127" s="240" t="e">
        <f>SUM(B127:D127)</f>
        <v>#REF!</v>
      </c>
      <c r="F127" s="153" t="e">
        <f>F25/#REF!</f>
        <v>#REF!</v>
      </c>
      <c r="G127" s="153" t="e">
        <f>G25/#REF!</f>
        <v>#REF!</v>
      </c>
      <c r="H127" s="153" t="e">
        <f>H25/#REF!</f>
        <v>#REF!</v>
      </c>
      <c r="I127" s="240" t="e">
        <f>SUM(F127:H127)</f>
        <v>#REF!</v>
      </c>
      <c r="J127" s="153" t="e">
        <f>J25/#REF!</f>
        <v>#REF!</v>
      </c>
      <c r="K127" s="153" t="e">
        <f>K25/#REF!</f>
        <v>#REF!</v>
      </c>
      <c r="L127" s="153" t="e">
        <f>L25/#REF!</f>
        <v>#REF!</v>
      </c>
      <c r="M127" s="240" t="e">
        <f>SUM(J127:L127)</f>
        <v>#REF!</v>
      </c>
      <c r="N127" s="153" t="e">
        <f>N25/#REF!</f>
        <v>#REF!</v>
      </c>
      <c r="O127" s="153" t="e">
        <f>O25/#REF!</f>
        <v>#REF!</v>
      </c>
      <c r="P127" s="153" t="e">
        <f>P25/#REF!</f>
        <v>#REF!</v>
      </c>
      <c r="Q127" s="240" t="e">
        <f>SUM(N127:P127)</f>
        <v>#REF!</v>
      </c>
      <c r="R127" s="153" t="e">
        <f>E127+I127+M127+Q127</f>
        <v>#REF!</v>
      </c>
    </row>
    <row r="128" spans="1:18">
      <c r="A128" s="276" t="s">
        <v>214</v>
      </c>
      <c r="B128" s="206" t="e">
        <f t="shared" si="39"/>
        <v>#REF!</v>
      </c>
      <c r="C128" s="153" t="e">
        <f>C26/#REF!</f>
        <v>#REF!</v>
      </c>
      <c r="D128" s="153" t="e">
        <f>D26/#REF!</f>
        <v>#REF!</v>
      </c>
      <c r="E128" s="240" t="e">
        <f>SUM(B128:D128)</f>
        <v>#REF!</v>
      </c>
      <c r="F128" s="153" t="e">
        <f>F26/#REF!</f>
        <v>#REF!</v>
      </c>
      <c r="G128" s="153" t="e">
        <f>G26/#REF!</f>
        <v>#REF!</v>
      </c>
      <c r="H128" s="153" t="e">
        <f>H26/#REF!</f>
        <v>#REF!</v>
      </c>
      <c r="I128" s="240" t="e">
        <f>SUM(F128:H128)</f>
        <v>#REF!</v>
      </c>
      <c r="J128" s="153" t="e">
        <f>J26/#REF!</f>
        <v>#REF!</v>
      </c>
      <c r="K128" s="153" t="e">
        <f>K26/#REF!</f>
        <v>#REF!</v>
      </c>
      <c r="L128" s="153" t="e">
        <f>L26/#REF!</f>
        <v>#REF!</v>
      </c>
      <c r="M128" s="240" t="e">
        <f>SUM(J128:L128)</f>
        <v>#REF!</v>
      </c>
      <c r="N128" s="153" t="e">
        <f>N26/#REF!</f>
        <v>#REF!</v>
      </c>
      <c r="O128" s="153" t="e">
        <f>O26/#REF!</f>
        <v>#REF!</v>
      </c>
      <c r="P128" s="153" t="e">
        <f>P26/#REF!</f>
        <v>#REF!</v>
      </c>
      <c r="Q128" s="240" t="e">
        <f>SUM(N128:P128)</f>
        <v>#REF!</v>
      </c>
      <c r="R128" s="153" t="e">
        <f>E128+I128+M128+Q128</f>
        <v>#REF!</v>
      </c>
    </row>
    <row r="129" spans="1:18">
      <c r="A129" s="276" t="s">
        <v>215</v>
      </c>
      <c r="B129" s="239" t="e">
        <f>B127+B128</f>
        <v>#REF!</v>
      </c>
      <c r="C129" s="224" t="e">
        <f>SUM(C126:C128)</f>
        <v>#REF!</v>
      </c>
      <c r="D129" s="224" t="e">
        <f>SUM(D126:D128)</f>
        <v>#REF!</v>
      </c>
      <c r="E129" s="217" t="e">
        <f>SUM(B129:D129)</f>
        <v>#REF!</v>
      </c>
      <c r="F129" s="224" t="e">
        <f>SUM(F126:F128)</f>
        <v>#REF!</v>
      </c>
      <c r="G129" s="224" t="e">
        <f>SUM(G126:G128)</f>
        <v>#REF!</v>
      </c>
      <c r="H129" s="224" t="e">
        <f>SUM(H126:H128)</f>
        <v>#REF!</v>
      </c>
      <c r="I129" s="217" t="e">
        <f>SUM(F129:H129)</f>
        <v>#REF!</v>
      </c>
      <c r="J129" s="224" t="e">
        <f>SUM(J126:J128)</f>
        <v>#REF!</v>
      </c>
      <c r="K129" s="224" t="e">
        <f>SUM(K126:K128)</f>
        <v>#REF!</v>
      </c>
      <c r="L129" s="224" t="e">
        <f>SUM(L126:L128)</f>
        <v>#REF!</v>
      </c>
      <c r="M129" s="217" t="e">
        <f>SUM(J129:L129)</f>
        <v>#REF!</v>
      </c>
      <c r="N129" s="224" t="e">
        <f>SUM(N126:N128)</f>
        <v>#REF!</v>
      </c>
      <c r="O129" s="224" t="e">
        <f>SUM(O126:O128)</f>
        <v>#REF!</v>
      </c>
      <c r="P129" s="224" t="e">
        <f>SUM(P126:P128)</f>
        <v>#REF!</v>
      </c>
      <c r="Q129" s="217" t="e">
        <f>SUM(N129:P129)</f>
        <v>#REF!</v>
      </c>
      <c r="R129" s="224" t="e">
        <f>E129+I129+M129+Q129</f>
        <v>#REF!</v>
      </c>
    </row>
    <row r="130" spans="1:18" s="226" customFormat="1">
      <c r="A130" s="275" t="s">
        <v>216</v>
      </c>
      <c r="B130" s="206"/>
      <c r="C130" s="226" t="e">
        <f t="shared" ref="C130:R130" si="40">C129/C112</f>
        <v>#REF!</v>
      </c>
      <c r="D130" s="226" t="e">
        <f t="shared" si="40"/>
        <v>#REF!</v>
      </c>
      <c r="E130" s="226" t="e">
        <f t="shared" si="40"/>
        <v>#REF!</v>
      </c>
      <c r="F130" s="226" t="e">
        <f t="shared" si="40"/>
        <v>#REF!</v>
      </c>
      <c r="G130" s="226" t="e">
        <f t="shared" si="40"/>
        <v>#REF!</v>
      </c>
      <c r="H130" s="226" t="e">
        <f t="shared" si="40"/>
        <v>#REF!</v>
      </c>
      <c r="I130" s="226" t="e">
        <f t="shared" si="40"/>
        <v>#REF!</v>
      </c>
      <c r="J130" s="226" t="e">
        <f t="shared" si="40"/>
        <v>#REF!</v>
      </c>
      <c r="K130" s="226" t="e">
        <f t="shared" si="40"/>
        <v>#REF!</v>
      </c>
      <c r="L130" s="226" t="e">
        <f t="shared" si="40"/>
        <v>#REF!</v>
      </c>
      <c r="M130" s="226" t="e">
        <f t="shared" si="40"/>
        <v>#REF!</v>
      </c>
      <c r="N130" s="226" t="e">
        <f t="shared" si="40"/>
        <v>#REF!</v>
      </c>
      <c r="O130" s="226" t="e">
        <f t="shared" si="40"/>
        <v>#REF!</v>
      </c>
      <c r="P130" s="226" t="e">
        <f t="shared" si="40"/>
        <v>#REF!</v>
      </c>
      <c r="Q130" s="226" t="e">
        <f t="shared" si="40"/>
        <v>#REF!</v>
      </c>
      <c r="R130" s="226" t="e">
        <f t="shared" si="40"/>
        <v>#REF!</v>
      </c>
    </row>
    <row r="131" spans="1:18">
      <c r="A131" s="276"/>
      <c r="B131" s="206" t="e">
        <f t="shared" ref="B131:B133" si="41">B107-B119</f>
        <v>#REF!</v>
      </c>
      <c r="C131" s="228" t="e">
        <f>C124-C129</f>
        <v>#REF!</v>
      </c>
      <c r="D131" s="228" t="e">
        <f>D124-D129</f>
        <v>#REF!</v>
      </c>
      <c r="E131" s="228" t="e">
        <f>SUM(B131:D131)</f>
        <v>#REF!</v>
      </c>
      <c r="F131" s="228" t="e">
        <f>F124-F129</f>
        <v>#REF!</v>
      </c>
      <c r="G131" s="228" t="e">
        <f>G124-G129</f>
        <v>#REF!</v>
      </c>
      <c r="H131" s="228" t="e">
        <f>H124-H129</f>
        <v>#REF!</v>
      </c>
      <c r="I131" s="228" t="e">
        <f>SUM(F131:H131)</f>
        <v>#REF!</v>
      </c>
      <c r="J131" s="228" t="e">
        <f>J124-J129</f>
        <v>#REF!</v>
      </c>
      <c r="K131" s="228" t="e">
        <f>K124-K129</f>
        <v>#REF!</v>
      </c>
      <c r="L131" s="228" t="e">
        <f>L124-L129</f>
        <v>#REF!</v>
      </c>
      <c r="M131" s="228" t="e">
        <f>SUM(J131:L131)</f>
        <v>#REF!</v>
      </c>
      <c r="N131" s="228" t="e">
        <f>N124-N129</f>
        <v>#REF!</v>
      </c>
      <c r="O131" s="228" t="e">
        <f>O124-O129</f>
        <v>#REF!</v>
      </c>
      <c r="P131" s="228" t="e">
        <f>P124-P129</f>
        <v>#REF!</v>
      </c>
      <c r="Q131" s="228" t="e">
        <f>SUM(N131:P131)</f>
        <v>#REF!</v>
      </c>
      <c r="R131" s="222" t="e">
        <f>E131+I131+M131+Q131</f>
        <v>#REF!</v>
      </c>
    </row>
    <row r="132" spans="1:18" s="226" customFormat="1">
      <c r="A132" s="275" t="s">
        <v>217</v>
      </c>
      <c r="B132" s="206" t="e">
        <f t="shared" si="41"/>
        <v>#REF!</v>
      </c>
      <c r="C132" s="265" t="e">
        <f t="shared" ref="C132:R132" si="42">C131/C112</f>
        <v>#REF!</v>
      </c>
      <c r="D132" s="265" t="e">
        <f t="shared" si="42"/>
        <v>#REF!</v>
      </c>
      <c r="E132" s="265" t="e">
        <f t="shared" si="42"/>
        <v>#REF!</v>
      </c>
      <c r="F132" s="265" t="e">
        <f t="shared" si="42"/>
        <v>#REF!</v>
      </c>
      <c r="G132" s="265" t="e">
        <f t="shared" si="42"/>
        <v>#REF!</v>
      </c>
      <c r="H132" s="265" t="e">
        <f t="shared" si="42"/>
        <v>#REF!</v>
      </c>
      <c r="I132" s="265" t="e">
        <f t="shared" si="42"/>
        <v>#REF!</v>
      </c>
      <c r="J132" s="265" t="e">
        <f t="shared" si="42"/>
        <v>#REF!</v>
      </c>
      <c r="K132" s="265" t="e">
        <f t="shared" si="42"/>
        <v>#REF!</v>
      </c>
      <c r="L132" s="265" t="e">
        <f t="shared" si="42"/>
        <v>#REF!</v>
      </c>
      <c r="M132" s="265" t="e">
        <f t="shared" si="42"/>
        <v>#REF!</v>
      </c>
      <c r="N132" s="265" t="e">
        <f t="shared" si="42"/>
        <v>#REF!</v>
      </c>
      <c r="O132" s="265" t="e">
        <f t="shared" si="42"/>
        <v>#REF!</v>
      </c>
      <c r="P132" s="265" t="e">
        <f t="shared" si="42"/>
        <v>#REF!</v>
      </c>
      <c r="Q132" s="265" t="e">
        <f t="shared" si="42"/>
        <v>#REF!</v>
      </c>
      <c r="R132" s="265" t="e">
        <f t="shared" si="42"/>
        <v>#REF!</v>
      </c>
    </row>
    <row r="133" spans="1:18">
      <c r="B133" s="206" t="e">
        <f t="shared" si="41"/>
        <v>#REF!</v>
      </c>
      <c r="C133" s="153" t="e">
        <f>C31/#REF!</f>
        <v>#REF!</v>
      </c>
      <c r="D133" s="153" t="e">
        <f>D31/#REF!</f>
        <v>#REF!</v>
      </c>
      <c r="E133" s="240" t="e">
        <f>B133+C133+D133</f>
        <v>#REF!</v>
      </c>
      <c r="F133" s="153" t="e">
        <f>F31/#REF!</f>
        <v>#REF!</v>
      </c>
      <c r="G133" s="153" t="e">
        <f>G31/#REF!</f>
        <v>#REF!</v>
      </c>
      <c r="H133" s="153" t="e">
        <f>H31/#REF!</f>
        <v>#REF!</v>
      </c>
      <c r="I133" s="240" t="e">
        <f>F133+G133+H133</f>
        <v>#REF!</v>
      </c>
      <c r="J133" s="153" t="e">
        <f>J31/#REF!</f>
        <v>#REF!</v>
      </c>
      <c r="K133" s="153" t="e">
        <f>K31/#REF!</f>
        <v>#REF!</v>
      </c>
      <c r="L133" s="153" t="e">
        <f>L31/#REF!</f>
        <v>#REF!</v>
      </c>
      <c r="M133" s="240" t="e">
        <f>J133+K133+L133</f>
        <v>#REF!</v>
      </c>
      <c r="N133" s="153" t="e">
        <f>N31/#REF!</f>
        <v>#REF!</v>
      </c>
      <c r="O133" s="153" t="e">
        <f>O31/#REF!</f>
        <v>#REF!</v>
      </c>
      <c r="P133" s="153" t="e">
        <f>P31/#REF!</f>
        <v>#REF!</v>
      </c>
      <c r="Q133" s="240" t="e">
        <f>N133+O133+P133</f>
        <v>#REF!</v>
      </c>
      <c r="R133" s="153" t="e">
        <f>E133+I133+M133+Q133</f>
        <v>#REF!</v>
      </c>
    </row>
    <row r="134" spans="1:18">
      <c r="B134" s="206" t="e">
        <f>B131+B132+B133</f>
        <v>#REF!</v>
      </c>
      <c r="C134" s="153" t="e">
        <f>C32/#REF!</f>
        <v>#REF!</v>
      </c>
      <c r="D134" s="153" t="e">
        <f>D32/#REF!</f>
        <v>#REF!</v>
      </c>
      <c r="E134" s="240" t="e">
        <f>B134+C134+D134</f>
        <v>#REF!</v>
      </c>
      <c r="F134" s="153" t="e">
        <f>F32/#REF!</f>
        <v>#REF!</v>
      </c>
      <c r="G134" s="153" t="e">
        <f>G32/#REF!</f>
        <v>#REF!</v>
      </c>
      <c r="H134" s="153" t="e">
        <f>H32/#REF!</f>
        <v>#REF!</v>
      </c>
      <c r="I134" s="240" t="e">
        <f>F134+G134+H134</f>
        <v>#REF!</v>
      </c>
      <c r="J134" s="153" t="e">
        <f>J32/#REF!</f>
        <v>#REF!</v>
      </c>
      <c r="K134" s="153" t="e">
        <f>K32/#REF!</f>
        <v>#REF!</v>
      </c>
      <c r="L134" s="153" t="e">
        <f>L32/#REF!</f>
        <v>#REF!</v>
      </c>
      <c r="M134" s="240" t="e">
        <f>J134+K134+L134</f>
        <v>#REF!</v>
      </c>
      <c r="N134" s="153" t="e">
        <f>N32/#REF!</f>
        <v>#REF!</v>
      </c>
      <c r="O134" s="153" t="e">
        <f>O32/#REF!</f>
        <v>#REF!</v>
      </c>
      <c r="P134" s="153" t="e">
        <f>P32/#REF!</f>
        <v>#REF!</v>
      </c>
      <c r="Q134" s="240" t="e">
        <f>N134+O134+P134</f>
        <v>#REF!</v>
      </c>
      <c r="R134" s="153" t="e">
        <f>E134+I134+M134+Q134</f>
        <v>#REF!</v>
      </c>
    </row>
    <row r="135" spans="1:18">
      <c r="C135" s="153" t="e">
        <f>C33/#REF!</f>
        <v>#REF!</v>
      </c>
      <c r="D135" s="153" t="e">
        <f>D33/#REF!</f>
        <v>#REF!</v>
      </c>
      <c r="E135" s="240" t="e">
        <f>B135+C135+D135</f>
        <v>#REF!</v>
      </c>
      <c r="F135" s="153" t="e">
        <f>F33/#REF!</f>
        <v>#REF!</v>
      </c>
      <c r="G135" s="153" t="e">
        <f>G33/#REF!</f>
        <v>#REF!</v>
      </c>
      <c r="H135" s="153" t="e">
        <f>H33/#REF!</f>
        <v>#REF!</v>
      </c>
      <c r="I135" s="240" t="e">
        <f>F135+G135+H135</f>
        <v>#REF!</v>
      </c>
      <c r="J135" s="153" t="e">
        <f>J33/#REF!</f>
        <v>#REF!</v>
      </c>
      <c r="K135" s="153" t="e">
        <f>K33/#REF!</f>
        <v>#REF!</v>
      </c>
      <c r="L135" s="153" t="e">
        <f>L33/#REF!</f>
        <v>#REF!</v>
      </c>
      <c r="M135" s="240" t="e">
        <f>J135+K135+L135</f>
        <v>#REF!</v>
      </c>
      <c r="N135" s="153" t="e">
        <f>N33/#REF!</f>
        <v>#REF!</v>
      </c>
      <c r="O135" s="153" t="e">
        <f>O33/#REF!</f>
        <v>#REF!</v>
      </c>
      <c r="P135" s="153" t="e">
        <f>P33/#REF!</f>
        <v>#REF!</v>
      </c>
      <c r="Q135" s="240" t="e">
        <f>N135+O135+P135</f>
        <v>#REF!</v>
      </c>
      <c r="R135" s="153" t="e">
        <f>E135+I135+M135+Q135</f>
        <v>#REF!</v>
      </c>
    </row>
    <row r="136" spans="1:18">
      <c r="B136" s="206" t="e">
        <f>B129-B134</f>
        <v>#REF!</v>
      </c>
      <c r="C136" s="224" t="e">
        <f>C133+C134+C135</f>
        <v>#REF!</v>
      </c>
      <c r="D136" s="224" t="e">
        <f>D133+D134+D135</f>
        <v>#REF!</v>
      </c>
      <c r="E136" s="217" t="e">
        <f>B136+C136+D136</f>
        <v>#REF!</v>
      </c>
      <c r="F136" s="224" t="e">
        <f>F133+F134+F135</f>
        <v>#REF!</v>
      </c>
      <c r="G136" s="224" t="e">
        <f>G133+G134+G135</f>
        <v>#REF!</v>
      </c>
      <c r="H136" s="224" t="e">
        <f>H133+H134+H135</f>
        <v>#REF!</v>
      </c>
      <c r="I136" s="217" t="e">
        <f>F136+G136+H136</f>
        <v>#REF!</v>
      </c>
      <c r="J136" s="224" t="e">
        <f>J133+J134+J135</f>
        <v>#REF!</v>
      </c>
      <c r="K136" s="224" t="e">
        <f>K133+K134+K135</f>
        <v>#REF!</v>
      </c>
      <c r="L136" s="224" t="e">
        <f>L133+L134+L135</f>
        <v>#REF!</v>
      </c>
      <c r="M136" s="217" t="e">
        <f>J136+K136+L136</f>
        <v>#REF!</v>
      </c>
      <c r="N136" s="224" t="e">
        <f>N133+N134+N135</f>
        <v>#REF!</v>
      </c>
      <c r="O136" s="224" t="e">
        <f>O133+O134+O135</f>
        <v>#REF!</v>
      </c>
      <c r="P136" s="224" t="e">
        <f>P133+P134+P135</f>
        <v>#REF!</v>
      </c>
      <c r="Q136" s="217" t="e">
        <f>N136+O136+P136</f>
        <v>#REF!</v>
      </c>
      <c r="R136" s="224" t="e">
        <f>R133+R134+R135</f>
        <v>#REF!</v>
      </c>
    </row>
    <row r="137" spans="1:18">
      <c r="C137" s="228" t="e">
        <f>C131-C136</f>
        <v>#REF!</v>
      </c>
      <c r="D137" s="228" t="e">
        <f>D131-D136</f>
        <v>#REF!</v>
      </c>
      <c r="E137" s="228" t="e">
        <f>SUM(B137:D137)</f>
        <v>#REF!</v>
      </c>
      <c r="F137" s="228" t="e">
        <f>F131-F136</f>
        <v>#REF!</v>
      </c>
      <c r="G137" s="228" t="e">
        <f>G131-G136</f>
        <v>#REF!</v>
      </c>
      <c r="H137" s="228" t="e">
        <f>H131-H136</f>
        <v>#REF!</v>
      </c>
      <c r="I137" s="228" t="e">
        <f>SUM(F137:H137)</f>
        <v>#REF!</v>
      </c>
      <c r="J137" s="228" t="e">
        <f>J131-J136</f>
        <v>#REF!</v>
      </c>
      <c r="K137" s="228" t="e">
        <f>K131-K136</f>
        <v>#REF!</v>
      </c>
      <c r="L137" s="228" t="e">
        <f>L131-L136</f>
        <v>#REF!</v>
      </c>
      <c r="M137" s="228" t="e">
        <f>SUM(J137:L137)</f>
        <v>#REF!</v>
      </c>
      <c r="N137" s="228" t="e">
        <f>N131-N136</f>
        <v>#REF!</v>
      </c>
      <c r="O137" s="228" t="e">
        <f>O131-O136</f>
        <v>#REF!</v>
      </c>
      <c r="P137" s="228" t="e">
        <f>P131-P136</f>
        <v>#REF!</v>
      </c>
      <c r="Q137" s="228" t="e">
        <f>SUM(N137:P137)</f>
        <v>#REF!</v>
      </c>
      <c r="R137" s="228" t="e">
        <f>E137+I137+M137+Q137</f>
        <v>#REF!</v>
      </c>
    </row>
    <row r="138" spans="1:18" s="226" customFormat="1">
      <c r="A138" s="206"/>
      <c r="B138" s="206"/>
      <c r="C138" s="265" t="e">
        <f t="shared" ref="C138:R138" si="43">C137/C112</f>
        <v>#REF!</v>
      </c>
      <c r="D138" s="265" t="e">
        <f t="shared" si="43"/>
        <v>#REF!</v>
      </c>
      <c r="E138" s="265" t="e">
        <f t="shared" si="43"/>
        <v>#REF!</v>
      </c>
      <c r="F138" s="265" t="e">
        <f t="shared" si="43"/>
        <v>#REF!</v>
      </c>
      <c r="G138" s="265" t="e">
        <f t="shared" si="43"/>
        <v>#REF!</v>
      </c>
      <c r="H138" s="265" t="e">
        <f t="shared" si="43"/>
        <v>#REF!</v>
      </c>
      <c r="I138" s="265" t="e">
        <f t="shared" si="43"/>
        <v>#REF!</v>
      </c>
      <c r="J138" s="265" t="e">
        <f t="shared" si="43"/>
        <v>#REF!</v>
      </c>
      <c r="K138" s="265" t="e">
        <f t="shared" si="43"/>
        <v>#REF!</v>
      </c>
      <c r="L138" s="265" t="e">
        <f t="shared" si="43"/>
        <v>#REF!</v>
      </c>
      <c r="M138" s="265" t="e">
        <f t="shared" si="43"/>
        <v>#REF!</v>
      </c>
      <c r="N138" s="265" t="e">
        <f t="shared" si="43"/>
        <v>#REF!</v>
      </c>
      <c r="O138" s="265" t="e">
        <f t="shared" si="43"/>
        <v>#REF!</v>
      </c>
      <c r="P138" s="265" t="e">
        <f t="shared" si="43"/>
        <v>#REF!</v>
      </c>
      <c r="Q138" s="265" t="e">
        <f t="shared" si="43"/>
        <v>#REF!</v>
      </c>
      <c r="R138" s="265" t="e">
        <f t="shared" si="43"/>
        <v>#REF!</v>
      </c>
    </row>
    <row r="139" spans="1:18">
      <c r="C139" s="230"/>
      <c r="D139" s="230"/>
      <c r="E139" s="230"/>
      <c r="F139" s="230"/>
      <c r="G139" s="230"/>
      <c r="H139" s="230"/>
      <c r="I139" s="230"/>
      <c r="J139" s="230"/>
      <c r="K139" s="230"/>
      <c r="L139" s="230"/>
      <c r="M139" s="230"/>
      <c r="N139" s="230"/>
      <c r="O139" s="230"/>
      <c r="P139" s="230"/>
      <c r="Q139" s="230"/>
      <c r="R139" s="230"/>
    </row>
    <row r="140" spans="1:18">
      <c r="C140" s="153" t="e">
        <f>C38/#REF!</f>
        <v>#REF!</v>
      </c>
      <c r="D140" s="153" t="e">
        <f>D38/#REF!</f>
        <v>#REF!</v>
      </c>
      <c r="E140" s="240" t="e">
        <f>B140+C140+D140</f>
        <v>#REF!</v>
      </c>
      <c r="F140" s="153" t="e">
        <f>F38/#REF!</f>
        <v>#REF!</v>
      </c>
      <c r="G140" s="153" t="e">
        <f>G38/#REF!</f>
        <v>#REF!</v>
      </c>
      <c r="H140" s="153" t="e">
        <f>H38/#REF!</f>
        <v>#REF!</v>
      </c>
      <c r="I140" s="240" t="e">
        <f>F140+G140+H140</f>
        <v>#REF!</v>
      </c>
      <c r="J140" s="153" t="e">
        <f>J38/#REF!</f>
        <v>#REF!</v>
      </c>
      <c r="K140" s="153" t="e">
        <f>K38/#REF!</f>
        <v>#REF!</v>
      </c>
      <c r="L140" s="153" t="e">
        <f>L38/#REF!</f>
        <v>#REF!</v>
      </c>
      <c r="M140" s="240" t="e">
        <f>J140+K140+L140</f>
        <v>#REF!</v>
      </c>
      <c r="N140" s="153" t="e">
        <f>N38/#REF!</f>
        <v>#REF!</v>
      </c>
      <c r="O140" s="153" t="e">
        <f>O38/#REF!</f>
        <v>#REF!</v>
      </c>
      <c r="P140" s="153" t="e">
        <f>P38/#REF!</f>
        <v>#REF!</v>
      </c>
      <c r="Q140" s="240" t="e">
        <f>N140+O140+P140</f>
        <v>#REF!</v>
      </c>
      <c r="R140" s="153" t="e">
        <f>E140+I140+M140+Q140</f>
        <v>#REF!</v>
      </c>
    </row>
    <row r="141" spans="1:18">
      <c r="C141" s="228" t="e">
        <f>C137-C140</f>
        <v>#REF!</v>
      </c>
      <c r="D141" s="228" t="e">
        <f>D137-D140</f>
        <v>#REF!</v>
      </c>
      <c r="E141" s="228" t="e">
        <f>B141+C141+D141</f>
        <v>#REF!</v>
      </c>
      <c r="F141" s="228" t="e">
        <f>F137-F140</f>
        <v>#REF!</v>
      </c>
      <c r="G141" s="228" t="e">
        <f>G137-G140</f>
        <v>#REF!</v>
      </c>
      <c r="H141" s="228" t="e">
        <f>H137-H140</f>
        <v>#REF!</v>
      </c>
      <c r="I141" s="228" t="e">
        <f>F141+G141+H141</f>
        <v>#REF!</v>
      </c>
      <c r="J141" s="228" t="e">
        <f>J137-J140</f>
        <v>#REF!</v>
      </c>
      <c r="K141" s="228" t="e">
        <f>K137-K140</f>
        <v>#REF!</v>
      </c>
      <c r="L141" s="228" t="e">
        <f>L137-L140</f>
        <v>#REF!</v>
      </c>
      <c r="M141" s="228" t="e">
        <f>J141+K141+L141</f>
        <v>#REF!</v>
      </c>
      <c r="N141" s="228" t="e">
        <f>N137-N140</f>
        <v>#REF!</v>
      </c>
      <c r="O141" s="228" t="e">
        <f>O137-O140</f>
        <v>#REF!</v>
      </c>
      <c r="P141" s="228" t="e">
        <f>P137-P140</f>
        <v>#REF!</v>
      </c>
      <c r="Q141" s="228" t="e">
        <f>N141+O141+P141</f>
        <v>#REF!</v>
      </c>
      <c r="R141" s="222" t="e">
        <f>R137-R136</f>
        <v>#REF!</v>
      </c>
    </row>
    <row r="142" spans="1:18" s="226" customFormat="1">
      <c r="A142" s="206"/>
      <c r="B142" s="206"/>
      <c r="C142" s="265" t="e">
        <f t="shared" ref="C142:R142" si="44">C141/C112</f>
        <v>#REF!</v>
      </c>
      <c r="D142" s="265" t="e">
        <f t="shared" si="44"/>
        <v>#REF!</v>
      </c>
      <c r="E142" s="265" t="e">
        <f t="shared" si="44"/>
        <v>#REF!</v>
      </c>
      <c r="F142" s="265" t="e">
        <f t="shared" si="44"/>
        <v>#REF!</v>
      </c>
      <c r="G142" s="265" t="e">
        <f t="shared" si="44"/>
        <v>#REF!</v>
      </c>
      <c r="H142" s="265" t="e">
        <f t="shared" si="44"/>
        <v>#REF!</v>
      </c>
      <c r="I142" s="265" t="e">
        <f t="shared" si="44"/>
        <v>#REF!</v>
      </c>
      <c r="J142" s="265" t="e">
        <f t="shared" si="44"/>
        <v>#REF!</v>
      </c>
      <c r="K142" s="265" t="e">
        <f t="shared" si="44"/>
        <v>#REF!</v>
      </c>
      <c r="L142" s="265" t="e">
        <f t="shared" si="44"/>
        <v>#REF!</v>
      </c>
      <c r="M142" s="265" t="e">
        <f t="shared" si="44"/>
        <v>#REF!</v>
      </c>
      <c r="N142" s="265" t="e">
        <f t="shared" si="44"/>
        <v>#REF!</v>
      </c>
      <c r="O142" s="265" t="e">
        <f t="shared" si="44"/>
        <v>#REF!</v>
      </c>
      <c r="P142" s="265" t="e">
        <f t="shared" si="44"/>
        <v>#REF!</v>
      </c>
      <c r="Q142" s="265" t="e">
        <f t="shared" si="44"/>
        <v>#REF!</v>
      </c>
      <c r="R142" s="265" t="e">
        <f t="shared" si="44"/>
        <v>#REF!</v>
      </c>
    </row>
    <row r="144" spans="1:18">
      <c r="C144" s="153" t="e">
        <f>C42/#REF!</f>
        <v>#REF!</v>
      </c>
      <c r="D144" s="153" t="e">
        <f>D42/#REF!</f>
        <v>#REF!</v>
      </c>
      <c r="E144" s="240" t="e">
        <f>B144+C144+D144</f>
        <v>#REF!</v>
      </c>
      <c r="F144" s="153" t="e">
        <f>F42/#REF!</f>
        <v>#REF!</v>
      </c>
      <c r="G144" s="153" t="e">
        <f>G42/#REF!</f>
        <v>#REF!</v>
      </c>
      <c r="H144" s="153" t="e">
        <f>H42/#REF!</f>
        <v>#REF!</v>
      </c>
      <c r="I144" s="240" t="e">
        <f>F144+G144+H144</f>
        <v>#REF!</v>
      </c>
      <c r="J144" s="153" t="e">
        <f>J42/#REF!</f>
        <v>#REF!</v>
      </c>
      <c r="K144" s="153" t="e">
        <f>K42/#REF!</f>
        <v>#REF!</v>
      </c>
      <c r="L144" s="153" t="e">
        <f>L42/#REF!</f>
        <v>#REF!</v>
      </c>
      <c r="M144" s="240" t="e">
        <f>J144+K144+L144</f>
        <v>#REF!</v>
      </c>
      <c r="N144" s="153" t="e">
        <f>N42/#REF!</f>
        <v>#REF!</v>
      </c>
      <c r="O144" s="153" t="e">
        <f>O42/#REF!</f>
        <v>#REF!</v>
      </c>
      <c r="P144" s="153" t="e">
        <f>P42/#REF!</f>
        <v>#REF!</v>
      </c>
      <c r="Q144" s="240" t="e">
        <f>N144+O144+P144</f>
        <v>#REF!</v>
      </c>
      <c r="R144" s="153" t="e">
        <f>E144+I144+M144+Q144</f>
        <v>#REF!</v>
      </c>
    </row>
    <row r="145" spans="3:18">
      <c r="C145" s="153" t="e">
        <f>C43/#REF!</f>
        <v>#REF!</v>
      </c>
      <c r="D145" s="153" t="e">
        <f>D43/#REF!</f>
        <v>#REF!</v>
      </c>
      <c r="E145" s="240" t="e">
        <f>B145+C145+D145</f>
        <v>#REF!</v>
      </c>
      <c r="F145" s="153" t="e">
        <f>F43/#REF!</f>
        <v>#REF!</v>
      </c>
      <c r="G145" s="153" t="e">
        <f>G43/#REF!</f>
        <v>#REF!</v>
      </c>
      <c r="H145" s="153" t="e">
        <f>H43/#REF!</f>
        <v>#REF!</v>
      </c>
      <c r="I145" s="240" t="e">
        <f>F145+G145+H145</f>
        <v>#REF!</v>
      </c>
      <c r="J145" s="153" t="e">
        <f>J43/#REF!</f>
        <v>#REF!</v>
      </c>
      <c r="K145" s="153" t="e">
        <f>K43/#REF!</f>
        <v>#REF!</v>
      </c>
      <c r="L145" s="153" t="e">
        <f>L43/#REF!</f>
        <v>#REF!</v>
      </c>
      <c r="M145" s="240" t="e">
        <f>J145+K145+L145</f>
        <v>#REF!</v>
      </c>
      <c r="N145" s="153" t="e">
        <f>N43/#REF!</f>
        <v>#REF!</v>
      </c>
      <c r="O145" s="153" t="e">
        <f>O43/#REF!</f>
        <v>#REF!</v>
      </c>
      <c r="P145" s="153" t="e">
        <f>P43/#REF!</f>
        <v>#REF!</v>
      </c>
      <c r="Q145" s="240" t="e">
        <f>N145+O145+P145</f>
        <v>#REF!</v>
      </c>
      <c r="R145" s="153" t="e">
        <f>E145+I145+M145+Q145</f>
        <v>#REF!</v>
      </c>
    </row>
    <row r="146" spans="3:18">
      <c r="C146" s="224" t="e">
        <f t="shared" ref="C146:R146" si="45">C144-C145</f>
        <v>#REF!</v>
      </c>
      <c r="D146" s="224" t="e">
        <f t="shared" si="45"/>
        <v>#REF!</v>
      </c>
      <c r="E146" s="217" t="e">
        <f t="shared" si="45"/>
        <v>#REF!</v>
      </c>
      <c r="F146" s="224" t="e">
        <f t="shared" si="45"/>
        <v>#REF!</v>
      </c>
      <c r="G146" s="224" t="e">
        <f t="shared" si="45"/>
        <v>#REF!</v>
      </c>
      <c r="H146" s="224" t="e">
        <f t="shared" si="45"/>
        <v>#REF!</v>
      </c>
      <c r="I146" s="217" t="e">
        <f t="shared" si="45"/>
        <v>#REF!</v>
      </c>
      <c r="J146" s="224" t="e">
        <f t="shared" si="45"/>
        <v>#REF!</v>
      </c>
      <c r="K146" s="224" t="e">
        <f t="shared" si="45"/>
        <v>#REF!</v>
      </c>
      <c r="L146" s="224" t="e">
        <f t="shared" si="45"/>
        <v>#REF!</v>
      </c>
      <c r="M146" s="217" t="e">
        <f t="shared" si="45"/>
        <v>#REF!</v>
      </c>
      <c r="N146" s="224" t="e">
        <f t="shared" si="45"/>
        <v>#REF!</v>
      </c>
      <c r="O146" s="224" t="e">
        <f t="shared" si="45"/>
        <v>#REF!</v>
      </c>
      <c r="P146" s="224" t="e">
        <f t="shared" si="45"/>
        <v>#REF!</v>
      </c>
      <c r="Q146" s="217" t="e">
        <f t="shared" si="45"/>
        <v>#REF!</v>
      </c>
      <c r="R146" s="217" t="e">
        <f t="shared" si="45"/>
        <v>#REF!</v>
      </c>
    </row>
    <row r="147" spans="3:18">
      <c r="C147" s="153" t="e">
        <f>C146-C44/#REF!</f>
        <v>#REF!</v>
      </c>
      <c r="D147" s="153" t="e">
        <f>D146-D44/#REF!</f>
        <v>#REF!</v>
      </c>
      <c r="E147" s="153" t="e">
        <f>E146-E44/#REF!</f>
        <v>#REF!</v>
      </c>
      <c r="F147" s="153" t="e">
        <f>F146-F44/#REF!</f>
        <v>#REF!</v>
      </c>
      <c r="G147" s="153" t="e">
        <f>G146-G44/#REF!</f>
        <v>#REF!</v>
      </c>
      <c r="H147" s="153" t="e">
        <f>H146-H44/#REF!</f>
        <v>#REF!</v>
      </c>
      <c r="I147" s="153" t="e">
        <f>I146-I44/#REF!</f>
        <v>#REF!</v>
      </c>
      <c r="J147" s="153" t="e">
        <f>J146-J44/#REF!</f>
        <v>#REF!</v>
      </c>
      <c r="K147" s="153" t="e">
        <f>K146-K44/#REF!</f>
        <v>#REF!</v>
      </c>
      <c r="L147" s="153" t="e">
        <f>L146-L44/#REF!</f>
        <v>#REF!</v>
      </c>
      <c r="M147" s="153" t="e">
        <f>M146-M44/#REF!</f>
        <v>#REF!</v>
      </c>
      <c r="N147" s="153" t="e">
        <f>N146-N44/#REF!</f>
        <v>#REF!</v>
      </c>
      <c r="O147" s="153" t="e">
        <f>O146-O44/#REF!</f>
        <v>#REF!</v>
      </c>
      <c r="P147" s="153" t="e">
        <f>P146-P44/#REF!</f>
        <v>#REF!</v>
      </c>
      <c r="Q147" s="153" t="e">
        <f>Q146-Q44/#REF!</f>
        <v>#REF!</v>
      </c>
      <c r="R147" s="153" t="e">
        <f>R146-R44/#REF!</f>
        <v>#REF!</v>
      </c>
    </row>
  </sheetData>
  <mergeCells count="1">
    <mergeCell ref="B2:R2"/>
  </mergeCells>
  <phoneticPr fontId="12" type="noConversion"/>
  <conditionalFormatting sqref="A1:A1048576">
    <cfRule type="cellIs" dxfId="47" priority="15" operator="lessThan">
      <formula>0</formula>
    </cfRule>
  </conditionalFormatting>
  <conditionalFormatting sqref="B1:B2 C42:D44 E42:H43 C48:R48 B4:B1048576 E44:R44 E41 O41:Q41 M41 I41">
    <cfRule type="cellIs" dxfId="46" priority="14" operator="lessThan">
      <formula>0</formula>
    </cfRule>
  </conditionalFormatting>
  <conditionalFormatting sqref="A50:XFD54">
    <cfRule type="cellIs" dxfId="45" priority="13" operator="lessThan">
      <formula>0</formula>
    </cfRule>
  </conditionalFormatting>
  <conditionalFormatting sqref="I42:R43">
    <cfRule type="cellIs" dxfId="44" priority="12" operator="lessThan">
      <formula>0</formula>
    </cfRule>
  </conditionalFormatting>
  <conditionalFormatting sqref="A2">
    <cfRule type="cellIs" dxfId="43" priority="11" operator="lessThan">
      <formula>0</formula>
    </cfRule>
  </conditionalFormatting>
  <conditionalFormatting sqref="E46">
    <cfRule type="cellIs" dxfId="42" priority="10" operator="lessThan">
      <formula>0</formula>
    </cfRule>
  </conditionalFormatting>
  <conditionalFormatting sqref="E47">
    <cfRule type="cellIs" dxfId="41" priority="9" operator="lessThan">
      <formula>0</formula>
    </cfRule>
  </conditionalFormatting>
  <conditionalFormatting sqref="I46">
    <cfRule type="cellIs" dxfId="40" priority="8" operator="lessThan">
      <formula>0</formula>
    </cfRule>
  </conditionalFormatting>
  <conditionalFormatting sqref="I47">
    <cfRule type="cellIs" dxfId="39" priority="7" operator="lessThan">
      <formula>0</formula>
    </cfRule>
  </conditionalFormatting>
  <conditionalFormatting sqref="M46">
    <cfRule type="cellIs" dxfId="38" priority="6" operator="lessThan">
      <formula>0</formula>
    </cfRule>
  </conditionalFormatting>
  <conditionalFormatting sqref="M47">
    <cfRule type="cellIs" dxfId="37" priority="5" operator="lessThan">
      <formula>0</formula>
    </cfRule>
  </conditionalFormatting>
  <conditionalFormatting sqref="Q46">
    <cfRule type="cellIs" dxfId="36" priority="4" operator="lessThan">
      <formula>0</formula>
    </cfRule>
  </conditionalFormatting>
  <conditionalFormatting sqref="Q47">
    <cfRule type="cellIs" dxfId="35" priority="3" operator="lessThan">
      <formula>0</formula>
    </cfRule>
  </conditionalFormatting>
  <conditionalFormatting sqref="J42:L43">
    <cfRule type="cellIs" dxfId="34" priority="2" operator="lessThan">
      <formula>0</formula>
    </cfRule>
  </conditionalFormatting>
  <conditionalFormatting sqref="N42:P43">
    <cfRule type="cellIs" dxfId="33" priority="1" operator="lessThan">
      <formula>0</formula>
    </cfRule>
  </conditionalFormatting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2:BI147"/>
  <sheetViews>
    <sheetView workbookViewId="0">
      <pane xSplit="1" ySplit="3" topLeftCell="B25" activePane="bottomRight" state="frozen"/>
      <selection pane="topRight" activeCell="B1" sqref="B1"/>
      <selection pane="bottomLeft" activeCell="A4" sqref="A4"/>
      <selection pane="bottomRight" activeCell="F41" sqref="F41:H41"/>
    </sheetView>
  </sheetViews>
  <sheetFormatPr defaultColWidth="9" defaultRowHeight="14.25" outlineLevelCol="1"/>
  <cols>
    <col min="1" max="1" width="32.140625" style="170" customWidth="1"/>
    <col min="2" max="2" width="14.85546875" style="170" customWidth="1"/>
    <col min="3" max="3" width="11.85546875" style="44" customWidth="1" outlineLevel="1"/>
    <col min="4" max="4" width="13" style="44" customWidth="1" outlineLevel="1"/>
    <col min="5" max="5" width="13" style="44" bestFit="1" customWidth="1"/>
    <col min="6" max="6" width="11.85546875" style="44" customWidth="1" outlineLevel="1"/>
    <col min="7" max="7" width="14.42578125" style="44" customWidth="1" outlineLevel="1"/>
    <col min="8" max="8" width="13" style="44" customWidth="1" outlineLevel="1"/>
    <col min="9" max="9" width="13" style="44" bestFit="1" customWidth="1"/>
    <col min="10" max="11" width="11.5703125" style="44" customWidth="1" outlineLevel="1"/>
    <col min="12" max="12" width="13" style="44" customWidth="1" outlineLevel="1"/>
    <col min="13" max="13" width="13" style="44" bestFit="1" customWidth="1"/>
    <col min="14" max="15" width="11.5703125" style="44" customWidth="1" outlineLevel="1"/>
    <col min="16" max="16" width="14.5703125" style="44" customWidth="1" outlineLevel="1"/>
    <col min="17" max="17" width="14.5703125" style="44" bestFit="1" customWidth="1"/>
    <col min="18" max="18" width="14.5703125" style="44" customWidth="1"/>
    <col min="19" max="16384" width="9" style="181"/>
  </cols>
  <sheetData>
    <row r="2" spans="1:18">
      <c r="A2" s="169" t="s">
        <v>241</v>
      </c>
      <c r="B2" s="302" t="s">
        <v>244</v>
      </c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2"/>
      <c r="R2" s="302"/>
    </row>
    <row r="3" spans="1:18">
      <c r="A3" s="187" t="s">
        <v>152</v>
      </c>
      <c r="B3" s="244" t="s">
        <v>234</v>
      </c>
      <c r="C3" s="244" t="s">
        <v>4</v>
      </c>
      <c r="D3" s="244" t="s">
        <v>5</v>
      </c>
      <c r="E3" s="245" t="s">
        <v>14</v>
      </c>
      <c r="F3" s="244" t="s">
        <v>133</v>
      </c>
      <c r="G3" s="244" t="s">
        <v>134</v>
      </c>
      <c r="H3" s="244" t="s">
        <v>135</v>
      </c>
      <c r="I3" s="245" t="s">
        <v>15</v>
      </c>
      <c r="J3" s="244" t="s">
        <v>16</v>
      </c>
      <c r="K3" s="244" t="s">
        <v>8</v>
      </c>
      <c r="L3" s="244" t="s">
        <v>9</v>
      </c>
      <c r="M3" s="245" t="s">
        <v>17</v>
      </c>
      <c r="N3" s="244" t="s">
        <v>136</v>
      </c>
      <c r="O3" s="244" t="s">
        <v>137</v>
      </c>
      <c r="P3" s="244" t="s">
        <v>138</v>
      </c>
      <c r="Q3" s="245" t="s">
        <v>18</v>
      </c>
      <c r="R3" s="244" t="s">
        <v>19</v>
      </c>
    </row>
    <row r="4" spans="1:18">
      <c r="A4" s="188" t="s">
        <v>96</v>
      </c>
      <c r="B4" s="171"/>
      <c r="C4" s="171"/>
      <c r="D4" s="171"/>
      <c r="E4" s="246">
        <f>IF(COUNT(B4:D4)=0,0,SUM(B4:D4)/COUNT(B4:D4))</f>
        <v>0</v>
      </c>
      <c r="F4" s="171"/>
      <c r="G4" s="171"/>
      <c r="H4" s="171"/>
      <c r="I4" s="246">
        <f>IF(COUNT(F4:H4)=0,0,SUM(F4:H4)/COUNT(F4:H4))</f>
        <v>0</v>
      </c>
      <c r="J4" s="171">
        <f>'2019-07'!G4</f>
        <v>0</v>
      </c>
      <c r="K4" s="171">
        <f>'2018-08'!G4</f>
        <v>0</v>
      </c>
      <c r="L4" s="171">
        <f>'2018-09'!G4</f>
        <v>0</v>
      </c>
      <c r="M4" s="246">
        <f>IF(COUNT(J4:L4)=0,0,SUM(J4:L4)/COUNT(J4:L4))</f>
        <v>0</v>
      </c>
      <c r="N4" s="171">
        <f>'2018-10'!G4</f>
        <v>0</v>
      </c>
      <c r="O4" s="171"/>
      <c r="P4" s="171"/>
      <c r="Q4" s="246">
        <f>IF(COUNT(N4:P4)=0,0,SUM(N4:P4)/COUNT(N4:P4))</f>
        <v>0</v>
      </c>
      <c r="R4" s="246">
        <f>AVERAGE(E4,I4,M4,Q4)</f>
        <v>0</v>
      </c>
    </row>
    <row r="5" spans="1:18">
      <c r="A5" s="189" t="s">
        <v>235</v>
      </c>
      <c r="B5" s="171"/>
      <c r="C5" s="171"/>
      <c r="D5" s="171"/>
      <c r="E5" s="246">
        <f>IF(COUNT(B5:D5)=0,0,SUM(B5:D5)/COUNT(B5:D5))</f>
        <v>0</v>
      </c>
      <c r="F5" s="171"/>
      <c r="G5" s="171"/>
      <c r="H5" s="171"/>
      <c r="I5" s="246">
        <f>IF(COUNT(F5:H5)=0,0,SUM(F5:H5)/COUNT(F5:H5))</f>
        <v>0</v>
      </c>
      <c r="J5" s="171">
        <f>'2019-07'!G5</f>
        <v>0</v>
      </c>
      <c r="K5" s="171">
        <f>'2018-08'!G5</f>
        <v>0</v>
      </c>
      <c r="L5" s="171">
        <f>'2018-09'!G5</f>
        <v>0</v>
      </c>
      <c r="M5" s="246">
        <f>IF(COUNT(J5:L5)=0,0,SUM(J5:L5)/COUNT(J5:L5))</f>
        <v>0</v>
      </c>
      <c r="N5" s="171">
        <f>'2018-10'!G5</f>
        <v>0</v>
      </c>
      <c r="O5" s="171"/>
      <c r="P5" s="171"/>
      <c r="Q5" s="246">
        <f>IF(COUNT(N5:P5)=0,0,SUM(N5:P5)/COUNT(N5:P5))</f>
        <v>0</v>
      </c>
      <c r="R5" s="246">
        <f>AVERAGE(E5,I5,M5,Q5)</f>
        <v>0</v>
      </c>
    </row>
    <row r="6" spans="1:18">
      <c r="A6" s="188" t="s">
        <v>20</v>
      </c>
      <c r="B6" s="171"/>
      <c r="C6" s="171"/>
      <c r="D6" s="171"/>
      <c r="E6" s="171">
        <f>SUM(B6:D6)</f>
        <v>0</v>
      </c>
      <c r="F6" s="171"/>
      <c r="G6" s="171"/>
      <c r="H6" s="171"/>
      <c r="I6" s="171">
        <f>SUM(F6:H6)</f>
        <v>0</v>
      </c>
      <c r="J6" s="171">
        <f>'2019-07'!G6</f>
        <v>0</v>
      </c>
      <c r="K6" s="171">
        <f>'2018-08'!G6</f>
        <v>0</v>
      </c>
      <c r="L6" s="171">
        <f>'2018-09'!G6</f>
        <v>0</v>
      </c>
      <c r="M6" s="171">
        <f>SUM(J6:L6)</f>
        <v>0</v>
      </c>
      <c r="N6" s="171">
        <f>'2018-10'!G6</f>
        <v>0</v>
      </c>
      <c r="O6" s="171"/>
      <c r="P6" s="171"/>
      <c r="Q6" s="171">
        <f>SUM(N6:P6)</f>
        <v>0</v>
      </c>
      <c r="R6" s="171">
        <f>E6+I6+M6+Q6</f>
        <v>0</v>
      </c>
    </row>
    <row r="7" spans="1:18">
      <c r="A7" s="190" t="s">
        <v>92</v>
      </c>
      <c r="B7" s="171"/>
      <c r="C7" s="171"/>
      <c r="D7" s="171"/>
      <c r="E7" s="172">
        <f t="shared" ref="E7:E19" si="0">SUM(B7:D7)</f>
        <v>0</v>
      </c>
      <c r="F7" s="171"/>
      <c r="G7" s="171"/>
      <c r="H7" s="171"/>
      <c r="I7" s="172">
        <f t="shared" ref="I7:I19" si="1">SUM(F7:H7)</f>
        <v>0</v>
      </c>
      <c r="J7" s="171">
        <f>'2019-07'!G7</f>
        <v>0</v>
      </c>
      <c r="K7" s="171">
        <f>'2018-08'!G7</f>
        <v>0</v>
      </c>
      <c r="L7" s="171">
        <f>'2018-09'!G7</f>
        <v>0</v>
      </c>
      <c r="M7" s="172">
        <f t="shared" ref="M7:M19" si="2">SUM(J7:L7)</f>
        <v>0</v>
      </c>
      <c r="N7" s="171">
        <f>'2018-10'!G7</f>
        <v>0</v>
      </c>
      <c r="O7" s="171"/>
      <c r="P7" s="171"/>
      <c r="Q7" s="172">
        <f t="shared" ref="Q7:Q19" si="3">SUM(N7:P7)</f>
        <v>0</v>
      </c>
      <c r="R7" s="172">
        <f t="shared" ref="R7:R22" si="4">E7+I7+M7+Q7</f>
        <v>0</v>
      </c>
    </row>
    <row r="8" spans="1:18" s="247" customFormat="1">
      <c r="A8" s="191" t="s">
        <v>21</v>
      </c>
      <c r="B8" s="173">
        <f t="shared" ref="B8" si="5">B6-B7</f>
        <v>0</v>
      </c>
      <c r="C8" s="173">
        <f>C6-C7</f>
        <v>0</v>
      </c>
      <c r="D8" s="173">
        <f>D6-D7</f>
        <v>0</v>
      </c>
      <c r="E8" s="173">
        <f t="shared" si="0"/>
        <v>0</v>
      </c>
      <c r="F8" s="173">
        <f>F6-F7</f>
        <v>0</v>
      </c>
      <c r="G8" s="173">
        <f t="shared" ref="G8:H8" si="6">G6-G7</f>
        <v>0</v>
      </c>
      <c r="H8" s="173">
        <f t="shared" si="6"/>
        <v>0</v>
      </c>
      <c r="I8" s="173">
        <f>SUM(F8:H8)</f>
        <v>0</v>
      </c>
      <c r="J8" s="173">
        <f t="shared" ref="J8:P8" si="7">J6-J7</f>
        <v>0</v>
      </c>
      <c r="K8" s="173">
        <f t="shared" si="7"/>
        <v>0</v>
      </c>
      <c r="L8" s="173">
        <f t="shared" si="7"/>
        <v>0</v>
      </c>
      <c r="M8" s="173">
        <f t="shared" si="2"/>
        <v>0</v>
      </c>
      <c r="N8" s="173">
        <f t="shared" si="7"/>
        <v>0</v>
      </c>
      <c r="O8" s="173">
        <f t="shared" si="7"/>
        <v>0</v>
      </c>
      <c r="P8" s="173">
        <f t="shared" si="7"/>
        <v>0</v>
      </c>
      <c r="Q8" s="173">
        <f t="shared" si="3"/>
        <v>0</v>
      </c>
      <c r="R8" s="173">
        <f t="shared" si="4"/>
        <v>0</v>
      </c>
    </row>
    <row r="9" spans="1:18">
      <c r="A9" s="192" t="s">
        <v>22</v>
      </c>
      <c r="B9" s="171"/>
      <c r="C9" s="171"/>
      <c r="D9" s="171"/>
      <c r="E9" s="174">
        <f t="shared" si="0"/>
        <v>0</v>
      </c>
      <c r="F9" s="171"/>
      <c r="G9" s="171"/>
      <c r="H9" s="171"/>
      <c r="I9" s="174">
        <f t="shared" si="1"/>
        <v>0</v>
      </c>
      <c r="J9" s="171">
        <f>'2019-07'!G9</f>
        <v>0</v>
      </c>
      <c r="K9" s="171">
        <f>'2018-08'!G9</f>
        <v>0</v>
      </c>
      <c r="L9" s="171">
        <f>'2018-09'!G9</f>
        <v>0</v>
      </c>
      <c r="M9" s="174">
        <f t="shared" si="2"/>
        <v>0</v>
      </c>
      <c r="N9" s="171"/>
      <c r="O9" s="171"/>
      <c r="P9" s="171"/>
      <c r="Q9" s="174">
        <f t="shared" si="3"/>
        <v>0</v>
      </c>
      <c r="R9" s="174">
        <f t="shared" si="4"/>
        <v>0</v>
      </c>
    </row>
    <row r="10" spans="1:18">
      <c r="A10" s="193" t="s">
        <v>23</v>
      </c>
      <c r="B10" s="175">
        <f t="shared" ref="B10" si="8">B8-B9</f>
        <v>0</v>
      </c>
      <c r="C10" s="175">
        <f>C8-C9</f>
        <v>0</v>
      </c>
      <c r="D10" s="175">
        <f>D8-D9</f>
        <v>0</v>
      </c>
      <c r="E10" s="178">
        <f t="shared" si="0"/>
        <v>0</v>
      </c>
      <c r="F10" s="175">
        <f>F8-F9</f>
        <v>0</v>
      </c>
      <c r="G10" s="175">
        <f>G8-G9</f>
        <v>0</v>
      </c>
      <c r="H10" s="175">
        <f>H8-H9</f>
        <v>0</v>
      </c>
      <c r="I10" s="178">
        <f t="shared" si="1"/>
        <v>0</v>
      </c>
      <c r="J10" s="175">
        <f>J8-J9</f>
        <v>0</v>
      </c>
      <c r="K10" s="175">
        <f>K8-K9</f>
        <v>0</v>
      </c>
      <c r="L10" s="175">
        <f>L8-L9</f>
        <v>0</v>
      </c>
      <c r="M10" s="178">
        <f t="shared" si="2"/>
        <v>0</v>
      </c>
      <c r="N10" s="175">
        <f>N8-N9</f>
        <v>0</v>
      </c>
      <c r="O10" s="175">
        <f>O8-O9</f>
        <v>0</v>
      </c>
      <c r="P10" s="175">
        <f>P8-P9</f>
        <v>0</v>
      </c>
      <c r="Q10" s="178">
        <f t="shared" si="3"/>
        <v>0</v>
      </c>
      <c r="R10" s="178">
        <f t="shared" si="4"/>
        <v>0</v>
      </c>
    </row>
    <row r="11" spans="1:18">
      <c r="A11" s="188" t="s">
        <v>156</v>
      </c>
      <c r="B11" s="171"/>
      <c r="C11" s="171"/>
      <c r="D11" s="171"/>
      <c r="E11" s="171">
        <f t="shared" si="0"/>
        <v>0</v>
      </c>
      <c r="F11" s="171"/>
      <c r="G11" s="171"/>
      <c r="H11" s="171"/>
      <c r="I11" s="171">
        <f t="shared" si="1"/>
        <v>0</v>
      </c>
      <c r="J11" s="171">
        <f>'2019-07'!G11</f>
        <v>0</v>
      </c>
      <c r="K11" s="171">
        <f>'2018-08'!G11</f>
        <v>0</v>
      </c>
      <c r="L11" s="171">
        <f>'2018-09'!G11</f>
        <v>0</v>
      </c>
      <c r="M11" s="171">
        <f t="shared" si="2"/>
        <v>0</v>
      </c>
      <c r="N11" s="171"/>
      <c r="O11" s="171"/>
      <c r="P11" s="171"/>
      <c r="Q11" s="171">
        <f t="shared" si="3"/>
        <v>0</v>
      </c>
      <c r="R11" s="171">
        <f t="shared" si="4"/>
        <v>0</v>
      </c>
    </row>
    <row r="12" spans="1:18">
      <c r="A12" s="188" t="s">
        <v>236</v>
      </c>
      <c r="B12" s="171"/>
      <c r="C12" s="171"/>
      <c r="D12" s="171"/>
      <c r="E12" s="171">
        <f t="shared" si="0"/>
        <v>0</v>
      </c>
      <c r="F12" s="171"/>
      <c r="G12" s="171"/>
      <c r="H12" s="171"/>
      <c r="I12" s="171">
        <f t="shared" si="1"/>
        <v>0</v>
      </c>
      <c r="J12" s="171">
        <f>'2019-07'!G12</f>
        <v>0</v>
      </c>
      <c r="K12" s="171">
        <f>'2018-08'!G12</f>
        <v>0</v>
      </c>
      <c r="L12" s="171">
        <f>'2018-09'!G12</f>
        <v>0</v>
      </c>
      <c r="M12" s="171">
        <f t="shared" si="2"/>
        <v>0</v>
      </c>
      <c r="N12" s="171"/>
      <c r="O12" s="171"/>
      <c r="P12" s="171"/>
      <c r="Q12" s="171">
        <f t="shared" si="3"/>
        <v>0</v>
      </c>
      <c r="R12" s="171">
        <f t="shared" si="4"/>
        <v>0</v>
      </c>
    </row>
    <row r="13" spans="1:18" s="248" customFormat="1">
      <c r="A13" s="194" t="s">
        <v>24</v>
      </c>
      <c r="B13" s="176">
        <f t="shared" ref="B13" si="9">B14+B15</f>
        <v>0</v>
      </c>
      <c r="C13" s="176">
        <f>C14+C15</f>
        <v>0</v>
      </c>
      <c r="D13" s="176">
        <f>D14+D15</f>
        <v>0</v>
      </c>
      <c r="E13" s="176">
        <f t="shared" si="0"/>
        <v>0</v>
      </c>
      <c r="F13" s="176">
        <f>F14+F15</f>
        <v>0</v>
      </c>
      <c r="G13" s="176">
        <f>G14+G15</f>
        <v>0</v>
      </c>
      <c r="H13" s="176">
        <f>H14+H15</f>
        <v>0</v>
      </c>
      <c r="I13" s="176">
        <f t="shared" si="1"/>
        <v>0</v>
      </c>
      <c r="J13" s="176">
        <f>J14+J15</f>
        <v>0</v>
      </c>
      <c r="K13" s="176">
        <f>K14+K15</f>
        <v>0</v>
      </c>
      <c r="L13" s="176">
        <f>L14+L15</f>
        <v>0</v>
      </c>
      <c r="M13" s="176">
        <f t="shared" si="2"/>
        <v>0</v>
      </c>
      <c r="N13" s="176">
        <f>N14+N15</f>
        <v>0</v>
      </c>
      <c r="O13" s="176">
        <f>O14+O15</f>
        <v>0</v>
      </c>
      <c r="P13" s="176">
        <f>P14+P15</f>
        <v>0</v>
      </c>
      <c r="Q13" s="176">
        <f t="shared" si="3"/>
        <v>0</v>
      </c>
      <c r="R13" s="176">
        <f t="shared" si="4"/>
        <v>0</v>
      </c>
    </row>
    <row r="14" spans="1:18">
      <c r="A14" s="195" t="s">
        <v>25</v>
      </c>
      <c r="B14" s="171"/>
      <c r="C14" s="171"/>
      <c r="D14" s="171"/>
      <c r="E14" s="171">
        <f t="shared" si="0"/>
        <v>0</v>
      </c>
      <c r="F14" s="171"/>
      <c r="G14" s="171"/>
      <c r="H14" s="171"/>
      <c r="I14" s="171">
        <f t="shared" si="1"/>
        <v>0</v>
      </c>
      <c r="J14" s="171">
        <f>'2019-07'!G14</f>
        <v>0</v>
      </c>
      <c r="K14" s="171">
        <f>'2018-08'!G14</f>
        <v>0</v>
      </c>
      <c r="L14" s="171">
        <f>'2018-09'!G14</f>
        <v>0</v>
      </c>
      <c r="M14" s="171">
        <f t="shared" si="2"/>
        <v>0</v>
      </c>
      <c r="N14" s="171"/>
      <c r="O14" s="171"/>
      <c r="P14" s="171"/>
      <c r="Q14" s="171">
        <f t="shared" si="3"/>
        <v>0</v>
      </c>
      <c r="R14" s="171">
        <f t="shared" si="4"/>
        <v>0</v>
      </c>
    </row>
    <row r="15" spans="1:18">
      <c r="A15" s="195" t="s">
        <v>237</v>
      </c>
      <c r="B15" s="171"/>
      <c r="C15" s="171"/>
      <c r="D15" s="171"/>
      <c r="E15" s="171">
        <f t="shared" si="0"/>
        <v>0</v>
      </c>
      <c r="F15" s="171"/>
      <c r="G15" s="171"/>
      <c r="H15" s="171"/>
      <c r="I15" s="171">
        <f t="shared" si="1"/>
        <v>0</v>
      </c>
      <c r="J15" s="171">
        <f>'2019-07'!G15</f>
        <v>0</v>
      </c>
      <c r="K15" s="171">
        <f>'2018-08'!G15</f>
        <v>0</v>
      </c>
      <c r="L15" s="171">
        <f>'2018-09'!G15</f>
        <v>0</v>
      </c>
      <c r="M15" s="171">
        <f t="shared" si="2"/>
        <v>0</v>
      </c>
      <c r="N15" s="171"/>
      <c r="O15" s="171"/>
      <c r="P15" s="171"/>
      <c r="Q15" s="171">
        <f t="shared" si="3"/>
        <v>0</v>
      </c>
      <c r="R15" s="171">
        <f t="shared" si="4"/>
        <v>0</v>
      </c>
    </row>
    <row r="16" spans="1:18">
      <c r="A16" s="188" t="s">
        <v>26</v>
      </c>
      <c r="B16" s="171"/>
      <c r="C16" s="171"/>
      <c r="D16" s="171"/>
      <c r="E16" s="171">
        <f t="shared" si="0"/>
        <v>0</v>
      </c>
      <c r="F16" s="171"/>
      <c r="G16" s="171"/>
      <c r="H16" s="171"/>
      <c r="I16" s="171">
        <f t="shared" si="1"/>
        <v>0</v>
      </c>
      <c r="J16" s="171">
        <f>'2019-07'!G16</f>
        <v>0</v>
      </c>
      <c r="K16" s="171">
        <f>'2018-08'!G16</f>
        <v>0</v>
      </c>
      <c r="L16" s="171">
        <f>'2018-09'!G16</f>
        <v>0</v>
      </c>
      <c r="M16" s="171">
        <f t="shared" si="2"/>
        <v>0</v>
      </c>
      <c r="N16" s="171"/>
      <c r="O16" s="171"/>
      <c r="P16" s="171"/>
      <c r="Q16" s="171">
        <f t="shared" si="3"/>
        <v>0</v>
      </c>
      <c r="R16" s="171">
        <f t="shared" si="4"/>
        <v>0</v>
      </c>
    </row>
    <row r="17" spans="1:18">
      <c r="A17" s="188" t="s">
        <v>238</v>
      </c>
      <c r="B17" s="171"/>
      <c r="C17" s="171"/>
      <c r="D17" s="171"/>
      <c r="E17" s="171">
        <f t="shared" si="0"/>
        <v>0</v>
      </c>
      <c r="F17" s="171"/>
      <c r="G17" s="171"/>
      <c r="H17" s="171"/>
      <c r="I17" s="171">
        <f t="shared" si="1"/>
        <v>0</v>
      </c>
      <c r="J17" s="171">
        <f>'2019-07'!G17</f>
        <v>0</v>
      </c>
      <c r="K17" s="171">
        <f>'2018-08'!G17</f>
        <v>0</v>
      </c>
      <c r="L17" s="171">
        <f>'2018-09'!G17</f>
        <v>0</v>
      </c>
      <c r="M17" s="171">
        <f t="shared" si="2"/>
        <v>0</v>
      </c>
      <c r="N17" s="171"/>
      <c r="O17" s="171"/>
      <c r="P17" s="171"/>
      <c r="Q17" s="171">
        <f t="shared" si="3"/>
        <v>0</v>
      </c>
      <c r="R17" s="171">
        <f t="shared" si="4"/>
        <v>0</v>
      </c>
    </row>
    <row r="18" spans="1:18">
      <c r="A18" s="188" t="s">
        <v>239</v>
      </c>
      <c r="B18" s="171"/>
      <c r="C18" s="171"/>
      <c r="D18" s="171"/>
      <c r="E18" s="171">
        <f t="shared" si="0"/>
        <v>0</v>
      </c>
      <c r="F18" s="171"/>
      <c r="G18" s="171"/>
      <c r="H18" s="171"/>
      <c r="I18" s="171">
        <f t="shared" si="1"/>
        <v>0</v>
      </c>
      <c r="J18" s="171">
        <f>'2019-07'!G18</f>
        <v>0</v>
      </c>
      <c r="K18" s="171">
        <f>'2018-08'!G18</f>
        <v>0</v>
      </c>
      <c r="L18" s="171">
        <f>'2018-09'!G18</f>
        <v>0</v>
      </c>
      <c r="M18" s="171">
        <f t="shared" si="2"/>
        <v>0</v>
      </c>
      <c r="N18" s="171"/>
      <c r="O18" s="171"/>
      <c r="P18" s="171"/>
      <c r="Q18" s="171">
        <f t="shared" si="3"/>
        <v>0</v>
      </c>
      <c r="R18" s="171">
        <f t="shared" si="4"/>
        <v>0</v>
      </c>
    </row>
    <row r="19" spans="1:18">
      <c r="A19" s="188" t="s">
        <v>240</v>
      </c>
      <c r="B19" s="171"/>
      <c r="C19" s="171"/>
      <c r="D19" s="171"/>
      <c r="E19" s="171">
        <f t="shared" si="0"/>
        <v>0</v>
      </c>
      <c r="F19" s="171"/>
      <c r="G19" s="171"/>
      <c r="H19" s="171"/>
      <c r="I19" s="171">
        <f t="shared" si="1"/>
        <v>0</v>
      </c>
      <c r="J19" s="171">
        <f>'2019-07'!G19</f>
        <v>0</v>
      </c>
      <c r="K19" s="171">
        <f>'2018-08'!G19</f>
        <v>0</v>
      </c>
      <c r="L19" s="171">
        <f>'2018-09'!G19</f>
        <v>0</v>
      </c>
      <c r="M19" s="171">
        <f t="shared" si="2"/>
        <v>0</v>
      </c>
      <c r="N19" s="171"/>
      <c r="O19" s="171"/>
      <c r="P19" s="171"/>
      <c r="Q19" s="171">
        <f t="shared" si="3"/>
        <v>0</v>
      </c>
      <c r="R19" s="171">
        <f t="shared" si="4"/>
        <v>0</v>
      </c>
    </row>
    <row r="20" spans="1:18">
      <c r="A20" s="188" t="s">
        <v>158</v>
      </c>
      <c r="B20" s="171"/>
      <c r="C20" s="171"/>
      <c r="D20" s="171"/>
      <c r="E20" s="171">
        <f>SUM(B20:D20)</f>
        <v>0</v>
      </c>
      <c r="F20" s="171"/>
      <c r="G20" s="171"/>
      <c r="H20" s="171"/>
      <c r="I20" s="171">
        <f>SUM(F20:H20)</f>
        <v>0</v>
      </c>
      <c r="J20" s="171">
        <f>'2019-07'!G20</f>
        <v>0</v>
      </c>
      <c r="K20" s="171">
        <f>'2018-08'!G20</f>
        <v>0</v>
      </c>
      <c r="L20" s="171">
        <f>'2018-09'!G20</f>
        <v>0</v>
      </c>
      <c r="M20" s="171">
        <f>SUM(J20:L20)</f>
        <v>0</v>
      </c>
      <c r="N20" s="171"/>
      <c r="O20" s="171"/>
      <c r="P20" s="171"/>
      <c r="Q20" s="171">
        <f>SUM(N20:P20)</f>
        <v>0</v>
      </c>
      <c r="R20" s="171">
        <f t="shared" si="4"/>
        <v>0</v>
      </c>
    </row>
    <row r="21" spans="1:18">
      <c r="A21" s="193" t="s">
        <v>93</v>
      </c>
      <c r="B21" s="177">
        <f t="shared" ref="B21" si="10">SUM(B11:B13,B16:B20)</f>
        <v>0</v>
      </c>
      <c r="C21" s="177">
        <f>SUM(C11:C13,C16:C20)</f>
        <v>0</v>
      </c>
      <c r="D21" s="177">
        <f>SUM(D11:D13,D16:D20)</f>
        <v>0</v>
      </c>
      <c r="E21" s="177">
        <f>SUM(B21:D21)</f>
        <v>0</v>
      </c>
      <c r="F21" s="177">
        <f>SUM(F11:F13,F16:F20)</f>
        <v>0</v>
      </c>
      <c r="G21" s="177">
        <f>SUM(G11:G13,G16:G20)</f>
        <v>0</v>
      </c>
      <c r="H21" s="177">
        <f>SUM(H11:H13,H16:H20)</f>
        <v>0</v>
      </c>
      <c r="I21" s="177">
        <f>SUM(F21:H21)</f>
        <v>0</v>
      </c>
      <c r="J21" s="177">
        <f>SUM(J11:J13,J16:J20)</f>
        <v>0</v>
      </c>
      <c r="K21" s="177">
        <f>SUM(K11:K13,K16:K20)</f>
        <v>0</v>
      </c>
      <c r="L21" s="177">
        <f>SUM(L11:L13,L16:L20)</f>
        <v>0</v>
      </c>
      <c r="M21" s="177">
        <f>SUM(J21:L21)</f>
        <v>0</v>
      </c>
      <c r="N21" s="177">
        <f>SUM(N11:N13,N16:N20)</f>
        <v>0</v>
      </c>
      <c r="O21" s="177">
        <f>SUM(O11:O13,O16:O20)</f>
        <v>0</v>
      </c>
      <c r="P21" s="177">
        <f>SUM(P11:P13,P16:P20)</f>
        <v>0</v>
      </c>
      <c r="Q21" s="177">
        <f>SUM(N21:P21)</f>
        <v>0</v>
      </c>
      <c r="R21" s="178">
        <f t="shared" si="4"/>
        <v>0</v>
      </c>
    </row>
    <row r="22" spans="1:18">
      <c r="A22" s="197" t="s">
        <v>27</v>
      </c>
      <c r="B22" s="178">
        <f t="shared" ref="B22" si="11">B10-B21</f>
        <v>0</v>
      </c>
      <c r="C22" s="178">
        <f>C10-C21</f>
        <v>0</v>
      </c>
      <c r="D22" s="178">
        <f>D10-D21</f>
        <v>0</v>
      </c>
      <c r="E22" s="178">
        <f>SUM(B22:D22)</f>
        <v>0</v>
      </c>
      <c r="F22" s="178">
        <f>F10-F21</f>
        <v>0</v>
      </c>
      <c r="G22" s="178">
        <f>G10-G21</f>
        <v>0</v>
      </c>
      <c r="H22" s="178">
        <f>H10-H21</f>
        <v>0</v>
      </c>
      <c r="I22" s="178">
        <f>SUM(F22:H22)</f>
        <v>0</v>
      </c>
      <c r="J22" s="178">
        <f>J10-J21</f>
        <v>0</v>
      </c>
      <c r="K22" s="178">
        <f>K10-K21</f>
        <v>0</v>
      </c>
      <c r="L22" s="178">
        <f>L10-L21</f>
        <v>0</v>
      </c>
      <c r="M22" s="178">
        <f>SUM(J22:L22)</f>
        <v>0</v>
      </c>
      <c r="N22" s="178">
        <f>N10-N21</f>
        <v>0</v>
      </c>
      <c r="O22" s="178">
        <f>O10-O21</f>
        <v>0</v>
      </c>
      <c r="P22" s="178">
        <f>P10-P21</f>
        <v>0</v>
      </c>
      <c r="Q22" s="178">
        <f>SUM(N22:P22)</f>
        <v>0</v>
      </c>
      <c r="R22" s="178">
        <f t="shared" si="4"/>
        <v>0</v>
      </c>
    </row>
    <row r="23" spans="1:18" s="179" customFormat="1">
      <c r="A23" s="198" t="s">
        <v>28</v>
      </c>
      <c r="B23" s="179" t="e">
        <f t="shared" ref="B23:R23" si="12">B22/B10</f>
        <v>#DIV/0!</v>
      </c>
      <c r="C23" s="179" t="e">
        <f t="shared" si="12"/>
        <v>#DIV/0!</v>
      </c>
      <c r="D23" s="179" t="e">
        <f t="shared" si="12"/>
        <v>#DIV/0!</v>
      </c>
      <c r="E23" s="179" t="e">
        <f t="shared" si="12"/>
        <v>#DIV/0!</v>
      </c>
      <c r="F23" s="179" t="e">
        <f t="shared" si="12"/>
        <v>#DIV/0!</v>
      </c>
      <c r="G23" s="179" t="e">
        <f t="shared" si="12"/>
        <v>#DIV/0!</v>
      </c>
      <c r="H23" s="179" t="e">
        <f t="shared" si="12"/>
        <v>#DIV/0!</v>
      </c>
      <c r="I23" s="179" t="e">
        <f t="shared" si="12"/>
        <v>#DIV/0!</v>
      </c>
      <c r="J23" s="179" t="e">
        <f t="shared" si="12"/>
        <v>#DIV/0!</v>
      </c>
      <c r="K23" s="179" t="e">
        <f t="shared" si="12"/>
        <v>#DIV/0!</v>
      </c>
      <c r="L23" s="179" t="e">
        <f t="shared" si="12"/>
        <v>#DIV/0!</v>
      </c>
      <c r="M23" s="179" t="e">
        <f t="shared" si="12"/>
        <v>#DIV/0!</v>
      </c>
      <c r="N23" s="179" t="e">
        <f t="shared" si="12"/>
        <v>#DIV/0!</v>
      </c>
      <c r="O23" s="179" t="e">
        <f t="shared" si="12"/>
        <v>#DIV/0!</v>
      </c>
      <c r="P23" s="179" t="e">
        <f t="shared" si="12"/>
        <v>#DIV/0!</v>
      </c>
      <c r="Q23" s="179" t="e">
        <f t="shared" si="12"/>
        <v>#DIV/0!</v>
      </c>
      <c r="R23" s="179" t="e">
        <f t="shared" si="12"/>
        <v>#DIV/0!</v>
      </c>
    </row>
    <row r="24" spans="1:18">
      <c r="A24" s="199" t="s">
        <v>159</v>
      </c>
      <c r="B24" s="171"/>
      <c r="C24" s="171"/>
      <c r="D24" s="171"/>
      <c r="E24" s="186">
        <f>SUM(B24:D24)</f>
        <v>0</v>
      </c>
      <c r="F24" s="171"/>
      <c r="G24" s="171"/>
      <c r="H24" s="171"/>
      <c r="I24" s="186">
        <f>SUM(F24:H24)</f>
        <v>0</v>
      </c>
      <c r="J24" s="171">
        <f>'2019-07'!G24</f>
        <v>0</v>
      </c>
      <c r="K24" s="171">
        <f>'2018-08'!G24</f>
        <v>0</v>
      </c>
      <c r="L24" s="171">
        <f>'2018-09'!G24</f>
        <v>0</v>
      </c>
      <c r="M24" s="186">
        <f>SUM(J24:L24)</f>
        <v>0</v>
      </c>
      <c r="N24" s="171"/>
      <c r="O24" s="171"/>
      <c r="P24" s="171"/>
      <c r="Q24" s="186">
        <f>SUM(N24:P24)</f>
        <v>0</v>
      </c>
      <c r="R24" s="171">
        <f>E24+I24+M24+Q24</f>
        <v>0</v>
      </c>
    </row>
    <row r="25" spans="1:18">
      <c r="A25" s="199" t="s">
        <v>160</v>
      </c>
      <c r="B25" s="171"/>
      <c r="C25" s="171"/>
      <c r="D25" s="171"/>
      <c r="E25" s="186">
        <f>SUM(B25:D25)</f>
        <v>0</v>
      </c>
      <c r="F25" s="171"/>
      <c r="G25" s="171"/>
      <c r="H25" s="171"/>
      <c r="I25" s="186">
        <f>SUM(F25:H25)</f>
        <v>0</v>
      </c>
      <c r="J25" s="171">
        <f>'2019-07'!G25</f>
        <v>0</v>
      </c>
      <c r="K25" s="171">
        <f>'2018-08'!G25</f>
        <v>0</v>
      </c>
      <c r="L25" s="171">
        <f>'2018-09'!G25</f>
        <v>0</v>
      </c>
      <c r="M25" s="186">
        <f>SUM(J25:L25)</f>
        <v>0</v>
      </c>
      <c r="N25" s="171"/>
      <c r="O25" s="171"/>
      <c r="P25" s="171"/>
      <c r="Q25" s="186">
        <f>SUM(N25:P25)</f>
        <v>0</v>
      </c>
      <c r="R25" s="171">
        <f>E25+I25+M25+Q25</f>
        <v>0</v>
      </c>
    </row>
    <row r="26" spans="1:18">
      <c r="A26" s="199" t="s">
        <v>29</v>
      </c>
      <c r="B26" s="171"/>
      <c r="C26" s="171"/>
      <c r="D26" s="171"/>
      <c r="E26" s="186">
        <f>SUM(B26:D26)</f>
        <v>0</v>
      </c>
      <c r="F26" s="171"/>
      <c r="G26" s="171"/>
      <c r="H26" s="171"/>
      <c r="I26" s="186">
        <f>SUM(F26:H26)</f>
        <v>0</v>
      </c>
      <c r="J26" s="171">
        <f>'2019-07'!G26</f>
        <v>0</v>
      </c>
      <c r="K26" s="171">
        <f>'2018-08'!G26</f>
        <v>0</v>
      </c>
      <c r="L26" s="171">
        <f>'2018-09'!G26</f>
        <v>0</v>
      </c>
      <c r="M26" s="186">
        <f>SUM(J26:L26)</f>
        <v>0</v>
      </c>
      <c r="N26" s="171"/>
      <c r="O26" s="171"/>
      <c r="P26" s="171"/>
      <c r="Q26" s="186">
        <f>SUM(N26:P26)</f>
        <v>0</v>
      </c>
      <c r="R26" s="171">
        <f>E26+I26+M26+Q26</f>
        <v>0</v>
      </c>
    </row>
    <row r="27" spans="1:18">
      <c r="A27" s="197" t="s">
        <v>30</v>
      </c>
      <c r="B27" s="178">
        <f>SUM(B24:B26)</f>
        <v>0</v>
      </c>
      <c r="C27" s="178">
        <f>SUM(C24:C26)</f>
        <v>0</v>
      </c>
      <c r="D27" s="178">
        <f>SUM(D24:D26)</f>
        <v>0</v>
      </c>
      <c r="E27" s="175">
        <f>SUM(B27:D27)</f>
        <v>0</v>
      </c>
      <c r="F27" s="178">
        <f>SUM(F24:F26)</f>
        <v>0</v>
      </c>
      <c r="G27" s="178">
        <f>SUM(G24:G26)</f>
        <v>0</v>
      </c>
      <c r="H27" s="178">
        <f>SUM(H24:H26)</f>
        <v>0</v>
      </c>
      <c r="I27" s="175">
        <f>SUM(F27:H27)</f>
        <v>0</v>
      </c>
      <c r="J27" s="178">
        <f>SUM(J24:J26)</f>
        <v>0</v>
      </c>
      <c r="K27" s="178">
        <f>SUM(K24:K26)</f>
        <v>0</v>
      </c>
      <c r="L27" s="178">
        <f>SUM(L24:L26)</f>
        <v>0</v>
      </c>
      <c r="M27" s="175">
        <f>SUM(J27:L27)</f>
        <v>0</v>
      </c>
      <c r="N27" s="178">
        <f>SUM(N24:N26)</f>
        <v>0</v>
      </c>
      <c r="O27" s="178">
        <f>SUM(O24:O26)</f>
        <v>0</v>
      </c>
      <c r="P27" s="178">
        <f>SUM(P24:P26)</f>
        <v>0</v>
      </c>
      <c r="Q27" s="175">
        <f>SUM(N27:P27)</f>
        <v>0</v>
      </c>
      <c r="R27" s="178">
        <f>E27+I27+M27+Q27</f>
        <v>0</v>
      </c>
    </row>
    <row r="28" spans="1:18" s="179" customFormat="1">
      <c r="A28" s="198" t="s">
        <v>161</v>
      </c>
      <c r="B28" s="179" t="e">
        <f>B27/B10</f>
        <v>#DIV/0!</v>
      </c>
      <c r="C28" s="179" t="e">
        <f t="shared" ref="C28:R28" si="13">C27/C10</f>
        <v>#DIV/0!</v>
      </c>
      <c r="D28" s="179" t="e">
        <f t="shared" si="13"/>
        <v>#DIV/0!</v>
      </c>
      <c r="E28" s="179" t="e">
        <f t="shared" si="13"/>
        <v>#DIV/0!</v>
      </c>
      <c r="F28" s="179" t="e">
        <f t="shared" si="13"/>
        <v>#DIV/0!</v>
      </c>
      <c r="G28" s="179" t="e">
        <f t="shared" si="13"/>
        <v>#DIV/0!</v>
      </c>
      <c r="H28" s="179" t="e">
        <f t="shared" si="13"/>
        <v>#DIV/0!</v>
      </c>
      <c r="I28" s="179" t="e">
        <f t="shared" si="13"/>
        <v>#DIV/0!</v>
      </c>
      <c r="J28" s="179" t="e">
        <f t="shared" si="13"/>
        <v>#DIV/0!</v>
      </c>
      <c r="K28" s="179" t="e">
        <f t="shared" si="13"/>
        <v>#DIV/0!</v>
      </c>
      <c r="L28" s="179" t="e">
        <f t="shared" si="13"/>
        <v>#DIV/0!</v>
      </c>
      <c r="M28" s="179" t="e">
        <f t="shared" si="13"/>
        <v>#DIV/0!</v>
      </c>
      <c r="N28" s="179" t="e">
        <f t="shared" si="13"/>
        <v>#DIV/0!</v>
      </c>
      <c r="O28" s="179" t="e">
        <f t="shared" si="13"/>
        <v>#DIV/0!</v>
      </c>
      <c r="P28" s="179" t="e">
        <f t="shared" si="13"/>
        <v>#DIV/0!</v>
      </c>
      <c r="Q28" s="179" t="e">
        <f t="shared" si="13"/>
        <v>#DIV/0!</v>
      </c>
      <c r="R28" s="179" t="e">
        <f t="shared" si="13"/>
        <v>#DIV/0!</v>
      </c>
    </row>
    <row r="29" spans="1:18">
      <c r="A29" s="197" t="s">
        <v>94</v>
      </c>
      <c r="B29" s="180">
        <f>B22-B27</f>
        <v>0</v>
      </c>
      <c r="C29" s="180">
        <f>C22-C27</f>
        <v>0</v>
      </c>
      <c r="D29" s="180">
        <f>D22-D27</f>
        <v>0</v>
      </c>
      <c r="E29" s="180">
        <f>SUM(B29:D29)</f>
        <v>0</v>
      </c>
      <c r="F29" s="180">
        <f>F22-F27</f>
        <v>0</v>
      </c>
      <c r="G29" s="180">
        <f>G22-G27</f>
        <v>0</v>
      </c>
      <c r="H29" s="180">
        <f>H22-H27</f>
        <v>0</v>
      </c>
      <c r="I29" s="180">
        <f>SUM(F29:H29)</f>
        <v>0</v>
      </c>
      <c r="J29" s="180">
        <f>J22-J27</f>
        <v>0</v>
      </c>
      <c r="K29" s="180">
        <f>K22-K27</f>
        <v>0</v>
      </c>
      <c r="L29" s="180">
        <f>L22-L27</f>
        <v>0</v>
      </c>
      <c r="M29" s="180">
        <f>SUM(J29:L29)</f>
        <v>0</v>
      </c>
      <c r="N29" s="180">
        <f>N22-N27</f>
        <v>0</v>
      </c>
      <c r="O29" s="180">
        <f>O22-O27</f>
        <v>0</v>
      </c>
      <c r="P29" s="180">
        <f>P22-P27</f>
        <v>0</v>
      </c>
      <c r="Q29" s="180">
        <f>SUM(N29:P29)</f>
        <v>0</v>
      </c>
      <c r="R29" s="177">
        <f>E29+I29+M29+Q29</f>
        <v>0</v>
      </c>
    </row>
    <row r="30" spans="1:18" s="179" customFormat="1">
      <c r="A30" s="198" t="s">
        <v>162</v>
      </c>
      <c r="B30" s="179" t="e">
        <f t="shared" ref="B30:R30" si="14">B29/B10</f>
        <v>#DIV/0!</v>
      </c>
      <c r="C30" s="249" t="e">
        <f t="shared" si="14"/>
        <v>#DIV/0!</v>
      </c>
      <c r="D30" s="249" t="e">
        <f t="shared" si="14"/>
        <v>#DIV/0!</v>
      </c>
      <c r="E30" s="249" t="e">
        <f t="shared" si="14"/>
        <v>#DIV/0!</v>
      </c>
      <c r="F30" s="249" t="e">
        <f t="shared" si="14"/>
        <v>#DIV/0!</v>
      </c>
      <c r="G30" s="249" t="e">
        <f t="shared" si="14"/>
        <v>#DIV/0!</v>
      </c>
      <c r="H30" s="249" t="e">
        <f t="shared" si="14"/>
        <v>#DIV/0!</v>
      </c>
      <c r="I30" s="249" t="e">
        <f t="shared" si="14"/>
        <v>#DIV/0!</v>
      </c>
      <c r="J30" s="249" t="e">
        <f t="shared" si="14"/>
        <v>#DIV/0!</v>
      </c>
      <c r="K30" s="249" t="e">
        <f t="shared" si="14"/>
        <v>#DIV/0!</v>
      </c>
      <c r="L30" s="249" t="e">
        <f t="shared" si="14"/>
        <v>#DIV/0!</v>
      </c>
      <c r="M30" s="249" t="e">
        <f t="shared" si="14"/>
        <v>#DIV/0!</v>
      </c>
      <c r="N30" s="249" t="e">
        <f t="shared" si="14"/>
        <v>#DIV/0!</v>
      </c>
      <c r="O30" s="249" t="e">
        <f t="shared" si="14"/>
        <v>#DIV/0!</v>
      </c>
      <c r="P30" s="249" t="e">
        <f t="shared" si="14"/>
        <v>#DIV/0!</v>
      </c>
      <c r="Q30" s="249" t="e">
        <f t="shared" si="14"/>
        <v>#DIV/0!</v>
      </c>
      <c r="R30" s="249" t="e">
        <f t="shared" si="14"/>
        <v>#DIV/0!</v>
      </c>
    </row>
    <row r="31" spans="1:18">
      <c r="A31" s="199" t="s">
        <v>163</v>
      </c>
      <c r="B31" s="171"/>
      <c r="C31" s="171"/>
      <c r="D31" s="171"/>
      <c r="E31" s="186">
        <f>B31+C31+D31</f>
        <v>0</v>
      </c>
      <c r="F31" s="171"/>
      <c r="G31" s="171"/>
      <c r="H31" s="171"/>
      <c r="I31" s="186">
        <f>F31+G31+H31</f>
        <v>0</v>
      </c>
      <c r="J31" s="171">
        <f>'2019-07'!G31</f>
        <v>0</v>
      </c>
      <c r="K31" s="171">
        <f>'2018-08'!G31</f>
        <v>0</v>
      </c>
      <c r="L31" s="171">
        <f>'2018-09'!G31</f>
        <v>0</v>
      </c>
      <c r="M31" s="186">
        <f>J31+K31+L31</f>
        <v>0</v>
      </c>
      <c r="N31" s="171"/>
      <c r="O31" s="171"/>
      <c r="P31" s="171"/>
      <c r="Q31" s="186">
        <f>N31+O31+P31</f>
        <v>0</v>
      </c>
      <c r="R31" s="171">
        <f>E31+I31+M31+Q31</f>
        <v>0</v>
      </c>
    </row>
    <row r="32" spans="1:18">
      <c r="A32" s="199" t="s">
        <v>164</v>
      </c>
      <c r="B32" s="171"/>
      <c r="C32" s="171"/>
      <c r="D32" s="171"/>
      <c r="E32" s="186">
        <f>B32+C32+D32</f>
        <v>0</v>
      </c>
      <c r="F32" s="171"/>
      <c r="G32" s="171"/>
      <c r="H32" s="171"/>
      <c r="I32" s="186">
        <f>F32+G32+H32</f>
        <v>0</v>
      </c>
      <c r="J32" s="171">
        <f>'2019-07'!G32</f>
        <v>0</v>
      </c>
      <c r="K32" s="171">
        <f>'2018-08'!G32</f>
        <v>0</v>
      </c>
      <c r="L32" s="171">
        <f>'2018-09'!G32</f>
        <v>0</v>
      </c>
      <c r="M32" s="186">
        <f>J32+K32+L32</f>
        <v>0</v>
      </c>
      <c r="N32" s="171"/>
      <c r="O32" s="171"/>
      <c r="P32" s="171"/>
      <c r="Q32" s="186">
        <f>N32+O32+P32</f>
        <v>0</v>
      </c>
      <c r="R32" s="171">
        <f>E32+I32+M32+Q32</f>
        <v>0</v>
      </c>
    </row>
    <row r="33" spans="1:18">
      <c r="A33" s="199" t="s">
        <v>165</v>
      </c>
      <c r="B33" s="171"/>
      <c r="C33" s="171"/>
      <c r="D33" s="171"/>
      <c r="E33" s="186">
        <f>B33+C33+D33</f>
        <v>0</v>
      </c>
      <c r="F33" s="171"/>
      <c r="G33" s="171"/>
      <c r="H33" s="171"/>
      <c r="I33" s="186">
        <f>F33+G33+H33</f>
        <v>0</v>
      </c>
      <c r="J33" s="171">
        <f>'2019-07'!G33</f>
        <v>0</v>
      </c>
      <c r="K33" s="171">
        <f>'2018-08'!G33</f>
        <v>0</v>
      </c>
      <c r="L33" s="171">
        <f>'2018-09'!G33</f>
        <v>0</v>
      </c>
      <c r="M33" s="186">
        <f>J33+K33+L33</f>
        <v>0</v>
      </c>
      <c r="N33" s="171"/>
      <c r="O33" s="171"/>
      <c r="P33" s="171"/>
      <c r="Q33" s="186">
        <f>N33+O33+P33</f>
        <v>0</v>
      </c>
      <c r="R33" s="171">
        <f>E33+I33+M33+Q33</f>
        <v>0</v>
      </c>
    </row>
    <row r="34" spans="1:18">
      <c r="A34" s="197" t="s">
        <v>166</v>
      </c>
      <c r="B34" s="178">
        <f t="shared" ref="B34" si="15">B31+B32+B33</f>
        <v>0</v>
      </c>
      <c r="C34" s="178">
        <f>C31+C32+C33</f>
        <v>0</v>
      </c>
      <c r="D34" s="178">
        <f>D31+D32+D33</f>
        <v>0</v>
      </c>
      <c r="E34" s="175">
        <f>B34+C34+D34</f>
        <v>0</v>
      </c>
      <c r="F34" s="178">
        <f>F31+F32+F33</f>
        <v>0</v>
      </c>
      <c r="G34" s="178">
        <f>G31+G32+G33</f>
        <v>0</v>
      </c>
      <c r="H34" s="178">
        <f>H31+H32+H33</f>
        <v>0</v>
      </c>
      <c r="I34" s="175">
        <f>F34+G34+H34</f>
        <v>0</v>
      </c>
      <c r="J34" s="178">
        <f>J31+J32+J33</f>
        <v>0</v>
      </c>
      <c r="K34" s="178">
        <f>K31+K32+K33</f>
        <v>0</v>
      </c>
      <c r="L34" s="178">
        <f>L31+L32+L33</f>
        <v>0</v>
      </c>
      <c r="M34" s="175">
        <f>J34+K34+L34</f>
        <v>0</v>
      </c>
      <c r="N34" s="178">
        <f>N31+N32+N33</f>
        <v>0</v>
      </c>
      <c r="O34" s="178">
        <f>O31+O32+O33</f>
        <v>0</v>
      </c>
      <c r="P34" s="178">
        <f>P31+P32+P33</f>
        <v>0</v>
      </c>
      <c r="Q34" s="175">
        <f>N34+O34+P34</f>
        <v>0</v>
      </c>
      <c r="R34" s="178">
        <f>E34+I34+M34+Q34</f>
        <v>0</v>
      </c>
    </row>
    <row r="35" spans="1:18">
      <c r="A35" s="197" t="s">
        <v>167</v>
      </c>
      <c r="B35" s="180">
        <f>B29-B34</f>
        <v>0</v>
      </c>
      <c r="C35" s="180">
        <f>C29-C34</f>
        <v>0</v>
      </c>
      <c r="D35" s="180">
        <f>D29-D34</f>
        <v>0</v>
      </c>
      <c r="E35" s="180">
        <f>SUM(B35:D35)</f>
        <v>0</v>
      </c>
      <c r="F35" s="180">
        <f>F29-F34</f>
        <v>0</v>
      </c>
      <c r="G35" s="180">
        <f>G29-G34</f>
        <v>0</v>
      </c>
      <c r="H35" s="180">
        <f>H29-H34</f>
        <v>0</v>
      </c>
      <c r="I35" s="180">
        <f>SUM(F35:H35)</f>
        <v>0</v>
      </c>
      <c r="J35" s="180">
        <f>J29-J34</f>
        <v>0</v>
      </c>
      <c r="K35" s="180">
        <f>K29-K34</f>
        <v>0</v>
      </c>
      <c r="L35" s="180">
        <f>L29-L34</f>
        <v>0</v>
      </c>
      <c r="M35" s="180">
        <f>SUM(J35:L35)</f>
        <v>0</v>
      </c>
      <c r="N35" s="180">
        <f>N29-N34</f>
        <v>0</v>
      </c>
      <c r="O35" s="180">
        <f>O29-O34</f>
        <v>0</v>
      </c>
      <c r="P35" s="180">
        <f>P29-P34</f>
        <v>0</v>
      </c>
      <c r="Q35" s="180">
        <f>SUM(N35:P35)</f>
        <v>0</v>
      </c>
      <c r="R35" s="180">
        <f>E35+I35+M35+Q35</f>
        <v>0</v>
      </c>
    </row>
    <row r="36" spans="1:18" s="179" customFormat="1">
      <c r="A36" s="198" t="s">
        <v>168</v>
      </c>
      <c r="B36" s="179" t="e">
        <f t="shared" ref="B36:R36" si="16">B35/B10</f>
        <v>#DIV/0!</v>
      </c>
      <c r="C36" s="249" t="e">
        <f t="shared" si="16"/>
        <v>#DIV/0!</v>
      </c>
      <c r="D36" s="249" t="e">
        <f t="shared" si="16"/>
        <v>#DIV/0!</v>
      </c>
      <c r="E36" s="249" t="e">
        <f t="shared" si="16"/>
        <v>#DIV/0!</v>
      </c>
      <c r="F36" s="249" t="e">
        <f t="shared" si="16"/>
        <v>#DIV/0!</v>
      </c>
      <c r="G36" s="249" t="e">
        <f t="shared" si="16"/>
        <v>#DIV/0!</v>
      </c>
      <c r="H36" s="249" t="e">
        <f t="shared" si="16"/>
        <v>#DIV/0!</v>
      </c>
      <c r="I36" s="249" t="e">
        <f t="shared" si="16"/>
        <v>#DIV/0!</v>
      </c>
      <c r="J36" s="249" t="e">
        <f t="shared" si="16"/>
        <v>#DIV/0!</v>
      </c>
      <c r="K36" s="249" t="e">
        <f t="shared" si="16"/>
        <v>#DIV/0!</v>
      </c>
      <c r="L36" s="249" t="e">
        <f t="shared" si="16"/>
        <v>#DIV/0!</v>
      </c>
      <c r="M36" s="249" t="e">
        <f t="shared" si="16"/>
        <v>#DIV/0!</v>
      </c>
      <c r="N36" s="249" t="e">
        <f t="shared" si="16"/>
        <v>#DIV/0!</v>
      </c>
      <c r="O36" s="249" t="e">
        <f t="shared" si="16"/>
        <v>#DIV/0!</v>
      </c>
      <c r="P36" s="249" t="e">
        <f t="shared" si="16"/>
        <v>#DIV/0!</v>
      </c>
      <c r="Q36" s="249" t="e">
        <f t="shared" si="16"/>
        <v>#DIV/0!</v>
      </c>
      <c r="R36" s="249" t="e">
        <f t="shared" si="16"/>
        <v>#DIV/0!</v>
      </c>
    </row>
    <row r="37" spans="1:18">
      <c r="A37" s="200"/>
      <c r="B37" s="181"/>
      <c r="C37" s="81"/>
      <c r="D37" s="247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</row>
    <row r="38" spans="1:18">
      <c r="A38" s="199" t="s">
        <v>169</v>
      </c>
      <c r="B38" s="171"/>
      <c r="C38" s="171"/>
      <c r="D38" s="171"/>
      <c r="E38" s="186">
        <f>B38+C38+D38</f>
        <v>0</v>
      </c>
      <c r="F38" s="171"/>
      <c r="G38" s="171"/>
      <c r="H38" s="171"/>
      <c r="I38" s="186">
        <f>F38+G38+H38</f>
        <v>0</v>
      </c>
      <c r="J38" s="171">
        <f>'2019-07'!G38</f>
        <v>0</v>
      </c>
      <c r="K38" s="171">
        <f>'2018-08'!G38</f>
        <v>0</v>
      </c>
      <c r="L38" s="171">
        <f>'2018-09'!G38</f>
        <v>0</v>
      </c>
      <c r="M38" s="186">
        <f>J38+K38+L38</f>
        <v>0</v>
      </c>
      <c r="N38" s="171"/>
      <c r="O38" s="171"/>
      <c r="P38" s="171"/>
      <c r="Q38" s="186">
        <f>N38+O38+P38</f>
        <v>0</v>
      </c>
      <c r="R38" s="171">
        <f>E38+I38+M38+Q38</f>
        <v>0</v>
      </c>
    </row>
    <row r="39" spans="1:18">
      <c r="A39" s="193" t="s">
        <v>170</v>
      </c>
      <c r="B39" s="180">
        <f>B35-B38</f>
        <v>0</v>
      </c>
      <c r="C39" s="180">
        <f>C35-C38</f>
        <v>0</v>
      </c>
      <c r="D39" s="180">
        <f>D35-D38</f>
        <v>0</v>
      </c>
      <c r="E39" s="180">
        <f>B39+C39+D39</f>
        <v>0</v>
      </c>
      <c r="F39" s="180">
        <f>F35-F38</f>
        <v>0</v>
      </c>
      <c r="G39" s="180">
        <f>G35-G38</f>
        <v>0</v>
      </c>
      <c r="H39" s="180">
        <f>H35-H38</f>
        <v>0</v>
      </c>
      <c r="I39" s="180">
        <f>F39+G39+H39</f>
        <v>0</v>
      </c>
      <c r="J39" s="180">
        <f>J35-J38</f>
        <v>0</v>
      </c>
      <c r="K39" s="180">
        <f>K35-K38</f>
        <v>0</v>
      </c>
      <c r="L39" s="180">
        <f>L35-L38</f>
        <v>0</v>
      </c>
      <c r="M39" s="180">
        <f>J39+K39+L39</f>
        <v>0</v>
      </c>
      <c r="N39" s="180">
        <f>N35-N38</f>
        <v>0</v>
      </c>
      <c r="O39" s="180">
        <f>O35-O38</f>
        <v>0</v>
      </c>
      <c r="P39" s="180">
        <f>P35-P38</f>
        <v>0</v>
      </c>
      <c r="Q39" s="180">
        <f>N39+O39+P39</f>
        <v>0</v>
      </c>
      <c r="R39" s="177">
        <f>E39+I39+M39+Q39</f>
        <v>0</v>
      </c>
    </row>
    <row r="40" spans="1:18" s="179" customFormat="1">
      <c r="A40" s="198" t="s">
        <v>171</v>
      </c>
      <c r="B40" s="179" t="e">
        <f t="shared" ref="B40:R40" si="17">B39/B10</f>
        <v>#DIV/0!</v>
      </c>
      <c r="C40" s="249" t="e">
        <f t="shared" si="17"/>
        <v>#DIV/0!</v>
      </c>
      <c r="D40" s="249" t="e">
        <f t="shared" si="17"/>
        <v>#DIV/0!</v>
      </c>
      <c r="E40" s="249" t="e">
        <f t="shared" si="17"/>
        <v>#DIV/0!</v>
      </c>
      <c r="F40" s="249" t="e">
        <f t="shared" si="17"/>
        <v>#DIV/0!</v>
      </c>
      <c r="G40" s="249" t="e">
        <f t="shared" si="17"/>
        <v>#DIV/0!</v>
      </c>
      <c r="H40" s="249" t="e">
        <f t="shared" si="17"/>
        <v>#DIV/0!</v>
      </c>
      <c r="I40" s="249" t="e">
        <f t="shared" si="17"/>
        <v>#DIV/0!</v>
      </c>
      <c r="J40" s="249" t="e">
        <f t="shared" si="17"/>
        <v>#DIV/0!</v>
      </c>
      <c r="K40" s="249" t="e">
        <f t="shared" si="17"/>
        <v>#DIV/0!</v>
      </c>
      <c r="L40" s="249" t="e">
        <f t="shared" si="17"/>
        <v>#DIV/0!</v>
      </c>
      <c r="M40" s="249" t="e">
        <f t="shared" si="17"/>
        <v>#DIV/0!</v>
      </c>
      <c r="N40" s="249" t="e">
        <f t="shared" si="17"/>
        <v>#DIV/0!</v>
      </c>
      <c r="O40" s="249" t="e">
        <f t="shared" si="17"/>
        <v>#DIV/0!</v>
      </c>
      <c r="P40" s="249" t="e">
        <f t="shared" si="17"/>
        <v>#DIV/0!</v>
      </c>
      <c r="Q40" s="249" t="e">
        <f t="shared" si="17"/>
        <v>#DIV/0!</v>
      </c>
      <c r="R40" s="249" t="e">
        <f t="shared" si="17"/>
        <v>#DIV/0!</v>
      </c>
    </row>
    <row r="41" spans="1:18" s="253" customFormat="1">
      <c r="A41" s="250" t="s">
        <v>172</v>
      </c>
      <c r="B41" s="171"/>
      <c r="C41" s="171"/>
      <c r="D41" s="171"/>
      <c r="E41" s="251">
        <f>SUM(B41:D41)</f>
        <v>0</v>
      </c>
      <c r="F41" s="171"/>
      <c r="G41" s="171"/>
      <c r="H41" s="171"/>
      <c r="I41" s="251">
        <f>SUM(F41:H41)</f>
        <v>0</v>
      </c>
      <c r="J41" s="171">
        <f>'2019-07'!G41</f>
        <v>0</v>
      </c>
      <c r="K41" s="171">
        <f>'2018-08'!G41</f>
        <v>0</v>
      </c>
      <c r="L41" s="171">
        <f>'2018-09'!G41</f>
        <v>0</v>
      </c>
      <c r="M41" s="251">
        <f>SUM(J41:L41)</f>
        <v>0</v>
      </c>
      <c r="N41" s="251"/>
      <c r="O41" s="251"/>
      <c r="P41" s="251"/>
      <c r="Q41" s="251">
        <f>SUM(N41:P41)</f>
        <v>0</v>
      </c>
      <c r="R41" s="252">
        <f>E41+I41+M41+Q41</f>
        <v>0</v>
      </c>
    </row>
    <row r="42" spans="1:18">
      <c r="A42" s="201" t="s">
        <v>166</v>
      </c>
      <c r="B42" s="183">
        <f>SUM(B41)</f>
        <v>0</v>
      </c>
      <c r="C42" s="183">
        <f t="shared" ref="C42:D42" si="18">SUM(C41)</f>
        <v>0</v>
      </c>
      <c r="D42" s="183">
        <f t="shared" si="18"/>
        <v>0</v>
      </c>
      <c r="E42" s="183">
        <f>SUM(B42:D42)</f>
        <v>0</v>
      </c>
      <c r="F42" s="183">
        <f t="shared" ref="F42:H42" si="19">SUM(F41)</f>
        <v>0</v>
      </c>
      <c r="G42" s="183">
        <f t="shared" si="19"/>
        <v>0</v>
      </c>
      <c r="H42" s="183">
        <f t="shared" si="19"/>
        <v>0</v>
      </c>
      <c r="I42" s="183">
        <f>F42+G42+H42</f>
        <v>0</v>
      </c>
      <c r="J42" s="183">
        <f t="shared" ref="J42:L42" si="20">SUM(J41)</f>
        <v>0</v>
      </c>
      <c r="K42" s="183">
        <f t="shared" si="20"/>
        <v>0</v>
      </c>
      <c r="L42" s="183">
        <f t="shared" si="20"/>
        <v>0</v>
      </c>
      <c r="M42" s="183">
        <f>J42+K42+L42</f>
        <v>0</v>
      </c>
      <c r="N42" s="183"/>
      <c r="O42" s="183"/>
      <c r="P42" s="183"/>
      <c r="Q42" s="183">
        <f>N42+O42+P42</f>
        <v>0</v>
      </c>
      <c r="R42" s="183">
        <f>E42+I42+M42+Q42</f>
        <v>0</v>
      </c>
    </row>
    <row r="43" spans="1:18">
      <c r="A43" s="201" t="s">
        <v>173</v>
      </c>
      <c r="B43" s="254">
        <f>B39-B42</f>
        <v>0</v>
      </c>
      <c r="C43" s="254">
        <f t="shared" ref="C43:D43" si="21">C39-C42</f>
        <v>0</v>
      </c>
      <c r="D43" s="254">
        <f t="shared" si="21"/>
        <v>0</v>
      </c>
      <c r="E43" s="183">
        <f>SUM(B43:D43)</f>
        <v>0</v>
      </c>
      <c r="F43" s="254">
        <f t="shared" ref="F43:H43" si="22">F39-F42</f>
        <v>0</v>
      </c>
      <c r="G43" s="254">
        <f t="shared" si="22"/>
        <v>0</v>
      </c>
      <c r="H43" s="254">
        <f t="shared" si="22"/>
        <v>0</v>
      </c>
      <c r="I43" s="183">
        <f>F43+G43+H43</f>
        <v>0</v>
      </c>
      <c r="J43" s="254">
        <f t="shared" ref="J43:L43" si="23">J39-J42</f>
        <v>0</v>
      </c>
      <c r="K43" s="254">
        <f t="shared" si="23"/>
        <v>0</v>
      </c>
      <c r="L43" s="254">
        <f t="shared" si="23"/>
        <v>0</v>
      </c>
      <c r="M43" s="183">
        <f>J43+K43+L43</f>
        <v>0</v>
      </c>
      <c r="N43" s="183"/>
      <c r="O43" s="183"/>
      <c r="P43" s="183"/>
      <c r="Q43" s="183">
        <f>N43+O43+P43</f>
        <v>0</v>
      </c>
      <c r="R43" s="183">
        <f>E43+I43+M43+Q43</f>
        <v>0</v>
      </c>
    </row>
    <row r="44" spans="1:18">
      <c r="A44" s="202" t="s">
        <v>174</v>
      </c>
      <c r="B44" s="184" t="e">
        <f>B43/B10</f>
        <v>#DIV/0!</v>
      </c>
      <c r="C44" s="184" t="e">
        <f t="shared" ref="C44:R44" si="24">C43/C10</f>
        <v>#DIV/0!</v>
      </c>
      <c r="D44" s="184" t="e">
        <f t="shared" si="24"/>
        <v>#DIV/0!</v>
      </c>
      <c r="E44" s="184" t="e">
        <f t="shared" si="24"/>
        <v>#DIV/0!</v>
      </c>
      <c r="F44" s="184" t="e">
        <f t="shared" si="24"/>
        <v>#DIV/0!</v>
      </c>
      <c r="G44" s="184" t="e">
        <f t="shared" si="24"/>
        <v>#DIV/0!</v>
      </c>
      <c r="H44" s="184" t="e">
        <f t="shared" si="24"/>
        <v>#DIV/0!</v>
      </c>
      <c r="I44" s="184" t="e">
        <f t="shared" si="24"/>
        <v>#DIV/0!</v>
      </c>
      <c r="J44" s="184" t="e">
        <f t="shared" si="24"/>
        <v>#DIV/0!</v>
      </c>
      <c r="K44" s="184" t="e">
        <f t="shared" si="24"/>
        <v>#DIV/0!</v>
      </c>
      <c r="L44" s="184" t="e">
        <f t="shared" si="24"/>
        <v>#DIV/0!</v>
      </c>
      <c r="M44" s="184" t="e">
        <f t="shared" si="24"/>
        <v>#DIV/0!</v>
      </c>
      <c r="N44" s="184" t="e">
        <f t="shared" si="24"/>
        <v>#DIV/0!</v>
      </c>
      <c r="O44" s="184" t="e">
        <f t="shared" si="24"/>
        <v>#DIV/0!</v>
      </c>
      <c r="P44" s="184" t="e">
        <f t="shared" si="24"/>
        <v>#DIV/0!</v>
      </c>
      <c r="Q44" s="184" t="e">
        <f t="shared" si="24"/>
        <v>#DIV/0!</v>
      </c>
      <c r="R44" s="184" t="e">
        <f t="shared" si="24"/>
        <v>#DIV/0!</v>
      </c>
    </row>
    <row r="45" spans="1:18">
      <c r="A45" s="203"/>
      <c r="B45" s="185"/>
      <c r="J45" s="249"/>
      <c r="K45" s="249"/>
      <c r="L45" s="249"/>
      <c r="M45" s="249"/>
      <c r="N45" s="249"/>
      <c r="O45" s="249"/>
      <c r="P45" s="249"/>
      <c r="Q45" s="249"/>
      <c r="R45" s="249"/>
    </row>
    <row r="46" spans="1:18">
      <c r="A46" s="199" t="s">
        <v>175</v>
      </c>
      <c r="B46" s="171" t="e">
        <f>#REF!</f>
        <v>#REF!</v>
      </c>
      <c r="C46" s="171" t="e">
        <f>#REF!</f>
        <v>#REF!</v>
      </c>
      <c r="D46" s="171" t="e">
        <f>#REF!</f>
        <v>#REF!</v>
      </c>
      <c r="E46" s="251" t="e">
        <f>SUM(B46:D46)</f>
        <v>#REF!</v>
      </c>
      <c r="F46" s="171" t="e">
        <f>#REF!</f>
        <v>#REF!</v>
      </c>
      <c r="G46" s="171" t="e">
        <f>#REF!</f>
        <v>#REF!</v>
      </c>
      <c r="H46" s="171" t="e">
        <f>#REF!</f>
        <v>#REF!</v>
      </c>
      <c r="I46" s="251" t="e">
        <f>SUM(F46:H46)</f>
        <v>#REF!</v>
      </c>
      <c r="J46" s="171">
        <f>'2019-07'!G46</f>
        <v>0</v>
      </c>
      <c r="K46" s="171">
        <f>'2018-08'!G46</f>
        <v>0</v>
      </c>
      <c r="L46" s="171">
        <f>'2018-09'!G46</f>
        <v>0</v>
      </c>
      <c r="M46" s="251">
        <f>SUM(J46:L46)</f>
        <v>0</v>
      </c>
      <c r="N46" s="182"/>
      <c r="O46" s="182"/>
      <c r="P46" s="182"/>
      <c r="Q46" s="251">
        <f>SUM(N46:P46)</f>
        <v>0</v>
      </c>
      <c r="R46" s="252" t="e">
        <f>E46+I46+M46+Q46</f>
        <v>#REF!</v>
      </c>
    </row>
    <row r="47" spans="1:18">
      <c r="A47" s="199" t="s">
        <v>176</v>
      </c>
      <c r="B47" s="171" t="e">
        <f>#REF!</f>
        <v>#REF!</v>
      </c>
      <c r="C47" s="171" t="e">
        <f>#REF!</f>
        <v>#REF!</v>
      </c>
      <c r="D47" s="171" t="e">
        <f>#REF!</f>
        <v>#REF!</v>
      </c>
      <c r="E47" s="251" t="e">
        <f>SUM(B47:D47)</f>
        <v>#REF!</v>
      </c>
      <c r="F47" s="171" t="e">
        <f>#REF!</f>
        <v>#REF!</v>
      </c>
      <c r="G47" s="171" t="e">
        <f>#REF!</f>
        <v>#REF!</v>
      </c>
      <c r="H47" s="171" t="e">
        <f>#REF!</f>
        <v>#REF!</v>
      </c>
      <c r="I47" s="251" t="e">
        <f>SUM(F47:H47)</f>
        <v>#REF!</v>
      </c>
      <c r="J47" s="171">
        <f>'2019-07'!G47</f>
        <v>0</v>
      </c>
      <c r="K47" s="171">
        <f>'2018-08'!G47</f>
        <v>0</v>
      </c>
      <c r="L47" s="171">
        <f>'2018-09'!G47</f>
        <v>0</v>
      </c>
      <c r="M47" s="251">
        <f>SUM(J47:L47)</f>
        <v>0</v>
      </c>
      <c r="N47" s="182"/>
      <c r="O47" s="182"/>
      <c r="P47" s="182"/>
      <c r="Q47" s="251">
        <f>SUM(N47:P47)</f>
        <v>0</v>
      </c>
      <c r="R47" s="252" t="e">
        <f t="shared" ref="R47" si="25">E47+I47+M47+Q47</f>
        <v>#REF!</v>
      </c>
    </row>
    <row r="48" spans="1:18">
      <c r="A48" s="197" t="s">
        <v>177</v>
      </c>
      <c r="B48" s="178" t="e">
        <f t="shared" ref="B48:R48" si="26">B46-B47</f>
        <v>#REF!</v>
      </c>
      <c r="C48" s="178" t="e">
        <f t="shared" si="26"/>
        <v>#REF!</v>
      </c>
      <c r="D48" s="178" t="e">
        <f t="shared" si="26"/>
        <v>#REF!</v>
      </c>
      <c r="E48" s="178" t="e">
        <f t="shared" si="26"/>
        <v>#REF!</v>
      </c>
      <c r="F48" s="178" t="e">
        <f t="shared" si="26"/>
        <v>#REF!</v>
      </c>
      <c r="G48" s="178" t="e">
        <f t="shared" si="26"/>
        <v>#REF!</v>
      </c>
      <c r="H48" s="178" t="e">
        <f t="shared" si="26"/>
        <v>#REF!</v>
      </c>
      <c r="I48" s="178" t="e">
        <f t="shared" si="26"/>
        <v>#REF!</v>
      </c>
      <c r="J48" s="178">
        <f t="shared" si="26"/>
        <v>0</v>
      </c>
      <c r="K48" s="178">
        <f t="shared" si="26"/>
        <v>0</v>
      </c>
      <c r="L48" s="178">
        <f t="shared" si="26"/>
        <v>0</v>
      </c>
      <c r="M48" s="178">
        <f t="shared" si="26"/>
        <v>0</v>
      </c>
      <c r="N48" s="178">
        <f t="shared" si="26"/>
        <v>0</v>
      </c>
      <c r="O48" s="178">
        <f t="shared" si="26"/>
        <v>0</v>
      </c>
      <c r="P48" s="178">
        <f t="shared" si="26"/>
        <v>0</v>
      </c>
      <c r="Q48" s="178">
        <f t="shared" si="26"/>
        <v>0</v>
      </c>
      <c r="R48" s="178" t="e">
        <f t="shared" si="26"/>
        <v>#REF!</v>
      </c>
    </row>
    <row r="49" spans="1:61">
      <c r="A49" s="106"/>
      <c r="B49" s="44"/>
    </row>
    <row r="50" spans="1:61" s="170" customFormat="1">
      <c r="A50" s="105" t="s">
        <v>178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</row>
    <row r="51" spans="1:61" s="170" customFormat="1">
      <c r="A51" s="106" t="s">
        <v>179</v>
      </c>
      <c r="B51" s="44">
        <f>IFERROR(B10/B5,0)</f>
        <v>0</v>
      </c>
      <c r="C51" s="44">
        <f t="shared" ref="C51:R51" si="27">IFERROR(C10/C5,0)</f>
        <v>0</v>
      </c>
      <c r="D51" s="44">
        <f t="shared" si="27"/>
        <v>0</v>
      </c>
      <c r="E51" s="44">
        <f t="shared" si="27"/>
        <v>0</v>
      </c>
      <c r="F51" s="44">
        <f t="shared" si="27"/>
        <v>0</v>
      </c>
      <c r="G51" s="44">
        <f t="shared" si="27"/>
        <v>0</v>
      </c>
      <c r="H51" s="44">
        <f t="shared" si="27"/>
        <v>0</v>
      </c>
      <c r="I51" s="44">
        <f t="shared" si="27"/>
        <v>0</v>
      </c>
      <c r="J51" s="44">
        <f t="shared" si="27"/>
        <v>0</v>
      </c>
      <c r="K51" s="44">
        <f t="shared" si="27"/>
        <v>0</v>
      </c>
      <c r="L51" s="44">
        <f t="shared" si="27"/>
        <v>0</v>
      </c>
      <c r="M51" s="44">
        <f t="shared" si="27"/>
        <v>0</v>
      </c>
      <c r="N51" s="44">
        <f t="shared" si="27"/>
        <v>0</v>
      </c>
      <c r="O51" s="44">
        <f t="shared" si="27"/>
        <v>0</v>
      </c>
      <c r="P51" s="44">
        <f t="shared" si="27"/>
        <v>0</v>
      </c>
      <c r="Q51" s="44">
        <f t="shared" si="27"/>
        <v>0</v>
      </c>
      <c r="R51" s="44">
        <f t="shared" si="27"/>
        <v>0</v>
      </c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</row>
    <row r="52" spans="1:61" s="170" customFormat="1">
      <c r="A52" s="106" t="s">
        <v>180</v>
      </c>
      <c r="B52" s="44">
        <f>IFERROR(B13/B5,0)</f>
        <v>0</v>
      </c>
      <c r="C52" s="44">
        <f t="shared" ref="C52:R52" si="28">IFERROR(C13/C5,0)</f>
        <v>0</v>
      </c>
      <c r="D52" s="44">
        <f t="shared" si="28"/>
        <v>0</v>
      </c>
      <c r="E52" s="44">
        <f t="shared" si="28"/>
        <v>0</v>
      </c>
      <c r="F52" s="44">
        <f t="shared" si="28"/>
        <v>0</v>
      </c>
      <c r="G52" s="44">
        <f t="shared" si="28"/>
        <v>0</v>
      </c>
      <c r="H52" s="44">
        <f t="shared" si="28"/>
        <v>0</v>
      </c>
      <c r="I52" s="44">
        <f t="shared" si="28"/>
        <v>0</v>
      </c>
      <c r="J52" s="44">
        <f t="shared" si="28"/>
        <v>0</v>
      </c>
      <c r="K52" s="44">
        <f t="shared" si="28"/>
        <v>0</v>
      </c>
      <c r="L52" s="44">
        <f t="shared" si="28"/>
        <v>0</v>
      </c>
      <c r="M52" s="44">
        <f t="shared" si="28"/>
        <v>0</v>
      </c>
      <c r="N52" s="44">
        <f t="shared" si="28"/>
        <v>0</v>
      </c>
      <c r="O52" s="44">
        <f t="shared" si="28"/>
        <v>0</v>
      </c>
      <c r="P52" s="44">
        <f t="shared" si="28"/>
        <v>0</v>
      </c>
      <c r="Q52" s="44">
        <f t="shared" si="28"/>
        <v>0</v>
      </c>
      <c r="R52" s="44">
        <f t="shared" si="28"/>
        <v>0</v>
      </c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/>
      <c r="BI52" s="44"/>
    </row>
    <row r="53" spans="1:61" s="170" customFormat="1">
      <c r="A53" s="106" t="s">
        <v>181</v>
      </c>
      <c r="B53" s="44">
        <f>IFERROR(B10/(B13+B26),0)</f>
        <v>0</v>
      </c>
      <c r="C53" s="44">
        <f t="shared" ref="C53:R53" si="29">IFERROR(C10/(C13+C26),0)</f>
        <v>0</v>
      </c>
      <c r="D53" s="44">
        <f t="shared" si="29"/>
        <v>0</v>
      </c>
      <c r="E53" s="44">
        <f t="shared" si="29"/>
        <v>0</v>
      </c>
      <c r="F53" s="44">
        <f t="shared" si="29"/>
        <v>0</v>
      </c>
      <c r="G53" s="44">
        <f t="shared" si="29"/>
        <v>0</v>
      </c>
      <c r="H53" s="44">
        <f t="shared" si="29"/>
        <v>0</v>
      </c>
      <c r="I53" s="44">
        <f t="shared" si="29"/>
        <v>0</v>
      </c>
      <c r="J53" s="44">
        <f t="shared" si="29"/>
        <v>0</v>
      </c>
      <c r="K53" s="44">
        <f t="shared" si="29"/>
        <v>0</v>
      </c>
      <c r="L53" s="44">
        <f t="shared" si="29"/>
        <v>0</v>
      </c>
      <c r="M53" s="44">
        <f t="shared" si="29"/>
        <v>0</v>
      </c>
      <c r="N53" s="44">
        <f t="shared" si="29"/>
        <v>0</v>
      </c>
      <c r="O53" s="44">
        <f t="shared" si="29"/>
        <v>0</v>
      </c>
      <c r="P53" s="44">
        <f t="shared" si="29"/>
        <v>0</v>
      </c>
      <c r="Q53" s="44">
        <f t="shared" si="29"/>
        <v>0</v>
      </c>
      <c r="R53" s="44">
        <f t="shared" si="29"/>
        <v>0</v>
      </c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44"/>
      <c r="BI53" s="44"/>
    </row>
    <row r="54" spans="1:61" s="170" customFormat="1">
      <c r="A54" s="106" t="s">
        <v>182</v>
      </c>
      <c r="B54" s="44">
        <f>IFERROR((B15+B26)/B10,0)</f>
        <v>0</v>
      </c>
      <c r="C54" s="44">
        <f t="shared" ref="C54:R54" si="30">IFERROR((C15+C26)/C10,0)</f>
        <v>0</v>
      </c>
      <c r="D54" s="44">
        <f t="shared" si="30"/>
        <v>0</v>
      </c>
      <c r="E54" s="44">
        <f t="shared" si="30"/>
        <v>0</v>
      </c>
      <c r="F54" s="44">
        <f t="shared" si="30"/>
        <v>0</v>
      </c>
      <c r="G54" s="44">
        <f t="shared" si="30"/>
        <v>0</v>
      </c>
      <c r="H54" s="44">
        <f t="shared" si="30"/>
        <v>0</v>
      </c>
      <c r="I54" s="44">
        <f t="shared" si="30"/>
        <v>0</v>
      </c>
      <c r="J54" s="44">
        <f t="shared" si="30"/>
        <v>0</v>
      </c>
      <c r="K54" s="44">
        <f t="shared" si="30"/>
        <v>0</v>
      </c>
      <c r="L54" s="44">
        <f t="shared" si="30"/>
        <v>0</v>
      </c>
      <c r="M54" s="44">
        <f t="shared" si="30"/>
        <v>0</v>
      </c>
      <c r="N54" s="44">
        <f t="shared" si="30"/>
        <v>0</v>
      </c>
      <c r="O54" s="44">
        <f t="shared" si="30"/>
        <v>0</v>
      </c>
      <c r="P54" s="44">
        <f t="shared" si="30"/>
        <v>0</v>
      </c>
      <c r="Q54" s="44">
        <f t="shared" si="30"/>
        <v>0</v>
      </c>
      <c r="R54" s="44">
        <f t="shared" si="30"/>
        <v>0</v>
      </c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44"/>
      <c r="BG54" s="44"/>
      <c r="BH54" s="44"/>
      <c r="BI54" s="44"/>
    </row>
    <row r="55" spans="1:61">
      <c r="A55" s="44"/>
      <c r="B55" s="44"/>
    </row>
    <row r="56" spans="1:61">
      <c r="A56" s="44"/>
      <c r="B56" s="44"/>
    </row>
    <row r="57" spans="1:61">
      <c r="A57" s="44"/>
      <c r="B57" s="44"/>
    </row>
    <row r="58" spans="1:61">
      <c r="A58" s="44"/>
      <c r="B58" s="44"/>
    </row>
    <row r="59" spans="1:61">
      <c r="A59" s="44"/>
      <c r="B59" s="44"/>
    </row>
    <row r="60" spans="1:61">
      <c r="A60" s="44"/>
      <c r="B60" s="44"/>
    </row>
    <row r="61" spans="1:61">
      <c r="A61" s="44"/>
      <c r="B61" s="44"/>
    </row>
    <row r="62" spans="1:61">
      <c r="A62" s="44"/>
      <c r="B62" s="44"/>
    </row>
    <row r="63" spans="1:61">
      <c r="A63" s="44"/>
      <c r="B63" s="44"/>
    </row>
    <row r="64" spans="1:61">
      <c r="A64" s="44"/>
      <c r="B64" s="44"/>
    </row>
    <row r="65" spans="1:2">
      <c r="A65" s="44"/>
      <c r="B65" s="44"/>
    </row>
    <row r="66" spans="1:2">
      <c r="A66" s="255" t="s">
        <v>183</v>
      </c>
      <c r="B66" s="44"/>
    </row>
    <row r="67" spans="1:2">
      <c r="B67" s="44"/>
    </row>
    <row r="68" spans="1:2">
      <c r="A68" s="256" t="s">
        <v>178</v>
      </c>
      <c r="B68" s="44"/>
    </row>
    <row r="69" spans="1:2">
      <c r="A69" s="255" t="s">
        <v>184</v>
      </c>
      <c r="B69" s="44"/>
    </row>
    <row r="70" spans="1:2">
      <c r="A70" s="255" t="s">
        <v>185</v>
      </c>
      <c r="B70" s="204"/>
    </row>
    <row r="71" spans="1:2">
      <c r="A71" s="255" t="s">
        <v>186</v>
      </c>
      <c r="B71" s="196"/>
    </row>
    <row r="72" spans="1:2">
      <c r="A72" s="255" t="s">
        <v>187</v>
      </c>
    </row>
    <row r="73" spans="1:2">
      <c r="A73" s="255" t="s">
        <v>188</v>
      </c>
      <c r="B73" s="204" t="e">
        <f>B14/B5</f>
        <v>#DIV/0!</v>
      </c>
    </row>
    <row r="74" spans="1:2">
      <c r="A74" s="255" t="s">
        <v>189</v>
      </c>
      <c r="B74" s="204" t="e">
        <f>(B19+B20+B21-B89)/B5</f>
        <v>#DIV/0!</v>
      </c>
    </row>
    <row r="75" spans="1:2">
      <c r="A75" s="255"/>
      <c r="B75" s="204" t="e">
        <f>B12/(B17+B18+B19)</f>
        <v>#DIV/0!</v>
      </c>
    </row>
    <row r="76" spans="1:2">
      <c r="A76" s="256" t="s">
        <v>190</v>
      </c>
      <c r="B76" s="170" t="e">
        <f>(B20+B21)/B14</f>
        <v>#DIV/0!</v>
      </c>
    </row>
    <row r="77" spans="1:2">
      <c r="A77" s="255" t="s">
        <v>191</v>
      </c>
      <c r="B77" s="170" t="e">
        <f>B35/B14</f>
        <v>#DIV/0!</v>
      </c>
    </row>
    <row r="78" spans="1:2">
      <c r="A78" s="255" t="s">
        <v>192</v>
      </c>
      <c r="B78" s="257" t="e">
        <f>ROUND(B5/(B4-B5),0)</f>
        <v>#DIV/0!</v>
      </c>
    </row>
    <row r="79" spans="1:2">
      <c r="A79" s="255" t="s">
        <v>193</v>
      </c>
    </row>
    <row r="80" spans="1:2">
      <c r="A80" s="255" t="s">
        <v>194</v>
      </c>
    </row>
    <row r="81" spans="1:2">
      <c r="A81" s="255" t="s">
        <v>195</v>
      </c>
    </row>
    <row r="82" spans="1:2">
      <c r="A82" s="255"/>
    </row>
    <row r="83" spans="1:2">
      <c r="A83" s="256" t="s">
        <v>196</v>
      </c>
    </row>
    <row r="84" spans="1:2">
      <c r="A84" s="255" t="s">
        <v>197</v>
      </c>
    </row>
    <row r="85" spans="1:2">
      <c r="A85" s="255" t="s">
        <v>198</v>
      </c>
    </row>
    <row r="86" spans="1:2">
      <c r="A86" s="255" t="s">
        <v>199</v>
      </c>
    </row>
    <row r="87" spans="1:2">
      <c r="A87" s="255"/>
    </row>
    <row r="88" spans="1:2">
      <c r="A88" s="256" t="s">
        <v>200</v>
      </c>
      <c r="B88" s="204"/>
    </row>
    <row r="89" spans="1:2">
      <c r="A89" s="255" t="s">
        <v>202</v>
      </c>
      <c r="B89" s="204"/>
    </row>
    <row r="90" spans="1:2">
      <c r="A90" s="255" t="s">
        <v>203</v>
      </c>
      <c r="B90" s="170">
        <f>B88+B89</f>
        <v>0</v>
      </c>
    </row>
    <row r="91" spans="1:2">
      <c r="A91" s="255" t="s">
        <v>204</v>
      </c>
    </row>
    <row r="92" spans="1:2">
      <c r="A92" s="255"/>
    </row>
    <row r="93" spans="1:2">
      <c r="A93" s="256" t="s">
        <v>205</v>
      </c>
      <c r="B93" s="204"/>
    </row>
    <row r="94" spans="1:2">
      <c r="A94" s="255" t="s">
        <v>206</v>
      </c>
      <c r="B94" s="204"/>
    </row>
    <row r="95" spans="1:2">
      <c r="A95" s="255" t="s">
        <v>207</v>
      </c>
      <c r="B95" s="170">
        <f>B93+B94</f>
        <v>0</v>
      </c>
    </row>
    <row r="96" spans="1:2">
      <c r="A96" s="255" t="s">
        <v>208</v>
      </c>
    </row>
    <row r="97" spans="1:18">
      <c r="A97" s="255"/>
    </row>
    <row r="98" spans="1:18">
      <c r="A98" s="256" t="s">
        <v>209</v>
      </c>
      <c r="B98" s="204"/>
    </row>
    <row r="99" spans="1:18">
      <c r="A99" s="258" t="s">
        <v>210</v>
      </c>
      <c r="B99" s="204"/>
    </row>
    <row r="100" spans="1:18">
      <c r="A100" s="259" t="s">
        <v>211</v>
      </c>
      <c r="B100" s="170">
        <f>B98-B99</f>
        <v>0</v>
      </c>
    </row>
    <row r="101" spans="1:18">
      <c r="A101" s="258" t="s">
        <v>212</v>
      </c>
    </row>
    <row r="102" spans="1:18">
      <c r="A102" s="259"/>
    </row>
    <row r="103" spans="1:18">
      <c r="A103" s="259" t="s">
        <v>213</v>
      </c>
      <c r="B103" s="170" t="e">
        <f>B14/#REF!/1000</f>
        <v>#REF!</v>
      </c>
    </row>
    <row r="104" spans="1:18">
      <c r="A104" s="259" t="s">
        <v>214</v>
      </c>
      <c r="B104" s="170" t="e">
        <f>-B25/#REF!/1000</f>
        <v>#REF!</v>
      </c>
    </row>
    <row r="105" spans="1:18">
      <c r="A105" s="259" t="s">
        <v>215</v>
      </c>
      <c r="B105" s="204" t="e">
        <f>B103+B104</f>
        <v>#REF!</v>
      </c>
    </row>
    <row r="106" spans="1:18">
      <c r="A106" s="258" t="s">
        <v>216</v>
      </c>
      <c r="C106" s="44" t="e">
        <f>C141-C39/#REF!</f>
        <v>#REF!</v>
      </c>
      <c r="D106" s="44" t="e">
        <f>D141-D39/#REF!</f>
        <v>#REF!</v>
      </c>
      <c r="E106" s="44" t="e">
        <f>E141-E39/#REF!</f>
        <v>#REF!</v>
      </c>
      <c r="F106" s="44" t="e">
        <f>F141-F39/#REF!</f>
        <v>#REF!</v>
      </c>
      <c r="G106" s="44" t="e">
        <f>G141-G39/#REF!</f>
        <v>#REF!</v>
      </c>
      <c r="H106" s="44" t="e">
        <f>H141-H39/#REF!</f>
        <v>#REF!</v>
      </c>
      <c r="I106" s="44" t="e">
        <f>I141-I39/#REF!</f>
        <v>#REF!</v>
      </c>
      <c r="J106" s="44" t="e">
        <f>J141-J39/#REF!</f>
        <v>#REF!</v>
      </c>
      <c r="K106" s="44" t="e">
        <f>K141-K39/#REF!</f>
        <v>#REF!</v>
      </c>
      <c r="L106" s="44" t="e">
        <f>L141-L39/#REF!</f>
        <v>#REF!</v>
      </c>
      <c r="M106" s="44" t="e">
        <f>M141-M39/#REF!</f>
        <v>#REF!</v>
      </c>
      <c r="N106" s="44" t="e">
        <f>N141-N39/#REF!</f>
        <v>#REF!</v>
      </c>
      <c r="O106" s="44" t="e">
        <f>O141-O39/#REF!</f>
        <v>#REF!</v>
      </c>
      <c r="P106" s="44" t="e">
        <f>P141-P39/#REF!</f>
        <v>#REF!</v>
      </c>
      <c r="Q106" s="44" t="e">
        <f>Q141-Q39/#REF!</f>
        <v>#REF!</v>
      </c>
      <c r="R106" s="44" t="e">
        <f>R141-R39/#REF!</f>
        <v>#REF!</v>
      </c>
    </row>
    <row r="107" spans="1:18">
      <c r="A107" s="259"/>
      <c r="B107" s="170" t="e">
        <f>-B32/#REF!/1000</f>
        <v>#REF!</v>
      </c>
      <c r="C107" s="244" t="s">
        <v>4</v>
      </c>
      <c r="D107" s="244" t="s">
        <v>5</v>
      </c>
      <c r="E107" s="245" t="s">
        <v>14</v>
      </c>
      <c r="F107" s="244" t="s">
        <v>133</v>
      </c>
      <c r="G107" s="244" t="s">
        <v>134</v>
      </c>
      <c r="H107" s="244" t="s">
        <v>135</v>
      </c>
      <c r="I107" s="245" t="s">
        <v>15</v>
      </c>
      <c r="J107" s="244" t="s">
        <v>16</v>
      </c>
      <c r="K107" s="244" t="s">
        <v>8</v>
      </c>
      <c r="L107" s="244" t="s">
        <v>9</v>
      </c>
      <c r="M107" s="245" t="s">
        <v>17</v>
      </c>
      <c r="N107" s="244" t="s">
        <v>136</v>
      </c>
      <c r="O107" s="244" t="s">
        <v>137</v>
      </c>
      <c r="P107" s="244" t="s">
        <v>138</v>
      </c>
      <c r="Q107" s="245" t="s">
        <v>18</v>
      </c>
      <c r="R107" s="244" t="s">
        <v>19</v>
      </c>
    </row>
    <row r="108" spans="1:18">
      <c r="A108" s="258" t="s">
        <v>217</v>
      </c>
      <c r="B108" s="170" t="e">
        <f>-B33/#REF!/1000</f>
        <v>#REF!</v>
      </c>
      <c r="C108" s="171" t="e">
        <f>C6/#REF!</f>
        <v>#REF!</v>
      </c>
      <c r="D108" s="171" t="e">
        <f>D6/#REF!</f>
        <v>#REF!</v>
      </c>
      <c r="E108" s="171" t="e">
        <f>SUM(B108:D108)</f>
        <v>#REF!</v>
      </c>
      <c r="F108" s="171" t="e">
        <f>F6/#REF!</f>
        <v>#REF!</v>
      </c>
      <c r="G108" s="171" t="e">
        <f>G6/#REF!</f>
        <v>#REF!</v>
      </c>
      <c r="H108" s="171" t="e">
        <f>H6/#REF!</f>
        <v>#REF!</v>
      </c>
      <c r="I108" s="171" t="e">
        <f>SUM(F108:H108)</f>
        <v>#REF!</v>
      </c>
      <c r="J108" s="171" t="e">
        <f>J6/#REF!</f>
        <v>#REF!</v>
      </c>
      <c r="K108" s="171" t="e">
        <f>K6/#REF!</f>
        <v>#REF!</v>
      </c>
      <c r="L108" s="171" t="e">
        <f>L6/#REF!</f>
        <v>#REF!</v>
      </c>
      <c r="M108" s="171" t="e">
        <f>SUM(J108:L108)</f>
        <v>#REF!</v>
      </c>
      <c r="N108" s="171" t="e">
        <f>N6/#REF!</f>
        <v>#REF!</v>
      </c>
      <c r="O108" s="171" t="e">
        <f>O6/#REF!</f>
        <v>#REF!</v>
      </c>
      <c r="P108" s="171" t="e">
        <f>P6/#REF!</f>
        <v>#REF!</v>
      </c>
      <c r="Q108" s="171" t="e">
        <f>SUM(N108:P108)</f>
        <v>#REF!</v>
      </c>
      <c r="R108" s="171" t="e">
        <f>E108+I108+M108+Q108</f>
        <v>#REF!</v>
      </c>
    </row>
    <row r="109" spans="1:18">
      <c r="B109" s="204" t="e">
        <f>-B34/#REF!/1000</f>
        <v>#REF!</v>
      </c>
      <c r="C109" s="171" t="e">
        <f>C7/#REF!</f>
        <v>#REF!</v>
      </c>
      <c r="D109" s="171" t="e">
        <f>D7/#REF!</f>
        <v>#REF!</v>
      </c>
      <c r="E109" s="171" t="e">
        <f>SUM(B109:D109)</f>
        <v>#REF!</v>
      </c>
      <c r="F109" s="171" t="e">
        <f>F7/#REF!</f>
        <v>#REF!</v>
      </c>
      <c r="G109" s="171" t="e">
        <f>G7/#REF!</f>
        <v>#REF!</v>
      </c>
      <c r="H109" s="171" t="e">
        <f>H7/#REF!</f>
        <v>#REF!</v>
      </c>
      <c r="I109" s="171" t="e">
        <f>SUM(F109:H109)</f>
        <v>#REF!</v>
      </c>
      <c r="J109" s="171" t="e">
        <f>J7/#REF!</f>
        <v>#REF!</v>
      </c>
      <c r="K109" s="171" t="e">
        <f>K7/#REF!</f>
        <v>#REF!</v>
      </c>
      <c r="L109" s="171" t="e">
        <f>L7/#REF!</f>
        <v>#REF!</v>
      </c>
      <c r="M109" s="171" t="e">
        <f>SUM(J109:L109)</f>
        <v>#REF!</v>
      </c>
      <c r="N109" s="171" t="e">
        <f>N7/#REF!</f>
        <v>#REF!</v>
      </c>
      <c r="O109" s="171" t="e">
        <f>O7/#REF!</f>
        <v>#REF!</v>
      </c>
      <c r="P109" s="171" t="e">
        <f>P7/#REF!</f>
        <v>#REF!</v>
      </c>
      <c r="Q109" s="171" t="e">
        <f>SUM(N109:P109)</f>
        <v>#REF!</v>
      </c>
      <c r="R109" s="171" t="e">
        <f t="shared" ref="R109:R124" si="31">E109+I109+M109+Q109</f>
        <v>#REF!</v>
      </c>
    </row>
    <row r="110" spans="1:18">
      <c r="A110" s="256" t="s">
        <v>218</v>
      </c>
      <c r="B110" s="170" t="e">
        <f>B107+B108+B109</f>
        <v>#REF!</v>
      </c>
      <c r="C110" s="171" t="e">
        <f>C8/#REF!</f>
        <v>#REF!</v>
      </c>
      <c r="D110" s="171" t="e">
        <f>D8/#REF!</f>
        <v>#REF!</v>
      </c>
      <c r="E110" s="171" t="e">
        <f>SUM(B110:D110)</f>
        <v>#REF!</v>
      </c>
      <c r="F110" s="171" t="e">
        <f>F8/#REF!</f>
        <v>#REF!</v>
      </c>
      <c r="G110" s="171" t="e">
        <f>G8/#REF!</f>
        <v>#REF!</v>
      </c>
      <c r="H110" s="171" t="e">
        <f>H8/#REF!</f>
        <v>#REF!</v>
      </c>
      <c r="I110" s="171" t="e">
        <f>SUM(F110:H110)</f>
        <v>#REF!</v>
      </c>
      <c r="J110" s="171" t="e">
        <f>J8/#REF!</f>
        <v>#REF!</v>
      </c>
      <c r="K110" s="171" t="e">
        <f>K8/#REF!</f>
        <v>#REF!</v>
      </c>
      <c r="L110" s="171" t="e">
        <f>L8/#REF!</f>
        <v>#REF!</v>
      </c>
      <c r="M110" s="171" t="e">
        <f>SUM(J110:L110)</f>
        <v>#REF!</v>
      </c>
      <c r="N110" s="171" t="e">
        <f>N8/#REF!</f>
        <v>#REF!</v>
      </c>
      <c r="O110" s="171" t="e">
        <f>O8/#REF!</f>
        <v>#REF!</v>
      </c>
      <c r="P110" s="171" t="e">
        <f>P8/#REF!</f>
        <v>#REF!</v>
      </c>
      <c r="Q110" s="171" t="e">
        <f>SUM(N110:P110)</f>
        <v>#REF!</v>
      </c>
      <c r="R110" s="171" t="e">
        <f t="shared" si="31"/>
        <v>#REF!</v>
      </c>
    </row>
    <row r="111" spans="1:18">
      <c r="A111" s="258" t="s">
        <v>210</v>
      </c>
      <c r="C111" s="171" t="e">
        <f>C9/#REF!</f>
        <v>#REF!</v>
      </c>
      <c r="D111" s="171" t="e">
        <f>D9/#REF!</f>
        <v>#REF!</v>
      </c>
      <c r="E111" s="171" t="e">
        <f t="shared" ref="E111:E124" si="32">SUM(B111:D111)</f>
        <v>#REF!</v>
      </c>
      <c r="F111" s="171" t="e">
        <f>F9/#REF!</f>
        <v>#REF!</v>
      </c>
      <c r="G111" s="171" t="e">
        <f>G9/#REF!</f>
        <v>#REF!</v>
      </c>
      <c r="H111" s="171" t="e">
        <f>H9/#REF!</f>
        <v>#REF!</v>
      </c>
      <c r="I111" s="171" t="e">
        <f t="shared" ref="I111:I124" si="33">SUM(F111:H111)</f>
        <v>#REF!</v>
      </c>
      <c r="J111" s="171" t="e">
        <f>J9/#REF!</f>
        <v>#REF!</v>
      </c>
      <c r="K111" s="171" t="e">
        <f>K9/#REF!</f>
        <v>#REF!</v>
      </c>
      <c r="L111" s="171" t="e">
        <f>L9/#REF!</f>
        <v>#REF!</v>
      </c>
      <c r="M111" s="171" t="e">
        <f t="shared" ref="M111:M124" si="34">SUM(J111:L111)</f>
        <v>#REF!</v>
      </c>
      <c r="N111" s="171" t="e">
        <f>N9/#REF!</f>
        <v>#REF!</v>
      </c>
      <c r="O111" s="171" t="e">
        <f>O9/#REF!</f>
        <v>#REF!</v>
      </c>
      <c r="P111" s="171" t="e">
        <f>P9/#REF!</f>
        <v>#REF!</v>
      </c>
      <c r="Q111" s="171" t="e">
        <f t="shared" ref="Q111:Q124" si="35">SUM(N111:P111)</f>
        <v>#REF!</v>
      </c>
      <c r="R111" s="171" t="e">
        <f t="shared" si="31"/>
        <v>#REF!</v>
      </c>
    </row>
    <row r="112" spans="1:18">
      <c r="A112" s="259" t="s">
        <v>211</v>
      </c>
      <c r="B112" s="170" t="e">
        <f>B105-B110</f>
        <v>#REF!</v>
      </c>
      <c r="C112" s="175" t="e">
        <f>C110-C111</f>
        <v>#REF!</v>
      </c>
      <c r="D112" s="175" t="e">
        <f>D110-D111</f>
        <v>#REF!</v>
      </c>
      <c r="E112" s="178" t="e">
        <f t="shared" si="32"/>
        <v>#REF!</v>
      </c>
      <c r="F112" s="175" t="e">
        <f>F110-F111</f>
        <v>#REF!</v>
      </c>
      <c r="G112" s="175" t="e">
        <f>G110-G111</f>
        <v>#REF!</v>
      </c>
      <c r="H112" s="175" t="e">
        <f>H110-H111</f>
        <v>#REF!</v>
      </c>
      <c r="I112" s="178" t="e">
        <f t="shared" si="33"/>
        <v>#REF!</v>
      </c>
      <c r="J112" s="175" t="e">
        <f>J110-J111</f>
        <v>#REF!</v>
      </c>
      <c r="K112" s="175" t="e">
        <f>K110-K111</f>
        <v>#REF!</v>
      </c>
      <c r="L112" s="175" t="e">
        <f>L110-L111</f>
        <v>#REF!</v>
      </c>
      <c r="M112" s="178" t="e">
        <f t="shared" si="34"/>
        <v>#REF!</v>
      </c>
      <c r="N112" s="175" t="e">
        <f>N110-N111</f>
        <v>#REF!</v>
      </c>
      <c r="O112" s="175" t="e">
        <f>O110-O111</f>
        <v>#REF!</v>
      </c>
      <c r="P112" s="175" t="e">
        <f>P110-P111</f>
        <v>#REF!</v>
      </c>
      <c r="Q112" s="178" t="e">
        <f t="shared" si="35"/>
        <v>#REF!</v>
      </c>
      <c r="R112" s="178" t="e">
        <f t="shared" si="31"/>
        <v>#REF!</v>
      </c>
    </row>
    <row r="113" spans="1:18">
      <c r="A113" s="258" t="s">
        <v>212</v>
      </c>
      <c r="C113" s="171" t="e">
        <f>C11/#REF!</f>
        <v>#REF!</v>
      </c>
      <c r="D113" s="171" t="e">
        <f>D11/#REF!</f>
        <v>#REF!</v>
      </c>
      <c r="E113" s="171" t="e">
        <f t="shared" si="32"/>
        <v>#REF!</v>
      </c>
      <c r="F113" s="171" t="e">
        <f>F11/#REF!</f>
        <v>#REF!</v>
      </c>
      <c r="G113" s="171" t="e">
        <f>G11/#REF!</f>
        <v>#REF!</v>
      </c>
      <c r="H113" s="171" t="e">
        <f>H11/#REF!</f>
        <v>#REF!</v>
      </c>
      <c r="I113" s="171" t="e">
        <f t="shared" si="33"/>
        <v>#REF!</v>
      </c>
      <c r="J113" s="171" t="e">
        <f>J11/#REF!</f>
        <v>#REF!</v>
      </c>
      <c r="K113" s="171" t="e">
        <f>K11/#REF!</f>
        <v>#REF!</v>
      </c>
      <c r="L113" s="171" t="e">
        <f>L11/#REF!</f>
        <v>#REF!</v>
      </c>
      <c r="M113" s="171" t="e">
        <f t="shared" si="34"/>
        <v>#REF!</v>
      </c>
      <c r="N113" s="171" t="e">
        <f>N11/#REF!</f>
        <v>#REF!</v>
      </c>
      <c r="O113" s="171" t="e">
        <f>O11/#REF!</f>
        <v>#REF!</v>
      </c>
      <c r="P113" s="171" t="e">
        <f>P11/#REF!</f>
        <v>#REF!</v>
      </c>
      <c r="Q113" s="171" t="e">
        <f t="shared" si="35"/>
        <v>#REF!</v>
      </c>
      <c r="R113" s="171" t="e">
        <f t="shared" si="31"/>
        <v>#REF!</v>
      </c>
    </row>
    <row r="114" spans="1:18">
      <c r="A114" s="259"/>
      <c r="C114" s="171" t="e">
        <f>C12/#REF!</f>
        <v>#REF!</v>
      </c>
      <c r="D114" s="171" t="e">
        <f>D12/#REF!</f>
        <v>#REF!</v>
      </c>
      <c r="E114" s="171" t="e">
        <f t="shared" si="32"/>
        <v>#REF!</v>
      </c>
      <c r="F114" s="171" t="e">
        <f>F12/#REF!</f>
        <v>#REF!</v>
      </c>
      <c r="G114" s="171" t="e">
        <f>G12/#REF!</f>
        <v>#REF!</v>
      </c>
      <c r="H114" s="171" t="e">
        <f>H12/#REF!</f>
        <v>#REF!</v>
      </c>
      <c r="I114" s="171" t="e">
        <f t="shared" si="33"/>
        <v>#REF!</v>
      </c>
      <c r="J114" s="171" t="e">
        <f>J12/#REF!</f>
        <v>#REF!</v>
      </c>
      <c r="K114" s="171" t="e">
        <f>K12/#REF!</f>
        <v>#REF!</v>
      </c>
      <c r="L114" s="171" t="e">
        <f>L12/#REF!</f>
        <v>#REF!</v>
      </c>
      <c r="M114" s="171" t="e">
        <f t="shared" si="34"/>
        <v>#REF!</v>
      </c>
      <c r="N114" s="171" t="e">
        <f>N12/#REF!</f>
        <v>#REF!</v>
      </c>
      <c r="O114" s="171" t="e">
        <f>O12/#REF!</f>
        <v>#REF!</v>
      </c>
      <c r="P114" s="171" t="e">
        <f>P12/#REF!</f>
        <v>#REF!</v>
      </c>
      <c r="Q114" s="171" t="e">
        <f t="shared" si="35"/>
        <v>#REF!</v>
      </c>
      <c r="R114" s="171" t="e">
        <f t="shared" si="31"/>
        <v>#REF!</v>
      </c>
    </row>
    <row r="115" spans="1:18">
      <c r="A115" s="259" t="s">
        <v>213</v>
      </c>
      <c r="C115" s="171" t="e">
        <f>C13/#REF!</f>
        <v>#REF!</v>
      </c>
      <c r="D115" s="171" t="e">
        <f>D13/#REF!</f>
        <v>#REF!</v>
      </c>
      <c r="E115" s="171" t="e">
        <f t="shared" si="32"/>
        <v>#REF!</v>
      </c>
      <c r="F115" s="171" t="e">
        <f>F13/#REF!</f>
        <v>#REF!</v>
      </c>
      <c r="G115" s="171" t="e">
        <f>G13/#REF!</f>
        <v>#REF!</v>
      </c>
      <c r="H115" s="171" t="e">
        <f>H13/#REF!</f>
        <v>#REF!</v>
      </c>
      <c r="I115" s="171" t="e">
        <f t="shared" si="33"/>
        <v>#REF!</v>
      </c>
      <c r="J115" s="171" t="e">
        <f>J13/#REF!</f>
        <v>#REF!</v>
      </c>
      <c r="K115" s="171" t="e">
        <f>K13/#REF!</f>
        <v>#REF!</v>
      </c>
      <c r="L115" s="171" t="e">
        <f>L13/#REF!</f>
        <v>#REF!</v>
      </c>
      <c r="M115" s="171" t="e">
        <f t="shared" si="34"/>
        <v>#REF!</v>
      </c>
      <c r="N115" s="171" t="e">
        <f>N13/#REF!</f>
        <v>#REF!</v>
      </c>
      <c r="O115" s="171" t="e">
        <f>O13/#REF!</f>
        <v>#REF!</v>
      </c>
      <c r="P115" s="171" t="e">
        <f>P13/#REF!</f>
        <v>#REF!</v>
      </c>
      <c r="Q115" s="171" t="e">
        <f t="shared" si="35"/>
        <v>#REF!</v>
      </c>
      <c r="R115" s="171" t="e">
        <f t="shared" si="31"/>
        <v>#REF!</v>
      </c>
    </row>
    <row r="116" spans="1:18">
      <c r="A116" s="259" t="s">
        <v>214</v>
      </c>
      <c r="C116" s="171" t="e">
        <f>C14/#REF!</f>
        <v>#REF!</v>
      </c>
      <c r="D116" s="171" t="e">
        <f>D14/#REF!</f>
        <v>#REF!</v>
      </c>
      <c r="E116" s="171" t="e">
        <f t="shared" si="32"/>
        <v>#REF!</v>
      </c>
      <c r="F116" s="171" t="e">
        <f>F14/#REF!</f>
        <v>#REF!</v>
      </c>
      <c r="G116" s="171" t="e">
        <f>G14/#REF!</f>
        <v>#REF!</v>
      </c>
      <c r="H116" s="171" t="e">
        <f>H14/#REF!</f>
        <v>#REF!</v>
      </c>
      <c r="I116" s="171" t="e">
        <f t="shared" si="33"/>
        <v>#REF!</v>
      </c>
      <c r="J116" s="171" t="e">
        <f>J14/#REF!</f>
        <v>#REF!</v>
      </c>
      <c r="K116" s="171" t="e">
        <f>K14/#REF!</f>
        <v>#REF!</v>
      </c>
      <c r="L116" s="171" t="e">
        <f>L14/#REF!</f>
        <v>#REF!</v>
      </c>
      <c r="M116" s="171" t="e">
        <f t="shared" si="34"/>
        <v>#REF!</v>
      </c>
      <c r="N116" s="171" t="e">
        <f>N14/#REF!</f>
        <v>#REF!</v>
      </c>
      <c r="O116" s="171" t="e">
        <f>O14/#REF!</f>
        <v>#REF!</v>
      </c>
      <c r="P116" s="171" t="e">
        <f>P14/#REF!</f>
        <v>#REF!</v>
      </c>
      <c r="Q116" s="171" t="e">
        <f t="shared" si="35"/>
        <v>#REF!</v>
      </c>
      <c r="R116" s="171" t="e">
        <f t="shared" si="31"/>
        <v>#REF!</v>
      </c>
    </row>
    <row r="117" spans="1:18">
      <c r="A117" s="259" t="s">
        <v>215</v>
      </c>
      <c r="B117" s="204">
        <f>B115+B116</f>
        <v>0</v>
      </c>
      <c r="C117" s="171" t="e">
        <f>C15/#REF!</f>
        <v>#REF!</v>
      </c>
      <c r="D117" s="171" t="e">
        <f>D15/#REF!</f>
        <v>#REF!</v>
      </c>
      <c r="E117" s="171" t="e">
        <f t="shared" si="32"/>
        <v>#REF!</v>
      </c>
      <c r="F117" s="171" t="e">
        <f>F15/#REF!</f>
        <v>#REF!</v>
      </c>
      <c r="G117" s="171" t="e">
        <f>G15/#REF!</f>
        <v>#REF!</v>
      </c>
      <c r="H117" s="171" t="e">
        <f>H15/#REF!</f>
        <v>#REF!</v>
      </c>
      <c r="I117" s="171" t="e">
        <f t="shared" si="33"/>
        <v>#REF!</v>
      </c>
      <c r="J117" s="171" t="e">
        <f>J15/#REF!</f>
        <v>#REF!</v>
      </c>
      <c r="K117" s="171" t="e">
        <f>K15/#REF!</f>
        <v>#REF!</v>
      </c>
      <c r="L117" s="171" t="e">
        <f>L15/#REF!</f>
        <v>#REF!</v>
      </c>
      <c r="M117" s="171" t="e">
        <f t="shared" si="34"/>
        <v>#REF!</v>
      </c>
      <c r="N117" s="171" t="e">
        <f>N15/#REF!</f>
        <v>#REF!</v>
      </c>
      <c r="O117" s="171" t="e">
        <f>O15/#REF!</f>
        <v>#REF!</v>
      </c>
      <c r="P117" s="171" t="e">
        <f>P15/#REF!</f>
        <v>#REF!</v>
      </c>
      <c r="Q117" s="171" t="e">
        <f t="shared" si="35"/>
        <v>#REF!</v>
      </c>
      <c r="R117" s="171" t="e">
        <f t="shared" si="31"/>
        <v>#REF!</v>
      </c>
    </row>
    <row r="118" spans="1:18">
      <c r="A118" s="258" t="s">
        <v>216</v>
      </c>
      <c r="C118" s="171" t="e">
        <f>C16/#REF!</f>
        <v>#REF!</v>
      </c>
      <c r="D118" s="171" t="e">
        <f>D16/#REF!</f>
        <v>#REF!</v>
      </c>
      <c r="E118" s="171" t="e">
        <f t="shared" si="32"/>
        <v>#REF!</v>
      </c>
      <c r="F118" s="171" t="e">
        <f>F16/#REF!</f>
        <v>#REF!</v>
      </c>
      <c r="G118" s="171" t="e">
        <f>G16/#REF!</f>
        <v>#REF!</v>
      </c>
      <c r="H118" s="171" t="e">
        <f>H16/#REF!</f>
        <v>#REF!</v>
      </c>
      <c r="I118" s="171" t="e">
        <f t="shared" si="33"/>
        <v>#REF!</v>
      </c>
      <c r="J118" s="171" t="e">
        <f>J16/#REF!</f>
        <v>#REF!</v>
      </c>
      <c r="K118" s="171" t="e">
        <f>K16/#REF!</f>
        <v>#REF!</v>
      </c>
      <c r="L118" s="171" t="e">
        <f>L16/#REF!</f>
        <v>#REF!</v>
      </c>
      <c r="M118" s="171" t="e">
        <f t="shared" si="34"/>
        <v>#REF!</v>
      </c>
      <c r="N118" s="171" t="e">
        <f>N16/#REF!</f>
        <v>#REF!</v>
      </c>
      <c r="O118" s="171" t="e">
        <f>O16/#REF!</f>
        <v>#REF!</v>
      </c>
      <c r="P118" s="171" t="e">
        <f>P16/#REF!</f>
        <v>#REF!</v>
      </c>
      <c r="Q118" s="171" t="e">
        <f t="shared" si="35"/>
        <v>#REF!</v>
      </c>
      <c r="R118" s="171" t="e">
        <f t="shared" si="31"/>
        <v>#REF!</v>
      </c>
    </row>
    <row r="119" spans="1:18">
      <c r="A119" s="259"/>
      <c r="C119" s="171" t="e">
        <f>C17/#REF!</f>
        <v>#REF!</v>
      </c>
      <c r="D119" s="171" t="e">
        <f>D17/#REF!</f>
        <v>#REF!</v>
      </c>
      <c r="E119" s="171" t="e">
        <f t="shared" si="32"/>
        <v>#REF!</v>
      </c>
      <c r="F119" s="171" t="e">
        <f>F17/#REF!</f>
        <v>#REF!</v>
      </c>
      <c r="G119" s="171" t="e">
        <f>G17/#REF!</f>
        <v>#REF!</v>
      </c>
      <c r="H119" s="171" t="e">
        <f>H17/#REF!</f>
        <v>#REF!</v>
      </c>
      <c r="I119" s="171" t="e">
        <f t="shared" si="33"/>
        <v>#REF!</v>
      </c>
      <c r="J119" s="171" t="e">
        <f>J17/#REF!</f>
        <v>#REF!</v>
      </c>
      <c r="K119" s="171" t="e">
        <f>K17/#REF!</f>
        <v>#REF!</v>
      </c>
      <c r="L119" s="171" t="e">
        <f>L17/#REF!</f>
        <v>#REF!</v>
      </c>
      <c r="M119" s="171" t="e">
        <f t="shared" si="34"/>
        <v>#REF!</v>
      </c>
      <c r="N119" s="171" t="e">
        <f>N17/#REF!</f>
        <v>#REF!</v>
      </c>
      <c r="O119" s="171" t="e">
        <f>O17/#REF!</f>
        <v>#REF!</v>
      </c>
      <c r="P119" s="171" t="e">
        <f>P17/#REF!</f>
        <v>#REF!</v>
      </c>
      <c r="Q119" s="171" t="e">
        <f t="shared" si="35"/>
        <v>#REF!</v>
      </c>
      <c r="R119" s="171" t="e">
        <f t="shared" si="31"/>
        <v>#REF!</v>
      </c>
    </row>
    <row r="120" spans="1:18">
      <c r="A120" s="258" t="s">
        <v>217</v>
      </c>
      <c r="C120" s="171" t="e">
        <f>C18/#REF!</f>
        <v>#REF!</v>
      </c>
      <c r="D120" s="171" t="e">
        <f>D18/#REF!</f>
        <v>#REF!</v>
      </c>
      <c r="E120" s="171" t="e">
        <f t="shared" si="32"/>
        <v>#REF!</v>
      </c>
      <c r="F120" s="171" t="e">
        <f>F18/#REF!</f>
        <v>#REF!</v>
      </c>
      <c r="G120" s="171" t="e">
        <f>G18/#REF!</f>
        <v>#REF!</v>
      </c>
      <c r="H120" s="171" t="e">
        <f>H18/#REF!</f>
        <v>#REF!</v>
      </c>
      <c r="I120" s="171" t="e">
        <f t="shared" si="33"/>
        <v>#REF!</v>
      </c>
      <c r="J120" s="171" t="e">
        <f>J18/#REF!</f>
        <v>#REF!</v>
      </c>
      <c r="K120" s="171" t="e">
        <f>K18/#REF!</f>
        <v>#REF!</v>
      </c>
      <c r="L120" s="171" t="e">
        <f>L18/#REF!</f>
        <v>#REF!</v>
      </c>
      <c r="M120" s="171" t="e">
        <f t="shared" si="34"/>
        <v>#REF!</v>
      </c>
      <c r="N120" s="171" t="e">
        <f>N18/#REF!</f>
        <v>#REF!</v>
      </c>
      <c r="O120" s="171" t="e">
        <f>O18/#REF!</f>
        <v>#REF!</v>
      </c>
      <c r="P120" s="171" t="e">
        <f>P18/#REF!</f>
        <v>#REF!</v>
      </c>
      <c r="Q120" s="171" t="e">
        <f t="shared" si="35"/>
        <v>#REF!</v>
      </c>
      <c r="R120" s="171" t="e">
        <f t="shared" si="31"/>
        <v>#REF!</v>
      </c>
    </row>
    <row r="121" spans="1:18">
      <c r="B121" s="204"/>
      <c r="C121" s="171" t="e">
        <f>C19/#REF!</f>
        <v>#REF!</v>
      </c>
      <c r="D121" s="171" t="e">
        <f>D19/#REF!</f>
        <v>#REF!</v>
      </c>
      <c r="E121" s="171" t="e">
        <f t="shared" si="32"/>
        <v>#REF!</v>
      </c>
      <c r="F121" s="171" t="e">
        <f>F19/#REF!</f>
        <v>#REF!</v>
      </c>
      <c r="G121" s="171" t="e">
        <f>G19/#REF!</f>
        <v>#REF!</v>
      </c>
      <c r="H121" s="171" t="e">
        <f>H19/#REF!</f>
        <v>#REF!</v>
      </c>
      <c r="I121" s="171" t="e">
        <f t="shared" si="33"/>
        <v>#REF!</v>
      </c>
      <c r="J121" s="171" t="e">
        <f>J19/#REF!</f>
        <v>#REF!</v>
      </c>
      <c r="K121" s="171" t="e">
        <f>K19/#REF!</f>
        <v>#REF!</v>
      </c>
      <c r="L121" s="171" t="e">
        <f>L19/#REF!</f>
        <v>#REF!</v>
      </c>
      <c r="M121" s="171" t="e">
        <f t="shared" si="34"/>
        <v>#REF!</v>
      </c>
      <c r="N121" s="171" t="e">
        <f>N19/#REF!</f>
        <v>#REF!</v>
      </c>
      <c r="O121" s="171" t="e">
        <f>O19/#REF!</f>
        <v>#REF!</v>
      </c>
      <c r="P121" s="171" t="e">
        <f>P19/#REF!</f>
        <v>#REF!</v>
      </c>
      <c r="Q121" s="171" t="e">
        <f t="shared" si="35"/>
        <v>#REF!</v>
      </c>
      <c r="R121" s="171" t="e">
        <f t="shared" si="31"/>
        <v>#REF!</v>
      </c>
    </row>
    <row r="122" spans="1:18">
      <c r="A122" s="256" t="s">
        <v>219</v>
      </c>
      <c r="B122" s="170">
        <f>B119+B120+B121</f>
        <v>0</v>
      </c>
      <c r="C122" s="171" t="e">
        <f>C20/#REF!</f>
        <v>#REF!</v>
      </c>
      <c r="D122" s="171" t="e">
        <f>D20/#REF!</f>
        <v>#REF!</v>
      </c>
      <c r="E122" s="171" t="e">
        <f t="shared" si="32"/>
        <v>#REF!</v>
      </c>
      <c r="F122" s="171" t="e">
        <f>F20/#REF!</f>
        <v>#REF!</v>
      </c>
      <c r="G122" s="171" t="e">
        <f>G20/#REF!</f>
        <v>#REF!</v>
      </c>
      <c r="H122" s="171" t="e">
        <f>H20/#REF!</f>
        <v>#REF!</v>
      </c>
      <c r="I122" s="171" t="e">
        <f t="shared" si="33"/>
        <v>#REF!</v>
      </c>
      <c r="J122" s="171" t="e">
        <f>J20/#REF!</f>
        <v>#REF!</v>
      </c>
      <c r="K122" s="171" t="e">
        <f>K20/#REF!</f>
        <v>#REF!</v>
      </c>
      <c r="L122" s="171" t="e">
        <f>L20/#REF!</f>
        <v>#REF!</v>
      </c>
      <c r="M122" s="171" t="e">
        <f t="shared" si="34"/>
        <v>#REF!</v>
      </c>
      <c r="N122" s="171" t="e">
        <f>N20/#REF!</f>
        <v>#REF!</v>
      </c>
      <c r="O122" s="171" t="e">
        <f>O20/#REF!</f>
        <v>#REF!</v>
      </c>
      <c r="P122" s="171" t="e">
        <f>P20/#REF!</f>
        <v>#REF!</v>
      </c>
      <c r="Q122" s="171" t="e">
        <f t="shared" si="35"/>
        <v>#REF!</v>
      </c>
      <c r="R122" s="171" t="e">
        <f t="shared" si="31"/>
        <v>#REF!</v>
      </c>
    </row>
    <row r="123" spans="1:18">
      <c r="A123" s="258" t="s">
        <v>210</v>
      </c>
      <c r="C123" s="177" t="e">
        <f>SUM(C113:C115,C118:C122)</f>
        <v>#REF!</v>
      </c>
      <c r="D123" s="177" t="e">
        <f>SUM(D113:D115,D118:D122)</f>
        <v>#REF!</v>
      </c>
      <c r="E123" s="178" t="e">
        <f t="shared" si="32"/>
        <v>#REF!</v>
      </c>
      <c r="F123" s="177" t="e">
        <f>SUM(F113:F115,F118:F122)</f>
        <v>#REF!</v>
      </c>
      <c r="G123" s="177" t="e">
        <f>SUM(G113:G115,G118:G122)</f>
        <v>#REF!</v>
      </c>
      <c r="H123" s="177" t="e">
        <f>SUM(H113:H115,H118:H122)</f>
        <v>#REF!</v>
      </c>
      <c r="I123" s="178" t="e">
        <f t="shared" si="33"/>
        <v>#REF!</v>
      </c>
      <c r="J123" s="177" t="e">
        <f>SUM(J113:J115,J118:J122)</f>
        <v>#REF!</v>
      </c>
      <c r="K123" s="177" t="e">
        <f>SUM(K113:K115,K118:K122)</f>
        <v>#REF!</v>
      </c>
      <c r="L123" s="177" t="e">
        <f>SUM(L113:L115,L118:L122)</f>
        <v>#REF!</v>
      </c>
      <c r="M123" s="178" t="e">
        <f t="shared" si="34"/>
        <v>#REF!</v>
      </c>
      <c r="N123" s="177" t="e">
        <f>SUM(N113:N115,N118:N122)</f>
        <v>#REF!</v>
      </c>
      <c r="O123" s="177" t="e">
        <f>SUM(O113:O115,O118:O122)</f>
        <v>#REF!</v>
      </c>
      <c r="P123" s="177" t="e">
        <f>SUM(P113:P115,P118:P122)</f>
        <v>#REF!</v>
      </c>
      <c r="Q123" s="178" t="e">
        <f t="shared" si="35"/>
        <v>#REF!</v>
      </c>
      <c r="R123" s="177" t="e">
        <f t="shared" si="31"/>
        <v>#REF!</v>
      </c>
    </row>
    <row r="124" spans="1:18">
      <c r="A124" s="259" t="s">
        <v>211</v>
      </c>
      <c r="B124" s="170">
        <f>B117-B122</f>
        <v>0</v>
      </c>
      <c r="C124" s="178" t="e">
        <f>C112-C123</f>
        <v>#REF!</v>
      </c>
      <c r="D124" s="178" t="e">
        <f>D112-D123</f>
        <v>#REF!</v>
      </c>
      <c r="E124" s="178" t="e">
        <f t="shared" si="32"/>
        <v>#REF!</v>
      </c>
      <c r="F124" s="178" t="e">
        <f>F112-F123</f>
        <v>#REF!</v>
      </c>
      <c r="G124" s="178" t="e">
        <f>G112-G123</f>
        <v>#REF!</v>
      </c>
      <c r="H124" s="178" t="e">
        <f>H112-H123</f>
        <v>#REF!</v>
      </c>
      <c r="I124" s="178" t="e">
        <f t="shared" si="33"/>
        <v>#REF!</v>
      </c>
      <c r="J124" s="178" t="e">
        <f>J112-J123</f>
        <v>#REF!</v>
      </c>
      <c r="K124" s="178" t="e">
        <f>K112-K123</f>
        <v>#REF!</v>
      </c>
      <c r="L124" s="178" t="e">
        <f>L112-L123</f>
        <v>#REF!</v>
      </c>
      <c r="M124" s="178" t="e">
        <f t="shared" si="34"/>
        <v>#REF!</v>
      </c>
      <c r="N124" s="178" t="e">
        <f>N112-N123</f>
        <v>#REF!</v>
      </c>
      <c r="O124" s="178" t="e">
        <f>O112-O123</f>
        <v>#REF!</v>
      </c>
      <c r="P124" s="178" t="e">
        <f>P112-P123</f>
        <v>#REF!</v>
      </c>
      <c r="Q124" s="178" t="e">
        <f t="shared" si="35"/>
        <v>#REF!</v>
      </c>
      <c r="R124" s="178" t="e">
        <f t="shared" si="31"/>
        <v>#REF!</v>
      </c>
    </row>
    <row r="125" spans="1:18" s="179" customFormat="1">
      <c r="A125" s="258" t="s">
        <v>212</v>
      </c>
      <c r="B125" s="170"/>
      <c r="C125" s="179" t="e">
        <f t="shared" ref="C125:R125" si="36">C124/C112</f>
        <v>#REF!</v>
      </c>
      <c r="D125" s="179" t="e">
        <f t="shared" si="36"/>
        <v>#REF!</v>
      </c>
      <c r="E125" s="179" t="e">
        <f t="shared" si="36"/>
        <v>#REF!</v>
      </c>
      <c r="F125" s="179" t="e">
        <f t="shared" si="36"/>
        <v>#REF!</v>
      </c>
      <c r="G125" s="179" t="e">
        <f t="shared" si="36"/>
        <v>#REF!</v>
      </c>
      <c r="H125" s="179" t="e">
        <f t="shared" si="36"/>
        <v>#REF!</v>
      </c>
      <c r="I125" s="179" t="e">
        <f t="shared" si="36"/>
        <v>#REF!</v>
      </c>
      <c r="J125" s="179" t="e">
        <f t="shared" si="36"/>
        <v>#REF!</v>
      </c>
      <c r="K125" s="179" t="e">
        <f t="shared" si="36"/>
        <v>#REF!</v>
      </c>
      <c r="L125" s="179" t="e">
        <f t="shared" si="36"/>
        <v>#REF!</v>
      </c>
      <c r="M125" s="179" t="e">
        <f t="shared" si="36"/>
        <v>#REF!</v>
      </c>
      <c r="N125" s="179" t="e">
        <f t="shared" si="36"/>
        <v>#REF!</v>
      </c>
      <c r="O125" s="179" t="e">
        <f t="shared" si="36"/>
        <v>#REF!</v>
      </c>
      <c r="P125" s="179" t="e">
        <f t="shared" si="36"/>
        <v>#REF!</v>
      </c>
      <c r="Q125" s="179" t="e">
        <f t="shared" si="36"/>
        <v>#REF!</v>
      </c>
      <c r="R125" s="179" t="e">
        <f t="shared" si="36"/>
        <v>#REF!</v>
      </c>
    </row>
    <row r="126" spans="1:18">
      <c r="A126" s="259"/>
      <c r="C126" s="171" t="e">
        <f>C24/#REF!</f>
        <v>#REF!</v>
      </c>
      <c r="D126" s="171" t="e">
        <f>D24/#REF!</f>
        <v>#REF!</v>
      </c>
      <c r="E126" s="186" t="e">
        <f>SUM(B126:D126)</f>
        <v>#REF!</v>
      </c>
      <c r="F126" s="171" t="e">
        <f>F24/#REF!</f>
        <v>#REF!</v>
      </c>
      <c r="G126" s="171" t="e">
        <f>G24/#REF!</f>
        <v>#REF!</v>
      </c>
      <c r="H126" s="171" t="e">
        <f>H24/#REF!</f>
        <v>#REF!</v>
      </c>
      <c r="I126" s="186" t="e">
        <f>SUM(F126:H126)</f>
        <v>#REF!</v>
      </c>
      <c r="J126" s="171" t="e">
        <f>J24/#REF!</f>
        <v>#REF!</v>
      </c>
      <c r="K126" s="171" t="e">
        <f>K24/#REF!</f>
        <v>#REF!</v>
      </c>
      <c r="L126" s="171" t="e">
        <f>L24/#REF!</f>
        <v>#REF!</v>
      </c>
      <c r="M126" s="186" t="e">
        <f>SUM(J126:L126)</f>
        <v>#REF!</v>
      </c>
      <c r="N126" s="171" t="e">
        <f>N24/#REF!</f>
        <v>#REF!</v>
      </c>
      <c r="O126" s="171" t="e">
        <f>O24/#REF!</f>
        <v>#REF!</v>
      </c>
      <c r="P126" s="171" t="e">
        <f>P24/#REF!</f>
        <v>#REF!</v>
      </c>
      <c r="Q126" s="186" t="e">
        <f>SUM(N126:P126)</f>
        <v>#REF!</v>
      </c>
      <c r="R126" s="171" t="e">
        <f>E126+I126+M126+Q126</f>
        <v>#REF!</v>
      </c>
    </row>
    <row r="127" spans="1:18">
      <c r="A127" s="259" t="s">
        <v>213</v>
      </c>
      <c r="B127" s="170" t="e">
        <f t="shared" ref="B127:B128" si="37">B103-B115</f>
        <v>#REF!</v>
      </c>
      <c r="C127" s="171" t="e">
        <f>C25/#REF!</f>
        <v>#REF!</v>
      </c>
      <c r="D127" s="171" t="e">
        <f>D25/#REF!</f>
        <v>#REF!</v>
      </c>
      <c r="E127" s="186" t="e">
        <f>SUM(B127:D127)</f>
        <v>#REF!</v>
      </c>
      <c r="F127" s="171" t="e">
        <f>F25/#REF!</f>
        <v>#REF!</v>
      </c>
      <c r="G127" s="171" t="e">
        <f>G25/#REF!</f>
        <v>#REF!</v>
      </c>
      <c r="H127" s="171" t="e">
        <f>H25/#REF!</f>
        <v>#REF!</v>
      </c>
      <c r="I127" s="186" t="e">
        <f>SUM(F127:H127)</f>
        <v>#REF!</v>
      </c>
      <c r="J127" s="171" t="e">
        <f>J25/#REF!</f>
        <v>#REF!</v>
      </c>
      <c r="K127" s="171" t="e">
        <f>K25/#REF!</f>
        <v>#REF!</v>
      </c>
      <c r="L127" s="171" t="e">
        <f>L25/#REF!</f>
        <v>#REF!</v>
      </c>
      <c r="M127" s="186" t="e">
        <f>SUM(J127:L127)</f>
        <v>#REF!</v>
      </c>
      <c r="N127" s="171" t="e">
        <f>N25/#REF!</f>
        <v>#REF!</v>
      </c>
      <c r="O127" s="171" t="e">
        <f>O25/#REF!</f>
        <v>#REF!</v>
      </c>
      <c r="P127" s="171" t="e">
        <f>P25/#REF!</f>
        <v>#REF!</v>
      </c>
      <c r="Q127" s="186" t="e">
        <f>SUM(N127:P127)</f>
        <v>#REF!</v>
      </c>
      <c r="R127" s="171" t="e">
        <f>E127+I127+M127+Q127</f>
        <v>#REF!</v>
      </c>
    </row>
    <row r="128" spans="1:18">
      <c r="A128" s="259" t="s">
        <v>214</v>
      </c>
      <c r="B128" s="170" t="e">
        <f t="shared" si="37"/>
        <v>#REF!</v>
      </c>
      <c r="C128" s="171" t="e">
        <f>C26/#REF!</f>
        <v>#REF!</v>
      </c>
      <c r="D128" s="171" t="e">
        <f>D26/#REF!</f>
        <v>#REF!</v>
      </c>
      <c r="E128" s="186" t="e">
        <f>SUM(B128:D128)</f>
        <v>#REF!</v>
      </c>
      <c r="F128" s="171" t="e">
        <f>F26/#REF!</f>
        <v>#REF!</v>
      </c>
      <c r="G128" s="171" t="e">
        <f>G26/#REF!</f>
        <v>#REF!</v>
      </c>
      <c r="H128" s="171" t="e">
        <f>H26/#REF!</f>
        <v>#REF!</v>
      </c>
      <c r="I128" s="186" t="e">
        <f>SUM(F128:H128)</f>
        <v>#REF!</v>
      </c>
      <c r="J128" s="171" t="e">
        <f>J26/#REF!</f>
        <v>#REF!</v>
      </c>
      <c r="K128" s="171" t="e">
        <f>K26/#REF!</f>
        <v>#REF!</v>
      </c>
      <c r="L128" s="171" t="e">
        <f>L26/#REF!</f>
        <v>#REF!</v>
      </c>
      <c r="M128" s="186" t="e">
        <f>SUM(J128:L128)</f>
        <v>#REF!</v>
      </c>
      <c r="N128" s="171" t="e">
        <f>N26/#REF!</f>
        <v>#REF!</v>
      </c>
      <c r="O128" s="171" t="e">
        <f>O26/#REF!</f>
        <v>#REF!</v>
      </c>
      <c r="P128" s="171" t="e">
        <f>P26/#REF!</f>
        <v>#REF!</v>
      </c>
      <c r="Q128" s="186" t="e">
        <f>SUM(N128:P128)</f>
        <v>#REF!</v>
      </c>
      <c r="R128" s="171" t="e">
        <f>E128+I128+M128+Q128</f>
        <v>#REF!</v>
      </c>
    </row>
    <row r="129" spans="1:18">
      <c r="A129" s="259" t="s">
        <v>215</v>
      </c>
      <c r="B129" s="204" t="e">
        <f>B127+B128</f>
        <v>#REF!</v>
      </c>
      <c r="C129" s="178" t="e">
        <f>SUM(C126:C128)</f>
        <v>#REF!</v>
      </c>
      <c r="D129" s="178" t="e">
        <f>SUM(D126:D128)</f>
        <v>#REF!</v>
      </c>
      <c r="E129" s="175" t="e">
        <f>SUM(B129:D129)</f>
        <v>#REF!</v>
      </c>
      <c r="F129" s="178" t="e">
        <f>SUM(F126:F128)</f>
        <v>#REF!</v>
      </c>
      <c r="G129" s="178" t="e">
        <f>SUM(G126:G128)</f>
        <v>#REF!</v>
      </c>
      <c r="H129" s="178" t="e">
        <f>SUM(H126:H128)</f>
        <v>#REF!</v>
      </c>
      <c r="I129" s="175" t="e">
        <f>SUM(F129:H129)</f>
        <v>#REF!</v>
      </c>
      <c r="J129" s="178" t="e">
        <f>SUM(J126:J128)</f>
        <v>#REF!</v>
      </c>
      <c r="K129" s="178" t="e">
        <f>SUM(K126:K128)</f>
        <v>#REF!</v>
      </c>
      <c r="L129" s="178" t="e">
        <f>SUM(L126:L128)</f>
        <v>#REF!</v>
      </c>
      <c r="M129" s="175" t="e">
        <f>SUM(J129:L129)</f>
        <v>#REF!</v>
      </c>
      <c r="N129" s="178" t="e">
        <f>SUM(N126:N128)</f>
        <v>#REF!</v>
      </c>
      <c r="O129" s="178" t="e">
        <f>SUM(O126:O128)</f>
        <v>#REF!</v>
      </c>
      <c r="P129" s="178" t="e">
        <f>SUM(P126:P128)</f>
        <v>#REF!</v>
      </c>
      <c r="Q129" s="175" t="e">
        <f>SUM(N129:P129)</f>
        <v>#REF!</v>
      </c>
      <c r="R129" s="178" t="e">
        <f>E129+I129+M129+Q129</f>
        <v>#REF!</v>
      </c>
    </row>
    <row r="130" spans="1:18" s="179" customFormat="1">
      <c r="A130" s="258" t="s">
        <v>216</v>
      </c>
      <c r="B130" s="170"/>
      <c r="C130" s="179" t="e">
        <f t="shared" ref="C130:R130" si="38">C129/C112</f>
        <v>#REF!</v>
      </c>
      <c r="D130" s="179" t="e">
        <f t="shared" si="38"/>
        <v>#REF!</v>
      </c>
      <c r="E130" s="179" t="e">
        <f t="shared" si="38"/>
        <v>#REF!</v>
      </c>
      <c r="F130" s="179" t="e">
        <f t="shared" si="38"/>
        <v>#REF!</v>
      </c>
      <c r="G130" s="179" t="e">
        <f t="shared" si="38"/>
        <v>#REF!</v>
      </c>
      <c r="H130" s="179" t="e">
        <f t="shared" si="38"/>
        <v>#REF!</v>
      </c>
      <c r="I130" s="179" t="e">
        <f t="shared" si="38"/>
        <v>#REF!</v>
      </c>
      <c r="J130" s="179" t="e">
        <f t="shared" si="38"/>
        <v>#REF!</v>
      </c>
      <c r="K130" s="179" t="e">
        <f t="shared" si="38"/>
        <v>#REF!</v>
      </c>
      <c r="L130" s="179" t="e">
        <f t="shared" si="38"/>
        <v>#REF!</v>
      </c>
      <c r="M130" s="179" t="e">
        <f t="shared" si="38"/>
        <v>#REF!</v>
      </c>
      <c r="N130" s="179" t="e">
        <f t="shared" si="38"/>
        <v>#REF!</v>
      </c>
      <c r="O130" s="179" t="e">
        <f t="shared" si="38"/>
        <v>#REF!</v>
      </c>
      <c r="P130" s="179" t="e">
        <f t="shared" si="38"/>
        <v>#REF!</v>
      </c>
      <c r="Q130" s="179" t="e">
        <f t="shared" si="38"/>
        <v>#REF!</v>
      </c>
      <c r="R130" s="179" t="e">
        <f t="shared" si="38"/>
        <v>#REF!</v>
      </c>
    </row>
    <row r="131" spans="1:18">
      <c r="A131" s="259"/>
      <c r="B131" s="170" t="e">
        <f t="shared" ref="B131:B133" si="39">B107-B119</f>
        <v>#REF!</v>
      </c>
      <c r="C131" s="180" t="e">
        <f>C124-C129</f>
        <v>#REF!</v>
      </c>
      <c r="D131" s="180" t="e">
        <f>D124-D129</f>
        <v>#REF!</v>
      </c>
      <c r="E131" s="180" t="e">
        <f>SUM(B131:D131)</f>
        <v>#REF!</v>
      </c>
      <c r="F131" s="180" t="e">
        <f>F124-F129</f>
        <v>#REF!</v>
      </c>
      <c r="G131" s="180" t="e">
        <f>G124-G129</f>
        <v>#REF!</v>
      </c>
      <c r="H131" s="180" t="e">
        <f>H124-H129</f>
        <v>#REF!</v>
      </c>
      <c r="I131" s="180" t="e">
        <f>SUM(F131:H131)</f>
        <v>#REF!</v>
      </c>
      <c r="J131" s="180" t="e">
        <f>J124-J129</f>
        <v>#REF!</v>
      </c>
      <c r="K131" s="180" t="e">
        <f>K124-K129</f>
        <v>#REF!</v>
      </c>
      <c r="L131" s="180" t="e">
        <f>L124-L129</f>
        <v>#REF!</v>
      </c>
      <c r="M131" s="180" t="e">
        <f>SUM(J131:L131)</f>
        <v>#REF!</v>
      </c>
      <c r="N131" s="180" t="e">
        <f>N124-N129</f>
        <v>#REF!</v>
      </c>
      <c r="O131" s="180" t="e">
        <f>O124-O129</f>
        <v>#REF!</v>
      </c>
      <c r="P131" s="180" t="e">
        <f>P124-P129</f>
        <v>#REF!</v>
      </c>
      <c r="Q131" s="180" t="e">
        <f>SUM(N131:P131)</f>
        <v>#REF!</v>
      </c>
      <c r="R131" s="177" t="e">
        <f>E131+I131+M131+Q131</f>
        <v>#REF!</v>
      </c>
    </row>
    <row r="132" spans="1:18" s="179" customFormat="1">
      <c r="A132" s="258" t="s">
        <v>217</v>
      </c>
      <c r="B132" s="170" t="e">
        <f t="shared" si="39"/>
        <v>#REF!</v>
      </c>
      <c r="C132" s="249" t="e">
        <f t="shared" ref="C132:R132" si="40">C131/C112</f>
        <v>#REF!</v>
      </c>
      <c r="D132" s="249" t="e">
        <f t="shared" si="40"/>
        <v>#REF!</v>
      </c>
      <c r="E132" s="249" t="e">
        <f t="shared" si="40"/>
        <v>#REF!</v>
      </c>
      <c r="F132" s="249" t="e">
        <f t="shared" si="40"/>
        <v>#REF!</v>
      </c>
      <c r="G132" s="249" t="e">
        <f t="shared" si="40"/>
        <v>#REF!</v>
      </c>
      <c r="H132" s="249" t="e">
        <f t="shared" si="40"/>
        <v>#REF!</v>
      </c>
      <c r="I132" s="249" t="e">
        <f t="shared" si="40"/>
        <v>#REF!</v>
      </c>
      <c r="J132" s="249" t="e">
        <f t="shared" si="40"/>
        <v>#REF!</v>
      </c>
      <c r="K132" s="249" t="e">
        <f t="shared" si="40"/>
        <v>#REF!</v>
      </c>
      <c r="L132" s="249" t="e">
        <f t="shared" si="40"/>
        <v>#REF!</v>
      </c>
      <c r="M132" s="249" t="e">
        <f t="shared" si="40"/>
        <v>#REF!</v>
      </c>
      <c r="N132" s="249" t="e">
        <f t="shared" si="40"/>
        <v>#REF!</v>
      </c>
      <c r="O132" s="249" t="e">
        <f t="shared" si="40"/>
        <v>#REF!</v>
      </c>
      <c r="P132" s="249" t="e">
        <f t="shared" si="40"/>
        <v>#REF!</v>
      </c>
      <c r="Q132" s="249" t="e">
        <f t="shared" si="40"/>
        <v>#REF!</v>
      </c>
      <c r="R132" s="249" t="e">
        <f t="shared" si="40"/>
        <v>#REF!</v>
      </c>
    </row>
    <row r="133" spans="1:18">
      <c r="B133" s="170" t="e">
        <f t="shared" si="39"/>
        <v>#REF!</v>
      </c>
      <c r="C133" s="171" t="e">
        <f>C31/#REF!</f>
        <v>#REF!</v>
      </c>
      <c r="D133" s="171" t="e">
        <f>D31/#REF!</f>
        <v>#REF!</v>
      </c>
      <c r="E133" s="186" t="e">
        <f>B133+C133+D133</f>
        <v>#REF!</v>
      </c>
      <c r="F133" s="171" t="e">
        <f>F31/#REF!</f>
        <v>#REF!</v>
      </c>
      <c r="G133" s="171" t="e">
        <f>G31/#REF!</f>
        <v>#REF!</v>
      </c>
      <c r="H133" s="171" t="e">
        <f>H31/#REF!</f>
        <v>#REF!</v>
      </c>
      <c r="I133" s="186" t="e">
        <f>F133+G133+H133</f>
        <v>#REF!</v>
      </c>
      <c r="J133" s="171" t="e">
        <f>J31/#REF!</f>
        <v>#REF!</v>
      </c>
      <c r="K133" s="171" t="e">
        <f>K31/#REF!</f>
        <v>#REF!</v>
      </c>
      <c r="L133" s="171" t="e">
        <f>L31/#REF!</f>
        <v>#REF!</v>
      </c>
      <c r="M133" s="186" t="e">
        <f>J133+K133+L133</f>
        <v>#REF!</v>
      </c>
      <c r="N133" s="171" t="e">
        <f>N31/#REF!</f>
        <v>#REF!</v>
      </c>
      <c r="O133" s="171" t="e">
        <f>O31/#REF!</f>
        <v>#REF!</v>
      </c>
      <c r="P133" s="171" t="e">
        <f>P31/#REF!</f>
        <v>#REF!</v>
      </c>
      <c r="Q133" s="186" t="e">
        <f>N133+O133+P133</f>
        <v>#REF!</v>
      </c>
      <c r="R133" s="171" t="e">
        <f>E133+I133+M133+Q133</f>
        <v>#REF!</v>
      </c>
    </row>
    <row r="134" spans="1:18">
      <c r="B134" s="170" t="e">
        <f>B131+B132+B133</f>
        <v>#REF!</v>
      </c>
      <c r="C134" s="171" t="e">
        <f>C32/#REF!</f>
        <v>#REF!</v>
      </c>
      <c r="D134" s="171" t="e">
        <f>D32/#REF!</f>
        <v>#REF!</v>
      </c>
      <c r="E134" s="186" t="e">
        <f>B134+C134+D134</f>
        <v>#REF!</v>
      </c>
      <c r="F134" s="171" t="e">
        <f>F32/#REF!</f>
        <v>#REF!</v>
      </c>
      <c r="G134" s="171" t="e">
        <f>G32/#REF!</f>
        <v>#REF!</v>
      </c>
      <c r="H134" s="171" t="e">
        <f>H32/#REF!</f>
        <v>#REF!</v>
      </c>
      <c r="I134" s="186" t="e">
        <f>F134+G134+H134</f>
        <v>#REF!</v>
      </c>
      <c r="J134" s="171" t="e">
        <f>J32/#REF!</f>
        <v>#REF!</v>
      </c>
      <c r="K134" s="171" t="e">
        <f>K32/#REF!</f>
        <v>#REF!</v>
      </c>
      <c r="L134" s="171" t="e">
        <f>L32/#REF!</f>
        <v>#REF!</v>
      </c>
      <c r="M134" s="186" t="e">
        <f>J134+K134+L134</f>
        <v>#REF!</v>
      </c>
      <c r="N134" s="171" t="e">
        <f>N32/#REF!</f>
        <v>#REF!</v>
      </c>
      <c r="O134" s="171" t="e">
        <f>O32/#REF!</f>
        <v>#REF!</v>
      </c>
      <c r="P134" s="171" t="e">
        <f>P32/#REF!</f>
        <v>#REF!</v>
      </c>
      <c r="Q134" s="186" t="e">
        <f>N134+O134+P134</f>
        <v>#REF!</v>
      </c>
      <c r="R134" s="171" t="e">
        <f>E134+I134+M134+Q134</f>
        <v>#REF!</v>
      </c>
    </row>
    <row r="135" spans="1:18">
      <c r="C135" s="171" t="e">
        <f>C33/#REF!</f>
        <v>#REF!</v>
      </c>
      <c r="D135" s="171" t="e">
        <f>D33/#REF!</f>
        <v>#REF!</v>
      </c>
      <c r="E135" s="186" t="e">
        <f>B135+C135+D135</f>
        <v>#REF!</v>
      </c>
      <c r="F135" s="171" t="e">
        <f>F33/#REF!</f>
        <v>#REF!</v>
      </c>
      <c r="G135" s="171" t="e">
        <f>G33/#REF!</f>
        <v>#REF!</v>
      </c>
      <c r="H135" s="171" t="e">
        <f>H33/#REF!</f>
        <v>#REF!</v>
      </c>
      <c r="I135" s="186" t="e">
        <f>F135+G135+H135</f>
        <v>#REF!</v>
      </c>
      <c r="J135" s="171" t="e">
        <f>J33/#REF!</f>
        <v>#REF!</v>
      </c>
      <c r="K135" s="171" t="e">
        <f>K33/#REF!</f>
        <v>#REF!</v>
      </c>
      <c r="L135" s="171" t="e">
        <f>L33/#REF!</f>
        <v>#REF!</v>
      </c>
      <c r="M135" s="186" t="e">
        <f>J135+K135+L135</f>
        <v>#REF!</v>
      </c>
      <c r="N135" s="171" t="e">
        <f>N33/#REF!</f>
        <v>#REF!</v>
      </c>
      <c r="O135" s="171" t="e">
        <f>O33/#REF!</f>
        <v>#REF!</v>
      </c>
      <c r="P135" s="171" t="e">
        <f>P33/#REF!</f>
        <v>#REF!</v>
      </c>
      <c r="Q135" s="186" t="e">
        <f>N135+O135+P135</f>
        <v>#REF!</v>
      </c>
      <c r="R135" s="171" t="e">
        <f>E135+I135+M135+Q135</f>
        <v>#REF!</v>
      </c>
    </row>
    <row r="136" spans="1:18">
      <c r="B136" s="170" t="e">
        <f>B129-B134</f>
        <v>#REF!</v>
      </c>
      <c r="C136" s="178" t="e">
        <f>C133+C134+C135</f>
        <v>#REF!</v>
      </c>
      <c r="D136" s="178" t="e">
        <f>D133+D134+D135</f>
        <v>#REF!</v>
      </c>
      <c r="E136" s="175" t="e">
        <f>B136+C136+D136</f>
        <v>#REF!</v>
      </c>
      <c r="F136" s="178" t="e">
        <f>F133+F134+F135</f>
        <v>#REF!</v>
      </c>
      <c r="G136" s="178" t="e">
        <f>G133+G134+G135</f>
        <v>#REF!</v>
      </c>
      <c r="H136" s="178" t="e">
        <f>H133+H134+H135</f>
        <v>#REF!</v>
      </c>
      <c r="I136" s="175" t="e">
        <f>F136+G136+H136</f>
        <v>#REF!</v>
      </c>
      <c r="J136" s="178" t="e">
        <f>J133+J134+J135</f>
        <v>#REF!</v>
      </c>
      <c r="K136" s="178" t="e">
        <f>K133+K134+K135</f>
        <v>#REF!</v>
      </c>
      <c r="L136" s="178" t="e">
        <f>L133+L134+L135</f>
        <v>#REF!</v>
      </c>
      <c r="M136" s="175" t="e">
        <f>J136+K136+L136</f>
        <v>#REF!</v>
      </c>
      <c r="N136" s="178" t="e">
        <f>N133+N134+N135</f>
        <v>#REF!</v>
      </c>
      <c r="O136" s="178" t="e">
        <f>O133+O134+O135</f>
        <v>#REF!</v>
      </c>
      <c r="P136" s="178" t="e">
        <f>P133+P134+P135</f>
        <v>#REF!</v>
      </c>
      <c r="Q136" s="175" t="e">
        <f>N136+O136+P136</f>
        <v>#REF!</v>
      </c>
      <c r="R136" s="178" t="e">
        <f>R133+R134+R135</f>
        <v>#REF!</v>
      </c>
    </row>
    <row r="137" spans="1:18">
      <c r="C137" s="180" t="e">
        <f>C131-C136</f>
        <v>#REF!</v>
      </c>
      <c r="D137" s="180" t="e">
        <f>D131-D136</f>
        <v>#REF!</v>
      </c>
      <c r="E137" s="180" t="e">
        <f>SUM(B137:D137)</f>
        <v>#REF!</v>
      </c>
      <c r="F137" s="180" t="e">
        <f>F131-F136</f>
        <v>#REF!</v>
      </c>
      <c r="G137" s="180" t="e">
        <f>G131-G136</f>
        <v>#REF!</v>
      </c>
      <c r="H137" s="180" t="e">
        <f>H131-H136</f>
        <v>#REF!</v>
      </c>
      <c r="I137" s="180" t="e">
        <f>SUM(F137:H137)</f>
        <v>#REF!</v>
      </c>
      <c r="J137" s="180" t="e">
        <f>J131-J136</f>
        <v>#REF!</v>
      </c>
      <c r="K137" s="180" t="e">
        <f>K131-K136</f>
        <v>#REF!</v>
      </c>
      <c r="L137" s="180" t="e">
        <f>L131-L136</f>
        <v>#REF!</v>
      </c>
      <c r="M137" s="180" t="e">
        <f>SUM(J137:L137)</f>
        <v>#REF!</v>
      </c>
      <c r="N137" s="180" t="e">
        <f>N131-N136</f>
        <v>#REF!</v>
      </c>
      <c r="O137" s="180" t="e">
        <f>O131-O136</f>
        <v>#REF!</v>
      </c>
      <c r="P137" s="180" t="e">
        <f>P131-P136</f>
        <v>#REF!</v>
      </c>
      <c r="Q137" s="180" t="e">
        <f>SUM(N137:P137)</f>
        <v>#REF!</v>
      </c>
      <c r="R137" s="180" t="e">
        <f>E137+I137+M137+Q137</f>
        <v>#REF!</v>
      </c>
    </row>
    <row r="138" spans="1:18" s="179" customFormat="1">
      <c r="A138" s="170"/>
      <c r="B138" s="170"/>
      <c r="C138" s="249" t="e">
        <f t="shared" ref="C138:R138" si="41">C137/C112</f>
        <v>#REF!</v>
      </c>
      <c r="D138" s="249" t="e">
        <f t="shared" si="41"/>
        <v>#REF!</v>
      </c>
      <c r="E138" s="249" t="e">
        <f t="shared" si="41"/>
        <v>#REF!</v>
      </c>
      <c r="F138" s="249" t="e">
        <f t="shared" si="41"/>
        <v>#REF!</v>
      </c>
      <c r="G138" s="249" t="e">
        <f t="shared" si="41"/>
        <v>#REF!</v>
      </c>
      <c r="H138" s="249" t="e">
        <f t="shared" si="41"/>
        <v>#REF!</v>
      </c>
      <c r="I138" s="249" t="e">
        <f t="shared" si="41"/>
        <v>#REF!</v>
      </c>
      <c r="J138" s="249" t="e">
        <f t="shared" si="41"/>
        <v>#REF!</v>
      </c>
      <c r="K138" s="249" t="e">
        <f t="shared" si="41"/>
        <v>#REF!</v>
      </c>
      <c r="L138" s="249" t="e">
        <f t="shared" si="41"/>
        <v>#REF!</v>
      </c>
      <c r="M138" s="249" t="e">
        <f t="shared" si="41"/>
        <v>#REF!</v>
      </c>
      <c r="N138" s="249" t="e">
        <f t="shared" si="41"/>
        <v>#REF!</v>
      </c>
      <c r="O138" s="249" t="e">
        <f t="shared" si="41"/>
        <v>#REF!</v>
      </c>
      <c r="P138" s="249" t="e">
        <f t="shared" si="41"/>
        <v>#REF!</v>
      </c>
      <c r="Q138" s="249" t="e">
        <f t="shared" si="41"/>
        <v>#REF!</v>
      </c>
      <c r="R138" s="249" t="e">
        <f t="shared" si="41"/>
        <v>#REF!</v>
      </c>
    </row>
    <row r="139" spans="1:18">
      <c r="C139" s="181"/>
      <c r="D139" s="181"/>
      <c r="E139" s="181"/>
      <c r="F139" s="181"/>
      <c r="G139" s="181"/>
      <c r="H139" s="181"/>
      <c r="I139" s="181"/>
      <c r="J139" s="181"/>
      <c r="K139" s="181"/>
      <c r="L139" s="181"/>
      <c r="M139" s="181"/>
      <c r="N139" s="181"/>
      <c r="O139" s="181"/>
      <c r="P139" s="181"/>
      <c r="Q139" s="181"/>
      <c r="R139" s="181"/>
    </row>
    <row r="140" spans="1:18">
      <c r="C140" s="171" t="e">
        <f>C38/#REF!</f>
        <v>#REF!</v>
      </c>
      <c r="D140" s="171" t="e">
        <f>D38/#REF!</f>
        <v>#REF!</v>
      </c>
      <c r="E140" s="186" t="e">
        <f>B140+C140+D140</f>
        <v>#REF!</v>
      </c>
      <c r="F140" s="171" t="e">
        <f>F38/#REF!</f>
        <v>#REF!</v>
      </c>
      <c r="G140" s="171" t="e">
        <f>G38/#REF!</f>
        <v>#REF!</v>
      </c>
      <c r="H140" s="171" t="e">
        <f>H38/#REF!</f>
        <v>#REF!</v>
      </c>
      <c r="I140" s="186" t="e">
        <f>F140+G140+H140</f>
        <v>#REF!</v>
      </c>
      <c r="J140" s="171" t="e">
        <f>J38/#REF!</f>
        <v>#REF!</v>
      </c>
      <c r="K140" s="171" t="e">
        <f>K38/#REF!</f>
        <v>#REF!</v>
      </c>
      <c r="L140" s="171" t="e">
        <f>L38/#REF!</f>
        <v>#REF!</v>
      </c>
      <c r="M140" s="186" t="e">
        <f>J140+K140+L140</f>
        <v>#REF!</v>
      </c>
      <c r="N140" s="171" t="e">
        <f>N38/#REF!</f>
        <v>#REF!</v>
      </c>
      <c r="O140" s="171" t="e">
        <f>O38/#REF!</f>
        <v>#REF!</v>
      </c>
      <c r="P140" s="171" t="e">
        <f>P38/#REF!</f>
        <v>#REF!</v>
      </c>
      <c r="Q140" s="186" t="e">
        <f>N140+O140+P140</f>
        <v>#REF!</v>
      </c>
      <c r="R140" s="171" t="e">
        <f>E140+I140+M140+Q140</f>
        <v>#REF!</v>
      </c>
    </row>
    <row r="141" spans="1:18">
      <c r="C141" s="180" t="e">
        <f>C137-C140</f>
        <v>#REF!</v>
      </c>
      <c r="D141" s="180" t="e">
        <f>D137-D140</f>
        <v>#REF!</v>
      </c>
      <c r="E141" s="180" t="e">
        <f>B141+C141+D141</f>
        <v>#REF!</v>
      </c>
      <c r="F141" s="180" t="e">
        <f>F137-F140</f>
        <v>#REF!</v>
      </c>
      <c r="G141" s="180" t="e">
        <f>G137-G140</f>
        <v>#REF!</v>
      </c>
      <c r="H141" s="180" t="e">
        <f>H137-H140</f>
        <v>#REF!</v>
      </c>
      <c r="I141" s="180" t="e">
        <f>F141+G141+H141</f>
        <v>#REF!</v>
      </c>
      <c r="J141" s="180" t="e">
        <f>J137-J140</f>
        <v>#REF!</v>
      </c>
      <c r="K141" s="180" t="e">
        <f>K137-K140</f>
        <v>#REF!</v>
      </c>
      <c r="L141" s="180" t="e">
        <f>L137-L140</f>
        <v>#REF!</v>
      </c>
      <c r="M141" s="180" t="e">
        <f>J141+K141+L141</f>
        <v>#REF!</v>
      </c>
      <c r="N141" s="180" t="e">
        <f>N137-N140</f>
        <v>#REF!</v>
      </c>
      <c r="O141" s="180" t="e">
        <f>O137-O140</f>
        <v>#REF!</v>
      </c>
      <c r="P141" s="180" t="e">
        <f>P137-P140</f>
        <v>#REF!</v>
      </c>
      <c r="Q141" s="180" t="e">
        <f>N141+O141+P141</f>
        <v>#REF!</v>
      </c>
      <c r="R141" s="177" t="e">
        <f>R137-R136</f>
        <v>#REF!</v>
      </c>
    </row>
    <row r="142" spans="1:18" s="179" customFormat="1">
      <c r="A142" s="170"/>
      <c r="B142" s="170"/>
      <c r="C142" s="249" t="e">
        <f t="shared" ref="C142:R142" si="42">C141/C112</f>
        <v>#REF!</v>
      </c>
      <c r="D142" s="249" t="e">
        <f t="shared" si="42"/>
        <v>#REF!</v>
      </c>
      <c r="E142" s="249" t="e">
        <f t="shared" si="42"/>
        <v>#REF!</v>
      </c>
      <c r="F142" s="249" t="e">
        <f t="shared" si="42"/>
        <v>#REF!</v>
      </c>
      <c r="G142" s="249" t="e">
        <f t="shared" si="42"/>
        <v>#REF!</v>
      </c>
      <c r="H142" s="249" t="e">
        <f t="shared" si="42"/>
        <v>#REF!</v>
      </c>
      <c r="I142" s="249" t="e">
        <f t="shared" si="42"/>
        <v>#REF!</v>
      </c>
      <c r="J142" s="249" t="e">
        <f t="shared" si="42"/>
        <v>#REF!</v>
      </c>
      <c r="K142" s="249" t="e">
        <f t="shared" si="42"/>
        <v>#REF!</v>
      </c>
      <c r="L142" s="249" t="e">
        <f t="shared" si="42"/>
        <v>#REF!</v>
      </c>
      <c r="M142" s="249" t="e">
        <f t="shared" si="42"/>
        <v>#REF!</v>
      </c>
      <c r="N142" s="249" t="e">
        <f t="shared" si="42"/>
        <v>#REF!</v>
      </c>
      <c r="O142" s="249" t="e">
        <f t="shared" si="42"/>
        <v>#REF!</v>
      </c>
      <c r="P142" s="249" t="e">
        <f t="shared" si="42"/>
        <v>#REF!</v>
      </c>
      <c r="Q142" s="249" t="e">
        <f t="shared" si="42"/>
        <v>#REF!</v>
      </c>
      <c r="R142" s="249" t="e">
        <f t="shared" si="42"/>
        <v>#REF!</v>
      </c>
    </row>
    <row r="144" spans="1:18">
      <c r="C144" s="171" t="e">
        <f>C42/#REF!</f>
        <v>#REF!</v>
      </c>
      <c r="D144" s="171" t="e">
        <f>D42/#REF!</f>
        <v>#REF!</v>
      </c>
      <c r="E144" s="186" t="e">
        <f>B144+C144+D144</f>
        <v>#REF!</v>
      </c>
      <c r="F144" s="171" t="e">
        <f>F42/#REF!</f>
        <v>#REF!</v>
      </c>
      <c r="G144" s="171" t="e">
        <f>G42/#REF!</f>
        <v>#REF!</v>
      </c>
      <c r="H144" s="171" t="e">
        <f>H42/#REF!</f>
        <v>#REF!</v>
      </c>
      <c r="I144" s="186" t="e">
        <f>F144+G144+H144</f>
        <v>#REF!</v>
      </c>
      <c r="J144" s="171" t="e">
        <f>J42/#REF!</f>
        <v>#REF!</v>
      </c>
      <c r="K144" s="171" t="e">
        <f>K42/#REF!</f>
        <v>#REF!</v>
      </c>
      <c r="L144" s="171" t="e">
        <f>L42/#REF!</f>
        <v>#REF!</v>
      </c>
      <c r="M144" s="186" t="e">
        <f>J144+K144+L144</f>
        <v>#REF!</v>
      </c>
      <c r="N144" s="171" t="e">
        <f>N42/#REF!</f>
        <v>#REF!</v>
      </c>
      <c r="O144" s="171" t="e">
        <f>O42/#REF!</f>
        <v>#REF!</v>
      </c>
      <c r="P144" s="171" t="e">
        <f>P42/#REF!</f>
        <v>#REF!</v>
      </c>
      <c r="Q144" s="186" t="e">
        <f>N144+O144+P144</f>
        <v>#REF!</v>
      </c>
      <c r="R144" s="171" t="e">
        <f>E144+I144+M144+Q144</f>
        <v>#REF!</v>
      </c>
    </row>
    <row r="145" spans="3:18">
      <c r="C145" s="171" t="e">
        <f>C43/#REF!</f>
        <v>#REF!</v>
      </c>
      <c r="D145" s="171" t="e">
        <f>D43/#REF!</f>
        <v>#REF!</v>
      </c>
      <c r="E145" s="186" t="e">
        <f>B145+C145+D145</f>
        <v>#REF!</v>
      </c>
      <c r="F145" s="171" t="e">
        <f>F43/#REF!</f>
        <v>#REF!</v>
      </c>
      <c r="G145" s="171" t="e">
        <f>G43/#REF!</f>
        <v>#REF!</v>
      </c>
      <c r="H145" s="171" t="e">
        <f>H43/#REF!</f>
        <v>#REF!</v>
      </c>
      <c r="I145" s="186" t="e">
        <f>F145+G145+H145</f>
        <v>#REF!</v>
      </c>
      <c r="J145" s="171" t="e">
        <f>J43/#REF!</f>
        <v>#REF!</v>
      </c>
      <c r="K145" s="171" t="e">
        <f>K43/#REF!</f>
        <v>#REF!</v>
      </c>
      <c r="L145" s="171" t="e">
        <f>L43/#REF!</f>
        <v>#REF!</v>
      </c>
      <c r="M145" s="186" t="e">
        <f>J145+K145+L145</f>
        <v>#REF!</v>
      </c>
      <c r="N145" s="171" t="e">
        <f>N43/#REF!</f>
        <v>#REF!</v>
      </c>
      <c r="O145" s="171" t="e">
        <f>O43/#REF!</f>
        <v>#REF!</v>
      </c>
      <c r="P145" s="171" t="e">
        <f>P43/#REF!</f>
        <v>#REF!</v>
      </c>
      <c r="Q145" s="186" t="e">
        <f>N145+O145+P145</f>
        <v>#REF!</v>
      </c>
      <c r="R145" s="171" t="e">
        <f>E145+I145+M145+Q145</f>
        <v>#REF!</v>
      </c>
    </row>
    <row r="146" spans="3:18">
      <c r="C146" s="178" t="e">
        <f t="shared" ref="C146:R146" si="43">C144-C145</f>
        <v>#REF!</v>
      </c>
      <c r="D146" s="178" t="e">
        <f t="shared" si="43"/>
        <v>#REF!</v>
      </c>
      <c r="E146" s="175" t="e">
        <f t="shared" si="43"/>
        <v>#REF!</v>
      </c>
      <c r="F146" s="178" t="e">
        <f t="shared" si="43"/>
        <v>#REF!</v>
      </c>
      <c r="G146" s="178" t="e">
        <f t="shared" si="43"/>
        <v>#REF!</v>
      </c>
      <c r="H146" s="178" t="e">
        <f t="shared" si="43"/>
        <v>#REF!</v>
      </c>
      <c r="I146" s="175" t="e">
        <f t="shared" si="43"/>
        <v>#REF!</v>
      </c>
      <c r="J146" s="178" t="e">
        <f t="shared" si="43"/>
        <v>#REF!</v>
      </c>
      <c r="K146" s="178" t="e">
        <f t="shared" si="43"/>
        <v>#REF!</v>
      </c>
      <c r="L146" s="178" t="e">
        <f t="shared" si="43"/>
        <v>#REF!</v>
      </c>
      <c r="M146" s="175" t="e">
        <f t="shared" si="43"/>
        <v>#REF!</v>
      </c>
      <c r="N146" s="178" t="e">
        <f t="shared" si="43"/>
        <v>#REF!</v>
      </c>
      <c r="O146" s="178" t="e">
        <f t="shared" si="43"/>
        <v>#REF!</v>
      </c>
      <c r="P146" s="178" t="e">
        <f t="shared" si="43"/>
        <v>#REF!</v>
      </c>
      <c r="Q146" s="175" t="e">
        <f t="shared" si="43"/>
        <v>#REF!</v>
      </c>
      <c r="R146" s="175" t="e">
        <f t="shared" si="43"/>
        <v>#REF!</v>
      </c>
    </row>
    <row r="147" spans="3:18">
      <c r="C147" s="171" t="e">
        <f>C146-C44/#REF!</f>
        <v>#REF!</v>
      </c>
      <c r="D147" s="171" t="e">
        <f>D146-D44/#REF!</f>
        <v>#REF!</v>
      </c>
      <c r="E147" s="171" t="e">
        <f>E146-E44/#REF!</f>
        <v>#REF!</v>
      </c>
      <c r="F147" s="171" t="e">
        <f>F146-F44/#REF!</f>
        <v>#REF!</v>
      </c>
      <c r="G147" s="171" t="e">
        <f>G146-G44/#REF!</f>
        <v>#REF!</v>
      </c>
      <c r="H147" s="171" t="e">
        <f>H146-H44/#REF!</f>
        <v>#REF!</v>
      </c>
      <c r="I147" s="171" t="e">
        <f>I146-I44/#REF!</f>
        <v>#REF!</v>
      </c>
      <c r="J147" s="171" t="e">
        <f>J146-J44/#REF!</f>
        <v>#REF!</v>
      </c>
      <c r="K147" s="171" t="e">
        <f>K146-K44/#REF!</f>
        <v>#REF!</v>
      </c>
      <c r="L147" s="171" t="e">
        <f>L146-L44/#REF!</f>
        <v>#REF!</v>
      </c>
      <c r="M147" s="171" t="e">
        <f>M146-M44/#REF!</f>
        <v>#REF!</v>
      </c>
      <c r="N147" s="171" t="e">
        <f>N146-N44/#REF!</f>
        <v>#REF!</v>
      </c>
      <c r="O147" s="171" t="e">
        <f>O146-O44/#REF!</f>
        <v>#REF!</v>
      </c>
      <c r="P147" s="171" t="e">
        <f>P146-P44/#REF!</f>
        <v>#REF!</v>
      </c>
      <c r="Q147" s="171" t="e">
        <f>Q146-Q44/#REF!</f>
        <v>#REF!</v>
      </c>
      <c r="R147" s="171" t="e">
        <f>R146-R44/#REF!</f>
        <v>#REF!</v>
      </c>
    </row>
  </sheetData>
  <mergeCells count="1">
    <mergeCell ref="B2:R2"/>
  </mergeCells>
  <phoneticPr fontId="12" type="noConversion"/>
  <conditionalFormatting sqref="A1:A1048576">
    <cfRule type="cellIs" dxfId="32" priority="14" operator="lessThan">
      <formula>0</formula>
    </cfRule>
  </conditionalFormatting>
  <conditionalFormatting sqref="B1:B2 C42:D44 E42:H43 C48:R48 B4:B1048576 E44:R44 E41 I41 M41:Q41">
    <cfRule type="cellIs" dxfId="31" priority="13" operator="lessThan">
      <formula>0</formula>
    </cfRule>
  </conditionalFormatting>
  <conditionalFormatting sqref="A50:XFD54">
    <cfRule type="cellIs" dxfId="30" priority="12" operator="lessThan">
      <formula>0</formula>
    </cfRule>
  </conditionalFormatting>
  <conditionalFormatting sqref="I42:R43">
    <cfRule type="cellIs" dxfId="29" priority="11" operator="lessThan">
      <formula>0</formula>
    </cfRule>
  </conditionalFormatting>
  <conditionalFormatting sqref="A2">
    <cfRule type="cellIs" dxfId="28" priority="10" operator="lessThan">
      <formula>0</formula>
    </cfRule>
  </conditionalFormatting>
  <conditionalFormatting sqref="E46">
    <cfRule type="cellIs" dxfId="27" priority="9" operator="lessThan">
      <formula>0</formula>
    </cfRule>
  </conditionalFormatting>
  <conditionalFormatting sqref="E47">
    <cfRule type="cellIs" dxfId="26" priority="8" operator="lessThan">
      <formula>0</formula>
    </cfRule>
  </conditionalFormatting>
  <conditionalFormatting sqref="I46">
    <cfRule type="cellIs" dxfId="25" priority="7" operator="lessThan">
      <formula>0</formula>
    </cfRule>
  </conditionalFormatting>
  <conditionalFormatting sqref="I47">
    <cfRule type="cellIs" dxfId="24" priority="6" operator="lessThan">
      <formula>0</formula>
    </cfRule>
  </conditionalFormatting>
  <conditionalFormatting sqref="J42:L43">
    <cfRule type="cellIs" dxfId="23" priority="5" operator="lessThan">
      <formula>0</formula>
    </cfRule>
  </conditionalFormatting>
  <conditionalFormatting sqref="M46">
    <cfRule type="cellIs" dxfId="22" priority="4" operator="lessThan">
      <formula>0</formula>
    </cfRule>
  </conditionalFormatting>
  <conditionalFormatting sqref="M47">
    <cfRule type="cellIs" dxfId="21" priority="3" operator="lessThan">
      <formula>0</formula>
    </cfRule>
  </conditionalFormatting>
  <conditionalFormatting sqref="Q46">
    <cfRule type="cellIs" dxfId="20" priority="2" operator="lessThan">
      <formula>0</formula>
    </cfRule>
  </conditionalFormatting>
  <conditionalFormatting sqref="Q47">
    <cfRule type="cellIs" dxfId="19" priority="1" operator="lessThan">
      <formula>0</formula>
    </cfRule>
  </conditionalFormatting>
  <pageMargins left="0.7" right="0.7" top="0.75" bottom="0.75" header="0.3" footer="0.3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2:BI147"/>
  <sheetViews>
    <sheetView workbookViewId="0">
      <pane xSplit="1" ySplit="3" topLeftCell="B34" activePane="bottomRight" state="frozen"/>
      <selection pane="topRight" activeCell="B1" sqref="B1"/>
      <selection pane="bottomLeft" activeCell="A4" sqref="A4"/>
      <selection pane="bottomRight" activeCell="F46" sqref="F46:H47"/>
    </sheetView>
  </sheetViews>
  <sheetFormatPr defaultColWidth="9" defaultRowHeight="14.25" outlineLevelCol="1"/>
  <cols>
    <col min="1" max="1" width="32.140625" style="170" customWidth="1"/>
    <col min="2" max="2" width="14.85546875" style="170" customWidth="1"/>
    <col min="3" max="3" width="11.85546875" style="44" customWidth="1" outlineLevel="1"/>
    <col min="4" max="4" width="13" style="44" customWidth="1" outlineLevel="1"/>
    <col min="5" max="5" width="13" style="44" bestFit="1" customWidth="1"/>
    <col min="6" max="6" width="13.5703125" style="44" bestFit="1" customWidth="1" outlineLevel="1"/>
    <col min="7" max="7" width="14.42578125" style="44" customWidth="1" outlineLevel="1"/>
    <col min="8" max="8" width="13" style="44" customWidth="1" outlineLevel="1"/>
    <col min="9" max="9" width="13" style="44" bestFit="1" customWidth="1"/>
    <col min="10" max="11" width="11.5703125" style="44" customWidth="1" outlineLevel="1"/>
    <col min="12" max="12" width="13" style="44" customWidth="1" outlineLevel="1"/>
    <col min="13" max="13" width="13" style="44" bestFit="1" customWidth="1"/>
    <col min="14" max="15" width="11.5703125" style="44" customWidth="1" outlineLevel="1"/>
    <col min="16" max="16" width="14.5703125" style="44" customWidth="1" outlineLevel="1"/>
    <col min="17" max="17" width="14.5703125" style="44" bestFit="1" customWidth="1"/>
    <col min="18" max="18" width="14.5703125" style="44" customWidth="1"/>
    <col min="19" max="16384" width="9" style="181"/>
  </cols>
  <sheetData>
    <row r="2" spans="1:18">
      <c r="A2" s="169" t="s">
        <v>241</v>
      </c>
      <c r="B2" s="302" t="s">
        <v>244</v>
      </c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2"/>
      <c r="R2" s="302"/>
    </row>
    <row r="3" spans="1:18">
      <c r="A3" s="187" t="s">
        <v>152</v>
      </c>
      <c r="B3" s="244" t="s">
        <v>234</v>
      </c>
      <c r="C3" s="244" t="s">
        <v>4</v>
      </c>
      <c r="D3" s="244" t="s">
        <v>5</v>
      </c>
      <c r="E3" s="245" t="s">
        <v>14</v>
      </c>
      <c r="F3" s="244" t="s">
        <v>133</v>
      </c>
      <c r="G3" s="244" t="s">
        <v>134</v>
      </c>
      <c r="H3" s="244" t="s">
        <v>135</v>
      </c>
      <c r="I3" s="245" t="s">
        <v>15</v>
      </c>
      <c r="J3" s="244" t="s">
        <v>16</v>
      </c>
      <c r="K3" s="244" t="s">
        <v>8</v>
      </c>
      <c r="L3" s="244" t="s">
        <v>9</v>
      </c>
      <c r="M3" s="245" t="s">
        <v>17</v>
      </c>
      <c r="N3" s="244" t="s">
        <v>136</v>
      </c>
      <c r="O3" s="244" t="s">
        <v>137</v>
      </c>
      <c r="P3" s="244" t="s">
        <v>138</v>
      </c>
      <c r="Q3" s="245" t="s">
        <v>18</v>
      </c>
      <c r="R3" s="244" t="s">
        <v>19</v>
      </c>
    </row>
    <row r="4" spans="1:18">
      <c r="A4" s="188" t="s">
        <v>96</v>
      </c>
      <c r="B4" s="171"/>
      <c r="C4" s="171"/>
      <c r="D4" s="171"/>
      <c r="E4" s="246">
        <f>IF(COUNT(B4:D4)=0,0,SUM(B4:D4)/COUNT(B4:D4))</f>
        <v>0</v>
      </c>
      <c r="F4" s="171"/>
      <c r="G4" s="171"/>
      <c r="H4" s="171"/>
      <c r="I4" s="246">
        <f>IF(COUNT(F4:H4)=0,0,SUM(F4:H4)/COUNT(F4:H4))</f>
        <v>0</v>
      </c>
      <c r="J4" s="171">
        <f>'2019-07'!H4</f>
        <v>140</v>
      </c>
      <c r="K4" s="171">
        <f>'2018-08'!H4</f>
        <v>0</v>
      </c>
      <c r="L4" s="171">
        <f>'2018-09'!H4</f>
        <v>0</v>
      </c>
      <c r="M4" s="246">
        <f>IF(COUNT(J4:L4)=0,0,SUM(J4:L4)/COUNT(J4:L4))</f>
        <v>46.666666666666664</v>
      </c>
      <c r="N4" s="171">
        <f>'2018-10'!H4</f>
        <v>0</v>
      </c>
      <c r="O4" s="171">
        <f>'2018-11'!H4</f>
        <v>0</v>
      </c>
      <c r="P4" s="171">
        <f>'2018-12'!H4</f>
        <v>0</v>
      </c>
      <c r="Q4" s="246">
        <f>IF(COUNT(N4:P4)=0,0,SUM(N4:P4)/COUNT(N4:P4))</f>
        <v>0</v>
      </c>
      <c r="R4" s="246">
        <f>AVERAGE(E4,I4,M4,Q4)</f>
        <v>11.666666666666666</v>
      </c>
    </row>
    <row r="5" spans="1:18">
      <c r="A5" s="189" t="s">
        <v>235</v>
      </c>
      <c r="B5" s="171"/>
      <c r="C5" s="171"/>
      <c r="D5" s="171"/>
      <c r="E5" s="246">
        <f>IF(COUNT(B5:D5)=0,0,SUM(B5:D5)/COUNT(B5:D5))</f>
        <v>0</v>
      </c>
      <c r="F5" s="171"/>
      <c r="G5" s="171"/>
      <c r="H5" s="171"/>
      <c r="I5" s="246">
        <f>IF(COUNT(F5:H5)=0,0,SUM(F5:H5)/COUNT(F5:H5))</f>
        <v>0</v>
      </c>
      <c r="J5" s="171">
        <f>'2019-07'!H5</f>
        <v>140</v>
      </c>
      <c r="K5" s="171">
        <f>'2018-08'!H5</f>
        <v>0</v>
      </c>
      <c r="L5" s="171">
        <f>'2018-09'!H5</f>
        <v>0</v>
      </c>
      <c r="M5" s="246">
        <f>IF(COUNT(J5:L5)=0,0,SUM(J5:L5)/COUNT(J5:L5))</f>
        <v>46.666666666666664</v>
      </c>
      <c r="N5" s="171">
        <f>'2018-10'!H5</f>
        <v>0</v>
      </c>
      <c r="O5" s="171">
        <f>'2018-11'!H5</f>
        <v>0</v>
      </c>
      <c r="P5" s="171">
        <f>'2018-12'!H5</f>
        <v>0</v>
      </c>
      <c r="Q5" s="246">
        <f>IF(COUNT(N5:P5)=0,0,SUM(N5:P5)/COUNT(N5:P5))</f>
        <v>0</v>
      </c>
      <c r="R5" s="246">
        <f>AVERAGE(E5,I5,M5,Q5)</f>
        <v>11.666666666666666</v>
      </c>
    </row>
    <row r="6" spans="1:18">
      <c r="A6" s="188" t="s">
        <v>20</v>
      </c>
      <c r="B6" s="171"/>
      <c r="C6" s="171"/>
      <c r="D6" s="171"/>
      <c r="E6" s="171">
        <f>SUM(B6:D6)</f>
        <v>0</v>
      </c>
      <c r="F6" s="171"/>
      <c r="G6" s="171"/>
      <c r="H6" s="171"/>
      <c r="I6" s="171">
        <f>SUM(F6:H6)</f>
        <v>0</v>
      </c>
      <c r="J6" s="171">
        <f>'2019-07'!H6</f>
        <v>1000000</v>
      </c>
      <c r="K6" s="171">
        <f>'2018-08'!H6</f>
        <v>0</v>
      </c>
      <c r="L6" s="171">
        <f>'2018-09'!H6</f>
        <v>0</v>
      </c>
      <c r="M6" s="171">
        <f>SUM(J6:L6)</f>
        <v>1000000</v>
      </c>
      <c r="N6" s="171">
        <f>'2018-10'!H6</f>
        <v>0</v>
      </c>
      <c r="O6" s="171">
        <f>'2018-11'!H6</f>
        <v>0</v>
      </c>
      <c r="P6" s="171">
        <f>'2018-12'!H6</f>
        <v>0</v>
      </c>
      <c r="Q6" s="171">
        <f>SUM(N6:P6)</f>
        <v>0</v>
      </c>
      <c r="R6" s="171">
        <f>E6+I6+M6+Q6</f>
        <v>1000000</v>
      </c>
    </row>
    <row r="7" spans="1:18">
      <c r="A7" s="190" t="s">
        <v>92</v>
      </c>
      <c r="B7" s="171"/>
      <c r="C7" s="171"/>
      <c r="D7" s="171"/>
      <c r="E7" s="172">
        <f t="shared" ref="E7:E19" si="0">SUM(B7:D7)</f>
        <v>0</v>
      </c>
      <c r="F7" s="171"/>
      <c r="G7" s="171"/>
      <c r="H7" s="171"/>
      <c r="I7" s="172">
        <f t="shared" ref="I7:I19" si="1">SUM(F7:H7)</f>
        <v>0</v>
      </c>
      <c r="J7" s="171">
        <f>'2019-07'!H7</f>
        <v>0</v>
      </c>
      <c r="K7" s="171">
        <f>'2018-08'!H7</f>
        <v>0</v>
      </c>
      <c r="L7" s="171">
        <f>'2018-09'!H7</f>
        <v>0</v>
      </c>
      <c r="M7" s="172">
        <f t="shared" ref="M7:M19" si="2">SUM(J7:L7)</f>
        <v>0</v>
      </c>
      <c r="N7" s="171">
        <f>'2018-10'!H7</f>
        <v>0</v>
      </c>
      <c r="O7" s="171">
        <f>'2018-11'!H7</f>
        <v>0</v>
      </c>
      <c r="P7" s="171">
        <f>'2018-12'!H7</f>
        <v>0</v>
      </c>
      <c r="Q7" s="172">
        <f t="shared" ref="Q7:Q19" si="3">SUM(N7:P7)</f>
        <v>0</v>
      </c>
      <c r="R7" s="172">
        <f t="shared" ref="R7:R22" si="4">E7+I7+M7+Q7</f>
        <v>0</v>
      </c>
    </row>
    <row r="8" spans="1:18" s="247" customFormat="1">
      <c r="A8" s="191" t="s">
        <v>21</v>
      </c>
      <c r="B8" s="173">
        <f t="shared" ref="B8" si="5">B6-B7</f>
        <v>0</v>
      </c>
      <c r="C8" s="173">
        <f>C6-C7</f>
        <v>0</v>
      </c>
      <c r="D8" s="173">
        <f>D6-D7</f>
        <v>0</v>
      </c>
      <c r="E8" s="173">
        <f t="shared" si="0"/>
        <v>0</v>
      </c>
      <c r="F8" s="173">
        <f>F6-F7</f>
        <v>0</v>
      </c>
      <c r="G8" s="173">
        <f t="shared" ref="G8:H8" si="6">G6-G7</f>
        <v>0</v>
      </c>
      <c r="H8" s="173">
        <f t="shared" si="6"/>
        <v>0</v>
      </c>
      <c r="I8" s="173">
        <f>SUM(F8:H8)</f>
        <v>0</v>
      </c>
      <c r="J8" s="173">
        <f t="shared" ref="J8:P8" si="7">J6-J7</f>
        <v>1000000</v>
      </c>
      <c r="K8" s="173">
        <f t="shared" si="7"/>
        <v>0</v>
      </c>
      <c r="L8" s="173">
        <f t="shared" si="7"/>
        <v>0</v>
      </c>
      <c r="M8" s="173">
        <f t="shared" si="2"/>
        <v>1000000</v>
      </c>
      <c r="N8" s="173">
        <f t="shared" si="7"/>
        <v>0</v>
      </c>
      <c r="O8" s="173">
        <f t="shared" si="7"/>
        <v>0</v>
      </c>
      <c r="P8" s="173">
        <f t="shared" si="7"/>
        <v>0</v>
      </c>
      <c r="Q8" s="173">
        <f t="shared" si="3"/>
        <v>0</v>
      </c>
      <c r="R8" s="173">
        <f t="shared" si="4"/>
        <v>1000000</v>
      </c>
    </row>
    <row r="9" spans="1:18">
      <c r="A9" s="192" t="s">
        <v>22</v>
      </c>
      <c r="B9" s="171"/>
      <c r="C9" s="171"/>
      <c r="D9" s="171"/>
      <c r="E9" s="174">
        <f t="shared" si="0"/>
        <v>0</v>
      </c>
      <c r="F9" s="171"/>
      <c r="G9" s="171"/>
      <c r="H9" s="171"/>
      <c r="I9" s="174">
        <f t="shared" si="1"/>
        <v>0</v>
      </c>
      <c r="J9" s="171">
        <f>'2019-07'!H9</f>
        <v>10007.040000000001</v>
      </c>
      <c r="K9" s="171">
        <f>'2018-08'!H9</f>
        <v>0</v>
      </c>
      <c r="L9" s="171">
        <f>'2018-09'!H9</f>
        <v>0</v>
      </c>
      <c r="M9" s="174">
        <f t="shared" si="2"/>
        <v>10007.040000000001</v>
      </c>
      <c r="N9" s="171">
        <f>'2018-10'!H9</f>
        <v>0</v>
      </c>
      <c r="O9" s="171">
        <f>'2018-11'!H9</f>
        <v>0</v>
      </c>
      <c r="P9" s="171">
        <f>'2018-12'!H9</f>
        <v>0</v>
      </c>
      <c r="Q9" s="174">
        <f t="shared" si="3"/>
        <v>0</v>
      </c>
      <c r="R9" s="174">
        <f t="shared" si="4"/>
        <v>10007.040000000001</v>
      </c>
    </row>
    <row r="10" spans="1:18">
      <c r="A10" s="193" t="s">
        <v>23</v>
      </c>
      <c r="B10" s="175">
        <f t="shared" ref="B10" si="8">B8-B9</f>
        <v>0</v>
      </c>
      <c r="C10" s="175">
        <f>C8-C9</f>
        <v>0</v>
      </c>
      <c r="D10" s="175">
        <f>D8-D9</f>
        <v>0</v>
      </c>
      <c r="E10" s="178">
        <f t="shared" si="0"/>
        <v>0</v>
      </c>
      <c r="F10" s="175">
        <f>F8-F9</f>
        <v>0</v>
      </c>
      <c r="G10" s="175">
        <f>G8-G9</f>
        <v>0</v>
      </c>
      <c r="H10" s="175">
        <f>H8-H9</f>
        <v>0</v>
      </c>
      <c r="I10" s="178">
        <f t="shared" si="1"/>
        <v>0</v>
      </c>
      <c r="J10" s="175">
        <f>J8-J9</f>
        <v>989992.95999999996</v>
      </c>
      <c r="K10" s="175">
        <f>K8-K9</f>
        <v>0</v>
      </c>
      <c r="L10" s="175">
        <f>L8-L9</f>
        <v>0</v>
      </c>
      <c r="M10" s="178">
        <f t="shared" si="2"/>
        <v>989992.95999999996</v>
      </c>
      <c r="N10" s="175">
        <f>N8-N9</f>
        <v>0</v>
      </c>
      <c r="O10" s="175">
        <f>O8-O9</f>
        <v>0</v>
      </c>
      <c r="P10" s="175">
        <f>P8-P9</f>
        <v>0</v>
      </c>
      <c r="Q10" s="178">
        <f t="shared" si="3"/>
        <v>0</v>
      </c>
      <c r="R10" s="178">
        <f t="shared" si="4"/>
        <v>989992.95999999996</v>
      </c>
    </row>
    <row r="11" spans="1:18">
      <c r="A11" s="188" t="s">
        <v>156</v>
      </c>
      <c r="B11" s="171"/>
      <c r="C11" s="171"/>
      <c r="D11" s="171"/>
      <c r="E11" s="171">
        <f t="shared" si="0"/>
        <v>0</v>
      </c>
      <c r="F11" s="171"/>
      <c r="G11" s="171"/>
      <c r="H11" s="171"/>
      <c r="I11" s="171">
        <f t="shared" si="1"/>
        <v>0</v>
      </c>
      <c r="J11" s="171">
        <f>'2019-07'!H11</f>
        <v>0</v>
      </c>
      <c r="K11" s="171">
        <f>'2018-08'!H11</f>
        <v>0</v>
      </c>
      <c r="L11" s="171">
        <f>'2018-09'!H11</f>
        <v>0</v>
      </c>
      <c r="M11" s="171">
        <f t="shared" si="2"/>
        <v>0</v>
      </c>
      <c r="N11" s="171">
        <f>'2018-10'!H11</f>
        <v>0</v>
      </c>
      <c r="O11" s="171">
        <f>'2018-11'!H11</f>
        <v>0</v>
      </c>
      <c r="P11" s="171">
        <f>'2018-12'!H11</f>
        <v>0</v>
      </c>
      <c r="Q11" s="171">
        <f t="shared" si="3"/>
        <v>0</v>
      </c>
      <c r="R11" s="171">
        <f t="shared" si="4"/>
        <v>0</v>
      </c>
    </row>
    <row r="12" spans="1:18">
      <c r="A12" s="188" t="s">
        <v>236</v>
      </c>
      <c r="B12" s="171"/>
      <c r="C12" s="171"/>
      <c r="D12" s="171"/>
      <c r="E12" s="171">
        <f t="shared" si="0"/>
        <v>0</v>
      </c>
      <c r="F12" s="171"/>
      <c r="G12" s="171"/>
      <c r="H12" s="171"/>
      <c r="I12" s="171">
        <f t="shared" si="1"/>
        <v>0</v>
      </c>
      <c r="J12" s="171">
        <f>'2019-07'!H12</f>
        <v>0</v>
      </c>
      <c r="K12" s="171">
        <f>'2018-08'!H12</f>
        <v>0</v>
      </c>
      <c r="L12" s="171">
        <f>'2018-09'!H12</f>
        <v>0</v>
      </c>
      <c r="M12" s="171">
        <f t="shared" si="2"/>
        <v>0</v>
      </c>
      <c r="N12" s="171">
        <f>'2018-10'!H12</f>
        <v>0</v>
      </c>
      <c r="O12" s="171">
        <f>'2018-11'!H12</f>
        <v>0</v>
      </c>
      <c r="P12" s="171">
        <f>'2018-12'!H12</f>
        <v>0</v>
      </c>
      <c r="Q12" s="171">
        <f t="shared" si="3"/>
        <v>0</v>
      </c>
      <c r="R12" s="171">
        <f t="shared" si="4"/>
        <v>0</v>
      </c>
    </row>
    <row r="13" spans="1:18" s="248" customFormat="1">
      <c r="A13" s="194" t="s">
        <v>24</v>
      </c>
      <c r="B13" s="176">
        <f t="shared" ref="B13" si="9">B14+B15</f>
        <v>0</v>
      </c>
      <c r="C13" s="176">
        <f>C14+C15</f>
        <v>0</v>
      </c>
      <c r="D13" s="176">
        <f>D14+D15</f>
        <v>0</v>
      </c>
      <c r="E13" s="176">
        <f t="shared" si="0"/>
        <v>0</v>
      </c>
      <c r="F13" s="176">
        <f>F14+F15</f>
        <v>0</v>
      </c>
      <c r="G13" s="176">
        <f>G14+G15</f>
        <v>0</v>
      </c>
      <c r="H13" s="176">
        <f>H14+H15</f>
        <v>0</v>
      </c>
      <c r="I13" s="176">
        <f t="shared" si="1"/>
        <v>0</v>
      </c>
      <c r="J13" s="176">
        <f>J14+J15</f>
        <v>1147120</v>
      </c>
      <c r="K13" s="176">
        <f>K14+K15</f>
        <v>0</v>
      </c>
      <c r="L13" s="176">
        <f>L14+L15</f>
        <v>0</v>
      </c>
      <c r="M13" s="176">
        <f t="shared" si="2"/>
        <v>1147120</v>
      </c>
      <c r="N13" s="176">
        <f>N14+N15</f>
        <v>0</v>
      </c>
      <c r="O13" s="176">
        <f>O15+O16</f>
        <v>0</v>
      </c>
      <c r="P13" s="176">
        <f>P14+P15</f>
        <v>0</v>
      </c>
      <c r="Q13" s="176">
        <f t="shared" si="3"/>
        <v>0</v>
      </c>
      <c r="R13" s="176">
        <f t="shared" si="4"/>
        <v>1147120</v>
      </c>
    </row>
    <row r="14" spans="1:18">
      <c r="A14" s="195" t="s">
        <v>25</v>
      </c>
      <c r="B14" s="171"/>
      <c r="C14" s="171"/>
      <c r="D14" s="171"/>
      <c r="E14" s="171">
        <f t="shared" si="0"/>
        <v>0</v>
      </c>
      <c r="F14" s="171"/>
      <c r="G14" s="171"/>
      <c r="H14" s="171"/>
      <c r="I14" s="171">
        <f t="shared" si="1"/>
        <v>0</v>
      </c>
      <c r="J14" s="171">
        <f>'2019-07'!H14</f>
        <v>1040120</v>
      </c>
      <c r="K14" s="171">
        <f>'2018-08'!H14</f>
        <v>0</v>
      </c>
      <c r="L14" s="171">
        <f>'2018-09'!H14</f>
        <v>0</v>
      </c>
      <c r="M14" s="171">
        <f t="shared" si="2"/>
        <v>1040120</v>
      </c>
      <c r="N14" s="171">
        <f>'2018-10'!H14</f>
        <v>0</v>
      </c>
      <c r="O14" s="171">
        <f>'2018-11'!H14</f>
        <v>0</v>
      </c>
      <c r="P14" s="171">
        <f>'2018-12'!H14</f>
        <v>0</v>
      </c>
      <c r="Q14" s="171">
        <f t="shared" si="3"/>
        <v>0</v>
      </c>
      <c r="R14" s="171">
        <f t="shared" si="4"/>
        <v>1040120</v>
      </c>
    </row>
    <row r="15" spans="1:18">
      <c r="A15" s="195" t="s">
        <v>237</v>
      </c>
      <c r="B15" s="171"/>
      <c r="C15" s="171"/>
      <c r="D15" s="171"/>
      <c r="E15" s="171">
        <f t="shared" si="0"/>
        <v>0</v>
      </c>
      <c r="F15" s="171"/>
      <c r="G15" s="171"/>
      <c r="H15" s="171"/>
      <c r="I15" s="171">
        <f t="shared" si="1"/>
        <v>0</v>
      </c>
      <c r="J15" s="171">
        <f>'2019-07'!H15</f>
        <v>107000</v>
      </c>
      <c r="K15" s="171">
        <f>'2018-08'!H15</f>
        <v>0</v>
      </c>
      <c r="L15" s="171">
        <f>'2018-09'!H15</f>
        <v>0</v>
      </c>
      <c r="M15" s="171">
        <f t="shared" si="2"/>
        <v>107000</v>
      </c>
      <c r="N15" s="171">
        <f>'2018-10'!H15</f>
        <v>0</v>
      </c>
      <c r="O15" s="171">
        <f>'2018-11'!H15</f>
        <v>0</v>
      </c>
      <c r="P15" s="171">
        <f>'2018-12'!H15</f>
        <v>0</v>
      </c>
      <c r="Q15" s="171">
        <f t="shared" si="3"/>
        <v>0</v>
      </c>
      <c r="R15" s="171">
        <f t="shared" si="4"/>
        <v>107000</v>
      </c>
    </row>
    <row r="16" spans="1:18">
      <c r="A16" s="188" t="s">
        <v>26</v>
      </c>
      <c r="B16" s="171"/>
      <c r="C16" s="171"/>
      <c r="D16" s="171"/>
      <c r="E16" s="171">
        <f t="shared" si="0"/>
        <v>0</v>
      </c>
      <c r="F16" s="171"/>
      <c r="G16" s="171"/>
      <c r="H16" s="171"/>
      <c r="I16" s="171">
        <f t="shared" si="1"/>
        <v>0</v>
      </c>
      <c r="J16" s="171">
        <f>'2019-07'!H16</f>
        <v>44004.04</v>
      </c>
      <c r="K16" s="171">
        <f>'2018-08'!H16</f>
        <v>0</v>
      </c>
      <c r="L16" s="171">
        <f>'2018-09'!H16</f>
        <v>0</v>
      </c>
      <c r="M16" s="171">
        <f t="shared" si="2"/>
        <v>44004.04</v>
      </c>
      <c r="N16" s="171">
        <f>'2018-10'!H16</f>
        <v>0</v>
      </c>
      <c r="O16" s="171">
        <f>'2018-11'!H16</f>
        <v>0</v>
      </c>
      <c r="P16" s="171">
        <f>'2018-12'!H16</f>
        <v>0</v>
      </c>
      <c r="Q16" s="171">
        <f t="shared" si="3"/>
        <v>0</v>
      </c>
      <c r="R16" s="171">
        <f t="shared" si="4"/>
        <v>44004.04</v>
      </c>
    </row>
    <row r="17" spans="1:18">
      <c r="A17" s="188" t="s">
        <v>238</v>
      </c>
      <c r="B17" s="171"/>
      <c r="C17" s="171"/>
      <c r="D17" s="171"/>
      <c r="E17" s="171">
        <f t="shared" si="0"/>
        <v>0</v>
      </c>
      <c r="F17" s="171"/>
      <c r="G17" s="171"/>
      <c r="H17" s="171"/>
      <c r="I17" s="171">
        <f t="shared" si="1"/>
        <v>0</v>
      </c>
      <c r="J17" s="171">
        <f>'2019-07'!H17</f>
        <v>4100.07</v>
      </c>
      <c r="K17" s="171">
        <f>'2018-08'!H17</f>
        <v>0</v>
      </c>
      <c r="L17" s="171">
        <f>'2018-09'!H17</f>
        <v>0</v>
      </c>
      <c r="M17" s="171">
        <f t="shared" si="2"/>
        <v>4100.07</v>
      </c>
      <c r="N17" s="171">
        <f>'2018-10'!H17</f>
        <v>0</v>
      </c>
      <c r="O17" s="171">
        <f>'2018-11'!H17</f>
        <v>0</v>
      </c>
      <c r="P17" s="171">
        <f>'2018-12'!H17</f>
        <v>0</v>
      </c>
      <c r="Q17" s="171">
        <f t="shared" si="3"/>
        <v>0</v>
      </c>
      <c r="R17" s="171">
        <f t="shared" si="4"/>
        <v>4100.07</v>
      </c>
    </row>
    <row r="18" spans="1:18">
      <c r="A18" s="188" t="s">
        <v>239</v>
      </c>
      <c r="B18" s="171"/>
      <c r="C18" s="171"/>
      <c r="D18" s="171"/>
      <c r="E18" s="171">
        <f t="shared" si="0"/>
        <v>0</v>
      </c>
      <c r="F18" s="171"/>
      <c r="G18" s="171"/>
      <c r="H18" s="171"/>
      <c r="I18" s="171">
        <f t="shared" si="1"/>
        <v>0</v>
      </c>
      <c r="J18" s="171">
        <f>'2019-07'!H18</f>
        <v>0</v>
      </c>
      <c r="K18" s="171">
        <f>'2018-08'!H18</f>
        <v>0</v>
      </c>
      <c r="L18" s="171">
        <f>'2018-09'!H18</f>
        <v>0</v>
      </c>
      <c r="M18" s="171">
        <f t="shared" si="2"/>
        <v>0</v>
      </c>
      <c r="N18" s="171">
        <f>'2018-10'!H18</f>
        <v>0</v>
      </c>
      <c r="O18" s="171">
        <f>'2018-11'!H18</f>
        <v>0</v>
      </c>
      <c r="P18" s="171">
        <f>'2018-12'!H18</f>
        <v>0</v>
      </c>
      <c r="Q18" s="171">
        <f t="shared" si="3"/>
        <v>0</v>
      </c>
      <c r="R18" s="171">
        <f t="shared" si="4"/>
        <v>0</v>
      </c>
    </row>
    <row r="19" spans="1:18">
      <c r="A19" s="188" t="s">
        <v>240</v>
      </c>
      <c r="B19" s="171"/>
      <c r="C19" s="171"/>
      <c r="D19" s="171"/>
      <c r="E19" s="171">
        <f t="shared" si="0"/>
        <v>0</v>
      </c>
      <c r="F19" s="171"/>
      <c r="G19" s="171"/>
      <c r="H19" s="171"/>
      <c r="I19" s="171">
        <f t="shared" si="1"/>
        <v>0</v>
      </c>
      <c r="J19" s="171">
        <f>'2019-07'!H19</f>
        <v>0</v>
      </c>
      <c r="K19" s="171">
        <f>'2018-08'!H19</f>
        <v>0</v>
      </c>
      <c r="L19" s="171">
        <f>'2018-09'!H19</f>
        <v>0</v>
      </c>
      <c r="M19" s="171">
        <f t="shared" si="2"/>
        <v>0</v>
      </c>
      <c r="N19" s="171">
        <f>'2018-10'!H19</f>
        <v>0</v>
      </c>
      <c r="O19" s="171">
        <f>'2018-11'!H19</f>
        <v>0</v>
      </c>
      <c r="P19" s="171">
        <f>'2018-12'!H19</f>
        <v>0</v>
      </c>
      <c r="Q19" s="171">
        <f t="shared" si="3"/>
        <v>0</v>
      </c>
      <c r="R19" s="171">
        <f t="shared" si="4"/>
        <v>0</v>
      </c>
    </row>
    <row r="20" spans="1:18">
      <c r="A20" s="188" t="s">
        <v>158</v>
      </c>
      <c r="B20" s="171"/>
      <c r="C20" s="171"/>
      <c r="D20" s="171"/>
      <c r="E20" s="171">
        <f>SUM(B20:D20)</f>
        <v>0</v>
      </c>
      <c r="F20" s="171"/>
      <c r="G20" s="171"/>
      <c r="H20" s="171"/>
      <c r="I20" s="171">
        <f>SUM(F20:H20)</f>
        <v>0</v>
      </c>
      <c r="J20" s="171">
        <f>'2019-07'!H20</f>
        <v>0</v>
      </c>
      <c r="K20" s="171">
        <f>'2018-08'!H20</f>
        <v>0</v>
      </c>
      <c r="L20" s="171">
        <f>'2018-09'!H20</f>
        <v>0</v>
      </c>
      <c r="M20" s="171">
        <f>SUM(J20:L20)</f>
        <v>0</v>
      </c>
      <c r="N20" s="171">
        <f>'2018-10'!H20</f>
        <v>0</v>
      </c>
      <c r="O20" s="171">
        <f>'2018-11'!H20</f>
        <v>0</v>
      </c>
      <c r="P20" s="171">
        <f>'2018-12'!H20</f>
        <v>0</v>
      </c>
      <c r="Q20" s="171">
        <f>SUM(N20:P20)</f>
        <v>0</v>
      </c>
      <c r="R20" s="171">
        <f t="shared" si="4"/>
        <v>0</v>
      </c>
    </row>
    <row r="21" spans="1:18">
      <c r="A21" s="193" t="s">
        <v>93</v>
      </c>
      <c r="B21" s="177">
        <f t="shared" ref="B21" si="10">SUM(B11:B13,B16:B20)</f>
        <v>0</v>
      </c>
      <c r="C21" s="177">
        <f>SUM(C11:C13,C16:C20)</f>
        <v>0</v>
      </c>
      <c r="D21" s="177">
        <f>SUM(D11:D13,D16:D20)</f>
        <v>0</v>
      </c>
      <c r="E21" s="177">
        <f>SUM(B21:D21)</f>
        <v>0</v>
      </c>
      <c r="F21" s="177">
        <f>SUM(F11:F13,F16:F20)</f>
        <v>0</v>
      </c>
      <c r="G21" s="177">
        <f>SUM(G11:G13,G16:G20)</f>
        <v>0</v>
      </c>
      <c r="H21" s="177">
        <f>SUM(H11:H13,H16:H20)</f>
        <v>0</v>
      </c>
      <c r="I21" s="177">
        <f>SUM(F21:H21)</f>
        <v>0</v>
      </c>
      <c r="J21" s="177">
        <f>SUM(J11:J13,J16:J20)</f>
        <v>1195224.1100000001</v>
      </c>
      <c r="K21" s="177">
        <f>SUM(K11:K13,K16:K20)</f>
        <v>0</v>
      </c>
      <c r="L21" s="177">
        <f>SUM(L11:L13,L16:L20)</f>
        <v>0</v>
      </c>
      <c r="M21" s="177">
        <f>SUM(J21:L21)</f>
        <v>1195224.1100000001</v>
      </c>
      <c r="N21" s="177">
        <f>SUM(N11:N13,N16:N20)</f>
        <v>0</v>
      </c>
      <c r="O21" s="177">
        <f>SUM(O11:O13,O17:O20)</f>
        <v>0</v>
      </c>
      <c r="P21" s="177">
        <f>SUM(P11:P13,P16:P20)</f>
        <v>0</v>
      </c>
      <c r="Q21" s="177">
        <f>SUM(N21:P21)</f>
        <v>0</v>
      </c>
      <c r="R21" s="178">
        <f t="shared" si="4"/>
        <v>1195224.1100000001</v>
      </c>
    </row>
    <row r="22" spans="1:18">
      <c r="A22" s="197" t="s">
        <v>27</v>
      </c>
      <c r="B22" s="178">
        <f t="shared" ref="B22" si="11">B10-B21</f>
        <v>0</v>
      </c>
      <c r="C22" s="178">
        <f>C10-C21</f>
        <v>0</v>
      </c>
      <c r="D22" s="178">
        <f>D10-D21</f>
        <v>0</v>
      </c>
      <c r="E22" s="178">
        <f>SUM(B22:D22)</f>
        <v>0</v>
      </c>
      <c r="F22" s="178">
        <f>F10-F21</f>
        <v>0</v>
      </c>
      <c r="G22" s="178">
        <f>G10-G21</f>
        <v>0</v>
      </c>
      <c r="H22" s="178">
        <f>H10-H21</f>
        <v>0</v>
      </c>
      <c r="I22" s="178">
        <f>SUM(F22:H22)</f>
        <v>0</v>
      </c>
      <c r="J22" s="178">
        <f>J10-J21</f>
        <v>-205231.15000000014</v>
      </c>
      <c r="K22" s="178">
        <f>K10-K21</f>
        <v>0</v>
      </c>
      <c r="L22" s="178">
        <f>L10-L21</f>
        <v>0</v>
      </c>
      <c r="M22" s="178">
        <f>SUM(J22:L22)</f>
        <v>-205231.15000000014</v>
      </c>
      <c r="N22" s="178">
        <f>N10-N21</f>
        <v>0</v>
      </c>
      <c r="O22" s="178">
        <f>O10-O21</f>
        <v>0</v>
      </c>
      <c r="P22" s="178">
        <f>P10-P21</f>
        <v>0</v>
      </c>
      <c r="Q22" s="178">
        <f>SUM(N22:P22)</f>
        <v>0</v>
      </c>
      <c r="R22" s="178">
        <f t="shared" si="4"/>
        <v>-205231.15000000014</v>
      </c>
    </row>
    <row r="23" spans="1:18" s="179" customFormat="1">
      <c r="A23" s="198" t="s">
        <v>28</v>
      </c>
      <c r="B23" s="179" t="e">
        <f t="shared" ref="B23:R23" si="12">B22/B10</f>
        <v>#DIV/0!</v>
      </c>
      <c r="C23" s="179" t="e">
        <f t="shared" si="12"/>
        <v>#DIV/0!</v>
      </c>
      <c r="D23" s="179" t="e">
        <f t="shared" si="12"/>
        <v>#DIV/0!</v>
      </c>
      <c r="E23" s="179" t="e">
        <f t="shared" si="12"/>
        <v>#DIV/0!</v>
      </c>
      <c r="F23" s="179" t="e">
        <f t="shared" si="12"/>
        <v>#DIV/0!</v>
      </c>
      <c r="G23" s="179" t="e">
        <f t="shared" si="12"/>
        <v>#DIV/0!</v>
      </c>
      <c r="H23" s="179" t="e">
        <f t="shared" si="12"/>
        <v>#DIV/0!</v>
      </c>
      <c r="I23" s="179" t="e">
        <f t="shared" si="12"/>
        <v>#DIV/0!</v>
      </c>
      <c r="J23" s="179">
        <f t="shared" si="12"/>
        <v>-0.20730566609281761</v>
      </c>
      <c r="K23" s="179" t="e">
        <f t="shared" si="12"/>
        <v>#DIV/0!</v>
      </c>
      <c r="L23" s="179" t="e">
        <f t="shared" si="12"/>
        <v>#DIV/0!</v>
      </c>
      <c r="M23" s="179">
        <f t="shared" si="12"/>
        <v>-0.20730566609281761</v>
      </c>
      <c r="N23" s="179" t="e">
        <f t="shared" si="12"/>
        <v>#DIV/0!</v>
      </c>
      <c r="O23" s="179" t="e">
        <f t="shared" si="12"/>
        <v>#DIV/0!</v>
      </c>
      <c r="P23" s="179" t="e">
        <f t="shared" si="12"/>
        <v>#DIV/0!</v>
      </c>
      <c r="Q23" s="179" t="e">
        <f t="shared" si="12"/>
        <v>#DIV/0!</v>
      </c>
      <c r="R23" s="179">
        <f t="shared" si="12"/>
        <v>-0.20730566609281761</v>
      </c>
    </row>
    <row r="24" spans="1:18">
      <c r="A24" s="199" t="s">
        <v>159</v>
      </c>
      <c r="B24" s="171"/>
      <c r="C24" s="171"/>
      <c r="D24" s="171"/>
      <c r="E24" s="186">
        <f>SUM(B24:D24)</f>
        <v>0</v>
      </c>
      <c r="F24" s="171"/>
      <c r="G24" s="171"/>
      <c r="H24" s="171"/>
      <c r="I24" s="186">
        <f>SUM(F24:H24)</f>
        <v>0</v>
      </c>
      <c r="J24" s="171">
        <f>'2019-07'!H24</f>
        <v>0</v>
      </c>
      <c r="K24" s="171">
        <f>'2018-08'!H24</f>
        <v>0</v>
      </c>
      <c r="L24" s="171">
        <f>'2018-09'!H24</f>
        <v>0</v>
      </c>
      <c r="M24" s="186">
        <f>SUM(J24:L24)</f>
        <v>0</v>
      </c>
      <c r="N24" s="171">
        <f>'2018-10'!H24</f>
        <v>0</v>
      </c>
      <c r="O24" s="171">
        <f>'2018-11'!H24</f>
        <v>0</v>
      </c>
      <c r="P24" s="171">
        <f>'2018-12'!H24</f>
        <v>0</v>
      </c>
      <c r="Q24" s="186">
        <f>SUM(N24:P24)</f>
        <v>0</v>
      </c>
      <c r="R24" s="171">
        <f>E24+I24+M24+Q24</f>
        <v>0</v>
      </c>
    </row>
    <row r="25" spans="1:18">
      <c r="A25" s="199" t="s">
        <v>160</v>
      </c>
      <c r="B25" s="171"/>
      <c r="C25" s="171"/>
      <c r="D25" s="171"/>
      <c r="E25" s="186">
        <f>SUM(B25:D25)</f>
        <v>0</v>
      </c>
      <c r="F25" s="171"/>
      <c r="G25" s="171"/>
      <c r="H25" s="171"/>
      <c r="I25" s="186">
        <f>SUM(F25:H25)</f>
        <v>0</v>
      </c>
      <c r="J25" s="171">
        <f>'2019-07'!H25</f>
        <v>14000.07</v>
      </c>
      <c r="K25" s="171">
        <f>'2018-08'!H25</f>
        <v>0</v>
      </c>
      <c r="L25" s="171">
        <f>'2018-09'!H25</f>
        <v>0</v>
      </c>
      <c r="M25" s="186">
        <f>SUM(J25:L25)</f>
        <v>14000.07</v>
      </c>
      <c r="N25" s="171">
        <f>'2018-10'!H25</f>
        <v>0</v>
      </c>
      <c r="O25" s="171">
        <f>'2018-11'!H25</f>
        <v>0</v>
      </c>
      <c r="P25" s="171">
        <f>'2018-12'!H25</f>
        <v>0</v>
      </c>
      <c r="Q25" s="186">
        <f>SUM(N25:P25)</f>
        <v>0</v>
      </c>
      <c r="R25" s="171">
        <f>E25+I25+M25+Q25</f>
        <v>14000.07</v>
      </c>
    </row>
    <row r="26" spans="1:18">
      <c r="A26" s="199" t="s">
        <v>29</v>
      </c>
      <c r="B26" s="171"/>
      <c r="C26" s="171"/>
      <c r="D26" s="171"/>
      <c r="E26" s="186">
        <f>SUM(B26:D26)</f>
        <v>0</v>
      </c>
      <c r="F26" s="171"/>
      <c r="G26" s="171"/>
      <c r="H26" s="171"/>
      <c r="I26" s="186">
        <f>SUM(F26:H26)</f>
        <v>0</v>
      </c>
      <c r="J26" s="171">
        <f>'2019-07'!H26</f>
        <v>-440.7</v>
      </c>
      <c r="K26" s="171">
        <f>'2018-08'!H26</f>
        <v>0</v>
      </c>
      <c r="L26" s="171">
        <f>'2018-09'!H26</f>
        <v>0</v>
      </c>
      <c r="M26" s="186">
        <f>SUM(J26:L26)</f>
        <v>-440.7</v>
      </c>
      <c r="N26" s="171">
        <f>'2018-10'!H26</f>
        <v>0</v>
      </c>
      <c r="O26" s="171">
        <f>'2018-11'!H26</f>
        <v>0</v>
      </c>
      <c r="P26" s="171">
        <f>'2018-12'!H26</f>
        <v>0</v>
      </c>
      <c r="Q26" s="186">
        <f>SUM(N26:P26)</f>
        <v>0</v>
      </c>
      <c r="R26" s="171">
        <f>E26+I26+M26+Q26</f>
        <v>-440.7</v>
      </c>
    </row>
    <row r="27" spans="1:18">
      <c r="A27" s="197" t="s">
        <v>30</v>
      </c>
      <c r="B27" s="178">
        <f>SUM(B24:B26)</f>
        <v>0</v>
      </c>
      <c r="C27" s="178">
        <f>SUM(C24:C26)</f>
        <v>0</v>
      </c>
      <c r="D27" s="178">
        <f>SUM(D24:D26)</f>
        <v>0</v>
      </c>
      <c r="E27" s="175">
        <f>SUM(B27:D27)</f>
        <v>0</v>
      </c>
      <c r="F27" s="178">
        <f>SUM(F24:F26)</f>
        <v>0</v>
      </c>
      <c r="G27" s="178">
        <f>SUM(G24:G26)</f>
        <v>0</v>
      </c>
      <c r="H27" s="178">
        <f>SUM(H24:H26)</f>
        <v>0</v>
      </c>
      <c r="I27" s="175">
        <f>SUM(F27:H27)</f>
        <v>0</v>
      </c>
      <c r="J27" s="178">
        <f>SUM(J24:J26)</f>
        <v>13559.369999999999</v>
      </c>
      <c r="K27" s="178">
        <f>SUM(K24:K26)</f>
        <v>0</v>
      </c>
      <c r="L27" s="178">
        <f>SUM(L24:L26)</f>
        <v>0</v>
      </c>
      <c r="M27" s="175">
        <f>SUM(J27:L27)</f>
        <v>13559.369999999999</v>
      </c>
      <c r="N27" s="178">
        <f>SUM(N24:N26)</f>
        <v>0</v>
      </c>
      <c r="O27" s="178">
        <f>SUM(O24:O26)</f>
        <v>0</v>
      </c>
      <c r="P27" s="178">
        <f>SUM(P24:P26)</f>
        <v>0</v>
      </c>
      <c r="Q27" s="175">
        <f>SUM(N27:P27)</f>
        <v>0</v>
      </c>
      <c r="R27" s="178">
        <f>E27+I27+M27+Q27</f>
        <v>13559.369999999999</v>
      </c>
    </row>
    <row r="28" spans="1:18" s="179" customFormat="1">
      <c r="A28" s="198" t="s">
        <v>161</v>
      </c>
      <c r="B28" s="179" t="e">
        <f>B27/B10</f>
        <v>#DIV/0!</v>
      </c>
      <c r="C28" s="179" t="e">
        <f t="shared" ref="C28:R28" si="13">C27/C10</f>
        <v>#DIV/0!</v>
      </c>
      <c r="D28" s="179" t="e">
        <f t="shared" si="13"/>
        <v>#DIV/0!</v>
      </c>
      <c r="E28" s="179" t="e">
        <f t="shared" si="13"/>
        <v>#DIV/0!</v>
      </c>
      <c r="F28" s="179" t="e">
        <f t="shared" si="13"/>
        <v>#DIV/0!</v>
      </c>
      <c r="G28" s="179" t="e">
        <f t="shared" si="13"/>
        <v>#DIV/0!</v>
      </c>
      <c r="H28" s="179" t="e">
        <f t="shared" si="13"/>
        <v>#DIV/0!</v>
      </c>
      <c r="I28" s="179" t="e">
        <f t="shared" si="13"/>
        <v>#DIV/0!</v>
      </c>
      <c r="J28" s="179">
        <f t="shared" si="13"/>
        <v>1.369643073017408E-2</v>
      </c>
      <c r="K28" s="179" t="e">
        <f t="shared" si="13"/>
        <v>#DIV/0!</v>
      </c>
      <c r="L28" s="179" t="e">
        <f t="shared" si="13"/>
        <v>#DIV/0!</v>
      </c>
      <c r="M28" s="179">
        <f t="shared" si="13"/>
        <v>1.369643073017408E-2</v>
      </c>
      <c r="N28" s="179" t="e">
        <f t="shared" si="13"/>
        <v>#DIV/0!</v>
      </c>
      <c r="O28" s="179" t="e">
        <f t="shared" si="13"/>
        <v>#DIV/0!</v>
      </c>
      <c r="P28" s="179" t="e">
        <f t="shared" si="13"/>
        <v>#DIV/0!</v>
      </c>
      <c r="Q28" s="179" t="e">
        <f t="shared" si="13"/>
        <v>#DIV/0!</v>
      </c>
      <c r="R28" s="179">
        <f t="shared" si="13"/>
        <v>1.369643073017408E-2</v>
      </c>
    </row>
    <row r="29" spans="1:18">
      <c r="A29" s="197" t="s">
        <v>94</v>
      </c>
      <c r="B29" s="180">
        <f>B22-B27</f>
        <v>0</v>
      </c>
      <c r="C29" s="180">
        <f>C22-C27</f>
        <v>0</v>
      </c>
      <c r="D29" s="180">
        <f>D22-D27</f>
        <v>0</v>
      </c>
      <c r="E29" s="180">
        <f>SUM(B29:D29)</f>
        <v>0</v>
      </c>
      <c r="F29" s="180">
        <f>F22-F27</f>
        <v>0</v>
      </c>
      <c r="G29" s="180">
        <f>G22-G27</f>
        <v>0</v>
      </c>
      <c r="H29" s="180">
        <f>H22-H27</f>
        <v>0</v>
      </c>
      <c r="I29" s="180">
        <f>SUM(F29:H29)</f>
        <v>0</v>
      </c>
      <c r="J29" s="180">
        <f>J22-J27</f>
        <v>-218790.52000000014</v>
      </c>
      <c r="K29" s="180">
        <f>K22-K27</f>
        <v>0</v>
      </c>
      <c r="L29" s="180">
        <f>L22-L27</f>
        <v>0</v>
      </c>
      <c r="M29" s="180">
        <f>SUM(J29:L29)</f>
        <v>-218790.52000000014</v>
      </c>
      <c r="N29" s="180">
        <f>N22-N27</f>
        <v>0</v>
      </c>
      <c r="O29" s="180">
        <f>O22-O27</f>
        <v>0</v>
      </c>
      <c r="P29" s="180">
        <f>P22-P27</f>
        <v>0</v>
      </c>
      <c r="Q29" s="180">
        <f>SUM(N29:P29)</f>
        <v>0</v>
      </c>
      <c r="R29" s="177">
        <f>E29+I29+M29+Q29</f>
        <v>-218790.52000000014</v>
      </c>
    </row>
    <row r="30" spans="1:18" s="179" customFormat="1">
      <c r="A30" s="198" t="s">
        <v>162</v>
      </c>
      <c r="B30" s="179" t="e">
        <f t="shared" ref="B30:R30" si="14">B29/B10</f>
        <v>#DIV/0!</v>
      </c>
      <c r="C30" s="249" t="e">
        <f t="shared" si="14"/>
        <v>#DIV/0!</v>
      </c>
      <c r="D30" s="249" t="e">
        <f t="shared" si="14"/>
        <v>#DIV/0!</v>
      </c>
      <c r="E30" s="249" t="e">
        <f t="shared" si="14"/>
        <v>#DIV/0!</v>
      </c>
      <c r="F30" s="249" t="e">
        <f t="shared" si="14"/>
        <v>#DIV/0!</v>
      </c>
      <c r="G30" s="249" t="e">
        <f t="shared" si="14"/>
        <v>#DIV/0!</v>
      </c>
      <c r="H30" s="249" t="e">
        <f t="shared" si="14"/>
        <v>#DIV/0!</v>
      </c>
      <c r="I30" s="249" t="e">
        <f t="shared" si="14"/>
        <v>#DIV/0!</v>
      </c>
      <c r="J30" s="249">
        <f t="shared" si="14"/>
        <v>-0.22100209682299168</v>
      </c>
      <c r="K30" s="249" t="e">
        <f t="shared" si="14"/>
        <v>#DIV/0!</v>
      </c>
      <c r="L30" s="249" t="e">
        <f t="shared" si="14"/>
        <v>#DIV/0!</v>
      </c>
      <c r="M30" s="249">
        <f t="shared" si="14"/>
        <v>-0.22100209682299168</v>
      </c>
      <c r="N30" s="249" t="e">
        <f t="shared" si="14"/>
        <v>#DIV/0!</v>
      </c>
      <c r="O30" s="249" t="e">
        <f t="shared" si="14"/>
        <v>#DIV/0!</v>
      </c>
      <c r="P30" s="249" t="e">
        <f t="shared" si="14"/>
        <v>#DIV/0!</v>
      </c>
      <c r="Q30" s="249" t="e">
        <f t="shared" si="14"/>
        <v>#DIV/0!</v>
      </c>
      <c r="R30" s="249">
        <f t="shared" si="14"/>
        <v>-0.22100209682299168</v>
      </c>
    </row>
    <row r="31" spans="1:18">
      <c r="A31" s="199" t="s">
        <v>163</v>
      </c>
      <c r="B31" s="171"/>
      <c r="C31" s="171"/>
      <c r="D31" s="171"/>
      <c r="E31" s="186">
        <f>B31+C31+D31</f>
        <v>0</v>
      </c>
      <c r="F31" s="171"/>
      <c r="G31" s="171"/>
      <c r="H31" s="171"/>
      <c r="I31" s="186">
        <f>F31+G31+H31</f>
        <v>0</v>
      </c>
      <c r="J31" s="171">
        <f>'2019-07'!H31</f>
        <v>0</v>
      </c>
      <c r="K31" s="171">
        <f>'2018-08'!H31</f>
        <v>0</v>
      </c>
      <c r="L31" s="171">
        <f>'2018-09'!H31</f>
        <v>0</v>
      </c>
      <c r="M31" s="186">
        <f>J31+K31+L31</f>
        <v>0</v>
      </c>
      <c r="N31" s="171">
        <f>'2018-10'!H31</f>
        <v>0</v>
      </c>
      <c r="O31" s="171">
        <f>'2018-11'!H31</f>
        <v>0</v>
      </c>
      <c r="P31" s="171">
        <f>'2018-12'!H31</f>
        <v>0</v>
      </c>
      <c r="Q31" s="186">
        <f>N31+O31+P31</f>
        <v>0</v>
      </c>
      <c r="R31" s="171">
        <f>E31+I31+M31+Q31</f>
        <v>0</v>
      </c>
    </row>
    <row r="32" spans="1:18">
      <c r="A32" s="199" t="s">
        <v>164</v>
      </c>
      <c r="B32" s="171"/>
      <c r="C32" s="171"/>
      <c r="D32" s="171"/>
      <c r="E32" s="186">
        <f>B32+C32+D32</f>
        <v>0</v>
      </c>
      <c r="F32" s="171"/>
      <c r="G32" s="171"/>
      <c r="H32" s="171"/>
      <c r="I32" s="186">
        <f>F32+G32+H32</f>
        <v>0</v>
      </c>
      <c r="J32" s="171">
        <f>'2019-07'!H32</f>
        <v>0</v>
      </c>
      <c r="K32" s="171">
        <f>'2018-08'!H32</f>
        <v>0</v>
      </c>
      <c r="L32" s="171">
        <f>'2018-09'!H32</f>
        <v>0</v>
      </c>
      <c r="M32" s="186">
        <f>J32+K32+L32</f>
        <v>0</v>
      </c>
      <c r="N32" s="171">
        <f>'2018-10'!H32</f>
        <v>0</v>
      </c>
      <c r="O32" s="171">
        <f>'2018-11'!H32</f>
        <v>0</v>
      </c>
      <c r="P32" s="171">
        <f>'2018-12'!H32</f>
        <v>0</v>
      </c>
      <c r="Q32" s="186">
        <f>N32+O32+P32</f>
        <v>0</v>
      </c>
      <c r="R32" s="171">
        <f>E32+I32+M32+Q32</f>
        <v>0</v>
      </c>
    </row>
    <row r="33" spans="1:18">
      <c r="A33" s="199" t="s">
        <v>165</v>
      </c>
      <c r="B33" s="171"/>
      <c r="C33" s="171"/>
      <c r="D33" s="171"/>
      <c r="E33" s="186">
        <f>B33+C33+D33</f>
        <v>0</v>
      </c>
      <c r="F33" s="171"/>
      <c r="G33" s="171"/>
      <c r="H33" s="171"/>
      <c r="I33" s="186">
        <f>F33+G33+H33</f>
        <v>0</v>
      </c>
      <c r="J33" s="171">
        <f>'2019-07'!H33</f>
        <v>0</v>
      </c>
      <c r="K33" s="171">
        <f>'2018-08'!H33</f>
        <v>0</v>
      </c>
      <c r="L33" s="171">
        <f>'2018-09'!H33</f>
        <v>0</v>
      </c>
      <c r="M33" s="186">
        <f>J33+K33+L33</f>
        <v>0</v>
      </c>
      <c r="N33" s="171">
        <f>'2018-10'!H33</f>
        <v>0</v>
      </c>
      <c r="O33" s="171">
        <f>'2018-11'!H33</f>
        <v>0</v>
      </c>
      <c r="P33" s="171">
        <f>'2018-12'!H33</f>
        <v>0</v>
      </c>
      <c r="Q33" s="186">
        <f>N33+O33+P33</f>
        <v>0</v>
      </c>
      <c r="R33" s="171">
        <f>E33+I33+M33+Q33</f>
        <v>0</v>
      </c>
    </row>
    <row r="34" spans="1:18">
      <c r="A34" s="197" t="s">
        <v>166</v>
      </c>
      <c r="B34" s="178">
        <f t="shared" ref="B34" si="15">B31+B32+B33</f>
        <v>0</v>
      </c>
      <c r="C34" s="178">
        <f>C31+C32+C33</f>
        <v>0</v>
      </c>
      <c r="D34" s="178">
        <f>D31+D32+D33</f>
        <v>0</v>
      </c>
      <c r="E34" s="175">
        <f>B34+C34+D34</f>
        <v>0</v>
      </c>
      <c r="F34" s="178">
        <f>F31+F32+F33</f>
        <v>0</v>
      </c>
      <c r="G34" s="178">
        <f>G31+G32+G33</f>
        <v>0</v>
      </c>
      <c r="H34" s="178">
        <f>H31+H32+H33</f>
        <v>0</v>
      </c>
      <c r="I34" s="175">
        <f>F34+G34+H34</f>
        <v>0</v>
      </c>
      <c r="J34" s="178">
        <f>J31+J32+J33</f>
        <v>0</v>
      </c>
      <c r="K34" s="178">
        <f>K31+K32+K33</f>
        <v>0</v>
      </c>
      <c r="L34" s="178">
        <f>L31+L32+L33</f>
        <v>0</v>
      </c>
      <c r="M34" s="175">
        <f>J34+K34+L34</f>
        <v>0</v>
      </c>
      <c r="N34" s="178">
        <f>N31+N32+N33</f>
        <v>0</v>
      </c>
      <c r="O34" s="178">
        <f>O31+O32+O33</f>
        <v>0</v>
      </c>
      <c r="P34" s="178">
        <f>P31+P32+P33</f>
        <v>0</v>
      </c>
      <c r="Q34" s="175">
        <f>N34+O34+P34</f>
        <v>0</v>
      </c>
      <c r="R34" s="178">
        <f>E34+I34+M34+Q34</f>
        <v>0</v>
      </c>
    </row>
    <row r="35" spans="1:18">
      <c r="A35" s="197" t="s">
        <v>167</v>
      </c>
      <c r="B35" s="180">
        <f>B29-B34</f>
        <v>0</v>
      </c>
      <c r="C35" s="180">
        <f>C29-C34</f>
        <v>0</v>
      </c>
      <c r="D35" s="180">
        <f>D29-D34</f>
        <v>0</v>
      </c>
      <c r="E35" s="180">
        <f>SUM(B35:D35)</f>
        <v>0</v>
      </c>
      <c r="F35" s="180">
        <f>F29-F34</f>
        <v>0</v>
      </c>
      <c r="G35" s="180">
        <f>G29-G34</f>
        <v>0</v>
      </c>
      <c r="H35" s="180">
        <f>H29-H34</f>
        <v>0</v>
      </c>
      <c r="I35" s="180">
        <f>SUM(F35:H35)</f>
        <v>0</v>
      </c>
      <c r="J35" s="180">
        <f>J29-J34</f>
        <v>-218790.52000000014</v>
      </c>
      <c r="K35" s="180">
        <f>K29-K34</f>
        <v>0</v>
      </c>
      <c r="L35" s="180">
        <f>L29-L34</f>
        <v>0</v>
      </c>
      <c r="M35" s="180">
        <f>SUM(J35:L35)</f>
        <v>-218790.52000000014</v>
      </c>
      <c r="N35" s="180">
        <f>N29-N34</f>
        <v>0</v>
      </c>
      <c r="O35" s="180">
        <f>O29-O34</f>
        <v>0</v>
      </c>
      <c r="P35" s="180">
        <f>P29-P34</f>
        <v>0</v>
      </c>
      <c r="Q35" s="180">
        <f>SUM(N35:P35)</f>
        <v>0</v>
      </c>
      <c r="R35" s="180">
        <f>E35+I35+M35+Q35</f>
        <v>-218790.52000000014</v>
      </c>
    </row>
    <row r="36" spans="1:18" s="179" customFormat="1">
      <c r="A36" s="198" t="s">
        <v>168</v>
      </c>
      <c r="B36" s="179" t="e">
        <f t="shared" ref="B36:R36" si="16">B35/B10</f>
        <v>#DIV/0!</v>
      </c>
      <c r="C36" s="249" t="e">
        <f t="shared" si="16"/>
        <v>#DIV/0!</v>
      </c>
      <c r="D36" s="249" t="e">
        <f t="shared" si="16"/>
        <v>#DIV/0!</v>
      </c>
      <c r="E36" s="249" t="e">
        <f t="shared" si="16"/>
        <v>#DIV/0!</v>
      </c>
      <c r="F36" s="249" t="e">
        <f t="shared" si="16"/>
        <v>#DIV/0!</v>
      </c>
      <c r="G36" s="249" t="e">
        <f t="shared" si="16"/>
        <v>#DIV/0!</v>
      </c>
      <c r="H36" s="249" t="e">
        <f t="shared" si="16"/>
        <v>#DIV/0!</v>
      </c>
      <c r="I36" s="249" t="e">
        <f t="shared" si="16"/>
        <v>#DIV/0!</v>
      </c>
      <c r="J36" s="249">
        <f t="shared" si="16"/>
        <v>-0.22100209682299168</v>
      </c>
      <c r="K36" s="249" t="e">
        <f t="shared" si="16"/>
        <v>#DIV/0!</v>
      </c>
      <c r="L36" s="249" t="e">
        <f t="shared" si="16"/>
        <v>#DIV/0!</v>
      </c>
      <c r="M36" s="249">
        <f t="shared" si="16"/>
        <v>-0.22100209682299168</v>
      </c>
      <c r="N36" s="249" t="e">
        <f t="shared" si="16"/>
        <v>#DIV/0!</v>
      </c>
      <c r="O36" s="249" t="e">
        <f t="shared" si="16"/>
        <v>#DIV/0!</v>
      </c>
      <c r="P36" s="249" t="e">
        <f t="shared" si="16"/>
        <v>#DIV/0!</v>
      </c>
      <c r="Q36" s="249" t="e">
        <f t="shared" si="16"/>
        <v>#DIV/0!</v>
      </c>
      <c r="R36" s="249">
        <f t="shared" si="16"/>
        <v>-0.22100209682299168</v>
      </c>
    </row>
    <row r="37" spans="1:18">
      <c r="A37" s="200"/>
      <c r="B37" s="181"/>
      <c r="C37" s="81"/>
      <c r="D37" s="247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</row>
    <row r="38" spans="1:18">
      <c r="A38" s="199" t="s">
        <v>169</v>
      </c>
      <c r="B38" s="171"/>
      <c r="C38" s="171"/>
      <c r="D38" s="171"/>
      <c r="E38" s="186">
        <f>B38+C38+D38</f>
        <v>0</v>
      </c>
      <c r="F38" s="171"/>
      <c r="G38" s="171"/>
      <c r="H38" s="171"/>
      <c r="I38" s="186">
        <f>F38+G38+H38</f>
        <v>0</v>
      </c>
      <c r="J38" s="171">
        <f>'2019-07'!H38</f>
        <v>0</v>
      </c>
      <c r="K38" s="171">
        <f>'2018-08'!H38</f>
        <v>0</v>
      </c>
      <c r="L38" s="171">
        <f>'2018-09'!H38</f>
        <v>0</v>
      </c>
      <c r="M38" s="186">
        <f>J38+K38+L38</f>
        <v>0</v>
      </c>
      <c r="N38" s="171">
        <f>'2018-10'!H38</f>
        <v>0</v>
      </c>
      <c r="O38" s="171">
        <f>'2018-11'!H38</f>
        <v>0</v>
      </c>
      <c r="P38" s="171">
        <f>'2018-12'!H38</f>
        <v>0</v>
      </c>
      <c r="Q38" s="186">
        <f>N38+O38+P38</f>
        <v>0</v>
      </c>
      <c r="R38" s="171">
        <f>E38+I38+M38+Q38</f>
        <v>0</v>
      </c>
    </row>
    <row r="39" spans="1:18">
      <c r="A39" s="193" t="s">
        <v>170</v>
      </c>
      <c r="B39" s="180">
        <f>B35-B38</f>
        <v>0</v>
      </c>
      <c r="C39" s="180">
        <f>C35-C38</f>
        <v>0</v>
      </c>
      <c r="D39" s="180">
        <f>D35-D38</f>
        <v>0</v>
      </c>
      <c r="E39" s="180">
        <f>B39+C39+D39</f>
        <v>0</v>
      </c>
      <c r="F39" s="180">
        <f>F35-F38</f>
        <v>0</v>
      </c>
      <c r="G39" s="180">
        <f>G35-G38</f>
        <v>0</v>
      </c>
      <c r="H39" s="180">
        <f>H35-H38</f>
        <v>0</v>
      </c>
      <c r="I39" s="180">
        <f>F39+G39+H39</f>
        <v>0</v>
      </c>
      <c r="J39" s="180">
        <f>J35-J38</f>
        <v>-218790.52000000014</v>
      </c>
      <c r="K39" s="180">
        <f>K35-K38</f>
        <v>0</v>
      </c>
      <c r="L39" s="180">
        <f>L35-L38</f>
        <v>0</v>
      </c>
      <c r="M39" s="180">
        <f>J39+K39+L39</f>
        <v>-218790.52000000014</v>
      </c>
      <c r="N39" s="180">
        <f>N35-N38</f>
        <v>0</v>
      </c>
      <c r="O39" s="180">
        <f>O35-O38</f>
        <v>0</v>
      </c>
      <c r="P39" s="180">
        <f>P35-P38</f>
        <v>0</v>
      </c>
      <c r="Q39" s="180">
        <f>N39+O39+P39</f>
        <v>0</v>
      </c>
      <c r="R39" s="177">
        <f>E39+I39+M39+Q39</f>
        <v>-218790.52000000014</v>
      </c>
    </row>
    <row r="40" spans="1:18" s="179" customFormat="1">
      <c r="A40" s="198" t="s">
        <v>171</v>
      </c>
      <c r="B40" s="179" t="e">
        <f t="shared" ref="B40:R40" si="17">B39/B10</f>
        <v>#DIV/0!</v>
      </c>
      <c r="C40" s="249" t="e">
        <f t="shared" si="17"/>
        <v>#DIV/0!</v>
      </c>
      <c r="D40" s="249" t="e">
        <f t="shared" si="17"/>
        <v>#DIV/0!</v>
      </c>
      <c r="E40" s="249" t="e">
        <f t="shared" si="17"/>
        <v>#DIV/0!</v>
      </c>
      <c r="F40" s="249" t="e">
        <f t="shared" si="17"/>
        <v>#DIV/0!</v>
      </c>
      <c r="G40" s="249" t="e">
        <f t="shared" si="17"/>
        <v>#DIV/0!</v>
      </c>
      <c r="H40" s="249" t="e">
        <f t="shared" si="17"/>
        <v>#DIV/0!</v>
      </c>
      <c r="I40" s="249" t="e">
        <f t="shared" si="17"/>
        <v>#DIV/0!</v>
      </c>
      <c r="J40" s="249">
        <f t="shared" si="17"/>
        <v>-0.22100209682299168</v>
      </c>
      <c r="K40" s="249" t="e">
        <f t="shared" si="17"/>
        <v>#DIV/0!</v>
      </c>
      <c r="L40" s="249" t="e">
        <f t="shared" si="17"/>
        <v>#DIV/0!</v>
      </c>
      <c r="M40" s="249">
        <f t="shared" si="17"/>
        <v>-0.22100209682299168</v>
      </c>
      <c r="N40" s="249" t="e">
        <f t="shared" si="17"/>
        <v>#DIV/0!</v>
      </c>
      <c r="O40" s="249" t="e">
        <f t="shared" si="17"/>
        <v>#DIV/0!</v>
      </c>
      <c r="P40" s="249" t="e">
        <f t="shared" si="17"/>
        <v>#DIV/0!</v>
      </c>
      <c r="Q40" s="249" t="e">
        <f t="shared" si="17"/>
        <v>#DIV/0!</v>
      </c>
      <c r="R40" s="249">
        <f t="shared" si="17"/>
        <v>-0.22100209682299168</v>
      </c>
    </row>
    <row r="41" spans="1:18" s="253" customFormat="1">
      <c r="A41" s="250" t="s">
        <v>172</v>
      </c>
      <c r="B41" s="171"/>
      <c r="C41" s="171"/>
      <c r="D41" s="171"/>
      <c r="E41" s="251">
        <f>SUM(B41:D41)</f>
        <v>0</v>
      </c>
      <c r="F41" s="171"/>
      <c r="G41" s="171"/>
      <c r="H41" s="171"/>
      <c r="I41" s="251">
        <f>SUM(F41:H41)</f>
        <v>0</v>
      </c>
      <c r="J41" s="171">
        <f>'2019-07'!H41</f>
        <v>0</v>
      </c>
      <c r="K41" s="171">
        <f>'2018-08'!H41</f>
        <v>0</v>
      </c>
      <c r="L41" s="171">
        <f>'2018-09'!H41</f>
        <v>0</v>
      </c>
      <c r="M41" s="251">
        <f>SUM(J41:L41)</f>
        <v>0</v>
      </c>
      <c r="N41" s="171">
        <f>'2018-10'!H41</f>
        <v>0</v>
      </c>
      <c r="O41" s="171">
        <f>'2018-11'!H41</f>
        <v>0</v>
      </c>
      <c r="P41" s="171">
        <f>'2018-12'!H41</f>
        <v>0</v>
      </c>
      <c r="Q41" s="251">
        <f>SUM(N41:P41)</f>
        <v>0</v>
      </c>
      <c r="R41" s="252">
        <f>E41+I41+M41+Q41</f>
        <v>0</v>
      </c>
    </row>
    <row r="42" spans="1:18">
      <c r="A42" s="201" t="s">
        <v>166</v>
      </c>
      <c r="B42" s="183">
        <f>SUM(B41)</f>
        <v>0</v>
      </c>
      <c r="C42" s="183">
        <f t="shared" ref="C42:D42" si="18">SUM(C41)</f>
        <v>0</v>
      </c>
      <c r="D42" s="183">
        <f t="shared" si="18"/>
        <v>0</v>
      </c>
      <c r="E42" s="183">
        <f>SUM(B42:D42)</f>
        <v>0</v>
      </c>
      <c r="F42" s="183">
        <f t="shared" ref="F42:H42" si="19">SUM(F41)</f>
        <v>0</v>
      </c>
      <c r="G42" s="183">
        <f t="shared" si="19"/>
        <v>0</v>
      </c>
      <c r="H42" s="183">
        <f t="shared" si="19"/>
        <v>0</v>
      </c>
      <c r="I42" s="183">
        <f>F42+G42+H42</f>
        <v>0</v>
      </c>
      <c r="J42" s="183">
        <f t="shared" ref="J42:L42" si="20">SUM(J41)</f>
        <v>0</v>
      </c>
      <c r="K42" s="183">
        <f t="shared" si="20"/>
        <v>0</v>
      </c>
      <c r="L42" s="183">
        <f t="shared" si="20"/>
        <v>0</v>
      </c>
      <c r="M42" s="183">
        <f>J42+K42+L42</f>
        <v>0</v>
      </c>
      <c r="N42" s="183">
        <f t="shared" ref="N42:P42" si="21">SUM(N41)</f>
        <v>0</v>
      </c>
      <c r="O42" s="183">
        <f t="shared" si="21"/>
        <v>0</v>
      </c>
      <c r="P42" s="183">
        <f t="shared" si="21"/>
        <v>0</v>
      </c>
      <c r="Q42" s="183">
        <f>N42+O42+P42</f>
        <v>0</v>
      </c>
      <c r="R42" s="183">
        <f>E42+I42+M42+Q42</f>
        <v>0</v>
      </c>
    </row>
    <row r="43" spans="1:18">
      <c r="A43" s="201" t="s">
        <v>173</v>
      </c>
      <c r="B43" s="254">
        <f>B39-B42</f>
        <v>0</v>
      </c>
      <c r="C43" s="254">
        <f t="shared" ref="C43:D43" si="22">C39-C42</f>
        <v>0</v>
      </c>
      <c r="D43" s="254">
        <f t="shared" si="22"/>
        <v>0</v>
      </c>
      <c r="E43" s="183">
        <f>SUM(B43:D43)</f>
        <v>0</v>
      </c>
      <c r="F43" s="254">
        <f t="shared" ref="F43:H43" si="23">F39-F42</f>
        <v>0</v>
      </c>
      <c r="G43" s="254">
        <f t="shared" si="23"/>
        <v>0</v>
      </c>
      <c r="H43" s="254">
        <f t="shared" si="23"/>
        <v>0</v>
      </c>
      <c r="I43" s="183">
        <f>F43+G43+H43</f>
        <v>0</v>
      </c>
      <c r="J43" s="254">
        <f t="shared" ref="J43:L43" si="24">J39-J42</f>
        <v>-218790.52000000014</v>
      </c>
      <c r="K43" s="254">
        <f t="shared" si="24"/>
        <v>0</v>
      </c>
      <c r="L43" s="254">
        <f t="shared" si="24"/>
        <v>0</v>
      </c>
      <c r="M43" s="183">
        <f>J43+K43+L43</f>
        <v>-218790.52000000014</v>
      </c>
      <c r="N43" s="254">
        <f t="shared" ref="N43:P43" si="25">N39-N42</f>
        <v>0</v>
      </c>
      <c r="O43" s="254">
        <f t="shared" si="25"/>
        <v>0</v>
      </c>
      <c r="P43" s="254">
        <f t="shared" si="25"/>
        <v>0</v>
      </c>
      <c r="Q43" s="183">
        <f>N43+O43+P43</f>
        <v>0</v>
      </c>
      <c r="R43" s="183">
        <f>E43+I43+M43+Q43</f>
        <v>-218790.52000000014</v>
      </c>
    </row>
    <row r="44" spans="1:18">
      <c r="A44" s="202" t="s">
        <v>174</v>
      </c>
      <c r="B44" s="184" t="e">
        <f>B43/B10</f>
        <v>#DIV/0!</v>
      </c>
      <c r="C44" s="184" t="e">
        <f t="shared" ref="C44:R44" si="26">C43/C10</f>
        <v>#DIV/0!</v>
      </c>
      <c r="D44" s="184" t="e">
        <f t="shared" si="26"/>
        <v>#DIV/0!</v>
      </c>
      <c r="E44" s="184" t="e">
        <f t="shared" si="26"/>
        <v>#DIV/0!</v>
      </c>
      <c r="F44" s="184" t="e">
        <f t="shared" si="26"/>
        <v>#DIV/0!</v>
      </c>
      <c r="G44" s="184" t="e">
        <f t="shared" si="26"/>
        <v>#DIV/0!</v>
      </c>
      <c r="H44" s="184" t="e">
        <f t="shared" si="26"/>
        <v>#DIV/0!</v>
      </c>
      <c r="I44" s="184" t="e">
        <f t="shared" si="26"/>
        <v>#DIV/0!</v>
      </c>
      <c r="J44" s="184">
        <f t="shared" si="26"/>
        <v>-0.22100209682299168</v>
      </c>
      <c r="K44" s="184" t="e">
        <f t="shared" si="26"/>
        <v>#DIV/0!</v>
      </c>
      <c r="L44" s="184" t="e">
        <f t="shared" si="26"/>
        <v>#DIV/0!</v>
      </c>
      <c r="M44" s="184">
        <f t="shared" si="26"/>
        <v>-0.22100209682299168</v>
      </c>
      <c r="N44" s="184" t="e">
        <f t="shared" si="26"/>
        <v>#DIV/0!</v>
      </c>
      <c r="O44" s="184" t="e">
        <f t="shared" si="26"/>
        <v>#DIV/0!</v>
      </c>
      <c r="P44" s="184" t="e">
        <f t="shared" si="26"/>
        <v>#DIV/0!</v>
      </c>
      <c r="Q44" s="184" t="e">
        <f t="shared" si="26"/>
        <v>#DIV/0!</v>
      </c>
      <c r="R44" s="184">
        <f t="shared" si="26"/>
        <v>-0.22100209682299168</v>
      </c>
    </row>
    <row r="45" spans="1:18">
      <c r="A45" s="203"/>
      <c r="B45" s="185"/>
      <c r="J45" s="249"/>
      <c r="K45" s="249"/>
      <c r="L45" s="249"/>
      <c r="M45" s="249"/>
      <c r="N45" s="249"/>
      <c r="O45" s="249"/>
      <c r="P45" s="249"/>
      <c r="Q45" s="249"/>
      <c r="R45" s="249"/>
    </row>
    <row r="46" spans="1:18">
      <c r="A46" s="199" t="s">
        <v>175</v>
      </c>
      <c r="B46" s="171"/>
      <c r="C46" s="171"/>
      <c r="D46" s="171"/>
      <c r="E46" s="251">
        <f>SUM(B46:D46)</f>
        <v>0</v>
      </c>
      <c r="F46" s="171"/>
      <c r="G46" s="171"/>
      <c r="H46" s="171"/>
      <c r="I46" s="251">
        <f>SUM(F46:H46)</f>
        <v>0</v>
      </c>
      <c r="J46" s="171">
        <f>'2019-07'!H46</f>
        <v>47400</v>
      </c>
      <c r="K46" s="171">
        <f>'2018-08'!H46</f>
        <v>0</v>
      </c>
      <c r="L46" s="171">
        <f>'2018-09'!H46</f>
        <v>0</v>
      </c>
      <c r="M46" s="251">
        <f>SUM(J46:L46)</f>
        <v>47400</v>
      </c>
      <c r="N46" s="171">
        <f>'2018-10'!H46</f>
        <v>0</v>
      </c>
      <c r="O46" s="171">
        <f>'2018-11'!H46</f>
        <v>0</v>
      </c>
      <c r="P46" s="171">
        <f>'2018-12'!H46</f>
        <v>0</v>
      </c>
      <c r="Q46" s="251">
        <f>SUM(N46:P46)</f>
        <v>0</v>
      </c>
      <c r="R46" s="252">
        <f t="shared" ref="R46:R47" si="27">E46+I46+M46+Q46</f>
        <v>47400</v>
      </c>
    </row>
    <row r="47" spans="1:18">
      <c r="A47" s="199" t="s">
        <v>176</v>
      </c>
      <c r="B47" s="171"/>
      <c r="C47" s="171"/>
      <c r="D47" s="171"/>
      <c r="E47" s="251">
        <f>SUM(B47:D47)</f>
        <v>0</v>
      </c>
      <c r="F47" s="171"/>
      <c r="G47" s="171"/>
      <c r="H47" s="171"/>
      <c r="I47" s="251">
        <f>SUM(F47:H47)</f>
        <v>0</v>
      </c>
      <c r="J47" s="171">
        <f>'2019-07'!H47</f>
        <v>0</v>
      </c>
      <c r="K47" s="171">
        <f>'2018-08'!H47</f>
        <v>0</v>
      </c>
      <c r="L47" s="171">
        <f>'2018-09'!H47</f>
        <v>0</v>
      </c>
      <c r="M47" s="251">
        <f>SUM(J47:L47)</f>
        <v>0</v>
      </c>
      <c r="N47" s="171">
        <f>'2018-10'!H47</f>
        <v>0</v>
      </c>
      <c r="O47" s="171">
        <f>'2018-11'!H47</f>
        <v>0</v>
      </c>
      <c r="P47" s="171">
        <f>'2018-12'!H47</f>
        <v>0</v>
      </c>
      <c r="Q47" s="251">
        <f>SUM(N47:P47)</f>
        <v>0</v>
      </c>
      <c r="R47" s="252">
        <f t="shared" si="27"/>
        <v>0</v>
      </c>
    </row>
    <row r="48" spans="1:18">
      <c r="A48" s="197" t="s">
        <v>177</v>
      </c>
      <c r="B48" s="178">
        <f t="shared" ref="B48:R48" si="28">B46-B47</f>
        <v>0</v>
      </c>
      <c r="C48" s="178">
        <f t="shared" si="28"/>
        <v>0</v>
      </c>
      <c r="D48" s="178">
        <f t="shared" si="28"/>
        <v>0</v>
      </c>
      <c r="E48" s="178">
        <f t="shared" si="28"/>
        <v>0</v>
      </c>
      <c r="F48" s="178">
        <f t="shared" si="28"/>
        <v>0</v>
      </c>
      <c r="G48" s="178">
        <f t="shared" si="28"/>
        <v>0</v>
      </c>
      <c r="H48" s="178">
        <f t="shared" si="28"/>
        <v>0</v>
      </c>
      <c r="I48" s="178">
        <f t="shared" si="28"/>
        <v>0</v>
      </c>
      <c r="J48" s="178">
        <f t="shared" si="28"/>
        <v>47400</v>
      </c>
      <c r="K48" s="178">
        <f t="shared" si="28"/>
        <v>0</v>
      </c>
      <c r="L48" s="178">
        <f t="shared" si="28"/>
        <v>0</v>
      </c>
      <c r="M48" s="178">
        <f t="shared" si="28"/>
        <v>47400</v>
      </c>
      <c r="N48" s="178">
        <f t="shared" si="28"/>
        <v>0</v>
      </c>
      <c r="O48" s="178">
        <f t="shared" si="28"/>
        <v>0</v>
      </c>
      <c r="P48" s="178">
        <f t="shared" si="28"/>
        <v>0</v>
      </c>
      <c r="Q48" s="178">
        <f t="shared" si="28"/>
        <v>0</v>
      </c>
      <c r="R48" s="178">
        <f t="shared" si="28"/>
        <v>47400</v>
      </c>
    </row>
    <row r="49" spans="1:61">
      <c r="A49" s="106"/>
      <c r="B49" s="44"/>
    </row>
    <row r="50" spans="1:61" s="170" customFormat="1">
      <c r="A50" s="105" t="s">
        <v>178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</row>
    <row r="51" spans="1:61" s="170" customFormat="1">
      <c r="A51" s="106" t="s">
        <v>179</v>
      </c>
      <c r="B51" s="44">
        <f>IFERROR(B10/B5,0)</f>
        <v>0</v>
      </c>
      <c r="C51" s="44">
        <f t="shared" ref="C51:R51" si="29">IFERROR(C10/C5,0)</f>
        <v>0</v>
      </c>
      <c r="D51" s="44">
        <f t="shared" si="29"/>
        <v>0</v>
      </c>
      <c r="E51" s="44">
        <f t="shared" si="29"/>
        <v>0</v>
      </c>
      <c r="F51" s="44">
        <f t="shared" si="29"/>
        <v>0</v>
      </c>
      <c r="G51" s="44">
        <f t="shared" si="29"/>
        <v>0</v>
      </c>
      <c r="H51" s="44">
        <f t="shared" si="29"/>
        <v>0</v>
      </c>
      <c r="I51" s="44">
        <f t="shared" si="29"/>
        <v>0</v>
      </c>
      <c r="J51" s="44">
        <f t="shared" si="29"/>
        <v>7071.3782857142851</v>
      </c>
      <c r="K51" s="44">
        <f t="shared" si="29"/>
        <v>0</v>
      </c>
      <c r="L51" s="44">
        <f t="shared" si="29"/>
        <v>0</v>
      </c>
      <c r="M51" s="44">
        <f t="shared" si="29"/>
        <v>21214.134857142857</v>
      </c>
      <c r="N51" s="44">
        <f t="shared" si="29"/>
        <v>0</v>
      </c>
      <c r="O51" s="44">
        <f t="shared" si="29"/>
        <v>0</v>
      </c>
      <c r="P51" s="44">
        <f t="shared" si="29"/>
        <v>0</v>
      </c>
      <c r="Q51" s="44">
        <f t="shared" si="29"/>
        <v>0</v>
      </c>
      <c r="R51" s="44">
        <f t="shared" si="29"/>
        <v>84856.539428571428</v>
      </c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</row>
    <row r="52" spans="1:61" s="170" customFormat="1">
      <c r="A52" s="106" t="s">
        <v>180</v>
      </c>
      <c r="B52" s="44">
        <f>IFERROR(B13/B5,0)</f>
        <v>0</v>
      </c>
      <c r="C52" s="44">
        <f t="shared" ref="C52:R52" si="30">IFERROR(C13/C5,0)</f>
        <v>0</v>
      </c>
      <c r="D52" s="44">
        <f t="shared" si="30"/>
        <v>0</v>
      </c>
      <c r="E52" s="44">
        <f t="shared" si="30"/>
        <v>0</v>
      </c>
      <c r="F52" s="44">
        <f t="shared" si="30"/>
        <v>0</v>
      </c>
      <c r="G52" s="44">
        <f t="shared" si="30"/>
        <v>0</v>
      </c>
      <c r="H52" s="44">
        <f t="shared" si="30"/>
        <v>0</v>
      </c>
      <c r="I52" s="44">
        <f t="shared" si="30"/>
        <v>0</v>
      </c>
      <c r="J52" s="44">
        <f t="shared" si="30"/>
        <v>8193.7142857142862</v>
      </c>
      <c r="K52" s="44">
        <f t="shared" si="30"/>
        <v>0</v>
      </c>
      <c r="L52" s="44">
        <f t="shared" si="30"/>
        <v>0</v>
      </c>
      <c r="M52" s="44">
        <f t="shared" si="30"/>
        <v>24581.142857142859</v>
      </c>
      <c r="N52" s="44">
        <f t="shared" si="30"/>
        <v>0</v>
      </c>
      <c r="O52" s="44">
        <f t="shared" si="30"/>
        <v>0</v>
      </c>
      <c r="P52" s="44">
        <f t="shared" si="30"/>
        <v>0</v>
      </c>
      <c r="Q52" s="44">
        <f t="shared" si="30"/>
        <v>0</v>
      </c>
      <c r="R52" s="44">
        <f t="shared" si="30"/>
        <v>98324.571428571435</v>
      </c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/>
      <c r="BI52" s="44"/>
    </row>
    <row r="53" spans="1:61" s="170" customFormat="1">
      <c r="A53" s="106" t="s">
        <v>181</v>
      </c>
      <c r="B53" s="44">
        <f>IFERROR(B10/(B13+B26),0)</f>
        <v>0</v>
      </c>
      <c r="C53" s="44">
        <f t="shared" ref="C53:R53" si="31">IFERROR(C10/(C13+C26),0)</f>
        <v>0</v>
      </c>
      <c r="D53" s="44">
        <f t="shared" si="31"/>
        <v>0</v>
      </c>
      <c r="E53" s="44">
        <f t="shared" si="31"/>
        <v>0</v>
      </c>
      <c r="F53" s="44">
        <f t="shared" si="31"/>
        <v>0</v>
      </c>
      <c r="G53" s="44">
        <f t="shared" si="31"/>
        <v>0</v>
      </c>
      <c r="H53" s="44">
        <f t="shared" si="31"/>
        <v>0</v>
      </c>
      <c r="I53" s="44">
        <f t="shared" si="31"/>
        <v>0</v>
      </c>
      <c r="J53" s="44">
        <f t="shared" si="31"/>
        <v>0.86335644150897284</v>
      </c>
      <c r="K53" s="44">
        <f t="shared" si="31"/>
        <v>0</v>
      </c>
      <c r="L53" s="44">
        <f t="shared" si="31"/>
        <v>0</v>
      </c>
      <c r="M53" s="44">
        <f t="shared" si="31"/>
        <v>0.86335644150897284</v>
      </c>
      <c r="N53" s="44">
        <f t="shared" si="31"/>
        <v>0</v>
      </c>
      <c r="O53" s="44">
        <f t="shared" si="31"/>
        <v>0</v>
      </c>
      <c r="P53" s="44">
        <f t="shared" si="31"/>
        <v>0</v>
      </c>
      <c r="Q53" s="44">
        <f t="shared" si="31"/>
        <v>0</v>
      </c>
      <c r="R53" s="44">
        <f t="shared" si="31"/>
        <v>0.86335644150897284</v>
      </c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44"/>
      <c r="BI53" s="44"/>
    </row>
    <row r="54" spans="1:61" s="170" customFormat="1">
      <c r="A54" s="106" t="s">
        <v>182</v>
      </c>
      <c r="B54" s="44">
        <f>IFERROR((B15+B26)/B10,0)</f>
        <v>0</v>
      </c>
      <c r="C54" s="44">
        <f t="shared" ref="C54:R54" si="32">IFERROR((C15+C26)/C10,0)</f>
        <v>0</v>
      </c>
      <c r="D54" s="44">
        <f t="shared" si="32"/>
        <v>0</v>
      </c>
      <c r="E54" s="44">
        <f t="shared" si="32"/>
        <v>0</v>
      </c>
      <c r="F54" s="44">
        <f t="shared" si="32"/>
        <v>0</v>
      </c>
      <c r="G54" s="44">
        <f t="shared" si="32"/>
        <v>0</v>
      </c>
      <c r="H54" s="44">
        <f t="shared" si="32"/>
        <v>0</v>
      </c>
      <c r="I54" s="44">
        <f t="shared" si="32"/>
        <v>0</v>
      </c>
      <c r="J54" s="44">
        <f t="shared" si="32"/>
        <v>0.10763642198021288</v>
      </c>
      <c r="K54" s="44">
        <f t="shared" si="32"/>
        <v>0</v>
      </c>
      <c r="L54" s="44">
        <f t="shared" si="32"/>
        <v>0</v>
      </c>
      <c r="M54" s="44">
        <f t="shared" si="32"/>
        <v>0.10763642198021288</v>
      </c>
      <c r="N54" s="44">
        <f t="shared" si="32"/>
        <v>0</v>
      </c>
      <c r="O54" s="44">
        <f>IFERROR((O16+O26)/O10,0)</f>
        <v>0</v>
      </c>
      <c r="P54" s="44">
        <f t="shared" si="32"/>
        <v>0</v>
      </c>
      <c r="Q54" s="44">
        <f t="shared" si="32"/>
        <v>0</v>
      </c>
      <c r="R54" s="44">
        <f t="shared" si="32"/>
        <v>0.10763642198021288</v>
      </c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44"/>
      <c r="BG54" s="44"/>
      <c r="BH54" s="44"/>
      <c r="BI54" s="44"/>
    </row>
    <row r="55" spans="1:61">
      <c r="A55" s="44"/>
      <c r="B55" s="44"/>
    </row>
    <row r="56" spans="1:61">
      <c r="A56" s="44"/>
      <c r="B56" s="44"/>
    </row>
    <row r="57" spans="1:61">
      <c r="A57" s="44"/>
      <c r="B57" s="44"/>
    </row>
    <row r="58" spans="1:61">
      <c r="A58" s="44"/>
      <c r="B58" s="44"/>
    </row>
    <row r="59" spans="1:61">
      <c r="A59" s="44"/>
      <c r="B59" s="44"/>
    </row>
    <row r="60" spans="1:61">
      <c r="A60" s="44"/>
      <c r="B60" s="44"/>
    </row>
    <row r="61" spans="1:61">
      <c r="A61" s="44"/>
      <c r="B61" s="44"/>
    </row>
    <row r="62" spans="1:61">
      <c r="A62" s="44"/>
      <c r="B62" s="44"/>
    </row>
    <row r="63" spans="1:61">
      <c r="A63" s="44"/>
      <c r="B63" s="44"/>
    </row>
    <row r="64" spans="1:61">
      <c r="A64" s="44"/>
      <c r="B64" s="44"/>
    </row>
    <row r="65" spans="1:2">
      <c r="A65" s="44"/>
      <c r="B65" s="44"/>
    </row>
    <row r="66" spans="1:2">
      <c r="A66" s="255" t="s">
        <v>183</v>
      </c>
      <c r="B66" s="44"/>
    </row>
    <row r="67" spans="1:2">
      <c r="B67" s="44"/>
    </row>
    <row r="68" spans="1:2">
      <c r="A68" s="256" t="s">
        <v>178</v>
      </c>
      <c r="B68" s="44"/>
    </row>
    <row r="69" spans="1:2">
      <c r="A69" s="255" t="s">
        <v>184</v>
      </c>
      <c r="B69" s="44"/>
    </row>
    <row r="70" spans="1:2">
      <c r="A70" s="255" t="s">
        <v>185</v>
      </c>
      <c r="B70" s="204"/>
    </row>
    <row r="71" spans="1:2">
      <c r="A71" s="255" t="s">
        <v>186</v>
      </c>
      <c r="B71" s="196"/>
    </row>
    <row r="72" spans="1:2">
      <c r="A72" s="255" t="s">
        <v>187</v>
      </c>
    </row>
    <row r="73" spans="1:2">
      <c r="A73" s="255" t="s">
        <v>188</v>
      </c>
      <c r="B73" s="204" t="e">
        <f>B14/B5</f>
        <v>#DIV/0!</v>
      </c>
    </row>
    <row r="74" spans="1:2">
      <c r="A74" s="255" t="s">
        <v>189</v>
      </c>
      <c r="B74" s="204" t="e">
        <f>(B19+B20+B21-B89)/B5</f>
        <v>#DIV/0!</v>
      </c>
    </row>
    <row r="75" spans="1:2">
      <c r="A75" s="255"/>
      <c r="B75" s="204" t="e">
        <f>B12/(B17+B18+B19)</f>
        <v>#DIV/0!</v>
      </c>
    </row>
    <row r="76" spans="1:2">
      <c r="A76" s="256" t="s">
        <v>190</v>
      </c>
      <c r="B76" s="170" t="e">
        <f>(B20+B21)/B14</f>
        <v>#DIV/0!</v>
      </c>
    </row>
    <row r="77" spans="1:2">
      <c r="A77" s="255" t="s">
        <v>191</v>
      </c>
      <c r="B77" s="170" t="e">
        <f>B35/B14</f>
        <v>#DIV/0!</v>
      </c>
    </row>
    <row r="78" spans="1:2">
      <c r="A78" s="255" t="s">
        <v>192</v>
      </c>
      <c r="B78" s="257" t="e">
        <f>ROUND(B5/(B4-B5),0)</f>
        <v>#DIV/0!</v>
      </c>
    </row>
    <row r="79" spans="1:2">
      <c r="A79" s="255" t="s">
        <v>193</v>
      </c>
    </row>
    <row r="80" spans="1:2">
      <c r="A80" s="255" t="s">
        <v>194</v>
      </c>
    </row>
    <row r="81" spans="1:2">
      <c r="A81" s="255" t="s">
        <v>195</v>
      </c>
    </row>
    <row r="82" spans="1:2">
      <c r="A82" s="255"/>
    </row>
    <row r="83" spans="1:2">
      <c r="A83" s="256" t="s">
        <v>196</v>
      </c>
    </row>
    <row r="84" spans="1:2">
      <c r="A84" s="255" t="s">
        <v>197</v>
      </c>
    </row>
    <row r="85" spans="1:2">
      <c r="A85" s="255" t="s">
        <v>198</v>
      </c>
    </row>
    <row r="86" spans="1:2">
      <c r="A86" s="255" t="s">
        <v>199</v>
      </c>
    </row>
    <row r="87" spans="1:2">
      <c r="A87" s="255"/>
    </row>
    <row r="88" spans="1:2">
      <c r="A88" s="256" t="s">
        <v>200</v>
      </c>
      <c r="B88" s="204"/>
    </row>
    <row r="89" spans="1:2">
      <c r="A89" s="255" t="s">
        <v>202</v>
      </c>
      <c r="B89" s="204"/>
    </row>
    <row r="90" spans="1:2">
      <c r="A90" s="255" t="s">
        <v>203</v>
      </c>
      <c r="B90" s="170">
        <f>B88+B89</f>
        <v>0</v>
      </c>
    </row>
    <row r="91" spans="1:2">
      <c r="A91" s="255" t="s">
        <v>204</v>
      </c>
    </row>
    <row r="92" spans="1:2">
      <c r="A92" s="255"/>
    </row>
    <row r="93" spans="1:2">
      <c r="A93" s="256" t="s">
        <v>205</v>
      </c>
      <c r="B93" s="204"/>
    </row>
    <row r="94" spans="1:2">
      <c r="A94" s="255" t="s">
        <v>206</v>
      </c>
      <c r="B94" s="204"/>
    </row>
    <row r="95" spans="1:2">
      <c r="A95" s="255" t="s">
        <v>207</v>
      </c>
      <c r="B95" s="170">
        <f>B93+B94</f>
        <v>0</v>
      </c>
    </row>
    <row r="96" spans="1:2">
      <c r="A96" s="255" t="s">
        <v>208</v>
      </c>
    </row>
    <row r="97" spans="1:18">
      <c r="A97" s="255"/>
    </row>
    <row r="98" spans="1:18">
      <c r="A98" s="256" t="s">
        <v>209</v>
      </c>
      <c r="B98" s="204"/>
    </row>
    <row r="99" spans="1:18">
      <c r="A99" s="258" t="s">
        <v>210</v>
      </c>
      <c r="B99" s="204"/>
    </row>
    <row r="100" spans="1:18">
      <c r="A100" s="259" t="s">
        <v>211</v>
      </c>
      <c r="B100" s="170">
        <f>B98-B99</f>
        <v>0</v>
      </c>
    </row>
    <row r="101" spans="1:18">
      <c r="A101" s="258" t="s">
        <v>212</v>
      </c>
    </row>
    <row r="102" spans="1:18">
      <c r="A102" s="259"/>
    </row>
    <row r="103" spans="1:18">
      <c r="A103" s="259" t="s">
        <v>213</v>
      </c>
      <c r="B103" s="170" t="e">
        <f>B14/#REF!/1000</f>
        <v>#REF!</v>
      </c>
    </row>
    <row r="104" spans="1:18">
      <c r="A104" s="259" t="s">
        <v>214</v>
      </c>
      <c r="B104" s="170" t="e">
        <f>-B25/#REF!/1000</f>
        <v>#REF!</v>
      </c>
    </row>
    <row r="105" spans="1:18">
      <c r="A105" s="259" t="s">
        <v>215</v>
      </c>
      <c r="B105" s="204" t="e">
        <f>B103+B104</f>
        <v>#REF!</v>
      </c>
    </row>
    <row r="106" spans="1:18">
      <c r="A106" s="258" t="s">
        <v>216</v>
      </c>
      <c r="C106" s="44" t="e">
        <f>C141-C39/#REF!</f>
        <v>#REF!</v>
      </c>
      <c r="D106" s="44" t="e">
        <f>D141-D39/#REF!</f>
        <v>#REF!</v>
      </c>
      <c r="E106" s="44" t="e">
        <f>E141-E39/#REF!</f>
        <v>#REF!</v>
      </c>
      <c r="F106" s="44" t="e">
        <f>F141-F39/#REF!</f>
        <v>#REF!</v>
      </c>
      <c r="G106" s="44" t="e">
        <f>G141-G39/#REF!</f>
        <v>#REF!</v>
      </c>
      <c r="H106" s="44" t="e">
        <f>H141-H39/#REF!</f>
        <v>#REF!</v>
      </c>
      <c r="I106" s="44" t="e">
        <f>I141-I39/#REF!</f>
        <v>#REF!</v>
      </c>
      <c r="J106" s="44" t="e">
        <f>J141-J39/#REF!</f>
        <v>#REF!</v>
      </c>
      <c r="K106" s="44" t="e">
        <f>K141-K39/#REF!</f>
        <v>#REF!</v>
      </c>
      <c r="L106" s="44" t="e">
        <f>L141-L39/#REF!</f>
        <v>#REF!</v>
      </c>
      <c r="M106" s="44" t="e">
        <f>M141-M39/#REF!</f>
        <v>#REF!</v>
      </c>
      <c r="N106" s="44" t="e">
        <f>N141-N39/#REF!</f>
        <v>#REF!</v>
      </c>
      <c r="O106" s="44" t="e">
        <f>O141-O39/#REF!</f>
        <v>#REF!</v>
      </c>
      <c r="P106" s="44" t="e">
        <f>P141-P39/#REF!</f>
        <v>#REF!</v>
      </c>
      <c r="Q106" s="44" t="e">
        <f>Q141-Q39/#REF!</f>
        <v>#REF!</v>
      </c>
      <c r="R106" s="44" t="e">
        <f>R141-R39/#REF!</f>
        <v>#REF!</v>
      </c>
    </row>
    <row r="107" spans="1:18">
      <c r="A107" s="259"/>
      <c r="B107" s="170" t="e">
        <f>-B32/#REF!/1000</f>
        <v>#REF!</v>
      </c>
      <c r="C107" s="244" t="s">
        <v>4</v>
      </c>
      <c r="D107" s="244" t="s">
        <v>5</v>
      </c>
      <c r="E107" s="245" t="s">
        <v>14</v>
      </c>
      <c r="F107" s="244" t="s">
        <v>133</v>
      </c>
      <c r="G107" s="244" t="s">
        <v>134</v>
      </c>
      <c r="H107" s="244" t="s">
        <v>135</v>
      </c>
      <c r="I107" s="245" t="s">
        <v>15</v>
      </c>
      <c r="J107" s="244" t="s">
        <v>16</v>
      </c>
      <c r="K107" s="244" t="s">
        <v>8</v>
      </c>
      <c r="L107" s="244" t="s">
        <v>9</v>
      </c>
      <c r="M107" s="245" t="s">
        <v>17</v>
      </c>
      <c r="N107" s="244" t="s">
        <v>136</v>
      </c>
      <c r="O107" s="244" t="s">
        <v>137</v>
      </c>
      <c r="P107" s="244" t="s">
        <v>138</v>
      </c>
      <c r="Q107" s="245" t="s">
        <v>18</v>
      </c>
      <c r="R107" s="244" t="s">
        <v>19</v>
      </c>
    </row>
    <row r="108" spans="1:18">
      <c r="A108" s="258" t="s">
        <v>217</v>
      </c>
      <c r="B108" s="170" t="e">
        <f>-B33/#REF!/1000</f>
        <v>#REF!</v>
      </c>
      <c r="C108" s="171" t="e">
        <f>C6/#REF!</f>
        <v>#REF!</v>
      </c>
      <c r="D108" s="171" t="e">
        <f>D6/#REF!</f>
        <v>#REF!</v>
      </c>
      <c r="E108" s="171" t="e">
        <f>SUM(B108:D108)</f>
        <v>#REF!</v>
      </c>
      <c r="F108" s="171" t="e">
        <f>F6/#REF!</f>
        <v>#REF!</v>
      </c>
      <c r="G108" s="171" t="e">
        <f>G6/#REF!</f>
        <v>#REF!</v>
      </c>
      <c r="H108" s="171" t="e">
        <f>H6/#REF!</f>
        <v>#REF!</v>
      </c>
      <c r="I108" s="171" t="e">
        <f>SUM(F108:H108)</f>
        <v>#REF!</v>
      </c>
      <c r="J108" s="171" t="e">
        <f>J6/#REF!</f>
        <v>#REF!</v>
      </c>
      <c r="K108" s="171" t="e">
        <f>K6/#REF!</f>
        <v>#REF!</v>
      </c>
      <c r="L108" s="171" t="e">
        <f>L6/#REF!</f>
        <v>#REF!</v>
      </c>
      <c r="M108" s="171" t="e">
        <f>SUM(J108:L108)</f>
        <v>#REF!</v>
      </c>
      <c r="N108" s="171" t="e">
        <f>N6/#REF!</f>
        <v>#REF!</v>
      </c>
      <c r="O108" s="171" t="e">
        <f>O6/#REF!</f>
        <v>#REF!</v>
      </c>
      <c r="P108" s="171" t="e">
        <f>P6/#REF!</f>
        <v>#REF!</v>
      </c>
      <c r="Q108" s="171" t="e">
        <f>SUM(N108:P108)</f>
        <v>#REF!</v>
      </c>
      <c r="R108" s="171" t="e">
        <f>E108+I108+M108+Q108</f>
        <v>#REF!</v>
      </c>
    </row>
    <row r="109" spans="1:18">
      <c r="B109" s="204" t="e">
        <f>-B34/#REF!/1000</f>
        <v>#REF!</v>
      </c>
      <c r="C109" s="171" t="e">
        <f>C7/#REF!</f>
        <v>#REF!</v>
      </c>
      <c r="D109" s="171" t="e">
        <f>D7/#REF!</f>
        <v>#REF!</v>
      </c>
      <c r="E109" s="171" t="e">
        <f>SUM(B109:D109)</f>
        <v>#REF!</v>
      </c>
      <c r="F109" s="171" t="e">
        <f>F7/#REF!</f>
        <v>#REF!</v>
      </c>
      <c r="G109" s="171" t="e">
        <f>G7/#REF!</f>
        <v>#REF!</v>
      </c>
      <c r="H109" s="171" t="e">
        <f>H7/#REF!</f>
        <v>#REF!</v>
      </c>
      <c r="I109" s="171" t="e">
        <f>SUM(F109:H109)</f>
        <v>#REF!</v>
      </c>
      <c r="J109" s="171" t="e">
        <f>J7/#REF!</f>
        <v>#REF!</v>
      </c>
      <c r="K109" s="171" t="e">
        <f>K7/#REF!</f>
        <v>#REF!</v>
      </c>
      <c r="L109" s="171" t="e">
        <f>L7/#REF!</f>
        <v>#REF!</v>
      </c>
      <c r="M109" s="171" t="e">
        <f>SUM(J109:L109)</f>
        <v>#REF!</v>
      </c>
      <c r="N109" s="171" t="e">
        <f>N7/#REF!</f>
        <v>#REF!</v>
      </c>
      <c r="O109" s="171" t="e">
        <f>O7/#REF!</f>
        <v>#REF!</v>
      </c>
      <c r="P109" s="171" t="e">
        <f>P7/#REF!</f>
        <v>#REF!</v>
      </c>
      <c r="Q109" s="171" t="e">
        <f>SUM(N109:P109)</f>
        <v>#REF!</v>
      </c>
      <c r="R109" s="171" t="e">
        <f t="shared" ref="R109:R124" si="33">E109+I109+M109+Q109</f>
        <v>#REF!</v>
      </c>
    </row>
    <row r="110" spans="1:18">
      <c r="A110" s="256" t="s">
        <v>218</v>
      </c>
      <c r="B110" s="170" t="e">
        <f>B107+B108+B109</f>
        <v>#REF!</v>
      </c>
      <c r="C110" s="171" t="e">
        <f>C8/#REF!</f>
        <v>#REF!</v>
      </c>
      <c r="D110" s="171" t="e">
        <f>D8/#REF!</f>
        <v>#REF!</v>
      </c>
      <c r="E110" s="171" t="e">
        <f>SUM(B110:D110)</f>
        <v>#REF!</v>
      </c>
      <c r="F110" s="171" t="e">
        <f>F8/#REF!</f>
        <v>#REF!</v>
      </c>
      <c r="G110" s="171" t="e">
        <f>G8/#REF!</f>
        <v>#REF!</v>
      </c>
      <c r="H110" s="171" t="e">
        <f>H8/#REF!</f>
        <v>#REF!</v>
      </c>
      <c r="I110" s="171" t="e">
        <f>SUM(F110:H110)</f>
        <v>#REF!</v>
      </c>
      <c r="J110" s="171" t="e">
        <f>J8/#REF!</f>
        <v>#REF!</v>
      </c>
      <c r="K110" s="171" t="e">
        <f>K8/#REF!</f>
        <v>#REF!</v>
      </c>
      <c r="L110" s="171" t="e">
        <f>L8/#REF!</f>
        <v>#REF!</v>
      </c>
      <c r="M110" s="171" t="e">
        <f>SUM(J110:L110)</f>
        <v>#REF!</v>
      </c>
      <c r="N110" s="171" t="e">
        <f>N8/#REF!</f>
        <v>#REF!</v>
      </c>
      <c r="O110" s="171" t="e">
        <f>O8/#REF!</f>
        <v>#REF!</v>
      </c>
      <c r="P110" s="171" t="e">
        <f>P8/#REF!</f>
        <v>#REF!</v>
      </c>
      <c r="Q110" s="171" t="e">
        <f>SUM(N110:P110)</f>
        <v>#REF!</v>
      </c>
      <c r="R110" s="171" t="e">
        <f t="shared" si="33"/>
        <v>#REF!</v>
      </c>
    </row>
    <row r="111" spans="1:18">
      <c r="A111" s="258" t="s">
        <v>210</v>
      </c>
      <c r="C111" s="171" t="e">
        <f>C9/#REF!</f>
        <v>#REF!</v>
      </c>
      <c r="D111" s="171" t="e">
        <f>D9/#REF!</f>
        <v>#REF!</v>
      </c>
      <c r="E111" s="171" t="e">
        <f t="shared" ref="E111:E124" si="34">SUM(B111:D111)</f>
        <v>#REF!</v>
      </c>
      <c r="F111" s="171" t="e">
        <f>F9/#REF!</f>
        <v>#REF!</v>
      </c>
      <c r="G111" s="171" t="e">
        <f>G9/#REF!</f>
        <v>#REF!</v>
      </c>
      <c r="H111" s="171" t="e">
        <f>H9/#REF!</f>
        <v>#REF!</v>
      </c>
      <c r="I111" s="171" t="e">
        <f t="shared" ref="I111:I124" si="35">SUM(F111:H111)</f>
        <v>#REF!</v>
      </c>
      <c r="J111" s="171" t="e">
        <f>J9/#REF!</f>
        <v>#REF!</v>
      </c>
      <c r="K111" s="171" t="e">
        <f>K9/#REF!</f>
        <v>#REF!</v>
      </c>
      <c r="L111" s="171" t="e">
        <f>L9/#REF!</f>
        <v>#REF!</v>
      </c>
      <c r="M111" s="171" t="e">
        <f t="shared" ref="M111:M124" si="36">SUM(J111:L111)</f>
        <v>#REF!</v>
      </c>
      <c r="N111" s="171" t="e">
        <f>N9/#REF!</f>
        <v>#REF!</v>
      </c>
      <c r="O111" s="171" t="e">
        <f>O9/#REF!</f>
        <v>#REF!</v>
      </c>
      <c r="P111" s="171" t="e">
        <f>P9/#REF!</f>
        <v>#REF!</v>
      </c>
      <c r="Q111" s="171" t="e">
        <f t="shared" ref="Q111:Q124" si="37">SUM(N111:P111)</f>
        <v>#REF!</v>
      </c>
      <c r="R111" s="171" t="e">
        <f t="shared" si="33"/>
        <v>#REF!</v>
      </c>
    </row>
    <row r="112" spans="1:18">
      <c r="A112" s="259" t="s">
        <v>211</v>
      </c>
      <c r="B112" s="170" t="e">
        <f>B105-B110</f>
        <v>#REF!</v>
      </c>
      <c r="C112" s="175" t="e">
        <f>C110-C111</f>
        <v>#REF!</v>
      </c>
      <c r="D112" s="175" t="e">
        <f>D110-D111</f>
        <v>#REF!</v>
      </c>
      <c r="E112" s="178" t="e">
        <f t="shared" si="34"/>
        <v>#REF!</v>
      </c>
      <c r="F112" s="175" t="e">
        <f>F110-F111</f>
        <v>#REF!</v>
      </c>
      <c r="G112" s="175" t="e">
        <f>G110-G111</f>
        <v>#REF!</v>
      </c>
      <c r="H112" s="175" t="e">
        <f>H110-H111</f>
        <v>#REF!</v>
      </c>
      <c r="I112" s="178" t="e">
        <f t="shared" si="35"/>
        <v>#REF!</v>
      </c>
      <c r="J112" s="175" t="e">
        <f>J110-J111</f>
        <v>#REF!</v>
      </c>
      <c r="K112" s="175" t="e">
        <f>K110-K111</f>
        <v>#REF!</v>
      </c>
      <c r="L112" s="175" t="e">
        <f>L110-L111</f>
        <v>#REF!</v>
      </c>
      <c r="M112" s="178" t="e">
        <f t="shared" si="36"/>
        <v>#REF!</v>
      </c>
      <c r="N112" s="175" t="e">
        <f>N110-N111</f>
        <v>#REF!</v>
      </c>
      <c r="O112" s="175" t="e">
        <f>O110-O111</f>
        <v>#REF!</v>
      </c>
      <c r="P112" s="175" t="e">
        <f>P110-P111</f>
        <v>#REF!</v>
      </c>
      <c r="Q112" s="178" t="e">
        <f t="shared" si="37"/>
        <v>#REF!</v>
      </c>
      <c r="R112" s="178" t="e">
        <f t="shared" si="33"/>
        <v>#REF!</v>
      </c>
    </row>
    <row r="113" spans="1:18">
      <c r="A113" s="258" t="s">
        <v>212</v>
      </c>
      <c r="C113" s="171" t="e">
        <f>C11/#REF!</f>
        <v>#REF!</v>
      </c>
      <c r="D113" s="171" t="e">
        <f>D11/#REF!</f>
        <v>#REF!</v>
      </c>
      <c r="E113" s="171" t="e">
        <f t="shared" si="34"/>
        <v>#REF!</v>
      </c>
      <c r="F113" s="171" t="e">
        <f>F11/#REF!</f>
        <v>#REF!</v>
      </c>
      <c r="G113" s="171" t="e">
        <f>G11/#REF!</f>
        <v>#REF!</v>
      </c>
      <c r="H113" s="171" t="e">
        <f>H11/#REF!</f>
        <v>#REF!</v>
      </c>
      <c r="I113" s="171" t="e">
        <f t="shared" si="35"/>
        <v>#REF!</v>
      </c>
      <c r="J113" s="171" t="e">
        <f>J11/#REF!</f>
        <v>#REF!</v>
      </c>
      <c r="K113" s="171" t="e">
        <f>K11/#REF!</f>
        <v>#REF!</v>
      </c>
      <c r="L113" s="171" t="e">
        <f>L11/#REF!</f>
        <v>#REF!</v>
      </c>
      <c r="M113" s="171" t="e">
        <f t="shared" si="36"/>
        <v>#REF!</v>
      </c>
      <c r="N113" s="171" t="e">
        <f>N11/#REF!</f>
        <v>#REF!</v>
      </c>
      <c r="O113" s="171" t="e">
        <f>O11/#REF!</f>
        <v>#REF!</v>
      </c>
      <c r="P113" s="171" t="e">
        <f>P11/#REF!</f>
        <v>#REF!</v>
      </c>
      <c r="Q113" s="171" t="e">
        <f t="shared" si="37"/>
        <v>#REF!</v>
      </c>
      <c r="R113" s="171" t="e">
        <f t="shared" si="33"/>
        <v>#REF!</v>
      </c>
    </row>
    <row r="114" spans="1:18">
      <c r="A114" s="259"/>
      <c r="C114" s="171" t="e">
        <f>C12/#REF!</f>
        <v>#REF!</v>
      </c>
      <c r="D114" s="171" t="e">
        <f>D12/#REF!</f>
        <v>#REF!</v>
      </c>
      <c r="E114" s="171" t="e">
        <f t="shared" si="34"/>
        <v>#REF!</v>
      </c>
      <c r="F114" s="171" t="e">
        <f>F12/#REF!</f>
        <v>#REF!</v>
      </c>
      <c r="G114" s="171" t="e">
        <f>G12/#REF!</f>
        <v>#REF!</v>
      </c>
      <c r="H114" s="171" t="e">
        <f>H12/#REF!</f>
        <v>#REF!</v>
      </c>
      <c r="I114" s="171" t="e">
        <f t="shared" si="35"/>
        <v>#REF!</v>
      </c>
      <c r="J114" s="171" t="e">
        <f>J12/#REF!</f>
        <v>#REF!</v>
      </c>
      <c r="K114" s="171" t="e">
        <f>K12/#REF!</f>
        <v>#REF!</v>
      </c>
      <c r="L114" s="171" t="e">
        <f>L12/#REF!</f>
        <v>#REF!</v>
      </c>
      <c r="M114" s="171" t="e">
        <f t="shared" si="36"/>
        <v>#REF!</v>
      </c>
      <c r="N114" s="171" t="e">
        <f>N12/#REF!</f>
        <v>#REF!</v>
      </c>
      <c r="O114" s="171" t="e">
        <f>O12/#REF!</f>
        <v>#REF!</v>
      </c>
      <c r="P114" s="171" t="e">
        <f>P12/#REF!</f>
        <v>#REF!</v>
      </c>
      <c r="Q114" s="171" t="e">
        <f t="shared" si="37"/>
        <v>#REF!</v>
      </c>
      <c r="R114" s="171" t="e">
        <f t="shared" si="33"/>
        <v>#REF!</v>
      </c>
    </row>
    <row r="115" spans="1:18">
      <c r="A115" s="259" t="s">
        <v>213</v>
      </c>
      <c r="C115" s="171" t="e">
        <f>C13/#REF!</f>
        <v>#REF!</v>
      </c>
      <c r="D115" s="171" t="e">
        <f>D13/#REF!</f>
        <v>#REF!</v>
      </c>
      <c r="E115" s="171" t="e">
        <f t="shared" si="34"/>
        <v>#REF!</v>
      </c>
      <c r="F115" s="171" t="e">
        <f>F13/#REF!</f>
        <v>#REF!</v>
      </c>
      <c r="G115" s="171" t="e">
        <f>G13/#REF!</f>
        <v>#REF!</v>
      </c>
      <c r="H115" s="171" t="e">
        <f>H13/#REF!</f>
        <v>#REF!</v>
      </c>
      <c r="I115" s="171" t="e">
        <f t="shared" si="35"/>
        <v>#REF!</v>
      </c>
      <c r="J115" s="171" t="e">
        <f>J13/#REF!</f>
        <v>#REF!</v>
      </c>
      <c r="K115" s="171" t="e">
        <f>K13/#REF!</f>
        <v>#REF!</v>
      </c>
      <c r="L115" s="171" t="e">
        <f>L13/#REF!</f>
        <v>#REF!</v>
      </c>
      <c r="M115" s="171" t="e">
        <f t="shared" si="36"/>
        <v>#REF!</v>
      </c>
      <c r="N115" s="171" t="e">
        <f>N13/#REF!</f>
        <v>#REF!</v>
      </c>
      <c r="O115" s="171" t="e">
        <f>O13/#REF!</f>
        <v>#REF!</v>
      </c>
      <c r="P115" s="171" t="e">
        <f>P13/#REF!</f>
        <v>#REF!</v>
      </c>
      <c r="Q115" s="171" t="e">
        <f t="shared" si="37"/>
        <v>#REF!</v>
      </c>
      <c r="R115" s="171" t="e">
        <f t="shared" si="33"/>
        <v>#REF!</v>
      </c>
    </row>
    <row r="116" spans="1:18">
      <c r="A116" s="259" t="s">
        <v>214</v>
      </c>
      <c r="C116" s="171" t="e">
        <f>C14/#REF!</f>
        <v>#REF!</v>
      </c>
      <c r="D116" s="171" t="e">
        <f>D14/#REF!</f>
        <v>#REF!</v>
      </c>
      <c r="E116" s="171" t="e">
        <f t="shared" si="34"/>
        <v>#REF!</v>
      </c>
      <c r="F116" s="171" t="e">
        <f>F14/#REF!</f>
        <v>#REF!</v>
      </c>
      <c r="G116" s="171" t="e">
        <f>G14/#REF!</f>
        <v>#REF!</v>
      </c>
      <c r="H116" s="171" t="e">
        <f>H14/#REF!</f>
        <v>#REF!</v>
      </c>
      <c r="I116" s="171" t="e">
        <f t="shared" si="35"/>
        <v>#REF!</v>
      </c>
      <c r="J116" s="171" t="e">
        <f>J14/#REF!</f>
        <v>#REF!</v>
      </c>
      <c r="K116" s="171" t="e">
        <f>K14/#REF!</f>
        <v>#REF!</v>
      </c>
      <c r="L116" s="171" t="e">
        <f>L14/#REF!</f>
        <v>#REF!</v>
      </c>
      <c r="M116" s="171" t="e">
        <f t="shared" si="36"/>
        <v>#REF!</v>
      </c>
      <c r="N116" s="171" t="e">
        <f>N14/#REF!</f>
        <v>#REF!</v>
      </c>
      <c r="O116" s="171" t="e">
        <f>O15/#REF!</f>
        <v>#REF!</v>
      </c>
      <c r="P116" s="171" t="e">
        <f>P14/#REF!</f>
        <v>#REF!</v>
      </c>
      <c r="Q116" s="171" t="e">
        <f t="shared" si="37"/>
        <v>#REF!</v>
      </c>
      <c r="R116" s="171" t="e">
        <f t="shared" si="33"/>
        <v>#REF!</v>
      </c>
    </row>
    <row r="117" spans="1:18">
      <c r="A117" s="259" t="s">
        <v>215</v>
      </c>
      <c r="B117" s="204">
        <f>B115+B116</f>
        <v>0</v>
      </c>
      <c r="C117" s="171" t="e">
        <f>C15/#REF!</f>
        <v>#REF!</v>
      </c>
      <c r="D117" s="171" t="e">
        <f>D15/#REF!</f>
        <v>#REF!</v>
      </c>
      <c r="E117" s="171" t="e">
        <f t="shared" si="34"/>
        <v>#REF!</v>
      </c>
      <c r="F117" s="171" t="e">
        <f>F15/#REF!</f>
        <v>#REF!</v>
      </c>
      <c r="G117" s="171" t="e">
        <f>G15/#REF!</f>
        <v>#REF!</v>
      </c>
      <c r="H117" s="171" t="e">
        <f>H15/#REF!</f>
        <v>#REF!</v>
      </c>
      <c r="I117" s="171" t="e">
        <f t="shared" si="35"/>
        <v>#REF!</v>
      </c>
      <c r="J117" s="171" t="e">
        <f>J15/#REF!</f>
        <v>#REF!</v>
      </c>
      <c r="K117" s="171" t="e">
        <f>K15/#REF!</f>
        <v>#REF!</v>
      </c>
      <c r="L117" s="171" t="e">
        <f>L15/#REF!</f>
        <v>#REF!</v>
      </c>
      <c r="M117" s="171" t="e">
        <f t="shared" si="36"/>
        <v>#REF!</v>
      </c>
      <c r="N117" s="171" t="e">
        <f>N15/#REF!</f>
        <v>#REF!</v>
      </c>
      <c r="O117" s="171" t="e">
        <f>O16/#REF!</f>
        <v>#REF!</v>
      </c>
      <c r="P117" s="171" t="e">
        <f>P15/#REF!</f>
        <v>#REF!</v>
      </c>
      <c r="Q117" s="171" t="e">
        <f t="shared" si="37"/>
        <v>#REF!</v>
      </c>
      <c r="R117" s="171" t="e">
        <f t="shared" si="33"/>
        <v>#REF!</v>
      </c>
    </row>
    <row r="118" spans="1:18">
      <c r="A118" s="258" t="s">
        <v>216</v>
      </c>
      <c r="C118" s="171" t="e">
        <f>C16/#REF!</f>
        <v>#REF!</v>
      </c>
      <c r="D118" s="171" t="e">
        <f>D16/#REF!</f>
        <v>#REF!</v>
      </c>
      <c r="E118" s="171" t="e">
        <f t="shared" si="34"/>
        <v>#REF!</v>
      </c>
      <c r="F118" s="171" t="e">
        <f>F16/#REF!</f>
        <v>#REF!</v>
      </c>
      <c r="G118" s="171" t="e">
        <f>G16/#REF!</f>
        <v>#REF!</v>
      </c>
      <c r="H118" s="171" t="e">
        <f>H16/#REF!</f>
        <v>#REF!</v>
      </c>
      <c r="I118" s="171" t="e">
        <f t="shared" si="35"/>
        <v>#REF!</v>
      </c>
      <c r="J118" s="171" t="e">
        <f>J16/#REF!</f>
        <v>#REF!</v>
      </c>
      <c r="K118" s="171" t="e">
        <f>K16/#REF!</f>
        <v>#REF!</v>
      </c>
      <c r="L118" s="171" t="e">
        <f>L16/#REF!</f>
        <v>#REF!</v>
      </c>
      <c r="M118" s="171" t="e">
        <f t="shared" si="36"/>
        <v>#REF!</v>
      </c>
      <c r="N118" s="171" t="e">
        <f>N16/#REF!</f>
        <v>#REF!</v>
      </c>
      <c r="O118" s="171" t="e">
        <f>O17/#REF!</f>
        <v>#REF!</v>
      </c>
      <c r="P118" s="171" t="e">
        <f>P16/#REF!</f>
        <v>#REF!</v>
      </c>
      <c r="Q118" s="171" t="e">
        <f t="shared" si="37"/>
        <v>#REF!</v>
      </c>
      <c r="R118" s="171" t="e">
        <f t="shared" si="33"/>
        <v>#REF!</v>
      </c>
    </row>
    <row r="119" spans="1:18">
      <c r="A119" s="259"/>
      <c r="C119" s="171" t="e">
        <f>C17/#REF!</f>
        <v>#REF!</v>
      </c>
      <c r="D119" s="171" t="e">
        <f>D17/#REF!</f>
        <v>#REF!</v>
      </c>
      <c r="E119" s="171" t="e">
        <f t="shared" si="34"/>
        <v>#REF!</v>
      </c>
      <c r="F119" s="171" t="e">
        <f>F17/#REF!</f>
        <v>#REF!</v>
      </c>
      <c r="G119" s="171" t="e">
        <f>G17/#REF!</f>
        <v>#REF!</v>
      </c>
      <c r="H119" s="171" t="e">
        <f>H17/#REF!</f>
        <v>#REF!</v>
      </c>
      <c r="I119" s="171" t="e">
        <f t="shared" si="35"/>
        <v>#REF!</v>
      </c>
      <c r="J119" s="171" t="e">
        <f>J17/#REF!</f>
        <v>#REF!</v>
      </c>
      <c r="K119" s="171" t="e">
        <f>K17/#REF!</f>
        <v>#REF!</v>
      </c>
      <c r="L119" s="171" t="e">
        <f>L17/#REF!</f>
        <v>#REF!</v>
      </c>
      <c r="M119" s="171" t="e">
        <f t="shared" si="36"/>
        <v>#REF!</v>
      </c>
      <c r="N119" s="171" t="e">
        <f>N17/#REF!</f>
        <v>#REF!</v>
      </c>
      <c r="O119" s="171" t="e">
        <f>O18/#REF!</f>
        <v>#REF!</v>
      </c>
      <c r="P119" s="171" t="e">
        <f>P17/#REF!</f>
        <v>#REF!</v>
      </c>
      <c r="Q119" s="171" t="e">
        <f t="shared" si="37"/>
        <v>#REF!</v>
      </c>
      <c r="R119" s="171" t="e">
        <f t="shared" si="33"/>
        <v>#REF!</v>
      </c>
    </row>
    <row r="120" spans="1:18">
      <c r="A120" s="258" t="s">
        <v>217</v>
      </c>
      <c r="C120" s="171" t="e">
        <f>C18/#REF!</f>
        <v>#REF!</v>
      </c>
      <c r="D120" s="171" t="e">
        <f>D18/#REF!</f>
        <v>#REF!</v>
      </c>
      <c r="E120" s="171" t="e">
        <f t="shared" si="34"/>
        <v>#REF!</v>
      </c>
      <c r="F120" s="171" t="e">
        <f>F18/#REF!</f>
        <v>#REF!</v>
      </c>
      <c r="G120" s="171" t="e">
        <f>G18/#REF!</f>
        <v>#REF!</v>
      </c>
      <c r="H120" s="171" t="e">
        <f>H18/#REF!</f>
        <v>#REF!</v>
      </c>
      <c r="I120" s="171" t="e">
        <f t="shared" si="35"/>
        <v>#REF!</v>
      </c>
      <c r="J120" s="171" t="e">
        <f>J18/#REF!</f>
        <v>#REF!</v>
      </c>
      <c r="K120" s="171" t="e">
        <f>K18/#REF!</f>
        <v>#REF!</v>
      </c>
      <c r="L120" s="171" t="e">
        <f>L18/#REF!</f>
        <v>#REF!</v>
      </c>
      <c r="M120" s="171" t="e">
        <f t="shared" si="36"/>
        <v>#REF!</v>
      </c>
      <c r="N120" s="171" t="e">
        <f>N18/#REF!</f>
        <v>#REF!</v>
      </c>
      <c r="O120" s="171" t="e">
        <f>O19/#REF!</f>
        <v>#REF!</v>
      </c>
      <c r="P120" s="171" t="e">
        <f>P18/#REF!</f>
        <v>#REF!</v>
      </c>
      <c r="Q120" s="171" t="e">
        <f t="shared" si="37"/>
        <v>#REF!</v>
      </c>
      <c r="R120" s="171" t="e">
        <f t="shared" si="33"/>
        <v>#REF!</v>
      </c>
    </row>
    <row r="121" spans="1:18">
      <c r="B121" s="204"/>
      <c r="C121" s="171" t="e">
        <f>C19/#REF!</f>
        <v>#REF!</v>
      </c>
      <c r="D121" s="171" t="e">
        <f>D19/#REF!</f>
        <v>#REF!</v>
      </c>
      <c r="E121" s="171" t="e">
        <f t="shared" si="34"/>
        <v>#REF!</v>
      </c>
      <c r="F121" s="171" t="e">
        <f>F19/#REF!</f>
        <v>#REF!</v>
      </c>
      <c r="G121" s="171" t="e">
        <f>G19/#REF!</f>
        <v>#REF!</v>
      </c>
      <c r="H121" s="171" t="e">
        <f>H19/#REF!</f>
        <v>#REF!</v>
      </c>
      <c r="I121" s="171" t="e">
        <f t="shared" si="35"/>
        <v>#REF!</v>
      </c>
      <c r="J121" s="171" t="e">
        <f>J19/#REF!</f>
        <v>#REF!</v>
      </c>
      <c r="K121" s="171" t="e">
        <f>K19/#REF!</f>
        <v>#REF!</v>
      </c>
      <c r="L121" s="171" t="e">
        <f>L19/#REF!</f>
        <v>#REF!</v>
      </c>
      <c r="M121" s="171" t="e">
        <f t="shared" si="36"/>
        <v>#REF!</v>
      </c>
      <c r="N121" s="171" t="e">
        <f>N19/#REF!</f>
        <v>#REF!</v>
      </c>
      <c r="O121" s="171" t="e">
        <f>O20/#REF!</f>
        <v>#REF!</v>
      </c>
      <c r="P121" s="171" t="e">
        <f>P19/#REF!</f>
        <v>#REF!</v>
      </c>
      <c r="Q121" s="171" t="e">
        <f t="shared" si="37"/>
        <v>#REF!</v>
      </c>
      <c r="R121" s="171" t="e">
        <f t="shared" si="33"/>
        <v>#REF!</v>
      </c>
    </row>
    <row r="122" spans="1:18">
      <c r="A122" s="256" t="s">
        <v>219</v>
      </c>
      <c r="B122" s="170">
        <f>B119+B120+B121</f>
        <v>0</v>
      </c>
      <c r="C122" s="171" t="e">
        <f>C20/#REF!</f>
        <v>#REF!</v>
      </c>
      <c r="D122" s="171" t="e">
        <f>D20/#REF!</f>
        <v>#REF!</v>
      </c>
      <c r="E122" s="171" t="e">
        <f t="shared" si="34"/>
        <v>#REF!</v>
      </c>
      <c r="F122" s="171" t="e">
        <f>F20/#REF!</f>
        <v>#REF!</v>
      </c>
      <c r="G122" s="171" t="e">
        <f>G20/#REF!</f>
        <v>#REF!</v>
      </c>
      <c r="H122" s="171" t="e">
        <f>H20/#REF!</f>
        <v>#REF!</v>
      </c>
      <c r="I122" s="171" t="e">
        <f t="shared" si="35"/>
        <v>#REF!</v>
      </c>
      <c r="J122" s="171" t="e">
        <f>J20/#REF!</f>
        <v>#REF!</v>
      </c>
      <c r="K122" s="171" t="e">
        <f>K20/#REF!</f>
        <v>#REF!</v>
      </c>
      <c r="L122" s="171" t="e">
        <f>L20/#REF!</f>
        <v>#REF!</v>
      </c>
      <c r="M122" s="171" t="e">
        <f t="shared" si="36"/>
        <v>#REF!</v>
      </c>
      <c r="N122" s="171" t="e">
        <f>N20/#REF!</f>
        <v>#REF!</v>
      </c>
      <c r="O122" s="171" t="e">
        <f>#REF!/#REF!</f>
        <v>#REF!</v>
      </c>
      <c r="P122" s="171" t="e">
        <f>P20/#REF!</f>
        <v>#REF!</v>
      </c>
      <c r="Q122" s="171" t="e">
        <f t="shared" si="37"/>
        <v>#REF!</v>
      </c>
      <c r="R122" s="171" t="e">
        <f t="shared" si="33"/>
        <v>#REF!</v>
      </c>
    </row>
    <row r="123" spans="1:18">
      <c r="A123" s="258" t="s">
        <v>210</v>
      </c>
      <c r="C123" s="177" t="e">
        <f>SUM(C113:C115,C118:C122)</f>
        <v>#REF!</v>
      </c>
      <c r="D123" s="177" t="e">
        <f>SUM(D113:D115,D118:D122)</f>
        <v>#REF!</v>
      </c>
      <c r="E123" s="178" t="e">
        <f t="shared" si="34"/>
        <v>#REF!</v>
      </c>
      <c r="F123" s="177" t="e">
        <f>SUM(F113:F115,F118:F122)</f>
        <v>#REF!</v>
      </c>
      <c r="G123" s="177" t="e">
        <f>SUM(G113:G115,G118:G122)</f>
        <v>#REF!</v>
      </c>
      <c r="H123" s="177" t="e">
        <f>SUM(H113:H115,H118:H122)</f>
        <v>#REF!</v>
      </c>
      <c r="I123" s="178" t="e">
        <f t="shared" si="35"/>
        <v>#REF!</v>
      </c>
      <c r="J123" s="177" t="e">
        <f>SUM(J113:J115,J118:J122)</f>
        <v>#REF!</v>
      </c>
      <c r="K123" s="177" t="e">
        <f>SUM(K113:K115,K118:K122)</f>
        <v>#REF!</v>
      </c>
      <c r="L123" s="177" t="e">
        <f>SUM(L113:L115,L118:L122)</f>
        <v>#REF!</v>
      </c>
      <c r="M123" s="178" t="e">
        <f t="shared" si="36"/>
        <v>#REF!</v>
      </c>
      <c r="N123" s="177" t="e">
        <f>SUM(N113:N115,N118:N122)</f>
        <v>#REF!</v>
      </c>
      <c r="O123" s="177" t="e">
        <f>SUM(O113:O115,O118:O122)</f>
        <v>#REF!</v>
      </c>
      <c r="P123" s="177" t="e">
        <f>SUM(P113:P115,P118:P122)</f>
        <v>#REF!</v>
      </c>
      <c r="Q123" s="178" t="e">
        <f t="shared" si="37"/>
        <v>#REF!</v>
      </c>
      <c r="R123" s="177" t="e">
        <f t="shared" si="33"/>
        <v>#REF!</v>
      </c>
    </row>
    <row r="124" spans="1:18">
      <c r="A124" s="259" t="s">
        <v>211</v>
      </c>
      <c r="B124" s="170">
        <f>B117-B122</f>
        <v>0</v>
      </c>
      <c r="C124" s="178" t="e">
        <f>C112-C123</f>
        <v>#REF!</v>
      </c>
      <c r="D124" s="178" t="e">
        <f>D112-D123</f>
        <v>#REF!</v>
      </c>
      <c r="E124" s="178" t="e">
        <f t="shared" si="34"/>
        <v>#REF!</v>
      </c>
      <c r="F124" s="178" t="e">
        <f>F112-F123</f>
        <v>#REF!</v>
      </c>
      <c r="G124" s="178" t="e">
        <f>G112-G123</f>
        <v>#REF!</v>
      </c>
      <c r="H124" s="178" t="e">
        <f>H112-H123</f>
        <v>#REF!</v>
      </c>
      <c r="I124" s="178" t="e">
        <f t="shared" si="35"/>
        <v>#REF!</v>
      </c>
      <c r="J124" s="178" t="e">
        <f>J112-J123</f>
        <v>#REF!</v>
      </c>
      <c r="K124" s="178" t="e">
        <f>K112-K123</f>
        <v>#REF!</v>
      </c>
      <c r="L124" s="178" t="e">
        <f>L112-L123</f>
        <v>#REF!</v>
      </c>
      <c r="M124" s="178" t="e">
        <f t="shared" si="36"/>
        <v>#REF!</v>
      </c>
      <c r="N124" s="178" t="e">
        <f>N112-N123</f>
        <v>#REF!</v>
      </c>
      <c r="O124" s="178" t="e">
        <f>O112-O123</f>
        <v>#REF!</v>
      </c>
      <c r="P124" s="178" t="e">
        <f>P112-P123</f>
        <v>#REF!</v>
      </c>
      <c r="Q124" s="178" t="e">
        <f t="shared" si="37"/>
        <v>#REF!</v>
      </c>
      <c r="R124" s="178" t="e">
        <f t="shared" si="33"/>
        <v>#REF!</v>
      </c>
    </row>
    <row r="125" spans="1:18" s="179" customFormat="1">
      <c r="A125" s="258" t="s">
        <v>212</v>
      </c>
      <c r="B125" s="170"/>
      <c r="C125" s="179" t="e">
        <f t="shared" ref="C125:R125" si="38">C124/C112</f>
        <v>#REF!</v>
      </c>
      <c r="D125" s="179" t="e">
        <f t="shared" si="38"/>
        <v>#REF!</v>
      </c>
      <c r="E125" s="179" t="e">
        <f t="shared" si="38"/>
        <v>#REF!</v>
      </c>
      <c r="F125" s="179" t="e">
        <f t="shared" si="38"/>
        <v>#REF!</v>
      </c>
      <c r="G125" s="179" t="e">
        <f t="shared" si="38"/>
        <v>#REF!</v>
      </c>
      <c r="H125" s="179" t="e">
        <f t="shared" si="38"/>
        <v>#REF!</v>
      </c>
      <c r="I125" s="179" t="e">
        <f t="shared" si="38"/>
        <v>#REF!</v>
      </c>
      <c r="J125" s="179" t="e">
        <f t="shared" si="38"/>
        <v>#REF!</v>
      </c>
      <c r="K125" s="179" t="e">
        <f t="shared" si="38"/>
        <v>#REF!</v>
      </c>
      <c r="L125" s="179" t="e">
        <f t="shared" si="38"/>
        <v>#REF!</v>
      </c>
      <c r="M125" s="179" t="e">
        <f t="shared" si="38"/>
        <v>#REF!</v>
      </c>
      <c r="N125" s="179" t="e">
        <f t="shared" si="38"/>
        <v>#REF!</v>
      </c>
      <c r="O125" s="179" t="e">
        <f t="shared" si="38"/>
        <v>#REF!</v>
      </c>
      <c r="P125" s="179" t="e">
        <f t="shared" si="38"/>
        <v>#REF!</v>
      </c>
      <c r="Q125" s="179" t="e">
        <f t="shared" si="38"/>
        <v>#REF!</v>
      </c>
      <c r="R125" s="179" t="e">
        <f t="shared" si="38"/>
        <v>#REF!</v>
      </c>
    </row>
    <row r="126" spans="1:18">
      <c r="A126" s="259"/>
      <c r="C126" s="171" t="e">
        <f>C24/#REF!</f>
        <v>#REF!</v>
      </c>
      <c r="D126" s="171" t="e">
        <f>D24/#REF!</f>
        <v>#REF!</v>
      </c>
      <c r="E126" s="186" t="e">
        <f>SUM(B126:D126)</f>
        <v>#REF!</v>
      </c>
      <c r="F126" s="171" t="e">
        <f>F24/#REF!</f>
        <v>#REF!</v>
      </c>
      <c r="G126" s="171" t="e">
        <f>G24/#REF!</f>
        <v>#REF!</v>
      </c>
      <c r="H126" s="171" t="e">
        <f>H24/#REF!</f>
        <v>#REF!</v>
      </c>
      <c r="I126" s="186" t="e">
        <f>SUM(F126:H126)</f>
        <v>#REF!</v>
      </c>
      <c r="J126" s="171" t="e">
        <f>J24/#REF!</f>
        <v>#REF!</v>
      </c>
      <c r="K126" s="171" t="e">
        <f>K24/#REF!</f>
        <v>#REF!</v>
      </c>
      <c r="L126" s="171" t="e">
        <f>L24/#REF!</f>
        <v>#REF!</v>
      </c>
      <c r="M126" s="186" t="e">
        <f>SUM(J126:L126)</f>
        <v>#REF!</v>
      </c>
      <c r="N126" s="171" t="e">
        <f>N24/#REF!</f>
        <v>#REF!</v>
      </c>
      <c r="O126" s="171" t="e">
        <f>O24/#REF!</f>
        <v>#REF!</v>
      </c>
      <c r="P126" s="171" t="e">
        <f>P24/#REF!</f>
        <v>#REF!</v>
      </c>
      <c r="Q126" s="186" t="e">
        <f>SUM(N126:P126)</f>
        <v>#REF!</v>
      </c>
      <c r="R126" s="171" t="e">
        <f>E126+I126+M126+Q126</f>
        <v>#REF!</v>
      </c>
    </row>
    <row r="127" spans="1:18">
      <c r="A127" s="259" t="s">
        <v>213</v>
      </c>
      <c r="B127" s="170" t="e">
        <f t="shared" ref="B127:B128" si="39">B103-B115</f>
        <v>#REF!</v>
      </c>
      <c r="C127" s="171" t="e">
        <f>C25/#REF!</f>
        <v>#REF!</v>
      </c>
      <c r="D127" s="171" t="e">
        <f>D25/#REF!</f>
        <v>#REF!</v>
      </c>
      <c r="E127" s="186" t="e">
        <f>SUM(B127:D127)</f>
        <v>#REF!</v>
      </c>
      <c r="F127" s="171" t="e">
        <f>F25/#REF!</f>
        <v>#REF!</v>
      </c>
      <c r="G127" s="171" t="e">
        <f>G25/#REF!</f>
        <v>#REF!</v>
      </c>
      <c r="H127" s="171" t="e">
        <f>H25/#REF!</f>
        <v>#REF!</v>
      </c>
      <c r="I127" s="186" t="e">
        <f>SUM(F127:H127)</f>
        <v>#REF!</v>
      </c>
      <c r="J127" s="171" t="e">
        <f>J25/#REF!</f>
        <v>#REF!</v>
      </c>
      <c r="K127" s="171" t="e">
        <f>K25/#REF!</f>
        <v>#REF!</v>
      </c>
      <c r="L127" s="171" t="e">
        <f>L25/#REF!</f>
        <v>#REF!</v>
      </c>
      <c r="M127" s="186" t="e">
        <f>SUM(J127:L127)</f>
        <v>#REF!</v>
      </c>
      <c r="N127" s="171" t="e">
        <f>N25/#REF!</f>
        <v>#REF!</v>
      </c>
      <c r="O127" s="171" t="e">
        <f>O25/#REF!</f>
        <v>#REF!</v>
      </c>
      <c r="P127" s="171" t="e">
        <f>P25/#REF!</f>
        <v>#REF!</v>
      </c>
      <c r="Q127" s="186" t="e">
        <f>SUM(N127:P127)</f>
        <v>#REF!</v>
      </c>
      <c r="R127" s="171" t="e">
        <f>E127+I127+M127+Q127</f>
        <v>#REF!</v>
      </c>
    </row>
    <row r="128" spans="1:18">
      <c r="A128" s="259" t="s">
        <v>214</v>
      </c>
      <c r="B128" s="170" t="e">
        <f t="shared" si="39"/>
        <v>#REF!</v>
      </c>
      <c r="C128" s="171" t="e">
        <f>C26/#REF!</f>
        <v>#REF!</v>
      </c>
      <c r="D128" s="171" t="e">
        <f>D26/#REF!</f>
        <v>#REF!</v>
      </c>
      <c r="E128" s="186" t="e">
        <f>SUM(B128:D128)</f>
        <v>#REF!</v>
      </c>
      <c r="F128" s="171" t="e">
        <f>F26/#REF!</f>
        <v>#REF!</v>
      </c>
      <c r="G128" s="171" t="e">
        <f>G26/#REF!</f>
        <v>#REF!</v>
      </c>
      <c r="H128" s="171" t="e">
        <f>H26/#REF!</f>
        <v>#REF!</v>
      </c>
      <c r="I128" s="186" t="e">
        <f>SUM(F128:H128)</f>
        <v>#REF!</v>
      </c>
      <c r="J128" s="171" t="e">
        <f>J26/#REF!</f>
        <v>#REF!</v>
      </c>
      <c r="K128" s="171" t="e">
        <f>K26/#REF!</f>
        <v>#REF!</v>
      </c>
      <c r="L128" s="171" t="e">
        <f>L26/#REF!</f>
        <v>#REF!</v>
      </c>
      <c r="M128" s="186" t="e">
        <f>SUM(J128:L128)</f>
        <v>#REF!</v>
      </c>
      <c r="N128" s="171" t="e">
        <f>N26/#REF!</f>
        <v>#REF!</v>
      </c>
      <c r="O128" s="171" t="e">
        <f>O26/#REF!</f>
        <v>#REF!</v>
      </c>
      <c r="P128" s="171" t="e">
        <f>P26/#REF!</f>
        <v>#REF!</v>
      </c>
      <c r="Q128" s="186" t="e">
        <f>SUM(N128:P128)</f>
        <v>#REF!</v>
      </c>
      <c r="R128" s="171" t="e">
        <f>E128+I128+M128+Q128</f>
        <v>#REF!</v>
      </c>
    </row>
    <row r="129" spans="1:18">
      <c r="A129" s="259" t="s">
        <v>215</v>
      </c>
      <c r="B129" s="204" t="e">
        <f>B127+B128</f>
        <v>#REF!</v>
      </c>
      <c r="C129" s="178" t="e">
        <f>SUM(C126:C128)</f>
        <v>#REF!</v>
      </c>
      <c r="D129" s="178" t="e">
        <f>SUM(D126:D128)</f>
        <v>#REF!</v>
      </c>
      <c r="E129" s="175" t="e">
        <f>SUM(B129:D129)</f>
        <v>#REF!</v>
      </c>
      <c r="F129" s="178" t="e">
        <f>SUM(F126:F128)</f>
        <v>#REF!</v>
      </c>
      <c r="G129" s="178" t="e">
        <f>SUM(G126:G128)</f>
        <v>#REF!</v>
      </c>
      <c r="H129" s="178" t="e">
        <f>SUM(H126:H128)</f>
        <v>#REF!</v>
      </c>
      <c r="I129" s="175" t="e">
        <f>SUM(F129:H129)</f>
        <v>#REF!</v>
      </c>
      <c r="J129" s="178" t="e">
        <f>SUM(J126:J128)</f>
        <v>#REF!</v>
      </c>
      <c r="K129" s="178" t="e">
        <f>SUM(K126:K128)</f>
        <v>#REF!</v>
      </c>
      <c r="L129" s="178" t="e">
        <f>SUM(L126:L128)</f>
        <v>#REF!</v>
      </c>
      <c r="M129" s="175" t="e">
        <f>SUM(J129:L129)</f>
        <v>#REF!</v>
      </c>
      <c r="N129" s="178" t="e">
        <f>SUM(N126:N128)</f>
        <v>#REF!</v>
      </c>
      <c r="O129" s="178" t="e">
        <f>SUM(O126:O128)</f>
        <v>#REF!</v>
      </c>
      <c r="P129" s="178" t="e">
        <f>SUM(P126:P128)</f>
        <v>#REF!</v>
      </c>
      <c r="Q129" s="175" t="e">
        <f>SUM(N129:P129)</f>
        <v>#REF!</v>
      </c>
      <c r="R129" s="178" t="e">
        <f>E129+I129+M129+Q129</f>
        <v>#REF!</v>
      </c>
    </row>
    <row r="130" spans="1:18" s="179" customFormat="1">
      <c r="A130" s="258" t="s">
        <v>216</v>
      </c>
      <c r="B130" s="170"/>
      <c r="C130" s="179" t="e">
        <f t="shared" ref="C130:R130" si="40">C129/C112</f>
        <v>#REF!</v>
      </c>
      <c r="D130" s="179" t="e">
        <f t="shared" si="40"/>
        <v>#REF!</v>
      </c>
      <c r="E130" s="179" t="e">
        <f t="shared" si="40"/>
        <v>#REF!</v>
      </c>
      <c r="F130" s="179" t="e">
        <f t="shared" si="40"/>
        <v>#REF!</v>
      </c>
      <c r="G130" s="179" t="e">
        <f t="shared" si="40"/>
        <v>#REF!</v>
      </c>
      <c r="H130" s="179" t="e">
        <f t="shared" si="40"/>
        <v>#REF!</v>
      </c>
      <c r="I130" s="179" t="e">
        <f t="shared" si="40"/>
        <v>#REF!</v>
      </c>
      <c r="J130" s="179" t="e">
        <f t="shared" si="40"/>
        <v>#REF!</v>
      </c>
      <c r="K130" s="179" t="e">
        <f t="shared" si="40"/>
        <v>#REF!</v>
      </c>
      <c r="L130" s="179" t="e">
        <f t="shared" si="40"/>
        <v>#REF!</v>
      </c>
      <c r="M130" s="179" t="e">
        <f t="shared" si="40"/>
        <v>#REF!</v>
      </c>
      <c r="N130" s="179" t="e">
        <f t="shared" si="40"/>
        <v>#REF!</v>
      </c>
      <c r="O130" s="179" t="e">
        <f t="shared" si="40"/>
        <v>#REF!</v>
      </c>
      <c r="P130" s="179" t="e">
        <f t="shared" si="40"/>
        <v>#REF!</v>
      </c>
      <c r="Q130" s="179" t="e">
        <f t="shared" si="40"/>
        <v>#REF!</v>
      </c>
      <c r="R130" s="179" t="e">
        <f t="shared" si="40"/>
        <v>#REF!</v>
      </c>
    </row>
    <row r="131" spans="1:18">
      <c r="A131" s="259"/>
      <c r="B131" s="170" t="e">
        <f t="shared" ref="B131:B133" si="41">B107-B119</f>
        <v>#REF!</v>
      </c>
      <c r="C131" s="180" t="e">
        <f>C124-C129</f>
        <v>#REF!</v>
      </c>
      <c r="D131" s="180" t="e">
        <f>D124-D129</f>
        <v>#REF!</v>
      </c>
      <c r="E131" s="180" t="e">
        <f>SUM(B131:D131)</f>
        <v>#REF!</v>
      </c>
      <c r="F131" s="180" t="e">
        <f>F124-F129</f>
        <v>#REF!</v>
      </c>
      <c r="G131" s="180" t="e">
        <f>G124-G129</f>
        <v>#REF!</v>
      </c>
      <c r="H131" s="180" t="e">
        <f>H124-H129</f>
        <v>#REF!</v>
      </c>
      <c r="I131" s="180" t="e">
        <f>SUM(F131:H131)</f>
        <v>#REF!</v>
      </c>
      <c r="J131" s="180" t="e">
        <f>J124-J129</f>
        <v>#REF!</v>
      </c>
      <c r="K131" s="180" t="e">
        <f>K124-K129</f>
        <v>#REF!</v>
      </c>
      <c r="L131" s="180" t="e">
        <f>L124-L129</f>
        <v>#REF!</v>
      </c>
      <c r="M131" s="180" t="e">
        <f>SUM(J131:L131)</f>
        <v>#REF!</v>
      </c>
      <c r="N131" s="180" t="e">
        <f>N124-N129</f>
        <v>#REF!</v>
      </c>
      <c r="O131" s="180" t="e">
        <f>O124-O129</f>
        <v>#REF!</v>
      </c>
      <c r="P131" s="180" t="e">
        <f>P124-P129</f>
        <v>#REF!</v>
      </c>
      <c r="Q131" s="180" t="e">
        <f>SUM(N131:P131)</f>
        <v>#REF!</v>
      </c>
      <c r="R131" s="177" t="e">
        <f>E131+I131+M131+Q131</f>
        <v>#REF!</v>
      </c>
    </row>
    <row r="132" spans="1:18" s="179" customFormat="1">
      <c r="A132" s="258" t="s">
        <v>217</v>
      </c>
      <c r="B132" s="170" t="e">
        <f t="shared" si="41"/>
        <v>#REF!</v>
      </c>
      <c r="C132" s="249" t="e">
        <f t="shared" ref="C132:R132" si="42">C131/C112</f>
        <v>#REF!</v>
      </c>
      <c r="D132" s="249" t="e">
        <f t="shared" si="42"/>
        <v>#REF!</v>
      </c>
      <c r="E132" s="249" t="e">
        <f t="shared" si="42"/>
        <v>#REF!</v>
      </c>
      <c r="F132" s="249" t="e">
        <f t="shared" si="42"/>
        <v>#REF!</v>
      </c>
      <c r="G132" s="249" t="e">
        <f t="shared" si="42"/>
        <v>#REF!</v>
      </c>
      <c r="H132" s="249" t="e">
        <f t="shared" si="42"/>
        <v>#REF!</v>
      </c>
      <c r="I132" s="249" t="e">
        <f t="shared" si="42"/>
        <v>#REF!</v>
      </c>
      <c r="J132" s="249" t="e">
        <f t="shared" si="42"/>
        <v>#REF!</v>
      </c>
      <c r="K132" s="249" t="e">
        <f t="shared" si="42"/>
        <v>#REF!</v>
      </c>
      <c r="L132" s="249" t="e">
        <f t="shared" si="42"/>
        <v>#REF!</v>
      </c>
      <c r="M132" s="249" t="e">
        <f t="shared" si="42"/>
        <v>#REF!</v>
      </c>
      <c r="N132" s="249" t="e">
        <f t="shared" si="42"/>
        <v>#REF!</v>
      </c>
      <c r="O132" s="249" t="e">
        <f t="shared" si="42"/>
        <v>#REF!</v>
      </c>
      <c r="P132" s="249" t="e">
        <f t="shared" si="42"/>
        <v>#REF!</v>
      </c>
      <c r="Q132" s="249" t="e">
        <f t="shared" si="42"/>
        <v>#REF!</v>
      </c>
      <c r="R132" s="249" t="e">
        <f t="shared" si="42"/>
        <v>#REF!</v>
      </c>
    </row>
    <row r="133" spans="1:18">
      <c r="B133" s="170" t="e">
        <f t="shared" si="41"/>
        <v>#REF!</v>
      </c>
      <c r="C133" s="171" t="e">
        <f>C31/#REF!</f>
        <v>#REF!</v>
      </c>
      <c r="D133" s="171" t="e">
        <f>D31/#REF!</f>
        <v>#REF!</v>
      </c>
      <c r="E133" s="186" t="e">
        <f>B133+C133+D133</f>
        <v>#REF!</v>
      </c>
      <c r="F133" s="171" t="e">
        <f>F31/#REF!</f>
        <v>#REF!</v>
      </c>
      <c r="G133" s="171" t="e">
        <f>G31/#REF!</f>
        <v>#REF!</v>
      </c>
      <c r="H133" s="171" t="e">
        <f>H31/#REF!</f>
        <v>#REF!</v>
      </c>
      <c r="I133" s="186" t="e">
        <f>F133+G133+H133</f>
        <v>#REF!</v>
      </c>
      <c r="J133" s="171" t="e">
        <f>J31/#REF!</f>
        <v>#REF!</v>
      </c>
      <c r="K133" s="171" t="e">
        <f>K31/#REF!</f>
        <v>#REF!</v>
      </c>
      <c r="L133" s="171" t="e">
        <f>L31/#REF!</f>
        <v>#REF!</v>
      </c>
      <c r="M133" s="186" t="e">
        <f>J133+K133+L133</f>
        <v>#REF!</v>
      </c>
      <c r="N133" s="171" t="e">
        <f>N31/#REF!</f>
        <v>#REF!</v>
      </c>
      <c r="O133" s="171" t="e">
        <f>O31/#REF!</f>
        <v>#REF!</v>
      </c>
      <c r="P133" s="171" t="e">
        <f>P31/#REF!</f>
        <v>#REF!</v>
      </c>
      <c r="Q133" s="186" t="e">
        <f>N133+O133+P133</f>
        <v>#REF!</v>
      </c>
      <c r="R133" s="171" t="e">
        <f>E133+I133+M133+Q133</f>
        <v>#REF!</v>
      </c>
    </row>
    <row r="134" spans="1:18">
      <c r="B134" s="170" t="e">
        <f>B131+B132+B133</f>
        <v>#REF!</v>
      </c>
      <c r="C134" s="171" t="e">
        <f>C32/#REF!</f>
        <v>#REF!</v>
      </c>
      <c r="D134" s="171" t="e">
        <f>D32/#REF!</f>
        <v>#REF!</v>
      </c>
      <c r="E134" s="186" t="e">
        <f>B134+C134+D134</f>
        <v>#REF!</v>
      </c>
      <c r="F134" s="171" t="e">
        <f>F32/#REF!</f>
        <v>#REF!</v>
      </c>
      <c r="G134" s="171" t="e">
        <f>G32/#REF!</f>
        <v>#REF!</v>
      </c>
      <c r="H134" s="171" t="e">
        <f>H32/#REF!</f>
        <v>#REF!</v>
      </c>
      <c r="I134" s="186" t="e">
        <f>F134+G134+H134</f>
        <v>#REF!</v>
      </c>
      <c r="J134" s="171" t="e">
        <f>J32/#REF!</f>
        <v>#REF!</v>
      </c>
      <c r="K134" s="171" t="e">
        <f>K32/#REF!</f>
        <v>#REF!</v>
      </c>
      <c r="L134" s="171" t="e">
        <f>L32/#REF!</f>
        <v>#REF!</v>
      </c>
      <c r="M134" s="186" t="e">
        <f>J134+K134+L134</f>
        <v>#REF!</v>
      </c>
      <c r="N134" s="171" t="e">
        <f>N32/#REF!</f>
        <v>#REF!</v>
      </c>
      <c r="O134" s="171" t="e">
        <f>O32/#REF!</f>
        <v>#REF!</v>
      </c>
      <c r="P134" s="171" t="e">
        <f>P32/#REF!</f>
        <v>#REF!</v>
      </c>
      <c r="Q134" s="186" t="e">
        <f>N134+O134+P134</f>
        <v>#REF!</v>
      </c>
      <c r="R134" s="171" t="e">
        <f>E134+I134+M134+Q134</f>
        <v>#REF!</v>
      </c>
    </row>
    <row r="135" spans="1:18">
      <c r="C135" s="171" t="e">
        <f>C33/#REF!</f>
        <v>#REF!</v>
      </c>
      <c r="D135" s="171" t="e">
        <f>D33/#REF!</f>
        <v>#REF!</v>
      </c>
      <c r="E135" s="186" t="e">
        <f>B135+C135+D135</f>
        <v>#REF!</v>
      </c>
      <c r="F135" s="171" t="e">
        <f>F33/#REF!</f>
        <v>#REF!</v>
      </c>
      <c r="G135" s="171" t="e">
        <f>G33/#REF!</f>
        <v>#REF!</v>
      </c>
      <c r="H135" s="171" t="e">
        <f>H33/#REF!</f>
        <v>#REF!</v>
      </c>
      <c r="I135" s="186" t="e">
        <f>F135+G135+H135</f>
        <v>#REF!</v>
      </c>
      <c r="J135" s="171" t="e">
        <f>J33/#REF!</f>
        <v>#REF!</v>
      </c>
      <c r="K135" s="171" t="e">
        <f>K33/#REF!</f>
        <v>#REF!</v>
      </c>
      <c r="L135" s="171" t="e">
        <f>L33/#REF!</f>
        <v>#REF!</v>
      </c>
      <c r="M135" s="186" t="e">
        <f>J135+K135+L135</f>
        <v>#REF!</v>
      </c>
      <c r="N135" s="171" t="e">
        <f>N33/#REF!</f>
        <v>#REF!</v>
      </c>
      <c r="O135" s="171" t="e">
        <f>O33/#REF!</f>
        <v>#REF!</v>
      </c>
      <c r="P135" s="171" t="e">
        <f>P33/#REF!</f>
        <v>#REF!</v>
      </c>
      <c r="Q135" s="186" t="e">
        <f>N135+O135+P135</f>
        <v>#REF!</v>
      </c>
      <c r="R135" s="171" t="e">
        <f>E135+I135+M135+Q135</f>
        <v>#REF!</v>
      </c>
    </row>
    <row r="136" spans="1:18">
      <c r="B136" s="170" t="e">
        <f>B129-B134</f>
        <v>#REF!</v>
      </c>
      <c r="C136" s="178" t="e">
        <f>C133+C134+C135</f>
        <v>#REF!</v>
      </c>
      <c r="D136" s="178" t="e">
        <f>D133+D134+D135</f>
        <v>#REF!</v>
      </c>
      <c r="E136" s="175" t="e">
        <f>B136+C136+D136</f>
        <v>#REF!</v>
      </c>
      <c r="F136" s="178" t="e">
        <f>F133+F134+F135</f>
        <v>#REF!</v>
      </c>
      <c r="G136" s="178" t="e">
        <f>G133+G134+G135</f>
        <v>#REF!</v>
      </c>
      <c r="H136" s="178" t="e">
        <f>H133+H134+H135</f>
        <v>#REF!</v>
      </c>
      <c r="I136" s="175" t="e">
        <f>F136+G136+H136</f>
        <v>#REF!</v>
      </c>
      <c r="J136" s="178" t="e">
        <f>J133+J134+J135</f>
        <v>#REF!</v>
      </c>
      <c r="K136" s="178" t="e">
        <f>K133+K134+K135</f>
        <v>#REF!</v>
      </c>
      <c r="L136" s="178" t="e">
        <f>L133+L134+L135</f>
        <v>#REF!</v>
      </c>
      <c r="M136" s="175" t="e">
        <f>J136+K136+L136</f>
        <v>#REF!</v>
      </c>
      <c r="N136" s="178" t="e">
        <f>N133+N134+N135</f>
        <v>#REF!</v>
      </c>
      <c r="O136" s="178" t="e">
        <f>O133+O134+O135</f>
        <v>#REF!</v>
      </c>
      <c r="P136" s="178" t="e">
        <f>P133+P134+P135</f>
        <v>#REF!</v>
      </c>
      <c r="Q136" s="175" t="e">
        <f>N136+O136+P136</f>
        <v>#REF!</v>
      </c>
      <c r="R136" s="178" t="e">
        <f>R133+R134+R135</f>
        <v>#REF!</v>
      </c>
    </row>
    <row r="137" spans="1:18">
      <c r="C137" s="180" t="e">
        <f>C131-C136</f>
        <v>#REF!</v>
      </c>
      <c r="D137" s="180" t="e">
        <f>D131-D136</f>
        <v>#REF!</v>
      </c>
      <c r="E137" s="180" t="e">
        <f>SUM(B137:D137)</f>
        <v>#REF!</v>
      </c>
      <c r="F137" s="180" t="e">
        <f>F131-F136</f>
        <v>#REF!</v>
      </c>
      <c r="G137" s="180" t="e">
        <f>G131-G136</f>
        <v>#REF!</v>
      </c>
      <c r="H137" s="180" t="e">
        <f>H131-H136</f>
        <v>#REF!</v>
      </c>
      <c r="I137" s="180" t="e">
        <f>SUM(F137:H137)</f>
        <v>#REF!</v>
      </c>
      <c r="J137" s="180" t="e">
        <f>J131-J136</f>
        <v>#REF!</v>
      </c>
      <c r="K137" s="180" t="e">
        <f>K131-K136</f>
        <v>#REF!</v>
      </c>
      <c r="L137" s="180" t="e">
        <f>L131-L136</f>
        <v>#REF!</v>
      </c>
      <c r="M137" s="180" t="e">
        <f>SUM(J137:L137)</f>
        <v>#REF!</v>
      </c>
      <c r="N137" s="180" t="e">
        <f>N131-N136</f>
        <v>#REF!</v>
      </c>
      <c r="O137" s="180" t="e">
        <f>O131-O136</f>
        <v>#REF!</v>
      </c>
      <c r="P137" s="180" t="e">
        <f>P131-P136</f>
        <v>#REF!</v>
      </c>
      <c r="Q137" s="180" t="e">
        <f>SUM(N137:P137)</f>
        <v>#REF!</v>
      </c>
      <c r="R137" s="180" t="e">
        <f>E137+I137+M137+Q137</f>
        <v>#REF!</v>
      </c>
    </row>
    <row r="138" spans="1:18" s="179" customFormat="1">
      <c r="A138" s="170"/>
      <c r="B138" s="170"/>
      <c r="C138" s="249" t="e">
        <f t="shared" ref="C138:R138" si="43">C137/C112</f>
        <v>#REF!</v>
      </c>
      <c r="D138" s="249" t="e">
        <f t="shared" si="43"/>
        <v>#REF!</v>
      </c>
      <c r="E138" s="249" t="e">
        <f t="shared" si="43"/>
        <v>#REF!</v>
      </c>
      <c r="F138" s="249" t="e">
        <f t="shared" si="43"/>
        <v>#REF!</v>
      </c>
      <c r="G138" s="249" t="e">
        <f t="shared" si="43"/>
        <v>#REF!</v>
      </c>
      <c r="H138" s="249" t="e">
        <f t="shared" si="43"/>
        <v>#REF!</v>
      </c>
      <c r="I138" s="249" t="e">
        <f t="shared" si="43"/>
        <v>#REF!</v>
      </c>
      <c r="J138" s="249" t="e">
        <f t="shared" si="43"/>
        <v>#REF!</v>
      </c>
      <c r="K138" s="249" t="e">
        <f t="shared" si="43"/>
        <v>#REF!</v>
      </c>
      <c r="L138" s="249" t="e">
        <f t="shared" si="43"/>
        <v>#REF!</v>
      </c>
      <c r="M138" s="249" t="e">
        <f t="shared" si="43"/>
        <v>#REF!</v>
      </c>
      <c r="N138" s="249" t="e">
        <f t="shared" si="43"/>
        <v>#REF!</v>
      </c>
      <c r="O138" s="249" t="e">
        <f t="shared" si="43"/>
        <v>#REF!</v>
      </c>
      <c r="P138" s="249" t="e">
        <f t="shared" si="43"/>
        <v>#REF!</v>
      </c>
      <c r="Q138" s="249" t="e">
        <f t="shared" si="43"/>
        <v>#REF!</v>
      </c>
      <c r="R138" s="249" t="e">
        <f t="shared" si="43"/>
        <v>#REF!</v>
      </c>
    </row>
    <row r="139" spans="1:18">
      <c r="C139" s="181"/>
      <c r="D139" s="181"/>
      <c r="E139" s="181"/>
      <c r="F139" s="181"/>
      <c r="G139" s="181"/>
      <c r="H139" s="181"/>
      <c r="I139" s="181"/>
      <c r="J139" s="181"/>
      <c r="K139" s="181"/>
      <c r="L139" s="181"/>
      <c r="M139" s="181"/>
      <c r="N139" s="181"/>
      <c r="O139" s="181"/>
      <c r="P139" s="181"/>
      <c r="Q139" s="181"/>
      <c r="R139" s="181"/>
    </row>
    <row r="140" spans="1:18">
      <c r="C140" s="171" t="e">
        <f>C38/#REF!</f>
        <v>#REF!</v>
      </c>
      <c r="D140" s="171" t="e">
        <f>D38/#REF!</f>
        <v>#REF!</v>
      </c>
      <c r="E140" s="186" t="e">
        <f>B140+C140+D140</f>
        <v>#REF!</v>
      </c>
      <c r="F140" s="171" t="e">
        <f>F38/#REF!</f>
        <v>#REF!</v>
      </c>
      <c r="G140" s="171" t="e">
        <f>G38/#REF!</f>
        <v>#REF!</v>
      </c>
      <c r="H140" s="171" t="e">
        <f>H38/#REF!</f>
        <v>#REF!</v>
      </c>
      <c r="I140" s="186" t="e">
        <f>F140+G140+H140</f>
        <v>#REF!</v>
      </c>
      <c r="J140" s="171" t="e">
        <f>J38/#REF!</f>
        <v>#REF!</v>
      </c>
      <c r="K140" s="171" t="e">
        <f>K38/#REF!</f>
        <v>#REF!</v>
      </c>
      <c r="L140" s="171" t="e">
        <f>L38/#REF!</f>
        <v>#REF!</v>
      </c>
      <c r="M140" s="186" t="e">
        <f>J140+K140+L140</f>
        <v>#REF!</v>
      </c>
      <c r="N140" s="171" t="e">
        <f>N38/#REF!</f>
        <v>#REF!</v>
      </c>
      <c r="O140" s="171" t="e">
        <f>O38/#REF!</f>
        <v>#REF!</v>
      </c>
      <c r="P140" s="171" t="e">
        <f>P38/#REF!</f>
        <v>#REF!</v>
      </c>
      <c r="Q140" s="186" t="e">
        <f>N140+O140+P140</f>
        <v>#REF!</v>
      </c>
      <c r="R140" s="171" t="e">
        <f>E140+I140+M140+Q140</f>
        <v>#REF!</v>
      </c>
    </row>
    <row r="141" spans="1:18">
      <c r="C141" s="180" t="e">
        <f>C137-C140</f>
        <v>#REF!</v>
      </c>
      <c r="D141" s="180" t="e">
        <f>D137-D140</f>
        <v>#REF!</v>
      </c>
      <c r="E141" s="180" t="e">
        <f>B141+C141+D141</f>
        <v>#REF!</v>
      </c>
      <c r="F141" s="180" t="e">
        <f>F137-F140</f>
        <v>#REF!</v>
      </c>
      <c r="G141" s="180" t="e">
        <f>G137-G140</f>
        <v>#REF!</v>
      </c>
      <c r="H141" s="180" t="e">
        <f>H137-H140</f>
        <v>#REF!</v>
      </c>
      <c r="I141" s="180" t="e">
        <f>F141+G141+H141</f>
        <v>#REF!</v>
      </c>
      <c r="J141" s="180" t="e">
        <f>J137-J140</f>
        <v>#REF!</v>
      </c>
      <c r="K141" s="180" t="e">
        <f>K137-K140</f>
        <v>#REF!</v>
      </c>
      <c r="L141" s="180" t="e">
        <f>L137-L140</f>
        <v>#REF!</v>
      </c>
      <c r="M141" s="180" t="e">
        <f>J141+K141+L141</f>
        <v>#REF!</v>
      </c>
      <c r="N141" s="180" t="e">
        <f>N137-N140</f>
        <v>#REF!</v>
      </c>
      <c r="O141" s="180" t="e">
        <f>O137-O140</f>
        <v>#REF!</v>
      </c>
      <c r="P141" s="180" t="e">
        <f>P137-P140</f>
        <v>#REF!</v>
      </c>
      <c r="Q141" s="180" t="e">
        <f>N141+O141+P141</f>
        <v>#REF!</v>
      </c>
      <c r="R141" s="177" t="e">
        <f>R137-R136</f>
        <v>#REF!</v>
      </c>
    </row>
    <row r="142" spans="1:18" s="179" customFormat="1">
      <c r="A142" s="170"/>
      <c r="B142" s="170"/>
      <c r="C142" s="249" t="e">
        <f t="shared" ref="C142:R142" si="44">C141/C112</f>
        <v>#REF!</v>
      </c>
      <c r="D142" s="249" t="e">
        <f t="shared" si="44"/>
        <v>#REF!</v>
      </c>
      <c r="E142" s="249" t="e">
        <f t="shared" si="44"/>
        <v>#REF!</v>
      </c>
      <c r="F142" s="249" t="e">
        <f t="shared" si="44"/>
        <v>#REF!</v>
      </c>
      <c r="G142" s="249" t="e">
        <f t="shared" si="44"/>
        <v>#REF!</v>
      </c>
      <c r="H142" s="249" t="e">
        <f t="shared" si="44"/>
        <v>#REF!</v>
      </c>
      <c r="I142" s="249" t="e">
        <f t="shared" si="44"/>
        <v>#REF!</v>
      </c>
      <c r="J142" s="249" t="e">
        <f t="shared" si="44"/>
        <v>#REF!</v>
      </c>
      <c r="K142" s="249" t="e">
        <f t="shared" si="44"/>
        <v>#REF!</v>
      </c>
      <c r="L142" s="249" t="e">
        <f t="shared" si="44"/>
        <v>#REF!</v>
      </c>
      <c r="M142" s="249" t="e">
        <f t="shared" si="44"/>
        <v>#REF!</v>
      </c>
      <c r="N142" s="249" t="e">
        <f t="shared" si="44"/>
        <v>#REF!</v>
      </c>
      <c r="O142" s="249" t="e">
        <f t="shared" si="44"/>
        <v>#REF!</v>
      </c>
      <c r="P142" s="249" t="e">
        <f t="shared" si="44"/>
        <v>#REF!</v>
      </c>
      <c r="Q142" s="249" t="e">
        <f t="shared" si="44"/>
        <v>#REF!</v>
      </c>
      <c r="R142" s="249" t="e">
        <f t="shared" si="44"/>
        <v>#REF!</v>
      </c>
    </row>
    <row r="144" spans="1:18">
      <c r="C144" s="171" t="e">
        <f>C42/#REF!</f>
        <v>#REF!</v>
      </c>
      <c r="D144" s="171" t="e">
        <f>D42/#REF!</f>
        <v>#REF!</v>
      </c>
      <c r="E144" s="186" t="e">
        <f>B144+C144+D144</f>
        <v>#REF!</v>
      </c>
      <c r="F144" s="171" t="e">
        <f>F42/#REF!</f>
        <v>#REF!</v>
      </c>
      <c r="G144" s="171" t="e">
        <f>G42/#REF!</f>
        <v>#REF!</v>
      </c>
      <c r="H144" s="171" t="e">
        <f>H42/#REF!</f>
        <v>#REF!</v>
      </c>
      <c r="I144" s="186" t="e">
        <f>F144+G144+H144</f>
        <v>#REF!</v>
      </c>
      <c r="J144" s="171" t="e">
        <f>J42/#REF!</f>
        <v>#REF!</v>
      </c>
      <c r="K144" s="171" t="e">
        <f>K42/#REF!</f>
        <v>#REF!</v>
      </c>
      <c r="L144" s="171" t="e">
        <f>L42/#REF!</f>
        <v>#REF!</v>
      </c>
      <c r="M144" s="186" t="e">
        <f>J144+K144+L144</f>
        <v>#REF!</v>
      </c>
      <c r="N144" s="171" t="e">
        <f>N42/#REF!</f>
        <v>#REF!</v>
      </c>
      <c r="O144" s="171" t="e">
        <f>O42/#REF!</f>
        <v>#REF!</v>
      </c>
      <c r="P144" s="171" t="e">
        <f>P42/#REF!</f>
        <v>#REF!</v>
      </c>
      <c r="Q144" s="186" t="e">
        <f>N144+O144+P144</f>
        <v>#REF!</v>
      </c>
      <c r="R144" s="171" t="e">
        <f>E144+I144+M144+Q144</f>
        <v>#REF!</v>
      </c>
    </row>
    <row r="145" spans="3:18">
      <c r="C145" s="171" t="e">
        <f>C43/#REF!</f>
        <v>#REF!</v>
      </c>
      <c r="D145" s="171" t="e">
        <f>D43/#REF!</f>
        <v>#REF!</v>
      </c>
      <c r="E145" s="186" t="e">
        <f>B145+C145+D145</f>
        <v>#REF!</v>
      </c>
      <c r="F145" s="171" t="e">
        <f>F43/#REF!</f>
        <v>#REF!</v>
      </c>
      <c r="G145" s="171" t="e">
        <f>G43/#REF!</f>
        <v>#REF!</v>
      </c>
      <c r="H145" s="171" t="e">
        <f>H43/#REF!</f>
        <v>#REF!</v>
      </c>
      <c r="I145" s="186" t="e">
        <f>F145+G145+H145</f>
        <v>#REF!</v>
      </c>
      <c r="J145" s="171" t="e">
        <f>J43/#REF!</f>
        <v>#REF!</v>
      </c>
      <c r="K145" s="171" t="e">
        <f>K43/#REF!</f>
        <v>#REF!</v>
      </c>
      <c r="L145" s="171" t="e">
        <f>L43/#REF!</f>
        <v>#REF!</v>
      </c>
      <c r="M145" s="186" t="e">
        <f>J145+K145+L145</f>
        <v>#REF!</v>
      </c>
      <c r="N145" s="171" t="e">
        <f>N43/#REF!</f>
        <v>#REF!</v>
      </c>
      <c r="O145" s="171" t="e">
        <f>O43/#REF!</f>
        <v>#REF!</v>
      </c>
      <c r="P145" s="171" t="e">
        <f>P43/#REF!</f>
        <v>#REF!</v>
      </c>
      <c r="Q145" s="186" t="e">
        <f>N145+O145+P145</f>
        <v>#REF!</v>
      </c>
      <c r="R145" s="171" t="e">
        <f>E145+I145+M145+Q145</f>
        <v>#REF!</v>
      </c>
    </row>
    <row r="146" spans="3:18">
      <c r="C146" s="178" t="e">
        <f t="shared" ref="C146:R146" si="45">C144-C145</f>
        <v>#REF!</v>
      </c>
      <c r="D146" s="178" t="e">
        <f t="shared" si="45"/>
        <v>#REF!</v>
      </c>
      <c r="E146" s="175" t="e">
        <f t="shared" si="45"/>
        <v>#REF!</v>
      </c>
      <c r="F146" s="178" t="e">
        <f t="shared" si="45"/>
        <v>#REF!</v>
      </c>
      <c r="G146" s="178" t="e">
        <f t="shared" si="45"/>
        <v>#REF!</v>
      </c>
      <c r="H146" s="178" t="e">
        <f t="shared" si="45"/>
        <v>#REF!</v>
      </c>
      <c r="I146" s="175" t="e">
        <f t="shared" si="45"/>
        <v>#REF!</v>
      </c>
      <c r="J146" s="178" t="e">
        <f t="shared" si="45"/>
        <v>#REF!</v>
      </c>
      <c r="K146" s="178" t="e">
        <f t="shared" si="45"/>
        <v>#REF!</v>
      </c>
      <c r="L146" s="178" t="e">
        <f t="shared" si="45"/>
        <v>#REF!</v>
      </c>
      <c r="M146" s="175" t="e">
        <f t="shared" si="45"/>
        <v>#REF!</v>
      </c>
      <c r="N146" s="178" t="e">
        <f t="shared" si="45"/>
        <v>#REF!</v>
      </c>
      <c r="O146" s="178" t="e">
        <f t="shared" si="45"/>
        <v>#REF!</v>
      </c>
      <c r="P146" s="178" t="e">
        <f t="shared" si="45"/>
        <v>#REF!</v>
      </c>
      <c r="Q146" s="175" t="e">
        <f t="shared" si="45"/>
        <v>#REF!</v>
      </c>
      <c r="R146" s="175" t="e">
        <f t="shared" si="45"/>
        <v>#REF!</v>
      </c>
    </row>
    <row r="147" spans="3:18">
      <c r="C147" s="171" t="e">
        <f>C146-C44/#REF!</f>
        <v>#REF!</v>
      </c>
      <c r="D147" s="171" t="e">
        <f>D146-D44/#REF!</f>
        <v>#REF!</v>
      </c>
      <c r="E147" s="171" t="e">
        <f>E146-E44/#REF!</f>
        <v>#REF!</v>
      </c>
      <c r="F147" s="171" t="e">
        <f>F146-F44/#REF!</f>
        <v>#REF!</v>
      </c>
      <c r="G147" s="171" t="e">
        <f>G146-G44/#REF!</f>
        <v>#REF!</v>
      </c>
      <c r="H147" s="171" t="e">
        <f>H146-H44/#REF!</f>
        <v>#REF!</v>
      </c>
      <c r="I147" s="171" t="e">
        <f>I146-I44/#REF!</f>
        <v>#REF!</v>
      </c>
      <c r="J147" s="171" t="e">
        <f>J146-J44/#REF!</f>
        <v>#REF!</v>
      </c>
      <c r="K147" s="171" t="e">
        <f>K146-K44/#REF!</f>
        <v>#REF!</v>
      </c>
      <c r="L147" s="171" t="e">
        <f>L146-L44/#REF!</f>
        <v>#REF!</v>
      </c>
      <c r="M147" s="171" t="e">
        <f>M146-M44/#REF!</f>
        <v>#REF!</v>
      </c>
      <c r="N147" s="171" t="e">
        <f>N146-N44/#REF!</f>
        <v>#REF!</v>
      </c>
      <c r="O147" s="171" t="e">
        <f>O146-O44/#REF!</f>
        <v>#REF!</v>
      </c>
      <c r="P147" s="171" t="e">
        <f>P146-P44/#REF!</f>
        <v>#REF!</v>
      </c>
      <c r="Q147" s="171" t="e">
        <f>Q146-Q44/#REF!</f>
        <v>#REF!</v>
      </c>
      <c r="R147" s="171" t="e">
        <f>R146-R44/#REF!</f>
        <v>#REF!</v>
      </c>
    </row>
  </sheetData>
  <mergeCells count="1">
    <mergeCell ref="B2:R2"/>
  </mergeCells>
  <phoneticPr fontId="12" type="noConversion"/>
  <conditionalFormatting sqref="B1:B2 C48:R48 B4:B1048576 E41 I41 M41 C42:R44 A50:XFD54 A1:A1048576 E46:E47 I46:I47 M46:M47 Q41">
    <cfRule type="cellIs" dxfId="18" priority="14" operator="lessThan">
      <formula>0</formula>
    </cfRule>
  </conditionalFormatting>
  <conditionalFormatting sqref="Q46:Q47">
    <cfRule type="cellIs" dxfId="17" priority="1" operator="lessThan">
      <formula>0</formula>
    </cfRule>
  </conditionalFormatting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2:BI147"/>
  <sheetViews>
    <sheetView workbookViewId="0">
      <pane xSplit="1" ySplit="3" topLeftCell="B34" activePane="bottomRight" state="frozen"/>
      <selection pane="topRight" activeCell="B1" sqref="B1"/>
      <selection pane="bottomLeft" activeCell="A4" sqref="A4"/>
      <selection pane="bottomRight" activeCell="F46" sqref="F46:H47"/>
    </sheetView>
  </sheetViews>
  <sheetFormatPr defaultColWidth="9" defaultRowHeight="14.25" outlineLevelCol="1"/>
  <cols>
    <col min="1" max="1" width="32.140625" style="170" customWidth="1"/>
    <col min="2" max="2" width="14.85546875" style="170" customWidth="1"/>
    <col min="3" max="3" width="11.85546875" style="44" customWidth="1" outlineLevel="1"/>
    <col min="4" max="4" width="13" style="44" customWidth="1" outlineLevel="1"/>
    <col min="5" max="5" width="13" style="44" bestFit="1" customWidth="1"/>
    <col min="6" max="6" width="11.85546875" style="44" customWidth="1" outlineLevel="1"/>
    <col min="7" max="7" width="14.42578125" style="44" customWidth="1" outlineLevel="1"/>
    <col min="8" max="8" width="13" style="44" customWidth="1" outlineLevel="1"/>
    <col min="9" max="9" width="13" style="44" bestFit="1" customWidth="1"/>
    <col min="10" max="11" width="11.5703125" style="44" customWidth="1" outlineLevel="1"/>
    <col min="12" max="12" width="13" style="44" customWidth="1" outlineLevel="1"/>
    <col min="13" max="13" width="13" style="44" bestFit="1" customWidth="1"/>
    <col min="14" max="15" width="11.5703125" style="44" customWidth="1" outlineLevel="1"/>
    <col min="16" max="16" width="14.5703125" style="44" customWidth="1" outlineLevel="1"/>
    <col min="17" max="17" width="14.5703125" style="44" bestFit="1" customWidth="1"/>
    <col min="18" max="18" width="14.5703125" style="44" customWidth="1"/>
    <col min="19" max="16384" width="9" style="181"/>
  </cols>
  <sheetData>
    <row r="2" spans="1:18">
      <c r="A2" s="169" t="s">
        <v>241</v>
      </c>
      <c r="B2" s="302" t="s">
        <v>244</v>
      </c>
      <c r="C2" s="302"/>
      <c r="D2" s="302"/>
      <c r="E2" s="302"/>
      <c r="F2" s="302"/>
      <c r="G2" s="302"/>
      <c r="H2" s="302"/>
      <c r="I2" s="302"/>
      <c r="J2" s="302"/>
      <c r="K2" s="302"/>
      <c r="L2" s="302"/>
      <c r="M2" s="302"/>
      <c r="N2" s="302"/>
      <c r="O2" s="302"/>
      <c r="P2" s="302"/>
      <c r="Q2" s="302"/>
      <c r="R2" s="302"/>
    </row>
    <row r="3" spans="1:18">
      <c r="A3" s="187" t="s">
        <v>152</v>
      </c>
      <c r="B3" s="244" t="s">
        <v>234</v>
      </c>
      <c r="C3" s="244" t="s">
        <v>4</v>
      </c>
      <c r="D3" s="244" t="s">
        <v>5</v>
      </c>
      <c r="E3" s="245" t="s">
        <v>14</v>
      </c>
      <c r="F3" s="244" t="s">
        <v>133</v>
      </c>
      <c r="G3" s="244" t="s">
        <v>134</v>
      </c>
      <c r="H3" s="244" t="s">
        <v>135</v>
      </c>
      <c r="I3" s="245" t="s">
        <v>15</v>
      </c>
      <c r="J3" s="244" t="s">
        <v>16</v>
      </c>
      <c r="K3" s="244" t="s">
        <v>8</v>
      </c>
      <c r="L3" s="244" t="s">
        <v>9</v>
      </c>
      <c r="M3" s="245" t="s">
        <v>17</v>
      </c>
      <c r="N3" s="244" t="s">
        <v>136</v>
      </c>
      <c r="O3" s="244" t="s">
        <v>137</v>
      </c>
      <c r="P3" s="244" t="s">
        <v>138</v>
      </c>
      <c r="Q3" s="245" t="s">
        <v>18</v>
      </c>
      <c r="R3" s="244" t="s">
        <v>19</v>
      </c>
    </row>
    <row r="4" spans="1:18" s="294" customFormat="1">
      <c r="A4" s="291" t="s">
        <v>96</v>
      </c>
      <c r="B4" s="292"/>
      <c r="C4" s="292"/>
      <c r="D4" s="292"/>
      <c r="E4" s="293">
        <f>IF(COUNT(B4:D4)=0,0,SUM(B4:D4)/COUNT(B4:D4))</f>
        <v>0</v>
      </c>
      <c r="F4" s="292"/>
      <c r="G4" s="292"/>
      <c r="H4" s="292"/>
      <c r="I4" s="293">
        <f>IF(COUNT(F4:H4)=0,0,SUM(F4:H4)/COUNT(F4:H4))</f>
        <v>0</v>
      </c>
      <c r="J4" s="292">
        <f>'2019-07'!I4</f>
        <v>140</v>
      </c>
      <c r="K4" s="292"/>
      <c r="L4" s="292"/>
      <c r="M4" s="293">
        <f>IF(COUNT(J4:L4)=0,0,SUM(J4:L4)/COUNT(J4:L4))</f>
        <v>140</v>
      </c>
      <c r="N4" s="292"/>
      <c r="O4" s="292"/>
      <c r="P4" s="292"/>
      <c r="Q4" s="293">
        <f>IF(COUNT(N4:P4)=0,0,SUM(N4:P4)/COUNT(N4:P4))</f>
        <v>0</v>
      </c>
      <c r="R4" s="293">
        <f>AVERAGE(E4,I4,M4,Q4)</f>
        <v>35</v>
      </c>
    </row>
    <row r="5" spans="1:18" s="294" customFormat="1">
      <c r="A5" s="295" t="s">
        <v>235</v>
      </c>
      <c r="B5" s="292"/>
      <c r="C5" s="292"/>
      <c r="D5" s="292"/>
      <c r="E5" s="293">
        <f>IF(COUNT(B5:D5)=0,0,SUM(B5:D5)/COUNT(B5:D5))</f>
        <v>0</v>
      </c>
      <c r="F5" s="292"/>
      <c r="G5" s="292"/>
      <c r="H5" s="292"/>
      <c r="I5" s="293">
        <f>IF(COUNT(F5:H5)=0,0,SUM(F5:H5)/COUNT(F5:H5))</f>
        <v>0</v>
      </c>
      <c r="J5" s="292">
        <f>'2019-07'!I5</f>
        <v>140</v>
      </c>
      <c r="K5" s="292"/>
      <c r="L5" s="292"/>
      <c r="M5" s="293">
        <f>IF(COUNT(J5:L5)=0,0,SUM(J5:L5)/COUNT(J5:L5))</f>
        <v>140</v>
      </c>
      <c r="N5" s="292"/>
      <c r="O5" s="292"/>
      <c r="P5" s="292"/>
      <c r="Q5" s="293">
        <f>IF(COUNT(N5:P5)=0,0,SUM(N5:P5)/COUNT(N5:P5))</f>
        <v>0</v>
      </c>
      <c r="R5" s="293">
        <f>AVERAGE(E5,I5,M5,Q5)</f>
        <v>35</v>
      </c>
    </row>
    <row r="6" spans="1:18">
      <c r="A6" s="188" t="s">
        <v>20</v>
      </c>
      <c r="B6" s="171"/>
      <c r="C6" s="171"/>
      <c r="D6" s="171"/>
      <c r="E6" s="171">
        <f>SUM(B6:D6)</f>
        <v>0</v>
      </c>
      <c r="F6" s="171"/>
      <c r="G6" s="171"/>
      <c r="H6" s="171"/>
      <c r="I6" s="171">
        <f>SUM(F6:H6)</f>
        <v>0</v>
      </c>
      <c r="J6" s="171">
        <f>'2019-07'!I6</f>
        <v>1000000</v>
      </c>
      <c r="K6" s="171"/>
      <c r="L6" s="171"/>
      <c r="M6" s="171">
        <f>SUM(J6:L6)</f>
        <v>1000000</v>
      </c>
      <c r="N6" s="171"/>
      <c r="O6" s="171"/>
      <c r="P6" s="171"/>
      <c r="Q6" s="171">
        <f>SUM(N6:P6)</f>
        <v>0</v>
      </c>
      <c r="R6" s="171">
        <f>E6+I6+M6+Q6</f>
        <v>1000000</v>
      </c>
    </row>
    <row r="7" spans="1:18">
      <c r="A7" s="190" t="s">
        <v>92</v>
      </c>
      <c r="B7" s="171"/>
      <c r="C7" s="171"/>
      <c r="D7" s="171"/>
      <c r="E7" s="172">
        <f t="shared" ref="E7:E19" si="0">SUM(B7:D7)</f>
        <v>0</v>
      </c>
      <c r="F7" s="171"/>
      <c r="G7" s="171"/>
      <c r="H7" s="171"/>
      <c r="I7" s="172">
        <f t="shared" ref="I7:I19" si="1">SUM(F7:H7)</f>
        <v>0</v>
      </c>
      <c r="J7" s="171">
        <f>'2019-07'!I7</f>
        <v>0</v>
      </c>
      <c r="K7" s="171"/>
      <c r="L7" s="171"/>
      <c r="M7" s="172">
        <f t="shared" ref="M7:M19" si="2">SUM(J7:L7)</f>
        <v>0</v>
      </c>
      <c r="N7" s="171"/>
      <c r="O7" s="171"/>
      <c r="P7" s="171"/>
      <c r="Q7" s="172">
        <f t="shared" ref="Q7:Q19" si="3">SUM(N7:P7)</f>
        <v>0</v>
      </c>
      <c r="R7" s="172">
        <f t="shared" ref="R7:R22" si="4">E7+I7+M7+Q7</f>
        <v>0</v>
      </c>
    </row>
    <row r="8" spans="1:18" s="247" customFormat="1">
      <c r="A8" s="191" t="s">
        <v>21</v>
      </c>
      <c r="B8" s="173">
        <f t="shared" ref="B8" si="5">B6-B7</f>
        <v>0</v>
      </c>
      <c r="C8" s="173">
        <f>C6-C7</f>
        <v>0</v>
      </c>
      <c r="D8" s="173">
        <f>D6-D7</f>
        <v>0</v>
      </c>
      <c r="E8" s="173">
        <f t="shared" si="0"/>
        <v>0</v>
      </c>
      <c r="F8" s="173">
        <f>F6-F7</f>
        <v>0</v>
      </c>
      <c r="G8" s="173">
        <f t="shared" ref="G8:H8" si="6">G6-G7</f>
        <v>0</v>
      </c>
      <c r="H8" s="173">
        <f t="shared" si="6"/>
        <v>0</v>
      </c>
      <c r="I8" s="173">
        <f>SUM(F8:H8)</f>
        <v>0</v>
      </c>
      <c r="J8" s="173">
        <f t="shared" ref="J8:P8" si="7">J6-J7</f>
        <v>1000000</v>
      </c>
      <c r="K8" s="173">
        <f t="shared" si="7"/>
        <v>0</v>
      </c>
      <c r="L8" s="173">
        <f t="shared" si="7"/>
        <v>0</v>
      </c>
      <c r="M8" s="173">
        <f t="shared" si="2"/>
        <v>1000000</v>
      </c>
      <c r="N8" s="173">
        <f t="shared" si="7"/>
        <v>0</v>
      </c>
      <c r="O8" s="173">
        <f t="shared" si="7"/>
        <v>0</v>
      </c>
      <c r="P8" s="173">
        <f t="shared" si="7"/>
        <v>0</v>
      </c>
      <c r="Q8" s="173">
        <f t="shared" si="3"/>
        <v>0</v>
      </c>
      <c r="R8" s="173">
        <f t="shared" si="4"/>
        <v>1000000</v>
      </c>
    </row>
    <row r="9" spans="1:18">
      <c r="A9" s="192" t="s">
        <v>22</v>
      </c>
      <c r="B9" s="171"/>
      <c r="C9" s="171"/>
      <c r="D9" s="171"/>
      <c r="E9" s="174">
        <f t="shared" si="0"/>
        <v>0</v>
      </c>
      <c r="F9" s="171"/>
      <c r="G9" s="171"/>
      <c r="H9" s="171"/>
      <c r="I9" s="174">
        <f t="shared" si="1"/>
        <v>0</v>
      </c>
      <c r="J9" s="171">
        <f>'2019-07'!I9</f>
        <v>14004</v>
      </c>
      <c r="K9" s="171"/>
      <c r="L9" s="171"/>
      <c r="M9" s="174">
        <f t="shared" si="2"/>
        <v>14004</v>
      </c>
      <c r="N9" s="171"/>
      <c r="O9" s="171"/>
      <c r="P9" s="171"/>
      <c r="Q9" s="174">
        <f t="shared" si="3"/>
        <v>0</v>
      </c>
      <c r="R9" s="174">
        <f t="shared" si="4"/>
        <v>14004</v>
      </c>
    </row>
    <row r="10" spans="1:18">
      <c r="A10" s="193" t="s">
        <v>23</v>
      </c>
      <c r="B10" s="175">
        <f t="shared" ref="B10" si="8">B8-B9</f>
        <v>0</v>
      </c>
      <c r="C10" s="175">
        <f>C8-C9</f>
        <v>0</v>
      </c>
      <c r="D10" s="175">
        <f>D8-D9</f>
        <v>0</v>
      </c>
      <c r="E10" s="178">
        <f t="shared" si="0"/>
        <v>0</v>
      </c>
      <c r="F10" s="175">
        <f>F8-F9</f>
        <v>0</v>
      </c>
      <c r="G10" s="175">
        <f>G8-G9</f>
        <v>0</v>
      </c>
      <c r="H10" s="175">
        <f>H8-H9</f>
        <v>0</v>
      </c>
      <c r="I10" s="178">
        <f t="shared" si="1"/>
        <v>0</v>
      </c>
      <c r="J10" s="175">
        <f>J8-J9</f>
        <v>985996</v>
      </c>
      <c r="K10" s="175">
        <f>K8-K9</f>
        <v>0</v>
      </c>
      <c r="L10" s="175">
        <f>L8-L9</f>
        <v>0</v>
      </c>
      <c r="M10" s="178">
        <f t="shared" si="2"/>
        <v>985996</v>
      </c>
      <c r="N10" s="175">
        <f>N8-N9</f>
        <v>0</v>
      </c>
      <c r="O10" s="175">
        <f>O8-O9</f>
        <v>0</v>
      </c>
      <c r="P10" s="175">
        <f>P8-P9</f>
        <v>0</v>
      </c>
      <c r="Q10" s="178">
        <f t="shared" si="3"/>
        <v>0</v>
      </c>
      <c r="R10" s="178">
        <f t="shared" si="4"/>
        <v>985996</v>
      </c>
    </row>
    <row r="11" spans="1:18">
      <c r="A11" s="188" t="s">
        <v>156</v>
      </c>
      <c r="B11" s="171"/>
      <c r="C11" s="171"/>
      <c r="D11" s="171"/>
      <c r="E11" s="171">
        <f t="shared" si="0"/>
        <v>0</v>
      </c>
      <c r="F11" s="171"/>
      <c r="G11" s="171"/>
      <c r="H11" s="171"/>
      <c r="I11" s="171">
        <f t="shared" si="1"/>
        <v>0</v>
      </c>
      <c r="J11" s="171">
        <f>'2019-07'!I11</f>
        <v>0</v>
      </c>
      <c r="K11" s="171"/>
      <c r="L11" s="171"/>
      <c r="M11" s="171">
        <f t="shared" si="2"/>
        <v>0</v>
      </c>
      <c r="N11" s="171"/>
      <c r="O11" s="171"/>
      <c r="P11" s="171"/>
      <c r="Q11" s="171">
        <f t="shared" si="3"/>
        <v>0</v>
      </c>
      <c r="R11" s="171">
        <f t="shared" si="4"/>
        <v>0</v>
      </c>
    </row>
    <row r="12" spans="1:18">
      <c r="A12" s="188" t="s">
        <v>236</v>
      </c>
      <c r="B12" s="171"/>
      <c r="C12" s="171"/>
      <c r="D12" s="171"/>
      <c r="E12" s="171">
        <f t="shared" si="0"/>
        <v>0</v>
      </c>
      <c r="F12" s="171"/>
      <c r="G12" s="171"/>
      <c r="H12" s="171"/>
      <c r="I12" s="171">
        <f t="shared" si="1"/>
        <v>0</v>
      </c>
      <c r="J12" s="171">
        <f>'2019-07'!I12</f>
        <v>0</v>
      </c>
      <c r="K12" s="171"/>
      <c r="L12" s="171"/>
      <c r="M12" s="171">
        <f t="shared" si="2"/>
        <v>0</v>
      </c>
      <c r="N12" s="171"/>
      <c r="O12" s="171"/>
      <c r="P12" s="171"/>
      <c r="Q12" s="171">
        <f t="shared" si="3"/>
        <v>0</v>
      </c>
      <c r="R12" s="171">
        <f t="shared" si="4"/>
        <v>0</v>
      </c>
    </row>
    <row r="13" spans="1:18" s="248" customFormat="1">
      <c r="A13" s="194" t="s">
        <v>24</v>
      </c>
      <c r="B13" s="176">
        <f t="shared" ref="B13" si="9">B14+B15</f>
        <v>0</v>
      </c>
      <c r="C13" s="176">
        <f>C14+C15</f>
        <v>0</v>
      </c>
      <c r="D13" s="176">
        <f>D14+D15</f>
        <v>0</v>
      </c>
      <c r="E13" s="176">
        <f t="shared" si="0"/>
        <v>0</v>
      </c>
      <c r="F13" s="176">
        <f>F14+F15</f>
        <v>0</v>
      </c>
      <c r="G13" s="176">
        <f>G14+G15</f>
        <v>0</v>
      </c>
      <c r="H13" s="176">
        <f>H14+H15</f>
        <v>0</v>
      </c>
      <c r="I13" s="176">
        <f t="shared" si="1"/>
        <v>0</v>
      </c>
      <c r="J13" s="176">
        <f>J14+J15</f>
        <v>1164410.5100000009</v>
      </c>
      <c r="K13" s="176">
        <f>K14+K15</f>
        <v>0</v>
      </c>
      <c r="L13" s="176">
        <f>L14+L15</f>
        <v>0</v>
      </c>
      <c r="M13" s="176">
        <f t="shared" si="2"/>
        <v>1164410.5100000009</v>
      </c>
      <c r="N13" s="176">
        <f>N14+N15</f>
        <v>0</v>
      </c>
      <c r="O13" s="176">
        <f>O14+O15</f>
        <v>0</v>
      </c>
      <c r="P13" s="176">
        <f>P14+P15</f>
        <v>0</v>
      </c>
      <c r="Q13" s="176">
        <f t="shared" si="3"/>
        <v>0</v>
      </c>
      <c r="R13" s="176">
        <f t="shared" si="4"/>
        <v>1164410.5100000009</v>
      </c>
    </row>
    <row r="14" spans="1:18">
      <c r="A14" s="195" t="s">
        <v>25</v>
      </c>
      <c r="B14" s="171"/>
      <c r="C14" s="171"/>
      <c r="D14" s="171"/>
      <c r="E14" s="171">
        <f t="shared" si="0"/>
        <v>0</v>
      </c>
      <c r="F14" s="171"/>
      <c r="G14" s="171"/>
      <c r="H14" s="171"/>
      <c r="I14" s="171">
        <f t="shared" si="1"/>
        <v>0</v>
      </c>
      <c r="J14" s="171">
        <f>'2019-07'!I14</f>
        <v>1064410.44</v>
      </c>
      <c r="K14" s="171"/>
      <c r="L14" s="171"/>
      <c r="M14" s="171">
        <f t="shared" si="2"/>
        <v>1064410.44</v>
      </c>
      <c r="N14" s="171"/>
      <c r="O14" s="171"/>
      <c r="P14" s="171"/>
      <c r="Q14" s="171">
        <f t="shared" si="3"/>
        <v>0</v>
      </c>
      <c r="R14" s="171">
        <f t="shared" si="4"/>
        <v>1064410.44</v>
      </c>
    </row>
    <row r="15" spans="1:18">
      <c r="A15" s="195" t="s">
        <v>237</v>
      </c>
      <c r="B15" s="171"/>
      <c r="C15" s="171"/>
      <c r="D15" s="171"/>
      <c r="E15" s="171">
        <f t="shared" si="0"/>
        <v>0</v>
      </c>
      <c r="F15" s="171"/>
      <c r="G15" s="171"/>
      <c r="H15" s="171"/>
      <c r="I15" s="171">
        <f t="shared" si="1"/>
        <v>0</v>
      </c>
      <c r="J15" s="171">
        <f>'2019-07'!I15</f>
        <v>100000.070000001</v>
      </c>
      <c r="K15" s="171"/>
      <c r="L15" s="171"/>
      <c r="M15" s="171">
        <f t="shared" si="2"/>
        <v>100000.070000001</v>
      </c>
      <c r="N15" s="171"/>
      <c r="O15" s="171"/>
      <c r="P15" s="171"/>
      <c r="Q15" s="171">
        <f t="shared" si="3"/>
        <v>0</v>
      </c>
      <c r="R15" s="171">
        <f t="shared" si="4"/>
        <v>100000.070000001</v>
      </c>
    </row>
    <row r="16" spans="1:18">
      <c r="A16" s="188" t="s">
        <v>26</v>
      </c>
      <c r="B16" s="171"/>
      <c r="C16" s="171"/>
      <c r="D16" s="171"/>
      <c r="E16" s="171">
        <f t="shared" si="0"/>
        <v>0</v>
      </c>
      <c r="F16" s="171"/>
      <c r="G16" s="171"/>
      <c r="H16" s="171"/>
      <c r="I16" s="171">
        <f t="shared" si="1"/>
        <v>0</v>
      </c>
      <c r="J16" s="171">
        <f>'2019-07'!I16</f>
        <v>400</v>
      </c>
      <c r="K16" s="171"/>
      <c r="L16" s="171"/>
      <c r="M16" s="171">
        <f t="shared" si="2"/>
        <v>400</v>
      </c>
      <c r="N16" s="171"/>
      <c r="O16" s="171"/>
      <c r="P16" s="171"/>
      <c r="Q16" s="171">
        <f t="shared" si="3"/>
        <v>0</v>
      </c>
      <c r="R16" s="171">
        <f t="shared" si="4"/>
        <v>400</v>
      </c>
    </row>
    <row r="17" spans="1:18">
      <c r="A17" s="188" t="s">
        <v>238</v>
      </c>
      <c r="B17" s="171"/>
      <c r="C17" s="171"/>
      <c r="D17" s="171"/>
      <c r="E17" s="171">
        <f t="shared" si="0"/>
        <v>0</v>
      </c>
      <c r="F17" s="171"/>
      <c r="G17" s="171"/>
      <c r="H17" s="171"/>
      <c r="I17" s="171">
        <f t="shared" si="1"/>
        <v>0</v>
      </c>
      <c r="J17" s="171">
        <f>'2019-07'!I17</f>
        <v>4004</v>
      </c>
      <c r="K17" s="171"/>
      <c r="L17" s="171"/>
      <c r="M17" s="171">
        <f t="shared" si="2"/>
        <v>4004</v>
      </c>
      <c r="N17" s="171"/>
      <c r="O17" s="171"/>
      <c r="P17" s="171"/>
      <c r="Q17" s="171">
        <f t="shared" si="3"/>
        <v>0</v>
      </c>
      <c r="R17" s="171">
        <f t="shared" si="4"/>
        <v>4004</v>
      </c>
    </row>
    <row r="18" spans="1:18">
      <c r="A18" s="188" t="s">
        <v>239</v>
      </c>
      <c r="B18" s="171"/>
      <c r="C18" s="171"/>
      <c r="D18" s="171"/>
      <c r="E18" s="171">
        <f t="shared" si="0"/>
        <v>0</v>
      </c>
      <c r="F18" s="171"/>
      <c r="G18" s="171"/>
      <c r="H18" s="171"/>
      <c r="I18" s="171">
        <f t="shared" si="1"/>
        <v>0</v>
      </c>
      <c r="J18" s="171">
        <f>'2019-07'!I18</f>
        <v>0</v>
      </c>
      <c r="K18" s="171"/>
      <c r="L18" s="171"/>
      <c r="M18" s="171">
        <f t="shared" si="2"/>
        <v>0</v>
      </c>
      <c r="N18" s="171"/>
      <c r="O18" s="171"/>
      <c r="P18" s="171"/>
      <c r="Q18" s="171">
        <f t="shared" si="3"/>
        <v>0</v>
      </c>
      <c r="R18" s="171">
        <f t="shared" si="4"/>
        <v>0</v>
      </c>
    </row>
    <row r="19" spans="1:18">
      <c r="A19" s="188" t="s">
        <v>240</v>
      </c>
      <c r="B19" s="171"/>
      <c r="C19" s="171"/>
      <c r="D19" s="171"/>
      <c r="E19" s="171">
        <f t="shared" si="0"/>
        <v>0</v>
      </c>
      <c r="F19" s="171"/>
      <c r="G19" s="171"/>
      <c r="H19" s="171"/>
      <c r="I19" s="171">
        <f t="shared" si="1"/>
        <v>0</v>
      </c>
      <c r="J19" s="171">
        <f>'2019-07'!I19</f>
        <v>0</v>
      </c>
      <c r="K19" s="171"/>
      <c r="L19" s="171"/>
      <c r="M19" s="171">
        <f t="shared" si="2"/>
        <v>0</v>
      </c>
      <c r="N19" s="171"/>
      <c r="O19" s="171"/>
      <c r="P19" s="171"/>
      <c r="Q19" s="171">
        <f t="shared" si="3"/>
        <v>0</v>
      </c>
      <c r="R19" s="171">
        <f t="shared" si="4"/>
        <v>0</v>
      </c>
    </row>
    <row r="20" spans="1:18">
      <c r="A20" s="188" t="s">
        <v>158</v>
      </c>
      <c r="B20" s="171"/>
      <c r="C20" s="171"/>
      <c r="D20" s="171"/>
      <c r="E20" s="171">
        <f>SUM(B20:D20)</f>
        <v>0</v>
      </c>
      <c r="F20" s="171"/>
      <c r="G20" s="171"/>
      <c r="H20" s="171"/>
      <c r="I20" s="171">
        <f>SUM(F20:H20)</f>
        <v>0</v>
      </c>
      <c r="J20" s="171">
        <f>'2019-07'!I20</f>
        <v>0</v>
      </c>
      <c r="K20" s="171"/>
      <c r="L20" s="171"/>
      <c r="M20" s="171">
        <f>SUM(J20:L20)</f>
        <v>0</v>
      </c>
      <c r="N20" s="171"/>
      <c r="O20" s="171"/>
      <c r="P20" s="171"/>
      <c r="Q20" s="171">
        <f>SUM(N20:P20)</f>
        <v>0</v>
      </c>
      <c r="R20" s="171">
        <f t="shared" si="4"/>
        <v>0</v>
      </c>
    </row>
    <row r="21" spans="1:18">
      <c r="A21" s="193" t="s">
        <v>93</v>
      </c>
      <c r="B21" s="177">
        <f t="shared" ref="B21" si="10">SUM(B11:B13,B16:B20)</f>
        <v>0</v>
      </c>
      <c r="C21" s="177">
        <f>SUM(C11:C13,C16:C20)</f>
        <v>0</v>
      </c>
      <c r="D21" s="177">
        <f>SUM(D11:D13,D16:D20)</f>
        <v>0</v>
      </c>
      <c r="E21" s="177">
        <f>SUM(B21:D21)</f>
        <v>0</v>
      </c>
      <c r="F21" s="177">
        <f>SUM(F11:F13,F16:F20)</f>
        <v>0</v>
      </c>
      <c r="G21" s="177">
        <f>SUM(G11:G13,G16:G20)</f>
        <v>0</v>
      </c>
      <c r="H21" s="177">
        <f>SUM(H11:H13,H16:H20)</f>
        <v>0</v>
      </c>
      <c r="I21" s="177">
        <f>SUM(F21:H21)</f>
        <v>0</v>
      </c>
      <c r="J21" s="177">
        <f>SUM(J11:J13,J16:J20)</f>
        <v>1168814.5100000009</v>
      </c>
      <c r="K21" s="177">
        <f>SUM(K11:K13,K16:K20)</f>
        <v>0</v>
      </c>
      <c r="L21" s="177">
        <f>SUM(L11:L13,L16:L20)</f>
        <v>0</v>
      </c>
      <c r="M21" s="177">
        <f>SUM(J21:L21)</f>
        <v>1168814.5100000009</v>
      </c>
      <c r="N21" s="177">
        <f>SUM(N11:N13,N16:N20)</f>
        <v>0</v>
      </c>
      <c r="O21" s="177">
        <f>SUM(O11:O13,O16:O20)</f>
        <v>0</v>
      </c>
      <c r="P21" s="177">
        <f>SUM(P11:P13,P16:P20)</f>
        <v>0</v>
      </c>
      <c r="Q21" s="177">
        <f>SUM(N21:P21)</f>
        <v>0</v>
      </c>
      <c r="R21" s="178">
        <f t="shared" si="4"/>
        <v>1168814.5100000009</v>
      </c>
    </row>
    <row r="22" spans="1:18">
      <c r="A22" s="197" t="s">
        <v>27</v>
      </c>
      <c r="B22" s="178">
        <f t="shared" ref="B22" si="11">B10-B21</f>
        <v>0</v>
      </c>
      <c r="C22" s="178">
        <f>C10-C21</f>
        <v>0</v>
      </c>
      <c r="D22" s="178">
        <f>D10-D21</f>
        <v>0</v>
      </c>
      <c r="E22" s="178">
        <f>SUM(B22:D22)</f>
        <v>0</v>
      </c>
      <c r="F22" s="178">
        <f>F10-F21</f>
        <v>0</v>
      </c>
      <c r="G22" s="178">
        <f>G10-G21</f>
        <v>0</v>
      </c>
      <c r="H22" s="178">
        <f>H10-H21</f>
        <v>0</v>
      </c>
      <c r="I22" s="178">
        <f>SUM(F22:H22)</f>
        <v>0</v>
      </c>
      <c r="J22" s="178">
        <f>J10-J21</f>
        <v>-182818.51000000094</v>
      </c>
      <c r="K22" s="178">
        <f>K10-K21</f>
        <v>0</v>
      </c>
      <c r="L22" s="178">
        <f>L10-L21</f>
        <v>0</v>
      </c>
      <c r="M22" s="178">
        <f>SUM(J22:L22)</f>
        <v>-182818.51000000094</v>
      </c>
      <c r="N22" s="178">
        <f>N10-N21</f>
        <v>0</v>
      </c>
      <c r="O22" s="178">
        <f>O10-O21</f>
        <v>0</v>
      </c>
      <c r="P22" s="178">
        <f>P10-P21</f>
        <v>0</v>
      </c>
      <c r="Q22" s="178">
        <f>SUM(N22:P22)</f>
        <v>0</v>
      </c>
      <c r="R22" s="178">
        <f t="shared" si="4"/>
        <v>-182818.51000000094</v>
      </c>
    </row>
    <row r="23" spans="1:18" s="179" customFormat="1">
      <c r="A23" s="198" t="s">
        <v>28</v>
      </c>
      <c r="B23" s="179" t="e">
        <f t="shared" ref="B23:R23" si="12">B22/B10</f>
        <v>#DIV/0!</v>
      </c>
      <c r="C23" s="179" t="e">
        <f t="shared" si="12"/>
        <v>#DIV/0!</v>
      </c>
      <c r="D23" s="179" t="e">
        <f t="shared" si="12"/>
        <v>#DIV/0!</v>
      </c>
      <c r="E23" s="179" t="e">
        <f t="shared" si="12"/>
        <v>#DIV/0!</v>
      </c>
      <c r="F23" s="179" t="e">
        <f t="shared" si="12"/>
        <v>#DIV/0!</v>
      </c>
      <c r="G23" s="179" t="e">
        <f t="shared" si="12"/>
        <v>#DIV/0!</v>
      </c>
      <c r="H23" s="179" t="e">
        <f t="shared" si="12"/>
        <v>#DIV/0!</v>
      </c>
      <c r="I23" s="179" t="e">
        <f t="shared" si="12"/>
        <v>#DIV/0!</v>
      </c>
      <c r="J23" s="179">
        <f t="shared" si="12"/>
        <v>-0.1854150625357516</v>
      </c>
      <c r="K23" s="179" t="e">
        <f t="shared" si="12"/>
        <v>#DIV/0!</v>
      </c>
      <c r="L23" s="179" t="e">
        <f t="shared" si="12"/>
        <v>#DIV/0!</v>
      </c>
      <c r="M23" s="179">
        <f t="shared" si="12"/>
        <v>-0.1854150625357516</v>
      </c>
      <c r="N23" s="179" t="e">
        <f t="shared" si="12"/>
        <v>#DIV/0!</v>
      </c>
      <c r="O23" s="179" t="e">
        <f t="shared" si="12"/>
        <v>#DIV/0!</v>
      </c>
      <c r="P23" s="179" t="e">
        <f t="shared" si="12"/>
        <v>#DIV/0!</v>
      </c>
      <c r="Q23" s="179" t="e">
        <f t="shared" si="12"/>
        <v>#DIV/0!</v>
      </c>
      <c r="R23" s="179">
        <f t="shared" si="12"/>
        <v>-0.1854150625357516</v>
      </c>
    </row>
    <row r="24" spans="1:18">
      <c r="A24" s="199" t="s">
        <v>159</v>
      </c>
      <c r="B24" s="171"/>
      <c r="C24" s="171"/>
      <c r="D24" s="171"/>
      <c r="E24" s="186">
        <f>SUM(B24:D24)</f>
        <v>0</v>
      </c>
      <c r="F24" s="171"/>
      <c r="G24" s="171"/>
      <c r="H24" s="171"/>
      <c r="I24" s="186">
        <f>SUM(F24:H24)</f>
        <v>0</v>
      </c>
      <c r="J24" s="171">
        <f>'2019-07'!I24</f>
        <v>0</v>
      </c>
      <c r="K24" s="171"/>
      <c r="L24" s="171"/>
      <c r="M24" s="186">
        <f>SUM(J24:L24)</f>
        <v>0</v>
      </c>
      <c r="N24" s="171"/>
      <c r="O24" s="171"/>
      <c r="P24" s="171"/>
      <c r="Q24" s="186">
        <f>SUM(N24:P24)</f>
        <v>0</v>
      </c>
      <c r="R24" s="171">
        <f>E24+I24+M24+Q24</f>
        <v>0</v>
      </c>
    </row>
    <row r="25" spans="1:18">
      <c r="A25" s="199" t="s">
        <v>160</v>
      </c>
      <c r="B25" s="171"/>
      <c r="C25" s="171"/>
      <c r="D25" s="171"/>
      <c r="E25" s="186">
        <f>SUM(B25:D25)</f>
        <v>0</v>
      </c>
      <c r="F25" s="171"/>
      <c r="G25" s="171"/>
      <c r="H25" s="171"/>
      <c r="I25" s="186">
        <f>SUM(F25:H25)</f>
        <v>0</v>
      </c>
      <c r="J25" s="171">
        <f>'2019-07'!I25</f>
        <v>40040</v>
      </c>
      <c r="K25" s="171"/>
      <c r="L25" s="171"/>
      <c r="M25" s="186">
        <f>SUM(J25:L25)</f>
        <v>40040</v>
      </c>
      <c r="N25" s="171"/>
      <c r="O25" s="171"/>
      <c r="P25" s="171"/>
      <c r="Q25" s="186">
        <f>SUM(N25:P25)</f>
        <v>0</v>
      </c>
      <c r="R25" s="171">
        <f>E25+I25+M25+Q25</f>
        <v>40040</v>
      </c>
    </row>
    <row r="26" spans="1:18">
      <c r="A26" s="199" t="s">
        <v>29</v>
      </c>
      <c r="B26" s="171"/>
      <c r="C26" s="171"/>
      <c r="D26" s="171"/>
      <c r="E26" s="186">
        <f>SUM(B26:D26)</f>
        <v>0</v>
      </c>
      <c r="F26" s="171"/>
      <c r="G26" s="171"/>
      <c r="H26" s="171"/>
      <c r="I26" s="186">
        <f>SUM(F26:H26)</f>
        <v>0</v>
      </c>
      <c r="J26" s="171">
        <f>'2019-07'!I26</f>
        <v>69900.009999999995</v>
      </c>
      <c r="K26" s="171"/>
      <c r="L26" s="171"/>
      <c r="M26" s="186">
        <f>SUM(J26:L26)</f>
        <v>69900.009999999995</v>
      </c>
      <c r="N26" s="171"/>
      <c r="O26" s="171"/>
      <c r="P26" s="171"/>
      <c r="Q26" s="186">
        <f>SUM(N26:P26)</f>
        <v>0</v>
      </c>
      <c r="R26" s="171">
        <f>E26+I26+M26+Q26</f>
        <v>69900.009999999995</v>
      </c>
    </row>
    <row r="27" spans="1:18">
      <c r="A27" s="197" t="s">
        <v>30</v>
      </c>
      <c r="B27" s="178">
        <f>SUM(B24:B26)</f>
        <v>0</v>
      </c>
      <c r="C27" s="178">
        <f>SUM(C24:C26)</f>
        <v>0</v>
      </c>
      <c r="D27" s="178">
        <f>SUM(D24:D26)</f>
        <v>0</v>
      </c>
      <c r="E27" s="175">
        <f>SUM(B27:D27)</f>
        <v>0</v>
      </c>
      <c r="F27" s="178">
        <f>SUM(F24:F26)</f>
        <v>0</v>
      </c>
      <c r="G27" s="178">
        <f>SUM(G24:G26)</f>
        <v>0</v>
      </c>
      <c r="H27" s="178">
        <f>SUM(H24:H26)</f>
        <v>0</v>
      </c>
      <c r="I27" s="175">
        <f>SUM(F27:H27)</f>
        <v>0</v>
      </c>
      <c r="J27" s="178">
        <f>SUM(J24:J26)</f>
        <v>109940.01</v>
      </c>
      <c r="K27" s="178">
        <f>SUM(K24:K26)</f>
        <v>0</v>
      </c>
      <c r="L27" s="178">
        <f>SUM(L24:L26)</f>
        <v>0</v>
      </c>
      <c r="M27" s="175">
        <f>SUM(J27:L27)</f>
        <v>109940.01</v>
      </c>
      <c r="N27" s="178">
        <f>SUM(N24:N26)</f>
        <v>0</v>
      </c>
      <c r="O27" s="178">
        <f>SUM(O24:O26)</f>
        <v>0</v>
      </c>
      <c r="P27" s="178">
        <f>SUM(P24:P26)</f>
        <v>0</v>
      </c>
      <c r="Q27" s="175">
        <f>SUM(N27:P27)</f>
        <v>0</v>
      </c>
      <c r="R27" s="178">
        <f>E27+I27+M27+Q27</f>
        <v>109940.01</v>
      </c>
    </row>
    <row r="28" spans="1:18" s="179" customFormat="1">
      <c r="A28" s="198" t="s">
        <v>161</v>
      </c>
      <c r="B28" s="179" t="e">
        <f>B27/B10</f>
        <v>#DIV/0!</v>
      </c>
      <c r="C28" s="179" t="e">
        <f t="shared" ref="C28:R28" si="13">C27/C10</f>
        <v>#DIV/0!</v>
      </c>
      <c r="D28" s="179" t="e">
        <f t="shared" si="13"/>
        <v>#DIV/0!</v>
      </c>
      <c r="E28" s="179" t="e">
        <f t="shared" si="13"/>
        <v>#DIV/0!</v>
      </c>
      <c r="F28" s="179" t="e">
        <f t="shared" si="13"/>
        <v>#DIV/0!</v>
      </c>
      <c r="G28" s="179" t="e">
        <f t="shared" si="13"/>
        <v>#DIV/0!</v>
      </c>
      <c r="H28" s="179" t="e">
        <f t="shared" si="13"/>
        <v>#DIV/0!</v>
      </c>
      <c r="I28" s="179" t="e">
        <f t="shared" si="13"/>
        <v>#DIV/0!</v>
      </c>
      <c r="J28" s="179">
        <f t="shared" si="13"/>
        <v>0.11150147667941858</v>
      </c>
      <c r="K28" s="179" t="e">
        <f t="shared" si="13"/>
        <v>#DIV/0!</v>
      </c>
      <c r="L28" s="179" t="e">
        <f t="shared" si="13"/>
        <v>#DIV/0!</v>
      </c>
      <c r="M28" s="179">
        <f t="shared" si="13"/>
        <v>0.11150147667941858</v>
      </c>
      <c r="N28" s="179" t="e">
        <f t="shared" si="13"/>
        <v>#DIV/0!</v>
      </c>
      <c r="O28" s="179" t="e">
        <f t="shared" si="13"/>
        <v>#DIV/0!</v>
      </c>
      <c r="P28" s="179" t="e">
        <f t="shared" si="13"/>
        <v>#DIV/0!</v>
      </c>
      <c r="Q28" s="179" t="e">
        <f t="shared" si="13"/>
        <v>#DIV/0!</v>
      </c>
      <c r="R28" s="179">
        <f t="shared" si="13"/>
        <v>0.11150147667941858</v>
      </c>
    </row>
    <row r="29" spans="1:18">
      <c r="A29" s="197" t="s">
        <v>94</v>
      </c>
      <c r="B29" s="180">
        <f>B22-B27</f>
        <v>0</v>
      </c>
      <c r="C29" s="180">
        <f>C22-C27</f>
        <v>0</v>
      </c>
      <c r="D29" s="180">
        <f>D22-D27</f>
        <v>0</v>
      </c>
      <c r="E29" s="180">
        <f>SUM(B29:D29)</f>
        <v>0</v>
      </c>
      <c r="F29" s="180">
        <f>F22-F27</f>
        <v>0</v>
      </c>
      <c r="G29" s="180">
        <f>G22-G27</f>
        <v>0</v>
      </c>
      <c r="H29" s="180">
        <f>H22-H27</f>
        <v>0</v>
      </c>
      <c r="I29" s="180">
        <f>SUM(F29:H29)</f>
        <v>0</v>
      </c>
      <c r="J29" s="180">
        <f>J22-J27</f>
        <v>-292758.52000000095</v>
      </c>
      <c r="K29" s="180">
        <f>K22-K27</f>
        <v>0</v>
      </c>
      <c r="L29" s="180">
        <f>L22-L27</f>
        <v>0</v>
      </c>
      <c r="M29" s="180">
        <f>SUM(J29:L29)</f>
        <v>-292758.52000000095</v>
      </c>
      <c r="N29" s="180">
        <f>N22-N27</f>
        <v>0</v>
      </c>
      <c r="O29" s="180">
        <f>O22-O27</f>
        <v>0</v>
      </c>
      <c r="P29" s="180">
        <f>P22-P27</f>
        <v>0</v>
      </c>
      <c r="Q29" s="180">
        <f>SUM(N29:P29)</f>
        <v>0</v>
      </c>
      <c r="R29" s="177">
        <f>E29+I29+M29+Q29</f>
        <v>-292758.52000000095</v>
      </c>
    </row>
    <row r="30" spans="1:18" s="179" customFormat="1">
      <c r="A30" s="198" t="s">
        <v>162</v>
      </c>
      <c r="B30" s="179" t="e">
        <f t="shared" ref="B30:R30" si="14">B29/B10</f>
        <v>#DIV/0!</v>
      </c>
      <c r="C30" s="249" t="e">
        <f t="shared" si="14"/>
        <v>#DIV/0!</v>
      </c>
      <c r="D30" s="249" t="e">
        <f t="shared" si="14"/>
        <v>#DIV/0!</v>
      </c>
      <c r="E30" s="249" t="e">
        <f t="shared" si="14"/>
        <v>#DIV/0!</v>
      </c>
      <c r="F30" s="249" t="e">
        <f t="shared" si="14"/>
        <v>#DIV/0!</v>
      </c>
      <c r="G30" s="249" t="e">
        <f t="shared" si="14"/>
        <v>#DIV/0!</v>
      </c>
      <c r="H30" s="249" t="e">
        <f t="shared" si="14"/>
        <v>#DIV/0!</v>
      </c>
      <c r="I30" s="249" t="e">
        <f t="shared" si="14"/>
        <v>#DIV/0!</v>
      </c>
      <c r="J30" s="249">
        <f t="shared" si="14"/>
        <v>-0.29691653921517019</v>
      </c>
      <c r="K30" s="249" t="e">
        <f t="shared" si="14"/>
        <v>#DIV/0!</v>
      </c>
      <c r="L30" s="249" t="e">
        <f t="shared" si="14"/>
        <v>#DIV/0!</v>
      </c>
      <c r="M30" s="249">
        <f t="shared" si="14"/>
        <v>-0.29691653921517019</v>
      </c>
      <c r="N30" s="249" t="e">
        <f t="shared" si="14"/>
        <v>#DIV/0!</v>
      </c>
      <c r="O30" s="249" t="e">
        <f t="shared" si="14"/>
        <v>#DIV/0!</v>
      </c>
      <c r="P30" s="249" t="e">
        <f t="shared" si="14"/>
        <v>#DIV/0!</v>
      </c>
      <c r="Q30" s="249" t="e">
        <f t="shared" si="14"/>
        <v>#DIV/0!</v>
      </c>
      <c r="R30" s="249">
        <f t="shared" si="14"/>
        <v>-0.29691653921517019</v>
      </c>
    </row>
    <row r="31" spans="1:18">
      <c r="A31" s="199" t="s">
        <v>163</v>
      </c>
      <c r="B31" s="171"/>
      <c r="C31" s="171"/>
      <c r="D31" s="171"/>
      <c r="E31" s="186">
        <f>B31+C31+D31</f>
        <v>0</v>
      </c>
      <c r="F31" s="171"/>
      <c r="G31" s="171"/>
      <c r="H31" s="171"/>
      <c r="I31" s="186">
        <f>F31+G31+H31</f>
        <v>0</v>
      </c>
      <c r="J31" s="171">
        <f>'2019-07'!I31</f>
        <v>0</v>
      </c>
      <c r="K31" s="171"/>
      <c r="L31" s="171"/>
      <c r="M31" s="186">
        <f>J31+K31+L31</f>
        <v>0</v>
      </c>
      <c r="N31" s="171"/>
      <c r="O31" s="171"/>
      <c r="P31" s="171"/>
      <c r="Q31" s="186">
        <f>N31+O31+P31</f>
        <v>0</v>
      </c>
      <c r="R31" s="171">
        <f>E31+I31+M31+Q31</f>
        <v>0</v>
      </c>
    </row>
    <row r="32" spans="1:18">
      <c r="A32" s="199" t="s">
        <v>164</v>
      </c>
      <c r="B32" s="171"/>
      <c r="C32" s="171"/>
      <c r="D32" s="171"/>
      <c r="E32" s="186">
        <f>B32+C32+D32</f>
        <v>0</v>
      </c>
      <c r="F32" s="171"/>
      <c r="G32" s="171"/>
      <c r="H32" s="171"/>
      <c r="I32" s="186">
        <f>F32+G32+H32</f>
        <v>0</v>
      </c>
      <c r="J32" s="171">
        <f>'2019-07'!I32</f>
        <v>0</v>
      </c>
      <c r="K32" s="171"/>
      <c r="L32" s="171"/>
      <c r="M32" s="186">
        <f>J32+K32+L32</f>
        <v>0</v>
      </c>
      <c r="N32" s="171"/>
      <c r="O32" s="171"/>
      <c r="P32" s="171"/>
      <c r="Q32" s="186">
        <f>N32+O32+P32</f>
        <v>0</v>
      </c>
      <c r="R32" s="171">
        <f>E32+I32+M32+Q32</f>
        <v>0</v>
      </c>
    </row>
    <row r="33" spans="1:18">
      <c r="A33" s="199" t="s">
        <v>165</v>
      </c>
      <c r="B33" s="171"/>
      <c r="C33" s="171"/>
      <c r="D33" s="171"/>
      <c r="E33" s="186">
        <f>B33+C33+D33</f>
        <v>0</v>
      </c>
      <c r="F33" s="171"/>
      <c r="G33" s="171"/>
      <c r="H33" s="171"/>
      <c r="I33" s="186">
        <f>F33+G33+H33</f>
        <v>0</v>
      </c>
      <c r="J33" s="171">
        <f>'2019-07'!I33</f>
        <v>0</v>
      </c>
      <c r="K33" s="171"/>
      <c r="L33" s="171"/>
      <c r="M33" s="186">
        <f>J33+K33+L33</f>
        <v>0</v>
      </c>
      <c r="N33" s="171"/>
      <c r="O33" s="171"/>
      <c r="P33" s="171"/>
      <c r="Q33" s="186">
        <f>N33+O33+P33</f>
        <v>0</v>
      </c>
      <c r="R33" s="171">
        <f>E33+I33+M33+Q33</f>
        <v>0</v>
      </c>
    </row>
    <row r="34" spans="1:18">
      <c r="A34" s="197" t="s">
        <v>166</v>
      </c>
      <c r="B34" s="178">
        <f t="shared" ref="B34" si="15">B31+B32+B33</f>
        <v>0</v>
      </c>
      <c r="C34" s="178">
        <f>C31+C32+C33</f>
        <v>0</v>
      </c>
      <c r="D34" s="178">
        <f>D31+D32+D33</f>
        <v>0</v>
      </c>
      <c r="E34" s="175">
        <f>B34+C34+D34</f>
        <v>0</v>
      </c>
      <c r="F34" s="178">
        <f>F31+F32+F33</f>
        <v>0</v>
      </c>
      <c r="G34" s="178">
        <f>G31+G32+G33</f>
        <v>0</v>
      </c>
      <c r="H34" s="178">
        <f>H31+H32+H33</f>
        <v>0</v>
      </c>
      <c r="I34" s="175">
        <f>F34+G34+H34</f>
        <v>0</v>
      </c>
      <c r="J34" s="178">
        <f>J31+J32+J33</f>
        <v>0</v>
      </c>
      <c r="K34" s="178">
        <f>K31+K32+K33</f>
        <v>0</v>
      </c>
      <c r="L34" s="178">
        <f>L31+L32+L33</f>
        <v>0</v>
      </c>
      <c r="M34" s="175">
        <f>J34+K34+L34</f>
        <v>0</v>
      </c>
      <c r="N34" s="178">
        <f>N31+N32+N33</f>
        <v>0</v>
      </c>
      <c r="O34" s="178">
        <f>O31+O32+O33</f>
        <v>0</v>
      </c>
      <c r="P34" s="178">
        <f>P31+P32+P33</f>
        <v>0</v>
      </c>
      <c r="Q34" s="175">
        <f>N34+O34+P34</f>
        <v>0</v>
      </c>
      <c r="R34" s="178">
        <f>E34+I34+M34+Q34</f>
        <v>0</v>
      </c>
    </row>
    <row r="35" spans="1:18">
      <c r="A35" s="197" t="s">
        <v>167</v>
      </c>
      <c r="B35" s="180">
        <f>B29-B34</f>
        <v>0</v>
      </c>
      <c r="C35" s="180">
        <f>C29-C34</f>
        <v>0</v>
      </c>
      <c r="D35" s="180">
        <f>D29-D34</f>
        <v>0</v>
      </c>
      <c r="E35" s="180">
        <f>SUM(B35:D35)</f>
        <v>0</v>
      </c>
      <c r="F35" s="180">
        <f>F29-F34</f>
        <v>0</v>
      </c>
      <c r="G35" s="180">
        <f>G29-G34</f>
        <v>0</v>
      </c>
      <c r="H35" s="180">
        <f>H29-H34</f>
        <v>0</v>
      </c>
      <c r="I35" s="180">
        <f>SUM(F35:H35)</f>
        <v>0</v>
      </c>
      <c r="J35" s="180">
        <f>J29-J34</f>
        <v>-292758.52000000095</v>
      </c>
      <c r="K35" s="180">
        <f>K29-K34</f>
        <v>0</v>
      </c>
      <c r="L35" s="180">
        <f>L29-L34</f>
        <v>0</v>
      </c>
      <c r="M35" s="180">
        <f>SUM(J35:L35)</f>
        <v>-292758.52000000095</v>
      </c>
      <c r="N35" s="180">
        <f>N29-N34</f>
        <v>0</v>
      </c>
      <c r="O35" s="180">
        <f>O29-O34</f>
        <v>0</v>
      </c>
      <c r="P35" s="180">
        <f>P29-P34</f>
        <v>0</v>
      </c>
      <c r="Q35" s="180">
        <f>SUM(N35:P35)</f>
        <v>0</v>
      </c>
      <c r="R35" s="180">
        <f>E35+I35+M35+Q35</f>
        <v>-292758.52000000095</v>
      </c>
    </row>
    <row r="36" spans="1:18" s="179" customFormat="1">
      <c r="A36" s="198" t="s">
        <v>168</v>
      </c>
      <c r="B36" s="179" t="e">
        <f t="shared" ref="B36:R36" si="16">B35/B10</f>
        <v>#DIV/0!</v>
      </c>
      <c r="C36" s="249" t="e">
        <f t="shared" si="16"/>
        <v>#DIV/0!</v>
      </c>
      <c r="D36" s="249" t="e">
        <f t="shared" si="16"/>
        <v>#DIV/0!</v>
      </c>
      <c r="E36" s="249" t="e">
        <f t="shared" si="16"/>
        <v>#DIV/0!</v>
      </c>
      <c r="F36" s="249" t="e">
        <f t="shared" si="16"/>
        <v>#DIV/0!</v>
      </c>
      <c r="G36" s="249" t="e">
        <f t="shared" si="16"/>
        <v>#DIV/0!</v>
      </c>
      <c r="H36" s="249" t="e">
        <f t="shared" si="16"/>
        <v>#DIV/0!</v>
      </c>
      <c r="I36" s="249" t="e">
        <f t="shared" si="16"/>
        <v>#DIV/0!</v>
      </c>
      <c r="J36" s="249">
        <f t="shared" si="16"/>
        <v>-0.29691653921517019</v>
      </c>
      <c r="K36" s="249" t="e">
        <f t="shared" si="16"/>
        <v>#DIV/0!</v>
      </c>
      <c r="L36" s="249" t="e">
        <f t="shared" si="16"/>
        <v>#DIV/0!</v>
      </c>
      <c r="M36" s="249">
        <f t="shared" si="16"/>
        <v>-0.29691653921517019</v>
      </c>
      <c r="N36" s="249" t="e">
        <f t="shared" si="16"/>
        <v>#DIV/0!</v>
      </c>
      <c r="O36" s="249" t="e">
        <f t="shared" si="16"/>
        <v>#DIV/0!</v>
      </c>
      <c r="P36" s="249" t="e">
        <f t="shared" si="16"/>
        <v>#DIV/0!</v>
      </c>
      <c r="Q36" s="249" t="e">
        <f t="shared" si="16"/>
        <v>#DIV/0!</v>
      </c>
      <c r="R36" s="249">
        <f t="shared" si="16"/>
        <v>-0.29691653921517019</v>
      </c>
    </row>
    <row r="37" spans="1:18">
      <c r="A37" s="200"/>
      <c r="B37" s="181"/>
      <c r="C37" s="81"/>
      <c r="D37" s="247"/>
      <c r="E37" s="181"/>
      <c r="F37" s="181"/>
      <c r="G37" s="181"/>
      <c r="H37" s="181"/>
      <c r="I37" s="181"/>
      <c r="J37" s="181"/>
      <c r="K37" s="181"/>
      <c r="L37" s="181"/>
      <c r="M37" s="181"/>
      <c r="N37" s="181"/>
      <c r="O37" s="181"/>
      <c r="P37" s="181"/>
      <c r="Q37" s="181"/>
      <c r="R37" s="181"/>
    </row>
    <row r="38" spans="1:18">
      <c r="A38" s="199" t="s">
        <v>169</v>
      </c>
      <c r="B38" s="171"/>
      <c r="C38" s="171"/>
      <c r="D38" s="171"/>
      <c r="E38" s="186">
        <f>B38+C38+D38</f>
        <v>0</v>
      </c>
      <c r="F38" s="171"/>
      <c r="G38" s="171"/>
      <c r="H38" s="171"/>
      <c r="I38" s="186">
        <f>F38+G38+H38</f>
        <v>0</v>
      </c>
      <c r="J38" s="171">
        <f>'2019-07'!I38</f>
        <v>0</v>
      </c>
      <c r="K38" s="171"/>
      <c r="L38" s="171"/>
      <c r="M38" s="186">
        <f>J38+K38+L38</f>
        <v>0</v>
      </c>
      <c r="N38" s="171"/>
      <c r="O38" s="171"/>
      <c r="P38" s="171"/>
      <c r="Q38" s="186">
        <f>N38+O38+P38</f>
        <v>0</v>
      </c>
      <c r="R38" s="171">
        <f>E38+I38+M38+Q38</f>
        <v>0</v>
      </c>
    </row>
    <row r="39" spans="1:18">
      <c r="A39" s="193" t="s">
        <v>170</v>
      </c>
      <c r="B39" s="180">
        <f>B35-B38</f>
        <v>0</v>
      </c>
      <c r="C39" s="180">
        <f>C35-C38</f>
        <v>0</v>
      </c>
      <c r="D39" s="180">
        <f>D35-D38</f>
        <v>0</v>
      </c>
      <c r="E39" s="180">
        <f>B39+C39+D39</f>
        <v>0</v>
      </c>
      <c r="F39" s="180">
        <f>F35-F38</f>
        <v>0</v>
      </c>
      <c r="G39" s="180">
        <f>G35-G38</f>
        <v>0</v>
      </c>
      <c r="H39" s="180">
        <f>H35-H38</f>
        <v>0</v>
      </c>
      <c r="I39" s="180">
        <f>F39+G39+H39</f>
        <v>0</v>
      </c>
      <c r="J39" s="180">
        <f>J35-J38</f>
        <v>-292758.52000000095</v>
      </c>
      <c r="K39" s="180">
        <f>K35-K38</f>
        <v>0</v>
      </c>
      <c r="L39" s="180">
        <f>L35-L38</f>
        <v>0</v>
      </c>
      <c r="M39" s="180">
        <f>J39+K39+L39</f>
        <v>-292758.52000000095</v>
      </c>
      <c r="N39" s="180">
        <f>N35-N38</f>
        <v>0</v>
      </c>
      <c r="O39" s="180">
        <f>O35-O38</f>
        <v>0</v>
      </c>
      <c r="P39" s="180">
        <f>P35-P38</f>
        <v>0</v>
      </c>
      <c r="Q39" s="180">
        <f>N39+O39+P39</f>
        <v>0</v>
      </c>
      <c r="R39" s="177">
        <f>E39+I39+M39+Q39</f>
        <v>-292758.52000000095</v>
      </c>
    </row>
    <row r="40" spans="1:18" s="179" customFormat="1">
      <c r="A40" s="198" t="s">
        <v>171</v>
      </c>
      <c r="B40" s="179" t="e">
        <f t="shared" ref="B40:R40" si="17">B39/B10</f>
        <v>#DIV/0!</v>
      </c>
      <c r="C40" s="249" t="e">
        <f t="shared" si="17"/>
        <v>#DIV/0!</v>
      </c>
      <c r="D40" s="249" t="e">
        <f t="shared" si="17"/>
        <v>#DIV/0!</v>
      </c>
      <c r="E40" s="249" t="e">
        <f t="shared" si="17"/>
        <v>#DIV/0!</v>
      </c>
      <c r="F40" s="249" t="e">
        <f t="shared" si="17"/>
        <v>#DIV/0!</v>
      </c>
      <c r="G40" s="249" t="e">
        <f t="shared" si="17"/>
        <v>#DIV/0!</v>
      </c>
      <c r="H40" s="249" t="e">
        <f t="shared" si="17"/>
        <v>#DIV/0!</v>
      </c>
      <c r="I40" s="249" t="e">
        <f t="shared" si="17"/>
        <v>#DIV/0!</v>
      </c>
      <c r="J40" s="249">
        <f t="shared" si="17"/>
        <v>-0.29691653921517019</v>
      </c>
      <c r="K40" s="249" t="e">
        <f t="shared" si="17"/>
        <v>#DIV/0!</v>
      </c>
      <c r="L40" s="249" t="e">
        <f t="shared" si="17"/>
        <v>#DIV/0!</v>
      </c>
      <c r="M40" s="249">
        <f t="shared" si="17"/>
        <v>-0.29691653921517019</v>
      </c>
      <c r="N40" s="249" t="e">
        <f t="shared" si="17"/>
        <v>#DIV/0!</v>
      </c>
      <c r="O40" s="249" t="e">
        <f t="shared" si="17"/>
        <v>#DIV/0!</v>
      </c>
      <c r="P40" s="249" t="e">
        <f t="shared" si="17"/>
        <v>#DIV/0!</v>
      </c>
      <c r="Q40" s="249" t="e">
        <f t="shared" si="17"/>
        <v>#DIV/0!</v>
      </c>
      <c r="R40" s="249">
        <f t="shared" si="17"/>
        <v>-0.29691653921517019</v>
      </c>
    </row>
    <row r="41" spans="1:18" s="253" customFormat="1">
      <c r="A41" s="250" t="s">
        <v>172</v>
      </c>
      <c r="B41" s="171"/>
      <c r="C41" s="251"/>
      <c r="D41" s="171"/>
      <c r="E41" s="251">
        <f>SUM(B41:D41)</f>
        <v>0</v>
      </c>
      <c r="F41" s="171"/>
      <c r="G41" s="171"/>
      <c r="H41" s="171"/>
      <c r="I41" s="251">
        <f>SUM(F41:H41)</f>
        <v>0</v>
      </c>
      <c r="J41" s="171">
        <f>'2019-07'!I41</f>
        <v>0</v>
      </c>
      <c r="K41" s="251"/>
      <c r="L41" s="251"/>
      <c r="M41" s="251">
        <f>SUM(J41:L41)</f>
        <v>0</v>
      </c>
      <c r="N41" s="251"/>
      <c r="O41" s="251"/>
      <c r="P41" s="251"/>
      <c r="Q41" s="251">
        <f>SUM(N41:P41)</f>
        <v>0</v>
      </c>
      <c r="R41" s="252">
        <f>E41+I41+M41+Q41</f>
        <v>0</v>
      </c>
    </row>
    <row r="42" spans="1:18">
      <c r="A42" s="201" t="s">
        <v>166</v>
      </c>
      <c r="B42" s="183">
        <f>SUM(B41)</f>
        <v>0</v>
      </c>
      <c r="C42" s="183">
        <f t="shared" ref="C42:D42" si="18">SUM(C41)</f>
        <v>0</v>
      </c>
      <c r="D42" s="183">
        <f t="shared" si="18"/>
        <v>0</v>
      </c>
      <c r="E42" s="183">
        <f>SUM(B42:D42)</f>
        <v>0</v>
      </c>
      <c r="F42" s="183">
        <f t="shared" ref="F42:H42" si="19">SUM(F41)</f>
        <v>0</v>
      </c>
      <c r="G42" s="183">
        <f t="shared" si="19"/>
        <v>0</v>
      </c>
      <c r="H42" s="183">
        <f t="shared" si="19"/>
        <v>0</v>
      </c>
      <c r="I42" s="183">
        <f>F42+G42+H42</f>
        <v>0</v>
      </c>
      <c r="J42" s="183">
        <f t="shared" ref="J42:L42" si="20">SUM(J41)</f>
        <v>0</v>
      </c>
      <c r="K42" s="183">
        <f t="shared" si="20"/>
        <v>0</v>
      </c>
      <c r="L42" s="183">
        <f t="shared" si="20"/>
        <v>0</v>
      </c>
      <c r="M42" s="183">
        <f>J42+K42+L42</f>
        <v>0</v>
      </c>
      <c r="N42" s="183">
        <f t="shared" ref="N42:P42" si="21">SUM(N41)</f>
        <v>0</v>
      </c>
      <c r="O42" s="183">
        <f t="shared" si="21"/>
        <v>0</v>
      </c>
      <c r="P42" s="183">
        <f t="shared" si="21"/>
        <v>0</v>
      </c>
      <c r="Q42" s="183">
        <f>N42+O42+P42</f>
        <v>0</v>
      </c>
      <c r="R42" s="183">
        <f>E42+I42+M42+Q42</f>
        <v>0</v>
      </c>
    </row>
    <row r="43" spans="1:18">
      <c r="A43" s="201" t="s">
        <v>173</v>
      </c>
      <c r="B43" s="254">
        <f>B39-B42</f>
        <v>0</v>
      </c>
      <c r="C43" s="254">
        <f t="shared" ref="C43:D43" si="22">C39-C42</f>
        <v>0</v>
      </c>
      <c r="D43" s="254">
        <f t="shared" si="22"/>
        <v>0</v>
      </c>
      <c r="E43" s="183">
        <f>SUM(B43:D43)</f>
        <v>0</v>
      </c>
      <c r="F43" s="254">
        <f t="shared" ref="F43:H43" si="23">F39-F42</f>
        <v>0</v>
      </c>
      <c r="G43" s="254">
        <f t="shared" si="23"/>
        <v>0</v>
      </c>
      <c r="H43" s="254">
        <f t="shared" si="23"/>
        <v>0</v>
      </c>
      <c r="I43" s="183">
        <f>F43+G43+H43</f>
        <v>0</v>
      </c>
      <c r="J43" s="254">
        <f t="shared" ref="J43:L43" si="24">J39-J42</f>
        <v>-292758.52000000095</v>
      </c>
      <c r="K43" s="254">
        <f t="shared" si="24"/>
        <v>0</v>
      </c>
      <c r="L43" s="254">
        <f t="shared" si="24"/>
        <v>0</v>
      </c>
      <c r="M43" s="183">
        <f>J43+K43+L43</f>
        <v>-292758.52000000095</v>
      </c>
      <c r="N43" s="254">
        <f t="shared" ref="N43:P43" si="25">N39-N42</f>
        <v>0</v>
      </c>
      <c r="O43" s="254">
        <f t="shared" si="25"/>
        <v>0</v>
      </c>
      <c r="P43" s="254">
        <f t="shared" si="25"/>
        <v>0</v>
      </c>
      <c r="Q43" s="183">
        <f>N43+O43+P43</f>
        <v>0</v>
      </c>
      <c r="R43" s="183">
        <f>E43+I43+M43+Q43</f>
        <v>-292758.52000000095</v>
      </c>
    </row>
    <row r="44" spans="1:18">
      <c r="A44" s="202" t="s">
        <v>174</v>
      </c>
      <c r="B44" s="184" t="e">
        <f>B43/B10</f>
        <v>#DIV/0!</v>
      </c>
      <c r="C44" s="184" t="e">
        <f t="shared" ref="C44:R44" si="26">C43/C10</f>
        <v>#DIV/0!</v>
      </c>
      <c r="D44" s="184" t="e">
        <f t="shared" si="26"/>
        <v>#DIV/0!</v>
      </c>
      <c r="E44" s="184" t="e">
        <f t="shared" si="26"/>
        <v>#DIV/0!</v>
      </c>
      <c r="F44" s="184" t="e">
        <f t="shared" si="26"/>
        <v>#DIV/0!</v>
      </c>
      <c r="G44" s="184" t="e">
        <f t="shared" si="26"/>
        <v>#DIV/0!</v>
      </c>
      <c r="H44" s="184" t="e">
        <f t="shared" si="26"/>
        <v>#DIV/0!</v>
      </c>
      <c r="I44" s="184" t="e">
        <f t="shared" si="26"/>
        <v>#DIV/0!</v>
      </c>
      <c r="J44" s="184">
        <f t="shared" si="26"/>
        <v>-0.29691653921517019</v>
      </c>
      <c r="K44" s="184" t="e">
        <f t="shared" si="26"/>
        <v>#DIV/0!</v>
      </c>
      <c r="L44" s="184" t="e">
        <f t="shared" si="26"/>
        <v>#DIV/0!</v>
      </c>
      <c r="M44" s="184">
        <f t="shared" si="26"/>
        <v>-0.29691653921517019</v>
      </c>
      <c r="N44" s="184" t="e">
        <f t="shared" si="26"/>
        <v>#DIV/0!</v>
      </c>
      <c r="O44" s="184" t="e">
        <f t="shared" si="26"/>
        <v>#DIV/0!</v>
      </c>
      <c r="P44" s="184" t="e">
        <f t="shared" si="26"/>
        <v>#DIV/0!</v>
      </c>
      <c r="Q44" s="184" t="e">
        <f t="shared" si="26"/>
        <v>#DIV/0!</v>
      </c>
      <c r="R44" s="184">
        <f t="shared" si="26"/>
        <v>-0.29691653921517019</v>
      </c>
    </row>
    <row r="45" spans="1:18">
      <c r="A45" s="203"/>
      <c r="B45" s="185"/>
      <c r="J45" s="249"/>
      <c r="K45" s="249"/>
      <c r="L45" s="249"/>
      <c r="M45" s="249"/>
      <c r="N45" s="249"/>
      <c r="O45" s="249"/>
      <c r="P45" s="249"/>
      <c r="Q45" s="249"/>
      <c r="R45" s="249"/>
    </row>
    <row r="46" spans="1:18">
      <c r="A46" s="199" t="s">
        <v>175</v>
      </c>
      <c r="B46" s="171"/>
      <c r="C46" s="171"/>
      <c r="D46" s="171"/>
      <c r="E46" s="251">
        <f>SUM(B46:D46)</f>
        <v>0</v>
      </c>
      <c r="F46" s="171"/>
      <c r="G46" s="171"/>
      <c r="H46" s="171"/>
      <c r="I46" s="251">
        <f>SUM(F46:H46)</f>
        <v>0</v>
      </c>
      <c r="J46" s="171">
        <f>'2019-07'!I46</f>
        <v>0</v>
      </c>
      <c r="K46" s="182"/>
      <c r="L46" s="182"/>
      <c r="M46" s="251">
        <f>SUM(J46:L46)</f>
        <v>0</v>
      </c>
      <c r="N46" s="182"/>
      <c r="O46" s="182"/>
      <c r="P46" s="182"/>
      <c r="Q46" s="251">
        <f>SUM(N46:P46)</f>
        <v>0</v>
      </c>
      <c r="R46" s="252">
        <f t="shared" ref="R46:R47" si="27">E46+I46+M46+Q46</f>
        <v>0</v>
      </c>
    </row>
    <row r="47" spans="1:18">
      <c r="A47" s="199" t="s">
        <v>176</v>
      </c>
      <c r="B47" s="171"/>
      <c r="C47" s="171"/>
      <c r="D47" s="171"/>
      <c r="E47" s="251">
        <f>SUM(B47:D47)</f>
        <v>0</v>
      </c>
      <c r="F47" s="171"/>
      <c r="G47" s="171"/>
      <c r="H47" s="171"/>
      <c r="I47" s="251">
        <f>SUM(F47:H47)</f>
        <v>0</v>
      </c>
      <c r="J47" s="171">
        <f>'2019-07'!I47</f>
        <v>0</v>
      </c>
      <c r="K47" s="182"/>
      <c r="L47" s="182"/>
      <c r="M47" s="251">
        <f>SUM(J47:L47)</f>
        <v>0</v>
      </c>
      <c r="N47" s="182"/>
      <c r="O47" s="182"/>
      <c r="P47" s="182"/>
      <c r="Q47" s="251">
        <f>SUM(N47:P47)</f>
        <v>0</v>
      </c>
      <c r="R47" s="252">
        <f t="shared" si="27"/>
        <v>0</v>
      </c>
    </row>
    <row r="48" spans="1:18">
      <c r="A48" s="197" t="s">
        <v>177</v>
      </c>
      <c r="B48" s="178">
        <f t="shared" ref="B48:R48" si="28">B46-B47</f>
        <v>0</v>
      </c>
      <c r="C48" s="178">
        <f t="shared" si="28"/>
        <v>0</v>
      </c>
      <c r="D48" s="178">
        <f t="shared" si="28"/>
        <v>0</v>
      </c>
      <c r="E48" s="178">
        <f t="shared" si="28"/>
        <v>0</v>
      </c>
      <c r="F48" s="178">
        <f t="shared" si="28"/>
        <v>0</v>
      </c>
      <c r="G48" s="178">
        <f t="shared" si="28"/>
        <v>0</v>
      </c>
      <c r="H48" s="178">
        <f t="shared" si="28"/>
        <v>0</v>
      </c>
      <c r="I48" s="178">
        <f t="shared" si="28"/>
        <v>0</v>
      </c>
      <c r="J48" s="178">
        <f t="shared" si="28"/>
        <v>0</v>
      </c>
      <c r="K48" s="178">
        <f t="shared" si="28"/>
        <v>0</v>
      </c>
      <c r="L48" s="178">
        <f t="shared" si="28"/>
        <v>0</v>
      </c>
      <c r="M48" s="178">
        <f t="shared" si="28"/>
        <v>0</v>
      </c>
      <c r="N48" s="178">
        <f t="shared" si="28"/>
        <v>0</v>
      </c>
      <c r="O48" s="178">
        <f t="shared" si="28"/>
        <v>0</v>
      </c>
      <c r="P48" s="178">
        <f t="shared" si="28"/>
        <v>0</v>
      </c>
      <c r="Q48" s="178">
        <f t="shared" si="28"/>
        <v>0</v>
      </c>
      <c r="R48" s="178">
        <f t="shared" si="28"/>
        <v>0</v>
      </c>
    </row>
    <row r="49" spans="1:61">
      <c r="A49" s="106"/>
      <c r="B49" s="44"/>
    </row>
    <row r="50" spans="1:61" s="170" customFormat="1">
      <c r="A50" s="105" t="s">
        <v>178</v>
      </c>
      <c r="B50" s="44"/>
      <c r="C50" s="44"/>
      <c r="D50" s="44"/>
      <c r="E50" s="44"/>
      <c r="F50" s="44"/>
      <c r="G50" s="44"/>
      <c r="H50" s="44"/>
      <c r="I50" s="44"/>
      <c r="J50" s="44"/>
      <c r="K50" s="44"/>
      <c r="L50" s="44"/>
      <c r="M50" s="44"/>
      <c r="N50" s="44"/>
      <c r="O50" s="44"/>
      <c r="P50" s="44"/>
      <c r="Q50" s="44"/>
      <c r="R50" s="44"/>
      <c r="S50" s="44"/>
      <c r="T50" s="44"/>
      <c r="U50" s="44"/>
      <c r="V50" s="44"/>
      <c r="W50" s="44"/>
      <c r="X50" s="44"/>
      <c r="Y50" s="44"/>
      <c r="Z50" s="44"/>
      <c r="AA50" s="44"/>
      <c r="AB50" s="44"/>
      <c r="AC50" s="44"/>
      <c r="AD50" s="44"/>
      <c r="AE50" s="44"/>
      <c r="AF50" s="44"/>
      <c r="AG50" s="44"/>
      <c r="AH50" s="44"/>
      <c r="AI50" s="44"/>
      <c r="AJ50" s="44"/>
      <c r="AK50" s="44"/>
      <c r="AL50" s="44"/>
      <c r="AM50" s="44"/>
      <c r="AN50" s="44"/>
      <c r="AO50" s="44"/>
      <c r="AP50" s="44"/>
      <c r="AQ50" s="44"/>
      <c r="AR50" s="44"/>
      <c r="AS50" s="44"/>
      <c r="AT50" s="44"/>
      <c r="AU50" s="44"/>
      <c r="AV50" s="44"/>
      <c r="AW50" s="44"/>
      <c r="AX50" s="44"/>
      <c r="AY50" s="44"/>
      <c r="AZ50" s="44"/>
      <c r="BA50" s="44"/>
      <c r="BB50" s="44"/>
      <c r="BC50" s="44"/>
      <c r="BD50" s="44"/>
      <c r="BE50" s="44"/>
      <c r="BF50" s="44"/>
      <c r="BG50" s="44"/>
      <c r="BH50" s="44"/>
      <c r="BI50" s="44"/>
    </row>
    <row r="51" spans="1:61" s="170" customFormat="1">
      <c r="A51" s="106" t="s">
        <v>179</v>
      </c>
      <c r="B51" s="44">
        <f>IFERROR(B10/B5,0)</f>
        <v>0</v>
      </c>
      <c r="C51" s="44">
        <f t="shared" ref="C51:R51" si="29">IFERROR(C10/C5,0)</f>
        <v>0</v>
      </c>
      <c r="D51" s="44">
        <f t="shared" si="29"/>
        <v>0</v>
      </c>
      <c r="E51" s="44">
        <f t="shared" si="29"/>
        <v>0</v>
      </c>
      <c r="F51" s="44">
        <f t="shared" si="29"/>
        <v>0</v>
      </c>
      <c r="G51" s="44">
        <f t="shared" si="29"/>
        <v>0</v>
      </c>
      <c r="H51" s="44">
        <f t="shared" si="29"/>
        <v>0</v>
      </c>
      <c r="I51" s="44">
        <f t="shared" si="29"/>
        <v>0</v>
      </c>
      <c r="J51" s="44">
        <f t="shared" si="29"/>
        <v>7042.8285714285712</v>
      </c>
      <c r="K51" s="44">
        <f t="shared" si="29"/>
        <v>0</v>
      </c>
      <c r="L51" s="44">
        <f t="shared" si="29"/>
        <v>0</v>
      </c>
      <c r="M51" s="44">
        <f t="shared" si="29"/>
        <v>7042.8285714285712</v>
      </c>
      <c r="N51" s="44">
        <f t="shared" si="29"/>
        <v>0</v>
      </c>
      <c r="O51" s="44">
        <f t="shared" si="29"/>
        <v>0</v>
      </c>
      <c r="P51" s="44">
        <f t="shared" si="29"/>
        <v>0</v>
      </c>
      <c r="Q51" s="44">
        <f t="shared" si="29"/>
        <v>0</v>
      </c>
      <c r="R51" s="44">
        <f t="shared" si="29"/>
        <v>28171.314285714285</v>
      </c>
      <c r="S51" s="44"/>
      <c r="T51" s="44"/>
      <c r="U51" s="44"/>
      <c r="V51" s="44"/>
      <c r="W51" s="44"/>
      <c r="X51" s="44"/>
      <c r="Y51" s="44"/>
      <c r="Z51" s="44"/>
      <c r="AA51" s="44"/>
      <c r="AB51" s="44"/>
      <c r="AC51" s="44"/>
      <c r="AD51" s="44"/>
      <c r="AE51" s="44"/>
      <c r="AF51" s="44"/>
      <c r="AG51" s="44"/>
      <c r="AH51" s="44"/>
      <c r="AI51" s="44"/>
      <c r="AJ51" s="44"/>
      <c r="AK51" s="44"/>
      <c r="AL51" s="44"/>
      <c r="AM51" s="44"/>
      <c r="AN51" s="44"/>
      <c r="AO51" s="44"/>
      <c r="AP51" s="44"/>
      <c r="AQ51" s="44"/>
      <c r="AR51" s="44"/>
      <c r="AS51" s="44"/>
      <c r="AT51" s="44"/>
      <c r="AU51" s="44"/>
      <c r="AV51" s="44"/>
      <c r="AW51" s="44"/>
      <c r="AX51" s="44"/>
      <c r="AY51" s="44"/>
      <c r="AZ51" s="44"/>
      <c r="BA51" s="44"/>
      <c r="BB51" s="44"/>
      <c r="BC51" s="44"/>
      <c r="BD51" s="44"/>
      <c r="BE51" s="44"/>
      <c r="BF51" s="44"/>
      <c r="BG51" s="44"/>
      <c r="BH51" s="44"/>
      <c r="BI51" s="44"/>
    </row>
    <row r="52" spans="1:61" s="170" customFormat="1">
      <c r="A52" s="106" t="s">
        <v>180</v>
      </c>
      <c r="B52" s="44">
        <f>IFERROR(B13/B5,0)</f>
        <v>0</v>
      </c>
      <c r="C52" s="44">
        <f t="shared" ref="C52:R52" si="30">IFERROR(C13/C5,0)</f>
        <v>0</v>
      </c>
      <c r="D52" s="44">
        <f t="shared" si="30"/>
        <v>0</v>
      </c>
      <c r="E52" s="44">
        <f t="shared" si="30"/>
        <v>0</v>
      </c>
      <c r="F52" s="44">
        <f t="shared" si="30"/>
        <v>0</v>
      </c>
      <c r="G52" s="44">
        <f t="shared" si="30"/>
        <v>0</v>
      </c>
      <c r="H52" s="44">
        <f t="shared" si="30"/>
        <v>0</v>
      </c>
      <c r="I52" s="44">
        <f t="shared" si="30"/>
        <v>0</v>
      </c>
      <c r="J52" s="44">
        <f t="shared" si="30"/>
        <v>8317.2179285714356</v>
      </c>
      <c r="K52" s="44">
        <f t="shared" si="30"/>
        <v>0</v>
      </c>
      <c r="L52" s="44">
        <f t="shared" si="30"/>
        <v>0</v>
      </c>
      <c r="M52" s="44">
        <f t="shared" si="30"/>
        <v>8317.2179285714356</v>
      </c>
      <c r="N52" s="44">
        <f t="shared" si="30"/>
        <v>0</v>
      </c>
      <c r="O52" s="44">
        <f t="shared" si="30"/>
        <v>0</v>
      </c>
      <c r="P52" s="44">
        <f t="shared" si="30"/>
        <v>0</v>
      </c>
      <c r="Q52" s="44">
        <f t="shared" si="30"/>
        <v>0</v>
      </c>
      <c r="R52" s="44">
        <f t="shared" si="30"/>
        <v>33268.871714285742</v>
      </c>
      <c r="S52" s="44"/>
      <c r="T52" s="44"/>
      <c r="U52" s="44"/>
      <c r="V52" s="44"/>
      <c r="W52" s="44"/>
      <c r="X52" s="44"/>
      <c r="Y52" s="44"/>
      <c r="Z52" s="44"/>
      <c r="AA52" s="44"/>
      <c r="AB52" s="44"/>
      <c r="AC52" s="44"/>
      <c r="AD52" s="44"/>
      <c r="AE52" s="44"/>
      <c r="AF52" s="44"/>
      <c r="AG52" s="44"/>
      <c r="AH52" s="44"/>
      <c r="AI52" s="44"/>
      <c r="AJ52" s="44"/>
      <c r="AK52" s="44"/>
      <c r="AL52" s="44"/>
      <c r="AM52" s="44"/>
      <c r="AN52" s="44"/>
      <c r="AO52" s="44"/>
      <c r="AP52" s="44"/>
      <c r="AQ52" s="44"/>
      <c r="AR52" s="44"/>
      <c r="AS52" s="44"/>
      <c r="AT52" s="44"/>
      <c r="AU52" s="44"/>
      <c r="AV52" s="44"/>
      <c r="AW52" s="44"/>
      <c r="AX52" s="44"/>
      <c r="AY52" s="44"/>
      <c r="AZ52" s="44"/>
      <c r="BA52" s="44"/>
      <c r="BB52" s="44"/>
      <c r="BC52" s="44"/>
      <c r="BD52" s="44"/>
      <c r="BE52" s="44"/>
      <c r="BF52" s="44"/>
      <c r="BG52" s="44"/>
      <c r="BH52" s="44"/>
      <c r="BI52" s="44"/>
    </row>
    <row r="53" spans="1:61" s="170" customFormat="1">
      <c r="A53" s="106" t="s">
        <v>181</v>
      </c>
      <c r="B53" s="44">
        <f>IFERROR(B10/(B13+B26),0)</f>
        <v>0</v>
      </c>
      <c r="C53" s="44">
        <f t="shared" ref="C53:R53" si="31">IFERROR(C10/(C13+C26),0)</f>
        <v>0</v>
      </c>
      <c r="D53" s="44">
        <f t="shared" si="31"/>
        <v>0</v>
      </c>
      <c r="E53" s="44">
        <f t="shared" si="31"/>
        <v>0</v>
      </c>
      <c r="F53" s="44">
        <f t="shared" si="31"/>
        <v>0</v>
      </c>
      <c r="G53" s="44">
        <f t="shared" si="31"/>
        <v>0</v>
      </c>
      <c r="H53" s="44">
        <f t="shared" si="31"/>
        <v>0</v>
      </c>
      <c r="I53" s="44">
        <f t="shared" si="31"/>
        <v>0</v>
      </c>
      <c r="J53" s="44">
        <f t="shared" si="31"/>
        <v>0.79882329772252059</v>
      </c>
      <c r="K53" s="44">
        <f t="shared" si="31"/>
        <v>0</v>
      </c>
      <c r="L53" s="44">
        <f t="shared" si="31"/>
        <v>0</v>
      </c>
      <c r="M53" s="44">
        <f t="shared" si="31"/>
        <v>0.79882329772252059</v>
      </c>
      <c r="N53" s="44">
        <f t="shared" si="31"/>
        <v>0</v>
      </c>
      <c r="O53" s="44">
        <f t="shared" si="31"/>
        <v>0</v>
      </c>
      <c r="P53" s="44">
        <f t="shared" si="31"/>
        <v>0</v>
      </c>
      <c r="Q53" s="44">
        <f t="shared" si="31"/>
        <v>0</v>
      </c>
      <c r="R53" s="44">
        <f t="shared" si="31"/>
        <v>0.79882329772252059</v>
      </c>
      <c r="S53" s="44"/>
      <c r="T53" s="44"/>
      <c r="U53" s="44"/>
      <c r="V53" s="44"/>
      <c r="W53" s="44"/>
      <c r="X53" s="44"/>
      <c r="Y53" s="44"/>
      <c r="Z53" s="44"/>
      <c r="AA53" s="44"/>
      <c r="AB53" s="44"/>
      <c r="AC53" s="44"/>
      <c r="AD53" s="44"/>
      <c r="AE53" s="44"/>
      <c r="AF53" s="44"/>
      <c r="AG53" s="44"/>
      <c r="AH53" s="44"/>
      <c r="AI53" s="44"/>
      <c r="AJ53" s="44"/>
      <c r="AK53" s="44"/>
      <c r="AL53" s="44"/>
      <c r="AM53" s="44"/>
      <c r="AN53" s="44"/>
      <c r="AO53" s="44"/>
      <c r="AP53" s="44"/>
      <c r="AQ53" s="44"/>
      <c r="AR53" s="44"/>
      <c r="AS53" s="44"/>
      <c r="AT53" s="44"/>
      <c r="AU53" s="44"/>
      <c r="AV53" s="44"/>
      <c r="AW53" s="44"/>
      <c r="AX53" s="44"/>
      <c r="AY53" s="44"/>
      <c r="AZ53" s="44"/>
      <c r="BA53" s="44"/>
      <c r="BB53" s="44"/>
      <c r="BC53" s="44"/>
      <c r="BD53" s="44"/>
      <c r="BE53" s="44"/>
      <c r="BF53" s="44"/>
      <c r="BG53" s="44"/>
      <c r="BH53" s="44"/>
      <c r="BI53" s="44"/>
    </row>
    <row r="54" spans="1:61" s="170" customFormat="1">
      <c r="A54" s="106" t="s">
        <v>182</v>
      </c>
      <c r="B54" s="44">
        <f>IFERROR((B15+B26)/B10,0)</f>
        <v>0</v>
      </c>
      <c r="C54" s="44">
        <f t="shared" ref="C54:R54" si="32">IFERROR((C15+C26)/C10,0)</f>
        <v>0</v>
      </c>
      <c r="D54" s="44">
        <f t="shared" si="32"/>
        <v>0</v>
      </c>
      <c r="E54" s="44">
        <f t="shared" si="32"/>
        <v>0</v>
      </c>
      <c r="F54" s="44">
        <f t="shared" si="32"/>
        <v>0</v>
      </c>
      <c r="G54" s="44">
        <f t="shared" si="32"/>
        <v>0</v>
      </c>
      <c r="H54" s="44">
        <f t="shared" si="32"/>
        <v>0</v>
      </c>
      <c r="I54" s="44">
        <f t="shared" si="32"/>
        <v>0</v>
      </c>
      <c r="J54" s="44">
        <f t="shared" si="32"/>
        <v>0.17231315340021766</v>
      </c>
      <c r="K54" s="44">
        <f t="shared" si="32"/>
        <v>0</v>
      </c>
      <c r="L54" s="44">
        <f t="shared" si="32"/>
        <v>0</v>
      </c>
      <c r="M54" s="44">
        <f t="shared" si="32"/>
        <v>0.17231315340021766</v>
      </c>
      <c r="N54" s="44">
        <f t="shared" si="32"/>
        <v>0</v>
      </c>
      <c r="O54" s="44">
        <f t="shared" si="32"/>
        <v>0</v>
      </c>
      <c r="P54" s="44">
        <f t="shared" si="32"/>
        <v>0</v>
      </c>
      <c r="Q54" s="44">
        <f t="shared" si="32"/>
        <v>0</v>
      </c>
      <c r="R54" s="44">
        <f t="shared" si="32"/>
        <v>0.17231315340021766</v>
      </c>
      <c r="S54" s="44"/>
      <c r="T54" s="44"/>
      <c r="U54" s="44"/>
      <c r="V54" s="44"/>
      <c r="W54" s="44"/>
      <c r="X54" s="44"/>
      <c r="Y54" s="44"/>
      <c r="Z54" s="44"/>
      <c r="AA54" s="44"/>
      <c r="AB54" s="44"/>
      <c r="AC54" s="44"/>
      <c r="AD54" s="44"/>
      <c r="AE54" s="44"/>
      <c r="AF54" s="44"/>
      <c r="AG54" s="44"/>
      <c r="AH54" s="44"/>
      <c r="AI54" s="44"/>
      <c r="AJ54" s="44"/>
      <c r="AK54" s="44"/>
      <c r="AL54" s="44"/>
      <c r="AM54" s="44"/>
      <c r="AN54" s="44"/>
      <c r="AO54" s="44"/>
      <c r="AP54" s="44"/>
      <c r="AQ54" s="44"/>
      <c r="AR54" s="44"/>
      <c r="AS54" s="44"/>
      <c r="AT54" s="44"/>
      <c r="AU54" s="44"/>
      <c r="AV54" s="44"/>
      <c r="AW54" s="44"/>
      <c r="AX54" s="44"/>
      <c r="AY54" s="44"/>
      <c r="AZ54" s="44"/>
      <c r="BA54" s="44"/>
      <c r="BB54" s="44"/>
      <c r="BC54" s="44"/>
      <c r="BD54" s="44"/>
      <c r="BE54" s="44"/>
      <c r="BF54" s="44"/>
      <c r="BG54" s="44"/>
      <c r="BH54" s="44"/>
      <c r="BI54" s="44"/>
    </row>
    <row r="55" spans="1:61">
      <c r="A55" s="44"/>
      <c r="B55" s="44"/>
    </row>
    <row r="56" spans="1:61">
      <c r="A56" s="44"/>
      <c r="B56" s="44"/>
    </row>
    <row r="57" spans="1:61">
      <c r="A57" s="44"/>
      <c r="B57" s="44"/>
    </row>
    <row r="58" spans="1:61">
      <c r="A58" s="44"/>
      <c r="B58" s="44"/>
    </row>
    <row r="59" spans="1:61">
      <c r="A59" s="44"/>
      <c r="B59" s="44"/>
    </row>
    <row r="60" spans="1:61">
      <c r="A60" s="44"/>
      <c r="B60" s="44"/>
    </row>
    <row r="61" spans="1:61">
      <c r="A61" s="44"/>
      <c r="B61" s="44"/>
    </row>
    <row r="62" spans="1:61">
      <c r="A62" s="44"/>
      <c r="B62" s="44"/>
    </row>
    <row r="63" spans="1:61">
      <c r="A63" s="44"/>
      <c r="B63" s="44"/>
    </row>
    <row r="64" spans="1:61">
      <c r="A64" s="44"/>
      <c r="B64" s="44"/>
    </row>
    <row r="65" spans="1:2">
      <c r="A65" s="44"/>
      <c r="B65" s="44"/>
    </row>
    <row r="66" spans="1:2">
      <c r="A66" s="255" t="s">
        <v>183</v>
      </c>
      <c r="B66" s="44"/>
    </row>
    <row r="67" spans="1:2">
      <c r="B67" s="44"/>
    </row>
    <row r="68" spans="1:2">
      <c r="A68" s="256" t="s">
        <v>178</v>
      </c>
      <c r="B68" s="44"/>
    </row>
    <row r="69" spans="1:2">
      <c r="A69" s="255" t="s">
        <v>184</v>
      </c>
      <c r="B69" s="44"/>
    </row>
    <row r="70" spans="1:2">
      <c r="A70" s="255" t="s">
        <v>185</v>
      </c>
      <c r="B70" s="204"/>
    </row>
    <row r="71" spans="1:2">
      <c r="A71" s="255" t="s">
        <v>186</v>
      </c>
      <c r="B71" s="196"/>
    </row>
    <row r="72" spans="1:2">
      <c r="A72" s="255" t="s">
        <v>187</v>
      </c>
    </row>
    <row r="73" spans="1:2">
      <c r="A73" s="255" t="s">
        <v>188</v>
      </c>
      <c r="B73" s="204" t="e">
        <f>B14/B5</f>
        <v>#DIV/0!</v>
      </c>
    </row>
    <row r="74" spans="1:2">
      <c r="A74" s="255" t="s">
        <v>189</v>
      </c>
      <c r="B74" s="204" t="e">
        <f>(B19+B20+B21-B89)/B5</f>
        <v>#DIV/0!</v>
      </c>
    </row>
    <row r="75" spans="1:2">
      <c r="A75" s="255"/>
      <c r="B75" s="204" t="e">
        <f>B12/(B17+B18+B19)</f>
        <v>#DIV/0!</v>
      </c>
    </row>
    <row r="76" spans="1:2">
      <c r="A76" s="256" t="s">
        <v>190</v>
      </c>
      <c r="B76" s="170" t="e">
        <f>(B20+B21)/B14</f>
        <v>#DIV/0!</v>
      </c>
    </row>
    <row r="77" spans="1:2">
      <c r="A77" s="255" t="s">
        <v>191</v>
      </c>
      <c r="B77" s="170" t="e">
        <f>B35/B14</f>
        <v>#DIV/0!</v>
      </c>
    </row>
    <row r="78" spans="1:2">
      <c r="A78" s="255" t="s">
        <v>192</v>
      </c>
      <c r="B78" s="257" t="e">
        <f>ROUND(B5/(B4-B5),0)</f>
        <v>#DIV/0!</v>
      </c>
    </row>
    <row r="79" spans="1:2">
      <c r="A79" s="255" t="s">
        <v>193</v>
      </c>
    </row>
    <row r="80" spans="1:2">
      <c r="A80" s="255" t="s">
        <v>194</v>
      </c>
    </row>
    <row r="81" spans="1:2">
      <c r="A81" s="255" t="s">
        <v>195</v>
      </c>
    </row>
    <row r="82" spans="1:2">
      <c r="A82" s="255"/>
    </row>
    <row r="83" spans="1:2">
      <c r="A83" s="256" t="s">
        <v>196</v>
      </c>
    </row>
    <row r="84" spans="1:2">
      <c r="A84" s="255" t="s">
        <v>197</v>
      </c>
    </row>
    <row r="85" spans="1:2">
      <c r="A85" s="255" t="s">
        <v>198</v>
      </c>
    </row>
    <row r="86" spans="1:2">
      <c r="A86" s="255" t="s">
        <v>199</v>
      </c>
    </row>
    <row r="87" spans="1:2">
      <c r="A87" s="255"/>
    </row>
    <row r="88" spans="1:2">
      <c r="A88" s="256" t="s">
        <v>200</v>
      </c>
      <c r="B88" s="204"/>
    </row>
    <row r="89" spans="1:2">
      <c r="A89" s="255" t="s">
        <v>202</v>
      </c>
      <c r="B89" s="204"/>
    </row>
    <row r="90" spans="1:2">
      <c r="A90" s="255" t="s">
        <v>203</v>
      </c>
      <c r="B90" s="170">
        <f>B88+B89</f>
        <v>0</v>
      </c>
    </row>
    <row r="91" spans="1:2">
      <c r="A91" s="255" t="s">
        <v>204</v>
      </c>
    </row>
    <row r="92" spans="1:2">
      <c r="A92" s="255"/>
    </row>
    <row r="93" spans="1:2">
      <c r="A93" s="256" t="s">
        <v>205</v>
      </c>
      <c r="B93" s="204"/>
    </row>
    <row r="94" spans="1:2">
      <c r="A94" s="255" t="s">
        <v>206</v>
      </c>
      <c r="B94" s="204"/>
    </row>
    <row r="95" spans="1:2">
      <c r="A95" s="255" t="s">
        <v>207</v>
      </c>
      <c r="B95" s="170">
        <f>B93+B94</f>
        <v>0</v>
      </c>
    </row>
    <row r="96" spans="1:2">
      <c r="A96" s="255" t="s">
        <v>208</v>
      </c>
    </row>
    <row r="97" spans="1:18">
      <c r="A97" s="255"/>
    </row>
    <row r="98" spans="1:18">
      <c r="A98" s="256" t="s">
        <v>209</v>
      </c>
      <c r="B98" s="204"/>
    </row>
    <row r="99" spans="1:18">
      <c r="A99" s="258" t="s">
        <v>210</v>
      </c>
      <c r="B99" s="204"/>
    </row>
    <row r="100" spans="1:18">
      <c r="A100" s="259" t="s">
        <v>211</v>
      </c>
      <c r="B100" s="170">
        <f>B98-B99</f>
        <v>0</v>
      </c>
    </row>
    <row r="101" spans="1:18">
      <c r="A101" s="258" t="s">
        <v>212</v>
      </c>
    </row>
    <row r="102" spans="1:18">
      <c r="A102" s="259"/>
    </row>
    <row r="103" spans="1:18">
      <c r="A103" s="259" t="s">
        <v>213</v>
      </c>
      <c r="B103" s="170" t="e">
        <f>B14/#REF!/1000</f>
        <v>#REF!</v>
      </c>
    </row>
    <row r="104" spans="1:18">
      <c r="A104" s="259" t="s">
        <v>214</v>
      </c>
      <c r="B104" s="170" t="e">
        <f>-B25/#REF!/1000</f>
        <v>#REF!</v>
      </c>
    </row>
    <row r="105" spans="1:18">
      <c r="A105" s="259" t="s">
        <v>215</v>
      </c>
      <c r="B105" s="204" t="e">
        <f>B103+B104</f>
        <v>#REF!</v>
      </c>
    </row>
    <row r="106" spans="1:18">
      <c r="A106" s="258" t="s">
        <v>216</v>
      </c>
      <c r="C106" s="44" t="e">
        <f>C141-C39/#REF!</f>
        <v>#REF!</v>
      </c>
      <c r="D106" s="44" t="e">
        <f>D141-D39/#REF!</f>
        <v>#REF!</v>
      </c>
      <c r="E106" s="44" t="e">
        <f>E141-E39/#REF!</f>
        <v>#REF!</v>
      </c>
      <c r="F106" s="44" t="e">
        <f>F141-F39/#REF!</f>
        <v>#REF!</v>
      </c>
      <c r="G106" s="44" t="e">
        <f>G141-G39/#REF!</f>
        <v>#REF!</v>
      </c>
      <c r="H106" s="44" t="e">
        <f>H141-H39/#REF!</f>
        <v>#REF!</v>
      </c>
      <c r="I106" s="44" t="e">
        <f>I141-I39/#REF!</f>
        <v>#REF!</v>
      </c>
      <c r="J106" s="44" t="e">
        <f>J141-J39/#REF!</f>
        <v>#REF!</v>
      </c>
      <c r="K106" s="44" t="e">
        <f>K141-K39/#REF!</f>
        <v>#REF!</v>
      </c>
      <c r="L106" s="44" t="e">
        <f>L141-L39/#REF!</f>
        <v>#REF!</v>
      </c>
      <c r="M106" s="44" t="e">
        <f>M141-M39/#REF!</f>
        <v>#REF!</v>
      </c>
      <c r="N106" s="44" t="e">
        <f>N141-N39/#REF!</f>
        <v>#REF!</v>
      </c>
      <c r="O106" s="44" t="e">
        <f>O141-O39/#REF!</f>
        <v>#REF!</v>
      </c>
      <c r="P106" s="44" t="e">
        <f>P141-P39/#REF!</f>
        <v>#REF!</v>
      </c>
      <c r="Q106" s="44" t="e">
        <f>Q141-Q39/#REF!</f>
        <v>#REF!</v>
      </c>
      <c r="R106" s="44" t="e">
        <f>R141-R39/#REF!</f>
        <v>#REF!</v>
      </c>
    </row>
    <row r="107" spans="1:18">
      <c r="A107" s="259"/>
      <c r="B107" s="170" t="e">
        <f>-B32/#REF!/1000</f>
        <v>#REF!</v>
      </c>
      <c r="C107" s="244" t="s">
        <v>4</v>
      </c>
      <c r="D107" s="244" t="s">
        <v>5</v>
      </c>
      <c r="E107" s="245" t="s">
        <v>14</v>
      </c>
      <c r="F107" s="244" t="s">
        <v>133</v>
      </c>
      <c r="G107" s="244" t="s">
        <v>134</v>
      </c>
      <c r="H107" s="244" t="s">
        <v>135</v>
      </c>
      <c r="I107" s="245" t="s">
        <v>15</v>
      </c>
      <c r="J107" s="244" t="s">
        <v>16</v>
      </c>
      <c r="K107" s="244" t="s">
        <v>8</v>
      </c>
      <c r="L107" s="244" t="s">
        <v>9</v>
      </c>
      <c r="M107" s="245" t="s">
        <v>17</v>
      </c>
      <c r="N107" s="244" t="s">
        <v>136</v>
      </c>
      <c r="O107" s="244" t="s">
        <v>137</v>
      </c>
      <c r="P107" s="244" t="s">
        <v>138</v>
      </c>
      <c r="Q107" s="245" t="s">
        <v>18</v>
      </c>
      <c r="R107" s="244" t="s">
        <v>19</v>
      </c>
    </row>
    <row r="108" spans="1:18">
      <c r="A108" s="258" t="s">
        <v>217</v>
      </c>
      <c r="B108" s="170" t="e">
        <f>-B33/#REF!/1000</f>
        <v>#REF!</v>
      </c>
      <c r="C108" s="171" t="e">
        <f>C6/#REF!</f>
        <v>#REF!</v>
      </c>
      <c r="D108" s="171" t="e">
        <f>D6/#REF!</f>
        <v>#REF!</v>
      </c>
      <c r="E108" s="171" t="e">
        <f>SUM(B108:D108)</f>
        <v>#REF!</v>
      </c>
      <c r="F108" s="171" t="e">
        <f>F6/#REF!</f>
        <v>#REF!</v>
      </c>
      <c r="G108" s="171" t="e">
        <f>G6/#REF!</f>
        <v>#REF!</v>
      </c>
      <c r="H108" s="171" t="e">
        <f>H6/#REF!</f>
        <v>#REF!</v>
      </c>
      <c r="I108" s="171" t="e">
        <f>SUM(F108:H108)</f>
        <v>#REF!</v>
      </c>
      <c r="J108" s="171" t="e">
        <f>J6/#REF!</f>
        <v>#REF!</v>
      </c>
      <c r="K108" s="171" t="e">
        <f>K6/#REF!</f>
        <v>#REF!</v>
      </c>
      <c r="L108" s="171" t="e">
        <f>L6/#REF!</f>
        <v>#REF!</v>
      </c>
      <c r="M108" s="171" t="e">
        <f>SUM(J108:L108)</f>
        <v>#REF!</v>
      </c>
      <c r="N108" s="171" t="e">
        <f>N6/#REF!</f>
        <v>#REF!</v>
      </c>
      <c r="O108" s="171" t="e">
        <f>O6/#REF!</f>
        <v>#REF!</v>
      </c>
      <c r="P108" s="171" t="e">
        <f>P6/#REF!</f>
        <v>#REF!</v>
      </c>
      <c r="Q108" s="171" t="e">
        <f>SUM(N108:P108)</f>
        <v>#REF!</v>
      </c>
      <c r="R108" s="171" t="e">
        <f>E108+I108+M108+Q108</f>
        <v>#REF!</v>
      </c>
    </row>
    <row r="109" spans="1:18">
      <c r="B109" s="204" t="e">
        <f>-B34/#REF!/1000</f>
        <v>#REF!</v>
      </c>
      <c r="C109" s="171" t="e">
        <f>C7/#REF!</f>
        <v>#REF!</v>
      </c>
      <c r="D109" s="171" t="e">
        <f>D7/#REF!</f>
        <v>#REF!</v>
      </c>
      <c r="E109" s="171" t="e">
        <f>SUM(B109:D109)</f>
        <v>#REF!</v>
      </c>
      <c r="F109" s="171" t="e">
        <f>F7/#REF!</f>
        <v>#REF!</v>
      </c>
      <c r="G109" s="171" t="e">
        <f>G7/#REF!</f>
        <v>#REF!</v>
      </c>
      <c r="H109" s="171" t="e">
        <f>H7/#REF!</f>
        <v>#REF!</v>
      </c>
      <c r="I109" s="171" t="e">
        <f>SUM(F109:H109)</f>
        <v>#REF!</v>
      </c>
      <c r="J109" s="171" t="e">
        <f>J7/#REF!</f>
        <v>#REF!</v>
      </c>
      <c r="K109" s="171" t="e">
        <f>K7/#REF!</f>
        <v>#REF!</v>
      </c>
      <c r="L109" s="171" t="e">
        <f>L7/#REF!</f>
        <v>#REF!</v>
      </c>
      <c r="M109" s="171" t="e">
        <f>SUM(J109:L109)</f>
        <v>#REF!</v>
      </c>
      <c r="N109" s="171" t="e">
        <f>N7/#REF!</f>
        <v>#REF!</v>
      </c>
      <c r="O109" s="171" t="e">
        <f>O7/#REF!</f>
        <v>#REF!</v>
      </c>
      <c r="P109" s="171" t="e">
        <f>P7/#REF!</f>
        <v>#REF!</v>
      </c>
      <c r="Q109" s="171" t="e">
        <f>SUM(N109:P109)</f>
        <v>#REF!</v>
      </c>
      <c r="R109" s="171" t="e">
        <f t="shared" ref="R109:R124" si="33">E109+I109+M109+Q109</f>
        <v>#REF!</v>
      </c>
    </row>
    <row r="110" spans="1:18">
      <c r="A110" s="256" t="s">
        <v>218</v>
      </c>
      <c r="B110" s="170" t="e">
        <f>B107+B108+B109</f>
        <v>#REF!</v>
      </c>
      <c r="C110" s="171" t="e">
        <f>C8/#REF!</f>
        <v>#REF!</v>
      </c>
      <c r="D110" s="171" t="e">
        <f>D8/#REF!</f>
        <v>#REF!</v>
      </c>
      <c r="E110" s="171" t="e">
        <f>SUM(B110:D110)</f>
        <v>#REF!</v>
      </c>
      <c r="F110" s="171" t="e">
        <f>F8/#REF!</f>
        <v>#REF!</v>
      </c>
      <c r="G110" s="171" t="e">
        <f>G8/#REF!</f>
        <v>#REF!</v>
      </c>
      <c r="H110" s="171" t="e">
        <f>H8/#REF!</f>
        <v>#REF!</v>
      </c>
      <c r="I110" s="171" t="e">
        <f>SUM(F110:H110)</f>
        <v>#REF!</v>
      </c>
      <c r="J110" s="171" t="e">
        <f>J8/#REF!</f>
        <v>#REF!</v>
      </c>
      <c r="K110" s="171" t="e">
        <f>K8/#REF!</f>
        <v>#REF!</v>
      </c>
      <c r="L110" s="171" t="e">
        <f>L8/#REF!</f>
        <v>#REF!</v>
      </c>
      <c r="M110" s="171" t="e">
        <f>SUM(J110:L110)</f>
        <v>#REF!</v>
      </c>
      <c r="N110" s="171" t="e">
        <f>N8/#REF!</f>
        <v>#REF!</v>
      </c>
      <c r="O110" s="171" t="e">
        <f>O8/#REF!</f>
        <v>#REF!</v>
      </c>
      <c r="P110" s="171" t="e">
        <f>P8/#REF!</f>
        <v>#REF!</v>
      </c>
      <c r="Q110" s="171" t="e">
        <f>SUM(N110:P110)</f>
        <v>#REF!</v>
      </c>
      <c r="R110" s="171" t="e">
        <f t="shared" si="33"/>
        <v>#REF!</v>
      </c>
    </row>
    <row r="111" spans="1:18">
      <c r="A111" s="258" t="s">
        <v>210</v>
      </c>
      <c r="C111" s="171" t="e">
        <f>C9/#REF!</f>
        <v>#REF!</v>
      </c>
      <c r="D111" s="171" t="e">
        <f>D9/#REF!</f>
        <v>#REF!</v>
      </c>
      <c r="E111" s="171" t="e">
        <f t="shared" ref="E111:E124" si="34">SUM(B111:D111)</f>
        <v>#REF!</v>
      </c>
      <c r="F111" s="171" t="e">
        <f>F9/#REF!</f>
        <v>#REF!</v>
      </c>
      <c r="G111" s="171" t="e">
        <f>G9/#REF!</f>
        <v>#REF!</v>
      </c>
      <c r="H111" s="171" t="e">
        <f>H9/#REF!</f>
        <v>#REF!</v>
      </c>
      <c r="I111" s="171" t="e">
        <f t="shared" ref="I111:I124" si="35">SUM(F111:H111)</f>
        <v>#REF!</v>
      </c>
      <c r="J111" s="171" t="e">
        <f>J9/#REF!</f>
        <v>#REF!</v>
      </c>
      <c r="K111" s="171" t="e">
        <f>K9/#REF!</f>
        <v>#REF!</v>
      </c>
      <c r="L111" s="171" t="e">
        <f>L9/#REF!</f>
        <v>#REF!</v>
      </c>
      <c r="M111" s="171" t="e">
        <f t="shared" ref="M111:M124" si="36">SUM(J111:L111)</f>
        <v>#REF!</v>
      </c>
      <c r="N111" s="171" t="e">
        <f>N9/#REF!</f>
        <v>#REF!</v>
      </c>
      <c r="O111" s="171" t="e">
        <f>O9/#REF!</f>
        <v>#REF!</v>
      </c>
      <c r="P111" s="171" t="e">
        <f>P9/#REF!</f>
        <v>#REF!</v>
      </c>
      <c r="Q111" s="171" t="e">
        <f t="shared" ref="Q111:Q124" si="37">SUM(N111:P111)</f>
        <v>#REF!</v>
      </c>
      <c r="R111" s="171" t="e">
        <f t="shared" si="33"/>
        <v>#REF!</v>
      </c>
    </row>
    <row r="112" spans="1:18">
      <c r="A112" s="259" t="s">
        <v>211</v>
      </c>
      <c r="B112" s="170" t="e">
        <f>B105-B110</f>
        <v>#REF!</v>
      </c>
      <c r="C112" s="175" t="e">
        <f>C110-C111</f>
        <v>#REF!</v>
      </c>
      <c r="D112" s="175" t="e">
        <f>D110-D111</f>
        <v>#REF!</v>
      </c>
      <c r="E112" s="178" t="e">
        <f t="shared" si="34"/>
        <v>#REF!</v>
      </c>
      <c r="F112" s="175" t="e">
        <f>F110-F111</f>
        <v>#REF!</v>
      </c>
      <c r="G112" s="175" t="e">
        <f>G110-G111</f>
        <v>#REF!</v>
      </c>
      <c r="H112" s="175" t="e">
        <f>H110-H111</f>
        <v>#REF!</v>
      </c>
      <c r="I112" s="178" t="e">
        <f t="shared" si="35"/>
        <v>#REF!</v>
      </c>
      <c r="J112" s="175" t="e">
        <f>J110-J111</f>
        <v>#REF!</v>
      </c>
      <c r="K112" s="175" t="e">
        <f>K110-K111</f>
        <v>#REF!</v>
      </c>
      <c r="L112" s="175" t="e">
        <f>L110-L111</f>
        <v>#REF!</v>
      </c>
      <c r="M112" s="178" t="e">
        <f t="shared" si="36"/>
        <v>#REF!</v>
      </c>
      <c r="N112" s="175" t="e">
        <f>N110-N111</f>
        <v>#REF!</v>
      </c>
      <c r="O112" s="175" t="e">
        <f>O110-O111</f>
        <v>#REF!</v>
      </c>
      <c r="P112" s="175" t="e">
        <f>P110-P111</f>
        <v>#REF!</v>
      </c>
      <c r="Q112" s="178" t="e">
        <f t="shared" si="37"/>
        <v>#REF!</v>
      </c>
      <c r="R112" s="178" t="e">
        <f t="shared" si="33"/>
        <v>#REF!</v>
      </c>
    </row>
    <row r="113" spans="1:18">
      <c r="A113" s="258" t="s">
        <v>212</v>
      </c>
      <c r="C113" s="171" t="e">
        <f>C11/#REF!</f>
        <v>#REF!</v>
      </c>
      <c r="D113" s="171" t="e">
        <f>D11/#REF!</f>
        <v>#REF!</v>
      </c>
      <c r="E113" s="171" t="e">
        <f t="shared" si="34"/>
        <v>#REF!</v>
      </c>
      <c r="F113" s="171" t="e">
        <f>F11/#REF!</f>
        <v>#REF!</v>
      </c>
      <c r="G113" s="171" t="e">
        <f>G11/#REF!</f>
        <v>#REF!</v>
      </c>
      <c r="H113" s="171" t="e">
        <f>H11/#REF!</f>
        <v>#REF!</v>
      </c>
      <c r="I113" s="171" t="e">
        <f t="shared" si="35"/>
        <v>#REF!</v>
      </c>
      <c r="J113" s="171" t="e">
        <f>J11/#REF!</f>
        <v>#REF!</v>
      </c>
      <c r="K113" s="171" t="e">
        <f>K11/#REF!</f>
        <v>#REF!</v>
      </c>
      <c r="L113" s="171" t="e">
        <f>L11/#REF!</f>
        <v>#REF!</v>
      </c>
      <c r="M113" s="171" t="e">
        <f t="shared" si="36"/>
        <v>#REF!</v>
      </c>
      <c r="N113" s="171" t="e">
        <f>N11/#REF!</f>
        <v>#REF!</v>
      </c>
      <c r="O113" s="171" t="e">
        <f>O11/#REF!</f>
        <v>#REF!</v>
      </c>
      <c r="P113" s="171" t="e">
        <f>P11/#REF!</f>
        <v>#REF!</v>
      </c>
      <c r="Q113" s="171" t="e">
        <f t="shared" si="37"/>
        <v>#REF!</v>
      </c>
      <c r="R113" s="171" t="e">
        <f t="shared" si="33"/>
        <v>#REF!</v>
      </c>
    </row>
    <row r="114" spans="1:18">
      <c r="A114" s="259"/>
      <c r="C114" s="171" t="e">
        <f>C12/#REF!</f>
        <v>#REF!</v>
      </c>
      <c r="D114" s="171" t="e">
        <f>D12/#REF!</f>
        <v>#REF!</v>
      </c>
      <c r="E114" s="171" t="e">
        <f t="shared" si="34"/>
        <v>#REF!</v>
      </c>
      <c r="F114" s="171" t="e">
        <f>F12/#REF!</f>
        <v>#REF!</v>
      </c>
      <c r="G114" s="171" t="e">
        <f>G12/#REF!</f>
        <v>#REF!</v>
      </c>
      <c r="H114" s="171" t="e">
        <f>H12/#REF!</f>
        <v>#REF!</v>
      </c>
      <c r="I114" s="171" t="e">
        <f t="shared" si="35"/>
        <v>#REF!</v>
      </c>
      <c r="J114" s="171" t="e">
        <f>J12/#REF!</f>
        <v>#REF!</v>
      </c>
      <c r="K114" s="171" t="e">
        <f>K12/#REF!</f>
        <v>#REF!</v>
      </c>
      <c r="L114" s="171" t="e">
        <f>L12/#REF!</f>
        <v>#REF!</v>
      </c>
      <c r="M114" s="171" t="e">
        <f t="shared" si="36"/>
        <v>#REF!</v>
      </c>
      <c r="N114" s="171" t="e">
        <f>N12/#REF!</f>
        <v>#REF!</v>
      </c>
      <c r="O114" s="171" t="e">
        <f>O12/#REF!</f>
        <v>#REF!</v>
      </c>
      <c r="P114" s="171" t="e">
        <f>P12/#REF!</f>
        <v>#REF!</v>
      </c>
      <c r="Q114" s="171" t="e">
        <f t="shared" si="37"/>
        <v>#REF!</v>
      </c>
      <c r="R114" s="171" t="e">
        <f t="shared" si="33"/>
        <v>#REF!</v>
      </c>
    </row>
    <row r="115" spans="1:18">
      <c r="A115" s="259" t="s">
        <v>213</v>
      </c>
      <c r="C115" s="171" t="e">
        <f>C13/#REF!</f>
        <v>#REF!</v>
      </c>
      <c r="D115" s="171" t="e">
        <f>D13/#REF!</f>
        <v>#REF!</v>
      </c>
      <c r="E115" s="171" t="e">
        <f t="shared" si="34"/>
        <v>#REF!</v>
      </c>
      <c r="F115" s="171" t="e">
        <f>F13/#REF!</f>
        <v>#REF!</v>
      </c>
      <c r="G115" s="171" t="e">
        <f>G13/#REF!</f>
        <v>#REF!</v>
      </c>
      <c r="H115" s="171" t="e">
        <f>H13/#REF!</f>
        <v>#REF!</v>
      </c>
      <c r="I115" s="171" t="e">
        <f t="shared" si="35"/>
        <v>#REF!</v>
      </c>
      <c r="J115" s="171" t="e">
        <f>J13/#REF!</f>
        <v>#REF!</v>
      </c>
      <c r="K115" s="171" t="e">
        <f>K13/#REF!</f>
        <v>#REF!</v>
      </c>
      <c r="L115" s="171" t="e">
        <f>L13/#REF!</f>
        <v>#REF!</v>
      </c>
      <c r="M115" s="171" t="e">
        <f t="shared" si="36"/>
        <v>#REF!</v>
      </c>
      <c r="N115" s="171" t="e">
        <f>N13/#REF!</f>
        <v>#REF!</v>
      </c>
      <c r="O115" s="171" t="e">
        <f>O13/#REF!</f>
        <v>#REF!</v>
      </c>
      <c r="P115" s="171" t="e">
        <f>P13/#REF!</f>
        <v>#REF!</v>
      </c>
      <c r="Q115" s="171" t="e">
        <f t="shared" si="37"/>
        <v>#REF!</v>
      </c>
      <c r="R115" s="171" t="e">
        <f t="shared" si="33"/>
        <v>#REF!</v>
      </c>
    </row>
    <row r="116" spans="1:18">
      <c r="A116" s="259" t="s">
        <v>214</v>
      </c>
      <c r="C116" s="171" t="e">
        <f>C14/#REF!</f>
        <v>#REF!</v>
      </c>
      <c r="D116" s="171" t="e">
        <f>D14/#REF!</f>
        <v>#REF!</v>
      </c>
      <c r="E116" s="171" t="e">
        <f t="shared" si="34"/>
        <v>#REF!</v>
      </c>
      <c r="F116" s="171" t="e">
        <f>F14/#REF!</f>
        <v>#REF!</v>
      </c>
      <c r="G116" s="171" t="e">
        <f>G14/#REF!</f>
        <v>#REF!</v>
      </c>
      <c r="H116" s="171" t="e">
        <f>H14/#REF!</f>
        <v>#REF!</v>
      </c>
      <c r="I116" s="171" t="e">
        <f t="shared" si="35"/>
        <v>#REF!</v>
      </c>
      <c r="J116" s="171" t="e">
        <f>J14/#REF!</f>
        <v>#REF!</v>
      </c>
      <c r="K116" s="171" t="e">
        <f>K14/#REF!</f>
        <v>#REF!</v>
      </c>
      <c r="L116" s="171" t="e">
        <f>L14/#REF!</f>
        <v>#REF!</v>
      </c>
      <c r="M116" s="171" t="e">
        <f t="shared" si="36"/>
        <v>#REF!</v>
      </c>
      <c r="N116" s="171" t="e">
        <f>N14/#REF!</f>
        <v>#REF!</v>
      </c>
      <c r="O116" s="171" t="e">
        <f>O14/#REF!</f>
        <v>#REF!</v>
      </c>
      <c r="P116" s="171" t="e">
        <f>P14/#REF!</f>
        <v>#REF!</v>
      </c>
      <c r="Q116" s="171" t="e">
        <f t="shared" si="37"/>
        <v>#REF!</v>
      </c>
      <c r="R116" s="171" t="e">
        <f t="shared" si="33"/>
        <v>#REF!</v>
      </c>
    </row>
    <row r="117" spans="1:18">
      <c r="A117" s="259" t="s">
        <v>215</v>
      </c>
      <c r="B117" s="204">
        <f>B115+B116</f>
        <v>0</v>
      </c>
      <c r="C117" s="171" t="e">
        <f>C15/#REF!</f>
        <v>#REF!</v>
      </c>
      <c r="D117" s="171" t="e">
        <f>D15/#REF!</f>
        <v>#REF!</v>
      </c>
      <c r="E117" s="171" t="e">
        <f t="shared" si="34"/>
        <v>#REF!</v>
      </c>
      <c r="F117" s="171" t="e">
        <f>F15/#REF!</f>
        <v>#REF!</v>
      </c>
      <c r="G117" s="171" t="e">
        <f>G15/#REF!</f>
        <v>#REF!</v>
      </c>
      <c r="H117" s="171" t="e">
        <f>H15/#REF!</f>
        <v>#REF!</v>
      </c>
      <c r="I117" s="171" t="e">
        <f t="shared" si="35"/>
        <v>#REF!</v>
      </c>
      <c r="J117" s="171" t="e">
        <f>J15/#REF!</f>
        <v>#REF!</v>
      </c>
      <c r="K117" s="171" t="e">
        <f>K15/#REF!</f>
        <v>#REF!</v>
      </c>
      <c r="L117" s="171" t="e">
        <f>L15/#REF!</f>
        <v>#REF!</v>
      </c>
      <c r="M117" s="171" t="e">
        <f t="shared" si="36"/>
        <v>#REF!</v>
      </c>
      <c r="N117" s="171" t="e">
        <f>N15/#REF!</f>
        <v>#REF!</v>
      </c>
      <c r="O117" s="171" t="e">
        <f>O15/#REF!</f>
        <v>#REF!</v>
      </c>
      <c r="P117" s="171" t="e">
        <f>P15/#REF!</f>
        <v>#REF!</v>
      </c>
      <c r="Q117" s="171" t="e">
        <f t="shared" si="37"/>
        <v>#REF!</v>
      </c>
      <c r="R117" s="171" t="e">
        <f t="shared" si="33"/>
        <v>#REF!</v>
      </c>
    </row>
    <row r="118" spans="1:18">
      <c r="A118" s="258" t="s">
        <v>216</v>
      </c>
      <c r="C118" s="171" t="e">
        <f>C16/#REF!</f>
        <v>#REF!</v>
      </c>
      <c r="D118" s="171" t="e">
        <f>D16/#REF!</f>
        <v>#REF!</v>
      </c>
      <c r="E118" s="171" t="e">
        <f t="shared" si="34"/>
        <v>#REF!</v>
      </c>
      <c r="F118" s="171" t="e">
        <f>F16/#REF!</f>
        <v>#REF!</v>
      </c>
      <c r="G118" s="171" t="e">
        <f>G16/#REF!</f>
        <v>#REF!</v>
      </c>
      <c r="H118" s="171" t="e">
        <f>H16/#REF!</f>
        <v>#REF!</v>
      </c>
      <c r="I118" s="171" t="e">
        <f t="shared" si="35"/>
        <v>#REF!</v>
      </c>
      <c r="J118" s="171" t="e">
        <f>J16/#REF!</f>
        <v>#REF!</v>
      </c>
      <c r="K118" s="171" t="e">
        <f>K16/#REF!</f>
        <v>#REF!</v>
      </c>
      <c r="L118" s="171" t="e">
        <f>L16/#REF!</f>
        <v>#REF!</v>
      </c>
      <c r="M118" s="171" t="e">
        <f t="shared" si="36"/>
        <v>#REF!</v>
      </c>
      <c r="N118" s="171" t="e">
        <f>N16/#REF!</f>
        <v>#REF!</v>
      </c>
      <c r="O118" s="171" t="e">
        <f>O16/#REF!</f>
        <v>#REF!</v>
      </c>
      <c r="P118" s="171" t="e">
        <f>P16/#REF!</f>
        <v>#REF!</v>
      </c>
      <c r="Q118" s="171" t="e">
        <f t="shared" si="37"/>
        <v>#REF!</v>
      </c>
      <c r="R118" s="171" t="e">
        <f t="shared" si="33"/>
        <v>#REF!</v>
      </c>
    </row>
    <row r="119" spans="1:18">
      <c r="A119" s="259"/>
      <c r="C119" s="171" t="e">
        <f>C17/#REF!</f>
        <v>#REF!</v>
      </c>
      <c r="D119" s="171" t="e">
        <f>D17/#REF!</f>
        <v>#REF!</v>
      </c>
      <c r="E119" s="171" t="e">
        <f t="shared" si="34"/>
        <v>#REF!</v>
      </c>
      <c r="F119" s="171" t="e">
        <f>F17/#REF!</f>
        <v>#REF!</v>
      </c>
      <c r="G119" s="171" t="e">
        <f>G17/#REF!</f>
        <v>#REF!</v>
      </c>
      <c r="H119" s="171" t="e">
        <f>H17/#REF!</f>
        <v>#REF!</v>
      </c>
      <c r="I119" s="171" t="e">
        <f t="shared" si="35"/>
        <v>#REF!</v>
      </c>
      <c r="J119" s="171" t="e">
        <f>J17/#REF!</f>
        <v>#REF!</v>
      </c>
      <c r="K119" s="171" t="e">
        <f>K17/#REF!</f>
        <v>#REF!</v>
      </c>
      <c r="L119" s="171" t="e">
        <f>L17/#REF!</f>
        <v>#REF!</v>
      </c>
      <c r="M119" s="171" t="e">
        <f t="shared" si="36"/>
        <v>#REF!</v>
      </c>
      <c r="N119" s="171" t="e">
        <f>N17/#REF!</f>
        <v>#REF!</v>
      </c>
      <c r="O119" s="171" t="e">
        <f>O17/#REF!</f>
        <v>#REF!</v>
      </c>
      <c r="P119" s="171" t="e">
        <f>P17/#REF!</f>
        <v>#REF!</v>
      </c>
      <c r="Q119" s="171" t="e">
        <f t="shared" si="37"/>
        <v>#REF!</v>
      </c>
      <c r="R119" s="171" t="e">
        <f t="shared" si="33"/>
        <v>#REF!</v>
      </c>
    </row>
    <row r="120" spans="1:18">
      <c r="A120" s="258" t="s">
        <v>217</v>
      </c>
      <c r="C120" s="171" t="e">
        <f>C18/#REF!</f>
        <v>#REF!</v>
      </c>
      <c r="D120" s="171" t="e">
        <f>D18/#REF!</f>
        <v>#REF!</v>
      </c>
      <c r="E120" s="171" t="e">
        <f t="shared" si="34"/>
        <v>#REF!</v>
      </c>
      <c r="F120" s="171" t="e">
        <f>F18/#REF!</f>
        <v>#REF!</v>
      </c>
      <c r="G120" s="171" t="e">
        <f>G18/#REF!</f>
        <v>#REF!</v>
      </c>
      <c r="H120" s="171" t="e">
        <f>H18/#REF!</f>
        <v>#REF!</v>
      </c>
      <c r="I120" s="171" t="e">
        <f t="shared" si="35"/>
        <v>#REF!</v>
      </c>
      <c r="J120" s="171" t="e">
        <f>J18/#REF!</f>
        <v>#REF!</v>
      </c>
      <c r="K120" s="171" t="e">
        <f>K18/#REF!</f>
        <v>#REF!</v>
      </c>
      <c r="L120" s="171" t="e">
        <f>L18/#REF!</f>
        <v>#REF!</v>
      </c>
      <c r="M120" s="171" t="e">
        <f t="shared" si="36"/>
        <v>#REF!</v>
      </c>
      <c r="N120" s="171" t="e">
        <f>N18/#REF!</f>
        <v>#REF!</v>
      </c>
      <c r="O120" s="171" t="e">
        <f>O18/#REF!</f>
        <v>#REF!</v>
      </c>
      <c r="P120" s="171" t="e">
        <f>P18/#REF!</f>
        <v>#REF!</v>
      </c>
      <c r="Q120" s="171" t="e">
        <f t="shared" si="37"/>
        <v>#REF!</v>
      </c>
      <c r="R120" s="171" t="e">
        <f t="shared" si="33"/>
        <v>#REF!</v>
      </c>
    </row>
    <row r="121" spans="1:18">
      <c r="B121" s="204"/>
      <c r="C121" s="171" t="e">
        <f>C19/#REF!</f>
        <v>#REF!</v>
      </c>
      <c r="D121" s="171" t="e">
        <f>D19/#REF!</f>
        <v>#REF!</v>
      </c>
      <c r="E121" s="171" t="e">
        <f t="shared" si="34"/>
        <v>#REF!</v>
      </c>
      <c r="F121" s="171" t="e">
        <f>F19/#REF!</f>
        <v>#REF!</v>
      </c>
      <c r="G121" s="171" t="e">
        <f>G19/#REF!</f>
        <v>#REF!</v>
      </c>
      <c r="H121" s="171" t="e">
        <f>H19/#REF!</f>
        <v>#REF!</v>
      </c>
      <c r="I121" s="171" t="e">
        <f t="shared" si="35"/>
        <v>#REF!</v>
      </c>
      <c r="J121" s="171" t="e">
        <f>J19/#REF!</f>
        <v>#REF!</v>
      </c>
      <c r="K121" s="171" t="e">
        <f>K19/#REF!</f>
        <v>#REF!</v>
      </c>
      <c r="L121" s="171" t="e">
        <f>L19/#REF!</f>
        <v>#REF!</v>
      </c>
      <c r="M121" s="171" t="e">
        <f t="shared" si="36"/>
        <v>#REF!</v>
      </c>
      <c r="N121" s="171" t="e">
        <f>N19/#REF!</f>
        <v>#REF!</v>
      </c>
      <c r="O121" s="171" t="e">
        <f>O19/#REF!</f>
        <v>#REF!</v>
      </c>
      <c r="P121" s="171" t="e">
        <f>P19/#REF!</f>
        <v>#REF!</v>
      </c>
      <c r="Q121" s="171" t="e">
        <f t="shared" si="37"/>
        <v>#REF!</v>
      </c>
      <c r="R121" s="171" t="e">
        <f t="shared" si="33"/>
        <v>#REF!</v>
      </c>
    </row>
    <row r="122" spans="1:18">
      <c r="A122" s="256" t="s">
        <v>219</v>
      </c>
      <c r="B122" s="170">
        <f>B119+B120+B121</f>
        <v>0</v>
      </c>
      <c r="C122" s="171" t="e">
        <f>C20/#REF!</f>
        <v>#REF!</v>
      </c>
      <c r="D122" s="171" t="e">
        <f>D20/#REF!</f>
        <v>#REF!</v>
      </c>
      <c r="E122" s="171" t="e">
        <f t="shared" si="34"/>
        <v>#REF!</v>
      </c>
      <c r="F122" s="171" t="e">
        <f>F20/#REF!</f>
        <v>#REF!</v>
      </c>
      <c r="G122" s="171" t="e">
        <f>G20/#REF!</f>
        <v>#REF!</v>
      </c>
      <c r="H122" s="171" t="e">
        <f>H20/#REF!</f>
        <v>#REF!</v>
      </c>
      <c r="I122" s="171" t="e">
        <f t="shared" si="35"/>
        <v>#REF!</v>
      </c>
      <c r="J122" s="171" t="e">
        <f>J20/#REF!</f>
        <v>#REF!</v>
      </c>
      <c r="K122" s="171" t="e">
        <f>K20/#REF!</f>
        <v>#REF!</v>
      </c>
      <c r="L122" s="171" t="e">
        <f>L20/#REF!</f>
        <v>#REF!</v>
      </c>
      <c r="M122" s="171" t="e">
        <f t="shared" si="36"/>
        <v>#REF!</v>
      </c>
      <c r="N122" s="171" t="e">
        <f>N20/#REF!</f>
        <v>#REF!</v>
      </c>
      <c r="O122" s="171" t="e">
        <f>O20/#REF!</f>
        <v>#REF!</v>
      </c>
      <c r="P122" s="171" t="e">
        <f>P20/#REF!</f>
        <v>#REF!</v>
      </c>
      <c r="Q122" s="171" t="e">
        <f t="shared" si="37"/>
        <v>#REF!</v>
      </c>
      <c r="R122" s="171" t="e">
        <f t="shared" si="33"/>
        <v>#REF!</v>
      </c>
    </row>
    <row r="123" spans="1:18">
      <c r="A123" s="258" t="s">
        <v>210</v>
      </c>
      <c r="C123" s="177" t="e">
        <f>SUM(C113:C115,C118:C122)</f>
        <v>#REF!</v>
      </c>
      <c r="D123" s="177" t="e">
        <f>SUM(D113:D115,D118:D122)</f>
        <v>#REF!</v>
      </c>
      <c r="E123" s="178" t="e">
        <f t="shared" si="34"/>
        <v>#REF!</v>
      </c>
      <c r="F123" s="177" t="e">
        <f>SUM(F113:F115,F118:F122)</f>
        <v>#REF!</v>
      </c>
      <c r="G123" s="177" t="e">
        <f>SUM(G113:G115,G118:G122)</f>
        <v>#REF!</v>
      </c>
      <c r="H123" s="177" t="e">
        <f>SUM(H113:H115,H118:H122)</f>
        <v>#REF!</v>
      </c>
      <c r="I123" s="178" t="e">
        <f t="shared" si="35"/>
        <v>#REF!</v>
      </c>
      <c r="J123" s="177" t="e">
        <f>SUM(J113:J115,J118:J122)</f>
        <v>#REF!</v>
      </c>
      <c r="K123" s="177" t="e">
        <f>SUM(K113:K115,K118:K122)</f>
        <v>#REF!</v>
      </c>
      <c r="L123" s="177" t="e">
        <f>SUM(L113:L115,L118:L122)</f>
        <v>#REF!</v>
      </c>
      <c r="M123" s="178" t="e">
        <f t="shared" si="36"/>
        <v>#REF!</v>
      </c>
      <c r="N123" s="177" t="e">
        <f>SUM(N113:N115,N118:N122)</f>
        <v>#REF!</v>
      </c>
      <c r="O123" s="177" t="e">
        <f>SUM(O113:O115,O118:O122)</f>
        <v>#REF!</v>
      </c>
      <c r="P123" s="177" t="e">
        <f>SUM(P113:P115,P118:P122)</f>
        <v>#REF!</v>
      </c>
      <c r="Q123" s="178" t="e">
        <f t="shared" si="37"/>
        <v>#REF!</v>
      </c>
      <c r="R123" s="177" t="e">
        <f t="shared" si="33"/>
        <v>#REF!</v>
      </c>
    </row>
    <row r="124" spans="1:18">
      <c r="A124" s="259" t="s">
        <v>211</v>
      </c>
      <c r="B124" s="170">
        <f>B117-B122</f>
        <v>0</v>
      </c>
      <c r="C124" s="178" t="e">
        <f>C112-C123</f>
        <v>#REF!</v>
      </c>
      <c r="D124" s="178" t="e">
        <f>D112-D123</f>
        <v>#REF!</v>
      </c>
      <c r="E124" s="178" t="e">
        <f t="shared" si="34"/>
        <v>#REF!</v>
      </c>
      <c r="F124" s="178" t="e">
        <f>F112-F123</f>
        <v>#REF!</v>
      </c>
      <c r="G124" s="178" t="e">
        <f>G112-G123</f>
        <v>#REF!</v>
      </c>
      <c r="H124" s="178" t="e">
        <f>H112-H123</f>
        <v>#REF!</v>
      </c>
      <c r="I124" s="178" t="e">
        <f t="shared" si="35"/>
        <v>#REF!</v>
      </c>
      <c r="J124" s="178" t="e">
        <f>J112-J123</f>
        <v>#REF!</v>
      </c>
      <c r="K124" s="178" t="e">
        <f>K112-K123</f>
        <v>#REF!</v>
      </c>
      <c r="L124" s="178" t="e">
        <f>L112-L123</f>
        <v>#REF!</v>
      </c>
      <c r="M124" s="178" t="e">
        <f t="shared" si="36"/>
        <v>#REF!</v>
      </c>
      <c r="N124" s="178" t="e">
        <f>N112-N123</f>
        <v>#REF!</v>
      </c>
      <c r="O124" s="178" t="e">
        <f>O112-O123</f>
        <v>#REF!</v>
      </c>
      <c r="P124" s="178" t="e">
        <f>P112-P123</f>
        <v>#REF!</v>
      </c>
      <c r="Q124" s="178" t="e">
        <f t="shared" si="37"/>
        <v>#REF!</v>
      </c>
      <c r="R124" s="178" t="e">
        <f t="shared" si="33"/>
        <v>#REF!</v>
      </c>
    </row>
    <row r="125" spans="1:18" s="179" customFormat="1">
      <c r="A125" s="258" t="s">
        <v>212</v>
      </c>
      <c r="B125" s="170"/>
      <c r="C125" s="179" t="e">
        <f t="shared" ref="C125:R125" si="38">C124/C112</f>
        <v>#REF!</v>
      </c>
      <c r="D125" s="179" t="e">
        <f t="shared" si="38"/>
        <v>#REF!</v>
      </c>
      <c r="E125" s="179" t="e">
        <f t="shared" si="38"/>
        <v>#REF!</v>
      </c>
      <c r="F125" s="179" t="e">
        <f t="shared" si="38"/>
        <v>#REF!</v>
      </c>
      <c r="G125" s="179" t="e">
        <f t="shared" si="38"/>
        <v>#REF!</v>
      </c>
      <c r="H125" s="179" t="e">
        <f t="shared" si="38"/>
        <v>#REF!</v>
      </c>
      <c r="I125" s="179" t="e">
        <f t="shared" si="38"/>
        <v>#REF!</v>
      </c>
      <c r="J125" s="179" t="e">
        <f t="shared" si="38"/>
        <v>#REF!</v>
      </c>
      <c r="K125" s="179" t="e">
        <f t="shared" si="38"/>
        <v>#REF!</v>
      </c>
      <c r="L125" s="179" t="e">
        <f t="shared" si="38"/>
        <v>#REF!</v>
      </c>
      <c r="M125" s="179" t="e">
        <f t="shared" si="38"/>
        <v>#REF!</v>
      </c>
      <c r="N125" s="179" t="e">
        <f t="shared" si="38"/>
        <v>#REF!</v>
      </c>
      <c r="O125" s="179" t="e">
        <f t="shared" si="38"/>
        <v>#REF!</v>
      </c>
      <c r="P125" s="179" t="e">
        <f t="shared" si="38"/>
        <v>#REF!</v>
      </c>
      <c r="Q125" s="179" t="e">
        <f t="shared" si="38"/>
        <v>#REF!</v>
      </c>
      <c r="R125" s="179" t="e">
        <f t="shared" si="38"/>
        <v>#REF!</v>
      </c>
    </row>
    <row r="126" spans="1:18">
      <c r="A126" s="259"/>
      <c r="C126" s="171" t="e">
        <f>C24/#REF!</f>
        <v>#REF!</v>
      </c>
      <c r="D126" s="171" t="e">
        <f>D24/#REF!</f>
        <v>#REF!</v>
      </c>
      <c r="E126" s="186" t="e">
        <f>SUM(B126:D126)</f>
        <v>#REF!</v>
      </c>
      <c r="F126" s="171" t="e">
        <f>F24/#REF!</f>
        <v>#REF!</v>
      </c>
      <c r="G126" s="171" t="e">
        <f>G24/#REF!</f>
        <v>#REF!</v>
      </c>
      <c r="H126" s="171" t="e">
        <f>H24/#REF!</f>
        <v>#REF!</v>
      </c>
      <c r="I126" s="186" t="e">
        <f>SUM(F126:H126)</f>
        <v>#REF!</v>
      </c>
      <c r="J126" s="171" t="e">
        <f>J24/#REF!</f>
        <v>#REF!</v>
      </c>
      <c r="K126" s="171" t="e">
        <f>K24/#REF!</f>
        <v>#REF!</v>
      </c>
      <c r="L126" s="171" t="e">
        <f>L24/#REF!</f>
        <v>#REF!</v>
      </c>
      <c r="M126" s="186" t="e">
        <f>SUM(J126:L126)</f>
        <v>#REF!</v>
      </c>
      <c r="N126" s="171" t="e">
        <f>N24/#REF!</f>
        <v>#REF!</v>
      </c>
      <c r="O126" s="171" t="e">
        <f>O24/#REF!</f>
        <v>#REF!</v>
      </c>
      <c r="P126" s="171" t="e">
        <f>P24/#REF!</f>
        <v>#REF!</v>
      </c>
      <c r="Q126" s="186" t="e">
        <f>SUM(N126:P126)</f>
        <v>#REF!</v>
      </c>
      <c r="R126" s="171" t="e">
        <f>E126+I126+M126+Q126</f>
        <v>#REF!</v>
      </c>
    </row>
    <row r="127" spans="1:18">
      <c r="A127" s="259" t="s">
        <v>213</v>
      </c>
      <c r="B127" s="170" t="e">
        <f t="shared" ref="B127:B128" si="39">B103-B115</f>
        <v>#REF!</v>
      </c>
      <c r="C127" s="171" t="e">
        <f>C25/#REF!</f>
        <v>#REF!</v>
      </c>
      <c r="D127" s="171" t="e">
        <f>D25/#REF!</f>
        <v>#REF!</v>
      </c>
      <c r="E127" s="186" t="e">
        <f>SUM(B127:D127)</f>
        <v>#REF!</v>
      </c>
      <c r="F127" s="171" t="e">
        <f>F25/#REF!</f>
        <v>#REF!</v>
      </c>
      <c r="G127" s="171" t="e">
        <f>G25/#REF!</f>
        <v>#REF!</v>
      </c>
      <c r="H127" s="171" t="e">
        <f>H25/#REF!</f>
        <v>#REF!</v>
      </c>
      <c r="I127" s="186" t="e">
        <f>SUM(F127:H127)</f>
        <v>#REF!</v>
      </c>
      <c r="J127" s="171" t="e">
        <f>J25/#REF!</f>
        <v>#REF!</v>
      </c>
      <c r="K127" s="171" t="e">
        <f>K25/#REF!</f>
        <v>#REF!</v>
      </c>
      <c r="L127" s="171" t="e">
        <f>L25/#REF!</f>
        <v>#REF!</v>
      </c>
      <c r="M127" s="186" t="e">
        <f>SUM(J127:L127)</f>
        <v>#REF!</v>
      </c>
      <c r="N127" s="171" t="e">
        <f>N25/#REF!</f>
        <v>#REF!</v>
      </c>
      <c r="O127" s="171" t="e">
        <f>O25/#REF!</f>
        <v>#REF!</v>
      </c>
      <c r="P127" s="171" t="e">
        <f>P25/#REF!</f>
        <v>#REF!</v>
      </c>
      <c r="Q127" s="186" t="e">
        <f>SUM(N127:P127)</f>
        <v>#REF!</v>
      </c>
      <c r="R127" s="171" t="e">
        <f>E127+I127+M127+Q127</f>
        <v>#REF!</v>
      </c>
    </row>
    <row r="128" spans="1:18">
      <c r="A128" s="259" t="s">
        <v>214</v>
      </c>
      <c r="B128" s="170" t="e">
        <f t="shared" si="39"/>
        <v>#REF!</v>
      </c>
      <c r="C128" s="171" t="e">
        <f>C26/#REF!</f>
        <v>#REF!</v>
      </c>
      <c r="D128" s="171" t="e">
        <f>D26/#REF!</f>
        <v>#REF!</v>
      </c>
      <c r="E128" s="186" t="e">
        <f>SUM(B128:D128)</f>
        <v>#REF!</v>
      </c>
      <c r="F128" s="171" t="e">
        <f>F26/#REF!</f>
        <v>#REF!</v>
      </c>
      <c r="G128" s="171" t="e">
        <f>G26/#REF!</f>
        <v>#REF!</v>
      </c>
      <c r="H128" s="171" t="e">
        <f>H26/#REF!</f>
        <v>#REF!</v>
      </c>
      <c r="I128" s="186" t="e">
        <f>SUM(F128:H128)</f>
        <v>#REF!</v>
      </c>
      <c r="J128" s="171" t="e">
        <f>J26/#REF!</f>
        <v>#REF!</v>
      </c>
      <c r="K128" s="171" t="e">
        <f>K26/#REF!</f>
        <v>#REF!</v>
      </c>
      <c r="L128" s="171" t="e">
        <f>L26/#REF!</f>
        <v>#REF!</v>
      </c>
      <c r="M128" s="186" t="e">
        <f>SUM(J128:L128)</f>
        <v>#REF!</v>
      </c>
      <c r="N128" s="171" t="e">
        <f>N26/#REF!</f>
        <v>#REF!</v>
      </c>
      <c r="O128" s="171" t="e">
        <f>O26/#REF!</f>
        <v>#REF!</v>
      </c>
      <c r="P128" s="171" t="e">
        <f>P26/#REF!</f>
        <v>#REF!</v>
      </c>
      <c r="Q128" s="186" t="e">
        <f>SUM(N128:P128)</f>
        <v>#REF!</v>
      </c>
      <c r="R128" s="171" t="e">
        <f>E128+I128+M128+Q128</f>
        <v>#REF!</v>
      </c>
    </row>
    <row r="129" spans="1:18">
      <c r="A129" s="259" t="s">
        <v>215</v>
      </c>
      <c r="B129" s="204" t="e">
        <f>B127+B128</f>
        <v>#REF!</v>
      </c>
      <c r="C129" s="178" t="e">
        <f>SUM(C126:C128)</f>
        <v>#REF!</v>
      </c>
      <c r="D129" s="178" t="e">
        <f>SUM(D126:D128)</f>
        <v>#REF!</v>
      </c>
      <c r="E129" s="175" t="e">
        <f>SUM(B129:D129)</f>
        <v>#REF!</v>
      </c>
      <c r="F129" s="178" t="e">
        <f>SUM(F126:F128)</f>
        <v>#REF!</v>
      </c>
      <c r="G129" s="178" t="e">
        <f>SUM(G126:G128)</f>
        <v>#REF!</v>
      </c>
      <c r="H129" s="178" t="e">
        <f>SUM(H126:H128)</f>
        <v>#REF!</v>
      </c>
      <c r="I129" s="175" t="e">
        <f>SUM(F129:H129)</f>
        <v>#REF!</v>
      </c>
      <c r="J129" s="178" t="e">
        <f>SUM(J126:J128)</f>
        <v>#REF!</v>
      </c>
      <c r="K129" s="178" t="e">
        <f>SUM(K126:K128)</f>
        <v>#REF!</v>
      </c>
      <c r="L129" s="178" t="e">
        <f>SUM(L126:L128)</f>
        <v>#REF!</v>
      </c>
      <c r="M129" s="175" t="e">
        <f>SUM(J129:L129)</f>
        <v>#REF!</v>
      </c>
      <c r="N129" s="178" t="e">
        <f>SUM(N126:N128)</f>
        <v>#REF!</v>
      </c>
      <c r="O129" s="178" t="e">
        <f>SUM(O126:O128)</f>
        <v>#REF!</v>
      </c>
      <c r="P129" s="178" t="e">
        <f>SUM(P126:P128)</f>
        <v>#REF!</v>
      </c>
      <c r="Q129" s="175" t="e">
        <f>SUM(N129:P129)</f>
        <v>#REF!</v>
      </c>
      <c r="R129" s="178" t="e">
        <f>E129+I129+M129+Q129</f>
        <v>#REF!</v>
      </c>
    </row>
    <row r="130" spans="1:18" s="179" customFormat="1">
      <c r="A130" s="258" t="s">
        <v>216</v>
      </c>
      <c r="B130" s="170"/>
      <c r="C130" s="179" t="e">
        <f t="shared" ref="C130:R130" si="40">C129/C112</f>
        <v>#REF!</v>
      </c>
      <c r="D130" s="179" t="e">
        <f t="shared" si="40"/>
        <v>#REF!</v>
      </c>
      <c r="E130" s="179" t="e">
        <f t="shared" si="40"/>
        <v>#REF!</v>
      </c>
      <c r="F130" s="179" t="e">
        <f t="shared" si="40"/>
        <v>#REF!</v>
      </c>
      <c r="G130" s="179" t="e">
        <f t="shared" si="40"/>
        <v>#REF!</v>
      </c>
      <c r="H130" s="179" t="e">
        <f t="shared" si="40"/>
        <v>#REF!</v>
      </c>
      <c r="I130" s="179" t="e">
        <f t="shared" si="40"/>
        <v>#REF!</v>
      </c>
      <c r="J130" s="179" t="e">
        <f t="shared" si="40"/>
        <v>#REF!</v>
      </c>
      <c r="K130" s="179" t="e">
        <f t="shared" si="40"/>
        <v>#REF!</v>
      </c>
      <c r="L130" s="179" t="e">
        <f t="shared" si="40"/>
        <v>#REF!</v>
      </c>
      <c r="M130" s="179" t="e">
        <f t="shared" si="40"/>
        <v>#REF!</v>
      </c>
      <c r="N130" s="179" t="e">
        <f t="shared" si="40"/>
        <v>#REF!</v>
      </c>
      <c r="O130" s="179" t="e">
        <f t="shared" si="40"/>
        <v>#REF!</v>
      </c>
      <c r="P130" s="179" t="e">
        <f t="shared" si="40"/>
        <v>#REF!</v>
      </c>
      <c r="Q130" s="179" t="e">
        <f t="shared" si="40"/>
        <v>#REF!</v>
      </c>
      <c r="R130" s="179" t="e">
        <f t="shared" si="40"/>
        <v>#REF!</v>
      </c>
    </row>
    <row r="131" spans="1:18">
      <c r="A131" s="259"/>
      <c r="B131" s="170" t="e">
        <f t="shared" ref="B131:B133" si="41">B107-B119</f>
        <v>#REF!</v>
      </c>
      <c r="C131" s="180" t="e">
        <f>C124-C129</f>
        <v>#REF!</v>
      </c>
      <c r="D131" s="180" t="e">
        <f>D124-D129</f>
        <v>#REF!</v>
      </c>
      <c r="E131" s="180" t="e">
        <f>SUM(B131:D131)</f>
        <v>#REF!</v>
      </c>
      <c r="F131" s="180" t="e">
        <f>F124-F129</f>
        <v>#REF!</v>
      </c>
      <c r="G131" s="180" t="e">
        <f>G124-G129</f>
        <v>#REF!</v>
      </c>
      <c r="H131" s="180" t="e">
        <f>H124-H129</f>
        <v>#REF!</v>
      </c>
      <c r="I131" s="180" t="e">
        <f>SUM(F131:H131)</f>
        <v>#REF!</v>
      </c>
      <c r="J131" s="180" t="e">
        <f>J124-J129</f>
        <v>#REF!</v>
      </c>
      <c r="K131" s="180" t="e">
        <f>K124-K129</f>
        <v>#REF!</v>
      </c>
      <c r="L131" s="180" t="e">
        <f>L124-L129</f>
        <v>#REF!</v>
      </c>
      <c r="M131" s="180" t="e">
        <f>SUM(J131:L131)</f>
        <v>#REF!</v>
      </c>
      <c r="N131" s="180" t="e">
        <f>N124-N129</f>
        <v>#REF!</v>
      </c>
      <c r="O131" s="180" t="e">
        <f>O124-O129</f>
        <v>#REF!</v>
      </c>
      <c r="P131" s="180" t="e">
        <f>P124-P129</f>
        <v>#REF!</v>
      </c>
      <c r="Q131" s="180" t="e">
        <f>SUM(N131:P131)</f>
        <v>#REF!</v>
      </c>
      <c r="R131" s="177" t="e">
        <f>E131+I131+M131+Q131</f>
        <v>#REF!</v>
      </c>
    </row>
    <row r="132" spans="1:18" s="179" customFormat="1">
      <c r="A132" s="258" t="s">
        <v>217</v>
      </c>
      <c r="B132" s="170" t="e">
        <f t="shared" si="41"/>
        <v>#REF!</v>
      </c>
      <c r="C132" s="249" t="e">
        <f t="shared" ref="C132:R132" si="42">C131/C112</f>
        <v>#REF!</v>
      </c>
      <c r="D132" s="249" t="e">
        <f t="shared" si="42"/>
        <v>#REF!</v>
      </c>
      <c r="E132" s="249" t="e">
        <f t="shared" si="42"/>
        <v>#REF!</v>
      </c>
      <c r="F132" s="249" t="e">
        <f t="shared" si="42"/>
        <v>#REF!</v>
      </c>
      <c r="G132" s="249" t="e">
        <f t="shared" si="42"/>
        <v>#REF!</v>
      </c>
      <c r="H132" s="249" t="e">
        <f t="shared" si="42"/>
        <v>#REF!</v>
      </c>
      <c r="I132" s="249" t="e">
        <f t="shared" si="42"/>
        <v>#REF!</v>
      </c>
      <c r="J132" s="249" t="e">
        <f t="shared" si="42"/>
        <v>#REF!</v>
      </c>
      <c r="K132" s="249" t="e">
        <f t="shared" si="42"/>
        <v>#REF!</v>
      </c>
      <c r="L132" s="249" t="e">
        <f t="shared" si="42"/>
        <v>#REF!</v>
      </c>
      <c r="M132" s="249" t="e">
        <f t="shared" si="42"/>
        <v>#REF!</v>
      </c>
      <c r="N132" s="249" t="e">
        <f t="shared" si="42"/>
        <v>#REF!</v>
      </c>
      <c r="O132" s="249" t="e">
        <f t="shared" si="42"/>
        <v>#REF!</v>
      </c>
      <c r="P132" s="249" t="e">
        <f t="shared" si="42"/>
        <v>#REF!</v>
      </c>
      <c r="Q132" s="249" t="e">
        <f t="shared" si="42"/>
        <v>#REF!</v>
      </c>
      <c r="R132" s="249" t="e">
        <f t="shared" si="42"/>
        <v>#REF!</v>
      </c>
    </row>
    <row r="133" spans="1:18">
      <c r="B133" s="170" t="e">
        <f t="shared" si="41"/>
        <v>#REF!</v>
      </c>
      <c r="C133" s="171" t="e">
        <f>C31/#REF!</f>
        <v>#REF!</v>
      </c>
      <c r="D133" s="171" t="e">
        <f>D31/#REF!</f>
        <v>#REF!</v>
      </c>
      <c r="E133" s="186" t="e">
        <f>B133+C133+D133</f>
        <v>#REF!</v>
      </c>
      <c r="F133" s="171" t="e">
        <f>F31/#REF!</f>
        <v>#REF!</v>
      </c>
      <c r="G133" s="171" t="e">
        <f>G31/#REF!</f>
        <v>#REF!</v>
      </c>
      <c r="H133" s="171" t="e">
        <f>H31/#REF!</f>
        <v>#REF!</v>
      </c>
      <c r="I133" s="186" t="e">
        <f>F133+G133+H133</f>
        <v>#REF!</v>
      </c>
      <c r="J133" s="171" t="e">
        <f>J31/#REF!</f>
        <v>#REF!</v>
      </c>
      <c r="K133" s="171" t="e">
        <f>K31/#REF!</f>
        <v>#REF!</v>
      </c>
      <c r="L133" s="171" t="e">
        <f>L31/#REF!</f>
        <v>#REF!</v>
      </c>
      <c r="M133" s="186" t="e">
        <f>J133+K133+L133</f>
        <v>#REF!</v>
      </c>
      <c r="N133" s="171" t="e">
        <f>N31/#REF!</f>
        <v>#REF!</v>
      </c>
      <c r="O133" s="171" t="e">
        <f>O31/#REF!</f>
        <v>#REF!</v>
      </c>
      <c r="P133" s="171" t="e">
        <f>P31/#REF!</f>
        <v>#REF!</v>
      </c>
      <c r="Q133" s="186" t="e">
        <f>N133+O133+P133</f>
        <v>#REF!</v>
      </c>
      <c r="R133" s="171" t="e">
        <f>E133+I133+M133+Q133</f>
        <v>#REF!</v>
      </c>
    </row>
    <row r="134" spans="1:18">
      <c r="B134" s="170" t="e">
        <f>B131+B132+B133</f>
        <v>#REF!</v>
      </c>
      <c r="C134" s="171" t="e">
        <f>C32/#REF!</f>
        <v>#REF!</v>
      </c>
      <c r="D134" s="171" t="e">
        <f>D32/#REF!</f>
        <v>#REF!</v>
      </c>
      <c r="E134" s="186" t="e">
        <f>B134+C134+D134</f>
        <v>#REF!</v>
      </c>
      <c r="F134" s="171" t="e">
        <f>F32/#REF!</f>
        <v>#REF!</v>
      </c>
      <c r="G134" s="171" t="e">
        <f>G32/#REF!</f>
        <v>#REF!</v>
      </c>
      <c r="H134" s="171" t="e">
        <f>H32/#REF!</f>
        <v>#REF!</v>
      </c>
      <c r="I134" s="186" t="e">
        <f>F134+G134+H134</f>
        <v>#REF!</v>
      </c>
      <c r="J134" s="171" t="e">
        <f>J32/#REF!</f>
        <v>#REF!</v>
      </c>
      <c r="K134" s="171" t="e">
        <f>K32/#REF!</f>
        <v>#REF!</v>
      </c>
      <c r="L134" s="171" t="e">
        <f>L32/#REF!</f>
        <v>#REF!</v>
      </c>
      <c r="M134" s="186" t="e">
        <f>J134+K134+L134</f>
        <v>#REF!</v>
      </c>
      <c r="N134" s="171" t="e">
        <f>N32/#REF!</f>
        <v>#REF!</v>
      </c>
      <c r="O134" s="171" t="e">
        <f>O32/#REF!</f>
        <v>#REF!</v>
      </c>
      <c r="P134" s="171" t="e">
        <f>P32/#REF!</f>
        <v>#REF!</v>
      </c>
      <c r="Q134" s="186" t="e">
        <f>N134+O134+P134</f>
        <v>#REF!</v>
      </c>
      <c r="R134" s="171" t="e">
        <f>E134+I134+M134+Q134</f>
        <v>#REF!</v>
      </c>
    </row>
    <row r="135" spans="1:18">
      <c r="C135" s="171" t="e">
        <f>C33/#REF!</f>
        <v>#REF!</v>
      </c>
      <c r="D135" s="171" t="e">
        <f>D33/#REF!</f>
        <v>#REF!</v>
      </c>
      <c r="E135" s="186" t="e">
        <f>B135+C135+D135</f>
        <v>#REF!</v>
      </c>
      <c r="F135" s="171" t="e">
        <f>F33/#REF!</f>
        <v>#REF!</v>
      </c>
      <c r="G135" s="171" t="e">
        <f>G33/#REF!</f>
        <v>#REF!</v>
      </c>
      <c r="H135" s="171" t="e">
        <f>H33/#REF!</f>
        <v>#REF!</v>
      </c>
      <c r="I135" s="186" t="e">
        <f>F135+G135+H135</f>
        <v>#REF!</v>
      </c>
      <c r="J135" s="171" t="e">
        <f>J33/#REF!</f>
        <v>#REF!</v>
      </c>
      <c r="K135" s="171" t="e">
        <f>K33/#REF!</f>
        <v>#REF!</v>
      </c>
      <c r="L135" s="171" t="e">
        <f>L33/#REF!</f>
        <v>#REF!</v>
      </c>
      <c r="M135" s="186" t="e">
        <f>J135+K135+L135</f>
        <v>#REF!</v>
      </c>
      <c r="N135" s="171" t="e">
        <f>N33/#REF!</f>
        <v>#REF!</v>
      </c>
      <c r="O135" s="171" t="e">
        <f>O33/#REF!</f>
        <v>#REF!</v>
      </c>
      <c r="P135" s="171" t="e">
        <f>P33/#REF!</f>
        <v>#REF!</v>
      </c>
      <c r="Q135" s="186" t="e">
        <f>N135+O135+P135</f>
        <v>#REF!</v>
      </c>
      <c r="R135" s="171" t="e">
        <f>E135+I135+M135+Q135</f>
        <v>#REF!</v>
      </c>
    </row>
    <row r="136" spans="1:18">
      <c r="B136" s="170" t="e">
        <f>B129-B134</f>
        <v>#REF!</v>
      </c>
      <c r="C136" s="178" t="e">
        <f>C133+C134+C135</f>
        <v>#REF!</v>
      </c>
      <c r="D136" s="178" t="e">
        <f>D133+D134+D135</f>
        <v>#REF!</v>
      </c>
      <c r="E136" s="175" t="e">
        <f>B136+C136+D136</f>
        <v>#REF!</v>
      </c>
      <c r="F136" s="178" t="e">
        <f>F133+F134+F135</f>
        <v>#REF!</v>
      </c>
      <c r="G136" s="178" t="e">
        <f>G133+G134+G135</f>
        <v>#REF!</v>
      </c>
      <c r="H136" s="178" t="e">
        <f>H133+H134+H135</f>
        <v>#REF!</v>
      </c>
      <c r="I136" s="175" t="e">
        <f>F136+G136+H136</f>
        <v>#REF!</v>
      </c>
      <c r="J136" s="178" t="e">
        <f>J133+J134+J135</f>
        <v>#REF!</v>
      </c>
      <c r="K136" s="178" t="e">
        <f>K133+K134+K135</f>
        <v>#REF!</v>
      </c>
      <c r="L136" s="178" t="e">
        <f>L133+L134+L135</f>
        <v>#REF!</v>
      </c>
      <c r="M136" s="175" t="e">
        <f>J136+K136+L136</f>
        <v>#REF!</v>
      </c>
      <c r="N136" s="178" t="e">
        <f>N133+N134+N135</f>
        <v>#REF!</v>
      </c>
      <c r="O136" s="178" t="e">
        <f>O133+O134+O135</f>
        <v>#REF!</v>
      </c>
      <c r="P136" s="178" t="e">
        <f>P133+P134+P135</f>
        <v>#REF!</v>
      </c>
      <c r="Q136" s="175" t="e">
        <f>N136+O136+P136</f>
        <v>#REF!</v>
      </c>
      <c r="R136" s="178" t="e">
        <f>R133+R134+R135</f>
        <v>#REF!</v>
      </c>
    </row>
    <row r="137" spans="1:18">
      <c r="C137" s="180" t="e">
        <f>C131-C136</f>
        <v>#REF!</v>
      </c>
      <c r="D137" s="180" t="e">
        <f>D131-D136</f>
        <v>#REF!</v>
      </c>
      <c r="E137" s="180" t="e">
        <f>SUM(B137:D137)</f>
        <v>#REF!</v>
      </c>
      <c r="F137" s="180" t="e">
        <f>F131-F136</f>
        <v>#REF!</v>
      </c>
      <c r="G137" s="180" t="e">
        <f>G131-G136</f>
        <v>#REF!</v>
      </c>
      <c r="H137" s="180" t="e">
        <f>H131-H136</f>
        <v>#REF!</v>
      </c>
      <c r="I137" s="180" t="e">
        <f>SUM(F137:H137)</f>
        <v>#REF!</v>
      </c>
      <c r="J137" s="180" t="e">
        <f>J131-J136</f>
        <v>#REF!</v>
      </c>
      <c r="K137" s="180" t="e">
        <f>K131-K136</f>
        <v>#REF!</v>
      </c>
      <c r="L137" s="180" t="e">
        <f>L131-L136</f>
        <v>#REF!</v>
      </c>
      <c r="M137" s="180" t="e">
        <f>SUM(J137:L137)</f>
        <v>#REF!</v>
      </c>
      <c r="N137" s="180" t="e">
        <f>N131-N136</f>
        <v>#REF!</v>
      </c>
      <c r="O137" s="180" t="e">
        <f>O131-O136</f>
        <v>#REF!</v>
      </c>
      <c r="P137" s="180" t="e">
        <f>P131-P136</f>
        <v>#REF!</v>
      </c>
      <c r="Q137" s="180" t="e">
        <f>SUM(N137:P137)</f>
        <v>#REF!</v>
      </c>
      <c r="R137" s="180" t="e">
        <f>E137+I137+M137+Q137</f>
        <v>#REF!</v>
      </c>
    </row>
    <row r="138" spans="1:18" s="179" customFormat="1">
      <c r="A138" s="170"/>
      <c r="B138" s="170"/>
      <c r="C138" s="249" t="e">
        <f t="shared" ref="C138:R138" si="43">C137/C112</f>
        <v>#REF!</v>
      </c>
      <c r="D138" s="249" t="e">
        <f t="shared" si="43"/>
        <v>#REF!</v>
      </c>
      <c r="E138" s="249" t="e">
        <f t="shared" si="43"/>
        <v>#REF!</v>
      </c>
      <c r="F138" s="249" t="e">
        <f t="shared" si="43"/>
        <v>#REF!</v>
      </c>
      <c r="G138" s="249" t="e">
        <f t="shared" si="43"/>
        <v>#REF!</v>
      </c>
      <c r="H138" s="249" t="e">
        <f t="shared" si="43"/>
        <v>#REF!</v>
      </c>
      <c r="I138" s="249" t="e">
        <f t="shared" si="43"/>
        <v>#REF!</v>
      </c>
      <c r="J138" s="249" t="e">
        <f t="shared" si="43"/>
        <v>#REF!</v>
      </c>
      <c r="K138" s="249" t="e">
        <f t="shared" si="43"/>
        <v>#REF!</v>
      </c>
      <c r="L138" s="249" t="e">
        <f t="shared" si="43"/>
        <v>#REF!</v>
      </c>
      <c r="M138" s="249" t="e">
        <f t="shared" si="43"/>
        <v>#REF!</v>
      </c>
      <c r="N138" s="249" t="e">
        <f t="shared" si="43"/>
        <v>#REF!</v>
      </c>
      <c r="O138" s="249" t="e">
        <f t="shared" si="43"/>
        <v>#REF!</v>
      </c>
      <c r="P138" s="249" t="e">
        <f t="shared" si="43"/>
        <v>#REF!</v>
      </c>
      <c r="Q138" s="249" t="e">
        <f t="shared" si="43"/>
        <v>#REF!</v>
      </c>
      <c r="R138" s="249" t="e">
        <f t="shared" si="43"/>
        <v>#REF!</v>
      </c>
    </row>
    <row r="139" spans="1:18">
      <c r="C139" s="181"/>
      <c r="D139" s="181"/>
      <c r="E139" s="181"/>
      <c r="F139" s="181"/>
      <c r="G139" s="181"/>
      <c r="H139" s="181"/>
      <c r="I139" s="181"/>
      <c r="J139" s="181"/>
      <c r="K139" s="181"/>
      <c r="L139" s="181"/>
      <c r="M139" s="181"/>
      <c r="N139" s="181"/>
      <c r="O139" s="181"/>
      <c r="P139" s="181"/>
      <c r="Q139" s="181"/>
      <c r="R139" s="181"/>
    </row>
    <row r="140" spans="1:18">
      <c r="C140" s="171" t="e">
        <f>C38/#REF!</f>
        <v>#REF!</v>
      </c>
      <c r="D140" s="171" t="e">
        <f>D38/#REF!</f>
        <v>#REF!</v>
      </c>
      <c r="E140" s="186" t="e">
        <f>B140+C140+D140</f>
        <v>#REF!</v>
      </c>
      <c r="F140" s="171" t="e">
        <f>F38/#REF!</f>
        <v>#REF!</v>
      </c>
      <c r="G140" s="171" t="e">
        <f>G38/#REF!</f>
        <v>#REF!</v>
      </c>
      <c r="H140" s="171" t="e">
        <f>H38/#REF!</f>
        <v>#REF!</v>
      </c>
      <c r="I140" s="186" t="e">
        <f>F140+G140+H140</f>
        <v>#REF!</v>
      </c>
      <c r="J140" s="171" t="e">
        <f>J38/#REF!</f>
        <v>#REF!</v>
      </c>
      <c r="K140" s="171" t="e">
        <f>K38/#REF!</f>
        <v>#REF!</v>
      </c>
      <c r="L140" s="171" t="e">
        <f>L38/#REF!</f>
        <v>#REF!</v>
      </c>
      <c r="M140" s="186" t="e">
        <f>J140+K140+L140</f>
        <v>#REF!</v>
      </c>
      <c r="N140" s="171" t="e">
        <f>N38/#REF!</f>
        <v>#REF!</v>
      </c>
      <c r="O140" s="171" t="e">
        <f>O38/#REF!</f>
        <v>#REF!</v>
      </c>
      <c r="P140" s="171" t="e">
        <f>P38/#REF!</f>
        <v>#REF!</v>
      </c>
      <c r="Q140" s="186" t="e">
        <f>N140+O140+P140</f>
        <v>#REF!</v>
      </c>
      <c r="R140" s="171" t="e">
        <f>E140+I140+M140+Q140</f>
        <v>#REF!</v>
      </c>
    </row>
    <row r="141" spans="1:18">
      <c r="C141" s="180" t="e">
        <f>C137-C140</f>
        <v>#REF!</v>
      </c>
      <c r="D141" s="180" t="e">
        <f>D137-D140</f>
        <v>#REF!</v>
      </c>
      <c r="E141" s="180" t="e">
        <f>B141+C141+D141</f>
        <v>#REF!</v>
      </c>
      <c r="F141" s="180" t="e">
        <f>F137-F140</f>
        <v>#REF!</v>
      </c>
      <c r="G141" s="180" t="e">
        <f>G137-G140</f>
        <v>#REF!</v>
      </c>
      <c r="H141" s="180" t="e">
        <f>H137-H140</f>
        <v>#REF!</v>
      </c>
      <c r="I141" s="180" t="e">
        <f>F141+G141+H141</f>
        <v>#REF!</v>
      </c>
      <c r="J141" s="180" t="e">
        <f>J137-J140</f>
        <v>#REF!</v>
      </c>
      <c r="K141" s="180" t="e">
        <f>K137-K140</f>
        <v>#REF!</v>
      </c>
      <c r="L141" s="180" t="e">
        <f>L137-L140</f>
        <v>#REF!</v>
      </c>
      <c r="M141" s="180" t="e">
        <f>J141+K141+L141</f>
        <v>#REF!</v>
      </c>
      <c r="N141" s="180" t="e">
        <f>N137-N140</f>
        <v>#REF!</v>
      </c>
      <c r="O141" s="180" t="e">
        <f>O137-O140</f>
        <v>#REF!</v>
      </c>
      <c r="P141" s="180" t="e">
        <f>P137-P140</f>
        <v>#REF!</v>
      </c>
      <c r="Q141" s="180" t="e">
        <f>N141+O141+P141</f>
        <v>#REF!</v>
      </c>
      <c r="R141" s="177" t="e">
        <f>R137-R136</f>
        <v>#REF!</v>
      </c>
    </row>
    <row r="142" spans="1:18" s="179" customFormat="1">
      <c r="A142" s="170"/>
      <c r="B142" s="170"/>
      <c r="C142" s="249" t="e">
        <f t="shared" ref="C142:R142" si="44">C141/C112</f>
        <v>#REF!</v>
      </c>
      <c r="D142" s="249" t="e">
        <f t="shared" si="44"/>
        <v>#REF!</v>
      </c>
      <c r="E142" s="249" t="e">
        <f t="shared" si="44"/>
        <v>#REF!</v>
      </c>
      <c r="F142" s="249" t="e">
        <f t="shared" si="44"/>
        <v>#REF!</v>
      </c>
      <c r="G142" s="249" t="e">
        <f t="shared" si="44"/>
        <v>#REF!</v>
      </c>
      <c r="H142" s="249" t="e">
        <f t="shared" si="44"/>
        <v>#REF!</v>
      </c>
      <c r="I142" s="249" t="e">
        <f t="shared" si="44"/>
        <v>#REF!</v>
      </c>
      <c r="J142" s="249" t="e">
        <f t="shared" si="44"/>
        <v>#REF!</v>
      </c>
      <c r="K142" s="249" t="e">
        <f t="shared" si="44"/>
        <v>#REF!</v>
      </c>
      <c r="L142" s="249" t="e">
        <f t="shared" si="44"/>
        <v>#REF!</v>
      </c>
      <c r="M142" s="249" t="e">
        <f t="shared" si="44"/>
        <v>#REF!</v>
      </c>
      <c r="N142" s="249" t="e">
        <f t="shared" si="44"/>
        <v>#REF!</v>
      </c>
      <c r="O142" s="249" t="e">
        <f t="shared" si="44"/>
        <v>#REF!</v>
      </c>
      <c r="P142" s="249" t="e">
        <f t="shared" si="44"/>
        <v>#REF!</v>
      </c>
      <c r="Q142" s="249" t="e">
        <f t="shared" si="44"/>
        <v>#REF!</v>
      </c>
      <c r="R142" s="249" t="e">
        <f t="shared" si="44"/>
        <v>#REF!</v>
      </c>
    </row>
    <row r="144" spans="1:18">
      <c r="C144" s="171" t="e">
        <f>C42/#REF!</f>
        <v>#REF!</v>
      </c>
      <c r="D144" s="171" t="e">
        <f>D42/#REF!</f>
        <v>#REF!</v>
      </c>
      <c r="E144" s="186" t="e">
        <f>B144+C144+D144</f>
        <v>#REF!</v>
      </c>
      <c r="F144" s="171" t="e">
        <f>F42/#REF!</f>
        <v>#REF!</v>
      </c>
      <c r="G144" s="171" t="e">
        <f>G42/#REF!</f>
        <v>#REF!</v>
      </c>
      <c r="H144" s="171" t="e">
        <f>H42/#REF!</f>
        <v>#REF!</v>
      </c>
      <c r="I144" s="186" t="e">
        <f>F144+G144+H144</f>
        <v>#REF!</v>
      </c>
      <c r="J144" s="171" t="e">
        <f>J42/#REF!</f>
        <v>#REF!</v>
      </c>
      <c r="K144" s="171" t="e">
        <f>K42/#REF!</f>
        <v>#REF!</v>
      </c>
      <c r="L144" s="171" t="e">
        <f>L42/#REF!</f>
        <v>#REF!</v>
      </c>
      <c r="M144" s="186" t="e">
        <f>J144+K144+L144</f>
        <v>#REF!</v>
      </c>
      <c r="N144" s="171" t="e">
        <f>N42/#REF!</f>
        <v>#REF!</v>
      </c>
      <c r="O144" s="171" t="e">
        <f>O42/#REF!</f>
        <v>#REF!</v>
      </c>
      <c r="P144" s="171" t="e">
        <f>P42/#REF!</f>
        <v>#REF!</v>
      </c>
      <c r="Q144" s="186" t="e">
        <f>N144+O144+P144</f>
        <v>#REF!</v>
      </c>
      <c r="R144" s="171" t="e">
        <f>E144+I144+M144+Q144</f>
        <v>#REF!</v>
      </c>
    </row>
    <row r="145" spans="3:18">
      <c r="C145" s="171" t="e">
        <f>C43/#REF!</f>
        <v>#REF!</v>
      </c>
      <c r="D145" s="171" t="e">
        <f>D43/#REF!</f>
        <v>#REF!</v>
      </c>
      <c r="E145" s="186" t="e">
        <f>B145+C145+D145</f>
        <v>#REF!</v>
      </c>
      <c r="F145" s="171" t="e">
        <f>F43/#REF!</f>
        <v>#REF!</v>
      </c>
      <c r="G145" s="171" t="e">
        <f>G43/#REF!</f>
        <v>#REF!</v>
      </c>
      <c r="H145" s="171" t="e">
        <f>H43/#REF!</f>
        <v>#REF!</v>
      </c>
      <c r="I145" s="186" t="e">
        <f>F145+G145+H145</f>
        <v>#REF!</v>
      </c>
      <c r="J145" s="171" t="e">
        <f>J43/#REF!</f>
        <v>#REF!</v>
      </c>
      <c r="K145" s="171" t="e">
        <f>K43/#REF!</f>
        <v>#REF!</v>
      </c>
      <c r="L145" s="171" t="e">
        <f>L43/#REF!</f>
        <v>#REF!</v>
      </c>
      <c r="M145" s="186" t="e">
        <f>J145+K145+L145</f>
        <v>#REF!</v>
      </c>
      <c r="N145" s="171" t="e">
        <f>N43/#REF!</f>
        <v>#REF!</v>
      </c>
      <c r="O145" s="171" t="e">
        <f>O43/#REF!</f>
        <v>#REF!</v>
      </c>
      <c r="P145" s="171" t="e">
        <f>P43/#REF!</f>
        <v>#REF!</v>
      </c>
      <c r="Q145" s="186" t="e">
        <f>N145+O145+P145</f>
        <v>#REF!</v>
      </c>
      <c r="R145" s="171" t="e">
        <f>E145+I145+M145+Q145</f>
        <v>#REF!</v>
      </c>
    </row>
    <row r="146" spans="3:18">
      <c r="C146" s="178" t="e">
        <f t="shared" ref="C146:R146" si="45">C144-C145</f>
        <v>#REF!</v>
      </c>
      <c r="D146" s="178" t="e">
        <f t="shared" si="45"/>
        <v>#REF!</v>
      </c>
      <c r="E146" s="175" t="e">
        <f t="shared" si="45"/>
        <v>#REF!</v>
      </c>
      <c r="F146" s="178" t="e">
        <f t="shared" si="45"/>
        <v>#REF!</v>
      </c>
      <c r="G146" s="178" t="e">
        <f t="shared" si="45"/>
        <v>#REF!</v>
      </c>
      <c r="H146" s="178" t="e">
        <f t="shared" si="45"/>
        <v>#REF!</v>
      </c>
      <c r="I146" s="175" t="e">
        <f t="shared" si="45"/>
        <v>#REF!</v>
      </c>
      <c r="J146" s="178" t="e">
        <f t="shared" si="45"/>
        <v>#REF!</v>
      </c>
      <c r="K146" s="178" t="e">
        <f t="shared" si="45"/>
        <v>#REF!</v>
      </c>
      <c r="L146" s="178" t="e">
        <f t="shared" si="45"/>
        <v>#REF!</v>
      </c>
      <c r="M146" s="175" t="e">
        <f t="shared" si="45"/>
        <v>#REF!</v>
      </c>
      <c r="N146" s="178" t="e">
        <f t="shared" si="45"/>
        <v>#REF!</v>
      </c>
      <c r="O146" s="178" t="e">
        <f t="shared" si="45"/>
        <v>#REF!</v>
      </c>
      <c r="P146" s="178" t="e">
        <f t="shared" si="45"/>
        <v>#REF!</v>
      </c>
      <c r="Q146" s="175" t="e">
        <f t="shared" si="45"/>
        <v>#REF!</v>
      </c>
      <c r="R146" s="175" t="e">
        <f t="shared" si="45"/>
        <v>#REF!</v>
      </c>
    </row>
    <row r="147" spans="3:18">
      <c r="C147" s="171" t="e">
        <f>C146-C44/#REF!</f>
        <v>#REF!</v>
      </c>
      <c r="D147" s="171" t="e">
        <f>D146-D44/#REF!</f>
        <v>#REF!</v>
      </c>
      <c r="E147" s="171" t="e">
        <f>E146-E44/#REF!</f>
        <v>#REF!</v>
      </c>
      <c r="F147" s="171" t="e">
        <f>F146-F44/#REF!</f>
        <v>#REF!</v>
      </c>
      <c r="G147" s="171" t="e">
        <f>G146-G44/#REF!</f>
        <v>#REF!</v>
      </c>
      <c r="H147" s="171" t="e">
        <f>H146-H44/#REF!</f>
        <v>#REF!</v>
      </c>
      <c r="I147" s="171" t="e">
        <f>I146-I44/#REF!</f>
        <v>#REF!</v>
      </c>
      <c r="J147" s="171" t="e">
        <f>J146-J44/#REF!</f>
        <v>#REF!</v>
      </c>
      <c r="K147" s="171" t="e">
        <f>K146-K44/#REF!</f>
        <v>#REF!</v>
      </c>
      <c r="L147" s="171" t="e">
        <f>L146-L44/#REF!</f>
        <v>#REF!</v>
      </c>
      <c r="M147" s="171" t="e">
        <f>M146-M44/#REF!</f>
        <v>#REF!</v>
      </c>
      <c r="N147" s="171" t="e">
        <f>N146-N44/#REF!</f>
        <v>#REF!</v>
      </c>
      <c r="O147" s="171" t="e">
        <f>O146-O44/#REF!</f>
        <v>#REF!</v>
      </c>
      <c r="P147" s="171" t="e">
        <f>P146-P44/#REF!</f>
        <v>#REF!</v>
      </c>
      <c r="Q147" s="171" t="e">
        <f>Q146-Q44/#REF!</f>
        <v>#REF!</v>
      </c>
      <c r="R147" s="171" t="e">
        <f>R146-R44/#REF!</f>
        <v>#REF!</v>
      </c>
    </row>
  </sheetData>
  <mergeCells count="1">
    <mergeCell ref="B2:R2"/>
  </mergeCells>
  <phoneticPr fontId="12" type="noConversion"/>
  <conditionalFormatting sqref="A1:A1048576">
    <cfRule type="cellIs" dxfId="16" priority="17" operator="lessThan">
      <formula>0</formula>
    </cfRule>
  </conditionalFormatting>
  <conditionalFormatting sqref="B1:B2 C42:D44 E42:H43 C48:R48 B4:B1048576 E44:R44 C41 E41 I41 K41:Q41">
    <cfRule type="cellIs" dxfId="15" priority="16" operator="lessThan">
      <formula>0</formula>
    </cfRule>
  </conditionalFormatting>
  <conditionalFormatting sqref="A50:XFD54">
    <cfRule type="cellIs" dxfId="14" priority="15" operator="lessThan">
      <formula>0</formula>
    </cfRule>
  </conditionalFormatting>
  <conditionalFormatting sqref="I42:R43">
    <cfRule type="cellIs" dxfId="13" priority="14" operator="lessThan">
      <formula>0</formula>
    </cfRule>
  </conditionalFormatting>
  <conditionalFormatting sqref="A2">
    <cfRule type="cellIs" dxfId="12" priority="13" operator="lessThan">
      <formula>0</formula>
    </cfRule>
  </conditionalFormatting>
  <conditionalFormatting sqref="E46">
    <cfRule type="cellIs" dxfId="11" priority="12" operator="lessThan">
      <formula>0</formula>
    </cfRule>
  </conditionalFormatting>
  <conditionalFormatting sqref="E47">
    <cfRule type="cellIs" dxfId="10" priority="11" operator="lessThan">
      <formula>0</formula>
    </cfRule>
  </conditionalFormatting>
  <conditionalFormatting sqref="I46">
    <cfRule type="cellIs" dxfId="9" priority="10" operator="lessThan">
      <formula>0</formula>
    </cfRule>
  </conditionalFormatting>
  <conditionalFormatting sqref="I47">
    <cfRule type="cellIs" dxfId="8" priority="9" operator="lessThan">
      <formula>0</formula>
    </cfRule>
  </conditionalFormatting>
  <conditionalFormatting sqref="M46">
    <cfRule type="cellIs" dxfId="7" priority="8" operator="lessThan">
      <formula>0</formula>
    </cfRule>
  </conditionalFormatting>
  <conditionalFormatting sqref="M47">
    <cfRule type="cellIs" dxfId="6" priority="7" operator="lessThan">
      <formula>0</formula>
    </cfRule>
  </conditionalFormatting>
  <conditionalFormatting sqref="Q46">
    <cfRule type="cellIs" dxfId="5" priority="6" operator="lessThan">
      <formula>0</formula>
    </cfRule>
  </conditionalFormatting>
  <conditionalFormatting sqref="Q47">
    <cfRule type="cellIs" dxfId="4" priority="5" operator="lessThan">
      <formula>0</formula>
    </cfRule>
  </conditionalFormatting>
  <conditionalFormatting sqref="J42:L43">
    <cfRule type="cellIs" dxfId="3" priority="4" operator="lessThan">
      <formula>0</formula>
    </cfRule>
  </conditionalFormatting>
  <conditionalFormatting sqref="N42:N43">
    <cfRule type="cellIs" dxfId="2" priority="3" operator="lessThan">
      <formula>0</formula>
    </cfRule>
  </conditionalFormatting>
  <conditionalFormatting sqref="O42:O43">
    <cfRule type="cellIs" dxfId="1" priority="2" operator="lessThan">
      <formula>0</formula>
    </cfRule>
  </conditionalFormatting>
  <conditionalFormatting sqref="P42:P43">
    <cfRule type="cellIs" dxfId="0" priority="1" operator="lessThan">
      <formula>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T146"/>
  <sheetViews>
    <sheetView workbookViewId="0">
      <selection sqref="A1:XFD1048576"/>
    </sheetView>
  </sheetViews>
  <sheetFormatPr defaultColWidth="9" defaultRowHeight="14.25" outlineLevelCol="1"/>
  <cols>
    <col min="1" max="1" width="24.7109375" style="56" customWidth="1"/>
    <col min="2" max="2" width="14.85546875" style="58" customWidth="1" outlineLevel="1"/>
    <col min="3" max="3" width="12.7109375" style="58" customWidth="1" outlineLevel="1"/>
    <col min="4" max="4" width="14.85546875" style="58" customWidth="1" outlineLevel="1"/>
    <col min="5" max="5" width="13.28515625" style="58" customWidth="1" outlineLevel="1"/>
    <col min="6" max="6" width="13.42578125" style="58" customWidth="1" outlineLevel="1"/>
    <col min="7" max="13" width="14.85546875" style="58" customWidth="1" outlineLevel="1"/>
    <col min="14" max="14" width="13.5703125" style="58" hidden="1" customWidth="1" outlineLevel="1"/>
    <col min="15" max="15" width="14.85546875" style="58" hidden="1" customWidth="1" outlineLevel="1"/>
    <col min="16" max="16" width="14.5703125" style="58" customWidth="1" collapsed="1"/>
    <col min="17" max="17" width="11.85546875" style="75" bestFit="1" customWidth="1"/>
    <col min="18" max="18" width="11.85546875" style="57" bestFit="1" customWidth="1"/>
    <col min="19" max="19" width="14.5703125" style="57" bestFit="1" customWidth="1"/>
    <col min="20" max="20" width="13.5703125" style="57" bestFit="1" customWidth="1"/>
    <col min="21" max="16384" width="9" style="57"/>
  </cols>
  <sheetData>
    <row r="1" spans="1:18">
      <c r="B1" s="299" t="s">
        <v>132</v>
      </c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299"/>
    </row>
    <row r="2" spans="1:18">
      <c r="A2" s="5" t="s">
        <v>3</v>
      </c>
      <c r="B2" s="103" t="s">
        <v>140</v>
      </c>
      <c r="C2" s="103" t="s">
        <v>141</v>
      </c>
      <c r="D2" s="103" t="s">
        <v>142</v>
      </c>
      <c r="E2" s="103" t="s">
        <v>143</v>
      </c>
      <c r="F2" s="103" t="s">
        <v>144</v>
      </c>
      <c r="G2" s="103" t="s">
        <v>145</v>
      </c>
      <c r="H2" s="103" t="s">
        <v>146</v>
      </c>
      <c r="I2" s="103" t="s">
        <v>147</v>
      </c>
      <c r="J2" s="103" t="s">
        <v>148</v>
      </c>
      <c r="K2" s="103" t="s">
        <v>149</v>
      </c>
      <c r="L2" s="103" t="s">
        <v>150</v>
      </c>
      <c r="M2" s="103" t="s">
        <v>151</v>
      </c>
      <c r="N2" s="86" t="s">
        <v>130</v>
      </c>
      <c r="O2" s="86" t="s">
        <v>131</v>
      </c>
      <c r="P2" s="6" t="s">
        <v>19</v>
      </c>
      <c r="Q2" s="82"/>
      <c r="R2" s="83"/>
    </row>
    <row r="3" spans="1:18">
      <c r="A3" s="9" t="s">
        <v>96</v>
      </c>
      <c r="B3" s="84"/>
      <c r="C3" s="84"/>
      <c r="D3" s="84"/>
      <c r="E3" s="84"/>
      <c r="F3" s="84"/>
      <c r="G3" s="84"/>
      <c r="H3" s="84"/>
      <c r="I3" s="84"/>
      <c r="J3" s="93"/>
      <c r="K3" s="93"/>
      <c r="L3" s="93"/>
      <c r="M3" s="11"/>
      <c r="N3" s="11"/>
      <c r="O3" s="11"/>
      <c r="P3" s="11">
        <f>SUM(B3:O3)</f>
        <v>0</v>
      </c>
      <c r="Q3" s="50"/>
      <c r="R3" s="85"/>
    </row>
    <row r="4" spans="1:18">
      <c r="A4" s="61" t="s">
        <v>97</v>
      </c>
      <c r="B4" s="84"/>
      <c r="C4" s="84"/>
      <c r="D4" s="84"/>
      <c r="E4" s="84"/>
      <c r="F4" s="84"/>
      <c r="G4" s="84"/>
      <c r="H4" s="84"/>
      <c r="I4" s="11"/>
      <c r="J4" s="11"/>
      <c r="K4" s="11"/>
      <c r="L4" s="11"/>
      <c r="M4" s="11"/>
      <c r="N4" s="11"/>
      <c r="O4" s="11"/>
      <c r="P4" s="11">
        <f>SUM(B4:O4)</f>
        <v>0</v>
      </c>
      <c r="Q4" s="50"/>
      <c r="R4" s="85"/>
    </row>
    <row r="5" spans="1:18">
      <c r="A5" s="9" t="s">
        <v>20</v>
      </c>
      <c r="B5" s="84"/>
      <c r="C5" s="84"/>
      <c r="D5" s="84"/>
      <c r="E5" s="84"/>
      <c r="F5" s="84"/>
      <c r="G5" s="84"/>
      <c r="H5" s="84"/>
      <c r="I5" s="11"/>
      <c r="J5" s="11"/>
      <c r="K5" s="11"/>
      <c r="L5" s="11"/>
      <c r="M5" s="11"/>
      <c r="N5" s="11"/>
      <c r="O5" s="11"/>
      <c r="P5" s="11">
        <f>SUM(B5:O5)</f>
        <v>0</v>
      </c>
      <c r="Q5" s="50"/>
      <c r="R5" s="85"/>
    </row>
    <row r="6" spans="1:18">
      <c r="A6" s="46" t="s">
        <v>92</v>
      </c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>
        <f>SUM(B6:O6)</f>
        <v>0</v>
      </c>
      <c r="Q6" s="50"/>
      <c r="R6" s="85"/>
    </row>
    <row r="7" spans="1:18" s="50" customFormat="1">
      <c r="A7" s="48" t="s">
        <v>21</v>
      </c>
      <c r="B7" s="49">
        <f>B5-B6</f>
        <v>0</v>
      </c>
      <c r="C7" s="49">
        <f>C5-C6</f>
        <v>0</v>
      </c>
      <c r="D7" s="49">
        <f t="shared" ref="D7:P7" si="0">D5-D6</f>
        <v>0</v>
      </c>
      <c r="E7" s="49">
        <f t="shared" si="0"/>
        <v>0</v>
      </c>
      <c r="F7" s="49">
        <f t="shared" si="0"/>
        <v>0</v>
      </c>
      <c r="G7" s="49">
        <f t="shared" si="0"/>
        <v>0</v>
      </c>
      <c r="H7" s="49">
        <f t="shared" si="0"/>
        <v>0</v>
      </c>
      <c r="I7" s="49">
        <f t="shared" si="0"/>
        <v>0</v>
      </c>
      <c r="J7" s="49">
        <f t="shared" si="0"/>
        <v>0</v>
      </c>
      <c r="K7" s="49">
        <f t="shared" si="0"/>
        <v>0</v>
      </c>
      <c r="L7" s="49">
        <f t="shared" si="0"/>
        <v>0</v>
      </c>
      <c r="M7" s="49">
        <f t="shared" si="0"/>
        <v>0</v>
      </c>
      <c r="N7" s="49">
        <f>N5-N6</f>
        <v>0</v>
      </c>
      <c r="O7" s="49">
        <f>O5-O6</f>
        <v>0</v>
      </c>
      <c r="P7" s="49">
        <f t="shared" si="0"/>
        <v>0</v>
      </c>
      <c r="R7" s="85"/>
    </row>
    <row r="8" spans="1:18">
      <c r="A8" s="51" t="s">
        <v>22</v>
      </c>
      <c r="B8" s="84"/>
      <c r="C8" s="84"/>
      <c r="D8" s="84"/>
      <c r="E8" s="84"/>
      <c r="F8" s="84"/>
      <c r="G8" s="84"/>
      <c r="H8" s="84"/>
      <c r="I8" s="11"/>
      <c r="J8" s="11"/>
      <c r="K8" s="11"/>
      <c r="L8" s="11"/>
      <c r="M8" s="11"/>
      <c r="N8" s="11"/>
      <c r="O8" s="11"/>
      <c r="P8" s="62">
        <f>SUM(B8:O8)</f>
        <v>0</v>
      </c>
      <c r="Q8" s="50"/>
      <c r="R8" s="85"/>
    </row>
    <row r="9" spans="1:18">
      <c r="A9" s="16" t="s">
        <v>23</v>
      </c>
      <c r="B9" s="17">
        <f t="shared" ref="B9:P9" si="1">B7-B8</f>
        <v>0</v>
      </c>
      <c r="C9" s="17">
        <f t="shared" si="1"/>
        <v>0</v>
      </c>
      <c r="D9" s="17">
        <f t="shared" si="1"/>
        <v>0</v>
      </c>
      <c r="E9" s="17">
        <f t="shared" si="1"/>
        <v>0</v>
      </c>
      <c r="F9" s="17">
        <f t="shared" si="1"/>
        <v>0</v>
      </c>
      <c r="G9" s="17">
        <f t="shared" si="1"/>
        <v>0</v>
      </c>
      <c r="H9" s="17">
        <f t="shared" si="1"/>
        <v>0</v>
      </c>
      <c r="I9" s="17">
        <f t="shared" si="1"/>
        <v>0</v>
      </c>
      <c r="J9" s="17">
        <f t="shared" si="1"/>
        <v>0</v>
      </c>
      <c r="K9" s="17">
        <f t="shared" si="1"/>
        <v>0</v>
      </c>
      <c r="L9" s="17">
        <f t="shared" si="1"/>
        <v>0</v>
      </c>
      <c r="M9" s="17">
        <f t="shared" si="1"/>
        <v>0</v>
      </c>
      <c r="N9" s="17">
        <f>N7-N8</f>
        <v>0</v>
      </c>
      <c r="O9" s="17">
        <f>O7-O8</f>
        <v>0</v>
      </c>
      <c r="P9" s="49">
        <f t="shared" si="1"/>
        <v>0</v>
      </c>
      <c r="Q9" s="76"/>
      <c r="R9" s="85"/>
    </row>
    <row r="10" spans="1:18">
      <c r="A10" s="9" t="s">
        <v>98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>
        <f>SUM(B10:O10)</f>
        <v>0</v>
      </c>
      <c r="Q10" s="50"/>
      <c r="R10" s="85"/>
    </row>
    <row r="11" spans="1:18">
      <c r="A11" s="9" t="s">
        <v>99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>
        <f>SUM(B11:O11)</f>
        <v>0</v>
      </c>
      <c r="Q11" s="50"/>
      <c r="R11" s="85"/>
    </row>
    <row r="12" spans="1:18">
      <c r="A12" s="16" t="s">
        <v>24</v>
      </c>
      <c r="B12" s="17">
        <f t="shared" ref="B12:P12" si="2">B13+B14</f>
        <v>0</v>
      </c>
      <c r="C12" s="17">
        <f t="shared" si="2"/>
        <v>0</v>
      </c>
      <c r="D12" s="17">
        <f t="shared" si="2"/>
        <v>0</v>
      </c>
      <c r="E12" s="17">
        <f t="shared" si="2"/>
        <v>0</v>
      </c>
      <c r="F12" s="17">
        <f t="shared" si="2"/>
        <v>0</v>
      </c>
      <c r="G12" s="17">
        <f t="shared" si="2"/>
        <v>0</v>
      </c>
      <c r="H12" s="17">
        <f t="shared" si="2"/>
        <v>0</v>
      </c>
      <c r="I12" s="17">
        <f t="shared" si="2"/>
        <v>0</v>
      </c>
      <c r="J12" s="17">
        <f t="shared" si="2"/>
        <v>0</v>
      </c>
      <c r="K12" s="17">
        <f t="shared" si="2"/>
        <v>0</v>
      </c>
      <c r="L12" s="17">
        <f t="shared" si="2"/>
        <v>0</v>
      </c>
      <c r="M12" s="17">
        <f t="shared" si="2"/>
        <v>0</v>
      </c>
      <c r="N12" s="17">
        <f>N13+N14</f>
        <v>0</v>
      </c>
      <c r="O12" s="17">
        <f>O13+O14</f>
        <v>0</v>
      </c>
      <c r="P12" s="49">
        <f t="shared" si="2"/>
        <v>0</v>
      </c>
      <c r="Q12" s="50"/>
      <c r="R12" s="85"/>
    </row>
    <row r="13" spans="1:18">
      <c r="A13" s="20" t="s">
        <v>25</v>
      </c>
      <c r="B13" s="84"/>
      <c r="C13" s="84"/>
      <c r="D13" s="84"/>
      <c r="E13" s="84"/>
      <c r="F13" s="84"/>
      <c r="G13" s="84"/>
      <c r="H13" s="84"/>
      <c r="I13" s="11"/>
      <c r="J13" s="11"/>
      <c r="K13" s="11"/>
      <c r="L13" s="11"/>
      <c r="M13" s="11"/>
      <c r="N13" s="11"/>
      <c r="O13" s="11"/>
      <c r="P13" s="11">
        <f>SUM(B13:O13)</f>
        <v>0</v>
      </c>
      <c r="Q13" s="50"/>
      <c r="R13" s="85"/>
    </row>
    <row r="14" spans="1:18">
      <c r="A14" s="20" t="s">
        <v>110</v>
      </c>
      <c r="B14" s="84"/>
      <c r="C14" s="84"/>
      <c r="D14" s="84"/>
      <c r="E14" s="84"/>
      <c r="F14" s="84"/>
      <c r="G14" s="84"/>
      <c r="H14" s="84"/>
      <c r="I14" s="11"/>
      <c r="J14" s="11"/>
      <c r="K14" s="11"/>
      <c r="L14" s="11"/>
      <c r="M14" s="11"/>
      <c r="N14" s="11"/>
      <c r="O14" s="11"/>
      <c r="P14" s="11">
        <f t="shared" ref="P14:P19" si="3">SUM(B14:O14)</f>
        <v>0</v>
      </c>
      <c r="Q14" s="50"/>
      <c r="R14" s="85"/>
    </row>
    <row r="15" spans="1:18">
      <c r="A15" s="9" t="s">
        <v>26</v>
      </c>
      <c r="B15" s="84"/>
      <c r="C15" s="84"/>
      <c r="D15" s="84"/>
      <c r="E15" s="84"/>
      <c r="F15" s="84"/>
      <c r="G15" s="84"/>
      <c r="H15" s="84"/>
      <c r="I15" s="11"/>
      <c r="J15" s="11"/>
      <c r="K15" s="11"/>
      <c r="L15" s="11"/>
      <c r="M15" s="11"/>
      <c r="N15" s="11"/>
      <c r="O15" s="11"/>
      <c r="P15" s="11">
        <f t="shared" si="3"/>
        <v>0</v>
      </c>
      <c r="Q15" s="50"/>
      <c r="R15" s="85"/>
    </row>
    <row r="16" spans="1:18">
      <c r="A16" s="9" t="s">
        <v>111</v>
      </c>
      <c r="B16" s="84"/>
      <c r="C16" s="84"/>
      <c r="D16" s="84"/>
      <c r="E16" s="84"/>
      <c r="F16" s="84"/>
      <c r="G16" s="84"/>
      <c r="H16" s="84"/>
      <c r="I16" s="11"/>
      <c r="J16" s="11"/>
      <c r="K16" s="11"/>
      <c r="L16" s="11"/>
      <c r="M16" s="11"/>
      <c r="N16" s="11"/>
      <c r="O16" s="11"/>
      <c r="P16" s="11">
        <f t="shared" si="3"/>
        <v>0</v>
      </c>
      <c r="Q16" s="50"/>
      <c r="R16" s="85"/>
    </row>
    <row r="17" spans="1:20">
      <c r="A17" s="21" t="s">
        <v>112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>
        <f t="shared" si="3"/>
        <v>0</v>
      </c>
      <c r="Q17" s="50"/>
      <c r="R17" s="85"/>
    </row>
    <row r="18" spans="1:20">
      <c r="A18" s="21" t="s">
        <v>113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>
        <f t="shared" si="3"/>
        <v>0</v>
      </c>
      <c r="Q18" s="50"/>
      <c r="R18" s="85"/>
    </row>
    <row r="19" spans="1:20">
      <c r="A19" s="21" t="s">
        <v>114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>
        <f t="shared" si="3"/>
        <v>0</v>
      </c>
      <c r="Q19" s="50"/>
      <c r="R19" s="85"/>
    </row>
    <row r="20" spans="1:20">
      <c r="A20" s="16" t="s">
        <v>93</v>
      </c>
      <c r="B20" s="22">
        <f t="shared" ref="B20:P20" si="4">SUM(B10:B12,B15:B19)</f>
        <v>0</v>
      </c>
      <c r="C20" s="22">
        <f t="shared" si="4"/>
        <v>0</v>
      </c>
      <c r="D20" s="22">
        <f t="shared" si="4"/>
        <v>0</v>
      </c>
      <c r="E20" s="22">
        <f t="shared" si="4"/>
        <v>0</v>
      </c>
      <c r="F20" s="22">
        <f t="shared" si="4"/>
        <v>0</v>
      </c>
      <c r="G20" s="22">
        <f t="shared" si="4"/>
        <v>0</v>
      </c>
      <c r="H20" s="22">
        <f t="shared" si="4"/>
        <v>0</v>
      </c>
      <c r="I20" s="22">
        <f t="shared" si="4"/>
        <v>0</v>
      </c>
      <c r="J20" s="22">
        <f t="shared" si="4"/>
        <v>0</v>
      </c>
      <c r="K20" s="22">
        <f t="shared" si="4"/>
        <v>0</v>
      </c>
      <c r="L20" s="22">
        <f t="shared" si="4"/>
        <v>0</v>
      </c>
      <c r="M20" s="22">
        <f t="shared" si="4"/>
        <v>0</v>
      </c>
      <c r="N20" s="22">
        <f>SUM(N10:N12,N15:N19)</f>
        <v>0</v>
      </c>
      <c r="O20" s="22">
        <f>SUM(O10:O12,O15:O19)</f>
        <v>0</v>
      </c>
      <c r="P20" s="22">
        <f t="shared" si="4"/>
        <v>0</v>
      </c>
      <c r="Q20" s="77"/>
      <c r="R20" s="85"/>
      <c r="T20" s="85"/>
    </row>
    <row r="21" spans="1:20">
      <c r="A21" s="23" t="s">
        <v>27</v>
      </c>
      <c r="B21" s="24">
        <f t="shared" ref="B21:P21" si="5">B9-B20</f>
        <v>0</v>
      </c>
      <c r="C21" s="24">
        <f t="shared" si="5"/>
        <v>0</v>
      </c>
      <c r="D21" s="24">
        <f t="shared" si="5"/>
        <v>0</v>
      </c>
      <c r="E21" s="24">
        <f t="shared" si="5"/>
        <v>0</v>
      </c>
      <c r="F21" s="24">
        <f t="shared" si="5"/>
        <v>0</v>
      </c>
      <c r="G21" s="24">
        <f t="shared" si="5"/>
        <v>0</v>
      </c>
      <c r="H21" s="24">
        <f t="shared" si="5"/>
        <v>0</v>
      </c>
      <c r="I21" s="24">
        <f t="shared" si="5"/>
        <v>0</v>
      </c>
      <c r="J21" s="24">
        <f t="shared" si="5"/>
        <v>0</v>
      </c>
      <c r="K21" s="24">
        <f t="shared" si="5"/>
        <v>0</v>
      </c>
      <c r="L21" s="24">
        <f t="shared" si="5"/>
        <v>0</v>
      </c>
      <c r="M21" s="24">
        <f t="shared" si="5"/>
        <v>0</v>
      </c>
      <c r="N21" s="24">
        <f>N9-N20</f>
        <v>0</v>
      </c>
      <c r="O21" s="24">
        <f>O9-O20</f>
        <v>0</v>
      </c>
      <c r="P21" s="24">
        <f t="shared" si="5"/>
        <v>0</v>
      </c>
      <c r="Q21" s="78"/>
      <c r="R21" s="85"/>
    </row>
    <row r="22" spans="1:20" s="27" customFormat="1">
      <c r="A22" s="25" t="s">
        <v>28</v>
      </c>
      <c r="B22" s="28" t="e">
        <f t="shared" ref="B22:P22" si="6">B21/B9</f>
        <v>#DIV/0!</v>
      </c>
      <c r="C22" s="28" t="e">
        <f t="shared" si="6"/>
        <v>#DIV/0!</v>
      </c>
      <c r="D22" s="28" t="e">
        <f t="shared" si="6"/>
        <v>#DIV/0!</v>
      </c>
      <c r="E22" s="28" t="e">
        <f t="shared" si="6"/>
        <v>#DIV/0!</v>
      </c>
      <c r="F22" s="28" t="e">
        <f t="shared" si="6"/>
        <v>#DIV/0!</v>
      </c>
      <c r="G22" s="28" t="e">
        <f t="shared" si="6"/>
        <v>#DIV/0!</v>
      </c>
      <c r="H22" s="28" t="e">
        <f t="shared" si="6"/>
        <v>#DIV/0!</v>
      </c>
      <c r="I22" s="28" t="e">
        <f t="shared" si="6"/>
        <v>#DIV/0!</v>
      </c>
      <c r="J22" s="28" t="e">
        <f t="shared" si="6"/>
        <v>#DIV/0!</v>
      </c>
      <c r="K22" s="28" t="e">
        <f t="shared" si="6"/>
        <v>#DIV/0!</v>
      </c>
      <c r="L22" s="28" t="e">
        <f t="shared" si="6"/>
        <v>#DIV/0!</v>
      </c>
      <c r="M22" s="28" t="e">
        <f t="shared" si="6"/>
        <v>#DIV/0!</v>
      </c>
      <c r="N22" s="28" t="e">
        <f>N21/N9</f>
        <v>#DIV/0!</v>
      </c>
      <c r="O22" s="28" t="e">
        <f>O21/O9</f>
        <v>#DIV/0!</v>
      </c>
      <c r="P22" s="28" t="e">
        <f t="shared" si="6"/>
        <v>#DIV/0!</v>
      </c>
      <c r="Q22" s="28"/>
      <c r="R22" s="85"/>
    </row>
    <row r="23" spans="1:20">
      <c r="A23" s="19" t="s">
        <v>100</v>
      </c>
      <c r="B23" s="11"/>
      <c r="C23" s="11"/>
      <c r="D23" s="11"/>
      <c r="E23" s="11"/>
      <c r="F23" s="11"/>
      <c r="G23" s="11"/>
      <c r="H23" s="11"/>
      <c r="I23" s="84"/>
      <c r="J23" s="84"/>
      <c r="K23" s="84"/>
      <c r="L23" s="84"/>
      <c r="M23" s="11"/>
      <c r="N23" s="11"/>
      <c r="O23" s="11"/>
      <c r="P23" s="11">
        <f>SUM(B23:O23)</f>
        <v>0</v>
      </c>
      <c r="Q23" s="50"/>
      <c r="R23" s="85"/>
      <c r="T23" s="85"/>
    </row>
    <row r="24" spans="1:20">
      <c r="A24" s="19" t="s">
        <v>101</v>
      </c>
      <c r="B24" s="11"/>
      <c r="C24" s="84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>
        <f>SUM(B24:O24)</f>
        <v>0</v>
      </c>
      <c r="Q24" s="50"/>
      <c r="R24" s="85"/>
      <c r="T24" s="85"/>
    </row>
    <row r="25" spans="1:20">
      <c r="A25" s="19" t="s">
        <v>29</v>
      </c>
      <c r="B25" s="52"/>
      <c r="C25" s="11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11"/>
      <c r="O25" s="52"/>
      <c r="P25" s="11">
        <f>SUM(B25:O25)</f>
        <v>0</v>
      </c>
      <c r="Q25" s="50"/>
      <c r="R25" s="85"/>
      <c r="T25" s="85"/>
    </row>
    <row r="26" spans="1:20">
      <c r="A26" s="23" t="s">
        <v>30</v>
      </c>
      <c r="B26" s="24">
        <f t="shared" ref="B26:P26" si="7">SUM(B23:B25)</f>
        <v>0</v>
      </c>
      <c r="C26" s="24">
        <f t="shared" si="7"/>
        <v>0</v>
      </c>
      <c r="D26" s="24">
        <f t="shared" si="7"/>
        <v>0</v>
      </c>
      <c r="E26" s="24">
        <f t="shared" si="7"/>
        <v>0</v>
      </c>
      <c r="F26" s="24">
        <f t="shared" si="7"/>
        <v>0</v>
      </c>
      <c r="G26" s="24">
        <f t="shared" si="7"/>
        <v>0</v>
      </c>
      <c r="H26" s="24">
        <f t="shared" si="7"/>
        <v>0</v>
      </c>
      <c r="I26" s="24">
        <f t="shared" si="7"/>
        <v>0</v>
      </c>
      <c r="J26" s="24">
        <f t="shared" si="7"/>
        <v>0</v>
      </c>
      <c r="K26" s="24">
        <f t="shared" si="7"/>
        <v>0</v>
      </c>
      <c r="L26" s="24">
        <f t="shared" si="7"/>
        <v>0</v>
      </c>
      <c r="M26" s="24">
        <f t="shared" si="7"/>
        <v>0</v>
      </c>
      <c r="N26" s="24">
        <f>SUM(N23:N25)</f>
        <v>0</v>
      </c>
      <c r="O26" s="24">
        <f>SUM(O23:O25)</f>
        <v>0</v>
      </c>
      <c r="P26" s="24">
        <f t="shared" si="7"/>
        <v>0</v>
      </c>
      <c r="Q26" s="78"/>
      <c r="R26" s="85"/>
    </row>
    <row r="27" spans="1:20" s="27" customFormat="1">
      <c r="A27" s="25" t="s">
        <v>102</v>
      </c>
      <c r="B27" s="28" t="e">
        <f t="shared" ref="B27:P27" si="8">B26/B9</f>
        <v>#DIV/0!</v>
      </c>
      <c r="C27" s="28" t="e">
        <f t="shared" si="8"/>
        <v>#DIV/0!</v>
      </c>
      <c r="D27" s="28" t="e">
        <f t="shared" si="8"/>
        <v>#DIV/0!</v>
      </c>
      <c r="E27" s="28" t="e">
        <f t="shared" si="8"/>
        <v>#DIV/0!</v>
      </c>
      <c r="F27" s="28" t="e">
        <f t="shared" si="8"/>
        <v>#DIV/0!</v>
      </c>
      <c r="G27" s="28" t="e">
        <f t="shared" si="8"/>
        <v>#DIV/0!</v>
      </c>
      <c r="H27" s="28" t="e">
        <f t="shared" si="8"/>
        <v>#DIV/0!</v>
      </c>
      <c r="I27" s="28" t="e">
        <f t="shared" si="8"/>
        <v>#DIV/0!</v>
      </c>
      <c r="J27" s="28" t="e">
        <f t="shared" si="8"/>
        <v>#DIV/0!</v>
      </c>
      <c r="K27" s="28" t="e">
        <f t="shared" si="8"/>
        <v>#DIV/0!</v>
      </c>
      <c r="L27" s="28" t="e">
        <f t="shared" si="8"/>
        <v>#DIV/0!</v>
      </c>
      <c r="M27" s="28" t="e">
        <f t="shared" si="8"/>
        <v>#DIV/0!</v>
      </c>
      <c r="N27" s="28" t="e">
        <f>N26/N9</f>
        <v>#DIV/0!</v>
      </c>
      <c r="O27" s="28" t="e">
        <f>O26/O9</f>
        <v>#DIV/0!</v>
      </c>
      <c r="P27" s="28" t="e">
        <f t="shared" si="8"/>
        <v>#DIV/0!</v>
      </c>
      <c r="Q27" s="28"/>
      <c r="R27" s="85"/>
    </row>
    <row r="28" spans="1:20">
      <c r="A28" s="23" t="s">
        <v>94</v>
      </c>
      <c r="B28" s="33">
        <f t="shared" ref="B28:P28" si="9">B21-B26</f>
        <v>0</v>
      </c>
      <c r="C28" s="33">
        <f t="shared" si="9"/>
        <v>0</v>
      </c>
      <c r="D28" s="33">
        <f t="shared" si="9"/>
        <v>0</v>
      </c>
      <c r="E28" s="33">
        <f t="shared" si="9"/>
        <v>0</v>
      </c>
      <c r="F28" s="33">
        <f t="shared" si="9"/>
        <v>0</v>
      </c>
      <c r="G28" s="33">
        <f t="shared" si="9"/>
        <v>0</v>
      </c>
      <c r="H28" s="33">
        <f t="shared" si="9"/>
        <v>0</v>
      </c>
      <c r="I28" s="33">
        <f t="shared" si="9"/>
        <v>0</v>
      </c>
      <c r="J28" s="33">
        <f t="shared" si="9"/>
        <v>0</v>
      </c>
      <c r="K28" s="33">
        <f t="shared" si="9"/>
        <v>0</v>
      </c>
      <c r="L28" s="33">
        <f t="shared" si="9"/>
        <v>0</v>
      </c>
      <c r="M28" s="33">
        <f t="shared" si="9"/>
        <v>0</v>
      </c>
      <c r="N28" s="33">
        <f>N21-N26</f>
        <v>0</v>
      </c>
      <c r="O28" s="33">
        <f>O21-O26</f>
        <v>0</v>
      </c>
      <c r="P28" s="71">
        <f t="shared" si="9"/>
        <v>0</v>
      </c>
      <c r="Q28" s="79"/>
      <c r="R28" s="85"/>
    </row>
    <row r="29" spans="1:20" s="27" customFormat="1">
      <c r="A29" s="25" t="s">
        <v>95</v>
      </c>
      <c r="B29" s="36" t="e">
        <f t="shared" ref="B29:M29" si="10">B28/B9</f>
        <v>#DIV/0!</v>
      </c>
      <c r="C29" s="36" t="e">
        <f t="shared" si="10"/>
        <v>#DIV/0!</v>
      </c>
      <c r="D29" s="36" t="e">
        <f t="shared" si="10"/>
        <v>#DIV/0!</v>
      </c>
      <c r="E29" s="36" t="e">
        <f t="shared" si="10"/>
        <v>#DIV/0!</v>
      </c>
      <c r="F29" s="36" t="e">
        <f t="shared" si="10"/>
        <v>#DIV/0!</v>
      </c>
      <c r="G29" s="36" t="e">
        <f t="shared" si="10"/>
        <v>#DIV/0!</v>
      </c>
      <c r="H29" s="36" t="e">
        <f t="shared" si="10"/>
        <v>#DIV/0!</v>
      </c>
      <c r="I29" s="36" t="e">
        <f t="shared" si="10"/>
        <v>#DIV/0!</v>
      </c>
      <c r="J29" s="36" t="e">
        <f t="shared" si="10"/>
        <v>#DIV/0!</v>
      </c>
      <c r="K29" s="36" t="e">
        <f t="shared" si="10"/>
        <v>#DIV/0!</v>
      </c>
      <c r="L29" s="36" t="e">
        <f t="shared" si="10"/>
        <v>#DIV/0!</v>
      </c>
      <c r="M29" s="36" t="e">
        <f t="shared" si="10"/>
        <v>#DIV/0!</v>
      </c>
      <c r="N29" s="36" t="e">
        <f>N28/N9</f>
        <v>#DIV/0!</v>
      </c>
      <c r="O29" s="36" t="e">
        <f>O28/O9</f>
        <v>#DIV/0!</v>
      </c>
      <c r="P29" s="104" t="e">
        <f>P28/P9</f>
        <v>#DIV/0!</v>
      </c>
      <c r="Q29" s="36"/>
      <c r="R29" s="85"/>
    </row>
    <row r="30" spans="1:20">
      <c r="A30" s="19" t="s">
        <v>103</v>
      </c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68"/>
      <c r="P30" s="62">
        <f>SUM(B30:M30)</f>
        <v>0</v>
      </c>
      <c r="Q30" s="50"/>
      <c r="R30" s="85"/>
    </row>
    <row r="31" spans="1:20">
      <c r="A31" s="19" t="s">
        <v>104</v>
      </c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68"/>
      <c r="P31" s="62">
        <f>SUM(B31:M31)</f>
        <v>0</v>
      </c>
      <c r="Q31" s="50"/>
      <c r="R31" s="85"/>
    </row>
    <row r="32" spans="1:20">
      <c r="A32" s="19" t="s">
        <v>105</v>
      </c>
      <c r="B32" s="11"/>
      <c r="C32" s="11"/>
      <c r="D32" s="84"/>
      <c r="E32" s="11"/>
      <c r="F32" s="11"/>
      <c r="G32" s="84"/>
      <c r="H32" s="11"/>
      <c r="I32" s="11"/>
      <c r="J32" s="11"/>
      <c r="K32" s="11"/>
      <c r="L32" s="11"/>
      <c r="M32" s="11"/>
      <c r="N32" s="11"/>
      <c r="O32" s="68"/>
      <c r="P32" s="62">
        <f>SUM(B32:M32)</f>
        <v>0</v>
      </c>
      <c r="Q32" s="50"/>
      <c r="R32" s="85"/>
      <c r="S32" s="90"/>
      <c r="T32" s="90"/>
    </row>
    <row r="33" spans="1:20">
      <c r="A33" s="23" t="s">
        <v>106</v>
      </c>
      <c r="B33" s="24">
        <f t="shared" ref="B33:P33" si="11">B30+B31+B32</f>
        <v>0</v>
      </c>
      <c r="C33" s="24">
        <f t="shared" si="11"/>
        <v>0</v>
      </c>
      <c r="D33" s="24">
        <f t="shared" si="11"/>
        <v>0</v>
      </c>
      <c r="E33" s="24">
        <f t="shared" si="11"/>
        <v>0</v>
      </c>
      <c r="F33" s="24">
        <f t="shared" si="11"/>
        <v>0</v>
      </c>
      <c r="G33" s="24">
        <f t="shared" si="11"/>
        <v>0</v>
      </c>
      <c r="H33" s="24">
        <f t="shared" si="11"/>
        <v>0</v>
      </c>
      <c r="I33" s="24">
        <f t="shared" si="11"/>
        <v>0</v>
      </c>
      <c r="J33" s="24">
        <f t="shared" si="11"/>
        <v>0</v>
      </c>
      <c r="K33" s="24">
        <f t="shared" si="11"/>
        <v>0</v>
      </c>
      <c r="L33" s="24">
        <f t="shared" si="11"/>
        <v>0</v>
      </c>
      <c r="M33" s="24">
        <f t="shared" si="11"/>
        <v>0</v>
      </c>
      <c r="N33" s="24">
        <f>N30+N31+N32</f>
        <v>0</v>
      </c>
      <c r="O33" s="70">
        <f>O30+O31+O32</f>
        <v>0</v>
      </c>
      <c r="P33" s="24">
        <f t="shared" si="11"/>
        <v>0</v>
      </c>
      <c r="Q33" s="78"/>
      <c r="R33" s="85"/>
    </row>
    <row r="34" spans="1:20">
      <c r="A34" s="23" t="s">
        <v>107</v>
      </c>
      <c r="B34" s="33">
        <f t="shared" ref="B34:P34" si="12">B28-B33</f>
        <v>0</v>
      </c>
      <c r="C34" s="33">
        <f t="shared" si="12"/>
        <v>0</v>
      </c>
      <c r="D34" s="33">
        <f t="shared" si="12"/>
        <v>0</v>
      </c>
      <c r="E34" s="33">
        <f t="shared" si="12"/>
        <v>0</v>
      </c>
      <c r="F34" s="33">
        <f t="shared" si="12"/>
        <v>0</v>
      </c>
      <c r="G34" s="33">
        <f t="shared" si="12"/>
        <v>0</v>
      </c>
      <c r="H34" s="33">
        <f t="shared" si="12"/>
        <v>0</v>
      </c>
      <c r="I34" s="33">
        <f t="shared" si="12"/>
        <v>0</v>
      </c>
      <c r="J34" s="33">
        <f t="shared" si="12"/>
        <v>0</v>
      </c>
      <c r="K34" s="33">
        <f t="shared" si="12"/>
        <v>0</v>
      </c>
      <c r="L34" s="33">
        <f t="shared" si="12"/>
        <v>0</v>
      </c>
      <c r="M34" s="33">
        <f t="shared" si="12"/>
        <v>0</v>
      </c>
      <c r="N34" s="33">
        <f>N28-N33</f>
        <v>0</v>
      </c>
      <c r="O34" s="71">
        <f>O28-O33</f>
        <v>0</v>
      </c>
      <c r="P34" s="33">
        <f t="shared" si="12"/>
        <v>0</v>
      </c>
      <c r="Q34" s="79"/>
      <c r="R34" s="85"/>
    </row>
    <row r="35" spans="1:20" s="27" customFormat="1">
      <c r="A35" s="25" t="s">
        <v>108</v>
      </c>
      <c r="B35" s="36" t="e">
        <f t="shared" ref="B35:P35" si="13">B34/B9</f>
        <v>#DIV/0!</v>
      </c>
      <c r="C35" s="36" t="e">
        <f t="shared" si="13"/>
        <v>#DIV/0!</v>
      </c>
      <c r="D35" s="36" t="e">
        <f t="shared" si="13"/>
        <v>#DIV/0!</v>
      </c>
      <c r="E35" s="36" t="e">
        <f t="shared" si="13"/>
        <v>#DIV/0!</v>
      </c>
      <c r="F35" s="36" t="e">
        <f t="shared" si="13"/>
        <v>#DIV/0!</v>
      </c>
      <c r="G35" s="36" t="e">
        <f t="shared" si="13"/>
        <v>#DIV/0!</v>
      </c>
      <c r="H35" s="36" t="e">
        <f t="shared" si="13"/>
        <v>#DIV/0!</v>
      </c>
      <c r="I35" s="36" t="e">
        <f t="shared" si="13"/>
        <v>#DIV/0!</v>
      </c>
      <c r="J35" s="36" t="e">
        <f t="shared" si="13"/>
        <v>#DIV/0!</v>
      </c>
      <c r="K35" s="36" t="e">
        <f t="shared" si="13"/>
        <v>#DIV/0!</v>
      </c>
      <c r="L35" s="36" t="e">
        <f t="shared" si="13"/>
        <v>#DIV/0!</v>
      </c>
      <c r="M35" s="36" t="e">
        <f t="shared" si="13"/>
        <v>#DIV/0!</v>
      </c>
      <c r="N35" s="36" t="e">
        <f>N34/N9</f>
        <v>#DIV/0!</v>
      </c>
      <c r="O35" s="36" t="e">
        <f>O34/O9</f>
        <v>#DIV/0!</v>
      </c>
      <c r="P35" s="36" t="e">
        <f t="shared" si="13"/>
        <v>#DIV/0!</v>
      </c>
      <c r="Q35" s="36"/>
      <c r="R35" s="85"/>
    </row>
    <row r="36" spans="1:20">
      <c r="A36" s="63"/>
      <c r="B36" s="35"/>
      <c r="C36" s="53"/>
      <c r="D36" s="50"/>
      <c r="E36" s="50"/>
      <c r="F36" s="50"/>
      <c r="G36" s="50"/>
      <c r="H36" s="50"/>
      <c r="I36" s="35"/>
      <c r="J36" s="35"/>
      <c r="K36" s="35"/>
      <c r="L36" s="35"/>
      <c r="M36" s="35"/>
      <c r="N36" s="50"/>
      <c r="O36" s="50"/>
      <c r="P36" s="35"/>
      <c r="Q36" s="53"/>
      <c r="R36" s="85"/>
    </row>
    <row r="37" spans="1:20">
      <c r="A37" s="19" t="s">
        <v>109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62">
        <f>SUM(B37:M37)</f>
        <v>0</v>
      </c>
      <c r="Q37" s="50"/>
      <c r="R37" s="85"/>
    </row>
    <row r="38" spans="1:20">
      <c r="A38" s="16" t="s">
        <v>91</v>
      </c>
      <c r="B38" s="33">
        <f t="shared" ref="B38:P38" si="14">B34-B37</f>
        <v>0</v>
      </c>
      <c r="C38" s="33">
        <f t="shared" si="14"/>
        <v>0</v>
      </c>
      <c r="D38" s="33">
        <f t="shared" si="14"/>
        <v>0</v>
      </c>
      <c r="E38" s="33">
        <f t="shared" si="14"/>
        <v>0</v>
      </c>
      <c r="F38" s="33">
        <f t="shared" si="14"/>
        <v>0</v>
      </c>
      <c r="G38" s="33">
        <f t="shared" si="14"/>
        <v>0</v>
      </c>
      <c r="H38" s="33">
        <f t="shared" si="14"/>
        <v>0</v>
      </c>
      <c r="I38" s="33">
        <f t="shared" si="14"/>
        <v>0</v>
      </c>
      <c r="J38" s="33">
        <f t="shared" si="14"/>
        <v>0</v>
      </c>
      <c r="K38" s="33">
        <f t="shared" si="14"/>
        <v>0</v>
      </c>
      <c r="L38" s="33">
        <f t="shared" si="14"/>
        <v>0</v>
      </c>
      <c r="M38" s="33">
        <f t="shared" si="14"/>
        <v>0</v>
      </c>
      <c r="N38" s="33">
        <f>N34-N37</f>
        <v>0</v>
      </c>
      <c r="O38" s="33">
        <f>O34-O37</f>
        <v>0</v>
      </c>
      <c r="P38" s="33">
        <f t="shared" si="14"/>
        <v>0</v>
      </c>
      <c r="Q38" s="79"/>
      <c r="R38" s="85"/>
    </row>
    <row r="39" spans="1:20" s="27" customFormat="1">
      <c r="A39" s="25" t="s">
        <v>120</v>
      </c>
      <c r="B39" s="36" t="e">
        <f t="shared" ref="B39:P39" si="15">B38/B9</f>
        <v>#DIV/0!</v>
      </c>
      <c r="C39" s="36" t="e">
        <f t="shared" si="15"/>
        <v>#DIV/0!</v>
      </c>
      <c r="D39" s="36" t="e">
        <f t="shared" si="15"/>
        <v>#DIV/0!</v>
      </c>
      <c r="E39" s="36" t="e">
        <f t="shared" si="15"/>
        <v>#DIV/0!</v>
      </c>
      <c r="F39" s="36" t="e">
        <f t="shared" si="15"/>
        <v>#DIV/0!</v>
      </c>
      <c r="G39" s="36" t="e">
        <f t="shared" si="15"/>
        <v>#DIV/0!</v>
      </c>
      <c r="H39" s="36" t="e">
        <f t="shared" si="15"/>
        <v>#DIV/0!</v>
      </c>
      <c r="I39" s="36" t="e">
        <f t="shared" si="15"/>
        <v>#DIV/0!</v>
      </c>
      <c r="J39" s="36" t="e">
        <f t="shared" si="15"/>
        <v>#DIV/0!</v>
      </c>
      <c r="K39" s="36" t="e">
        <f t="shared" si="15"/>
        <v>#DIV/0!</v>
      </c>
      <c r="L39" s="36" t="e">
        <f t="shared" si="15"/>
        <v>#DIV/0!</v>
      </c>
      <c r="M39" s="36" t="e">
        <f t="shared" si="15"/>
        <v>#DIV/0!</v>
      </c>
      <c r="N39" s="36" t="e">
        <f>N38/N9</f>
        <v>#DIV/0!</v>
      </c>
      <c r="O39" s="36" t="e">
        <f>O38/O9</f>
        <v>#DIV/0!</v>
      </c>
      <c r="P39" s="36" t="e">
        <f t="shared" si="15"/>
        <v>#DIV/0!</v>
      </c>
      <c r="Q39" s="36"/>
      <c r="R39" s="85"/>
      <c r="S39" s="89"/>
    </row>
    <row r="40" spans="1:20">
      <c r="A40" s="64"/>
      <c r="C40" s="59"/>
      <c r="D40" s="50"/>
      <c r="E40" s="50"/>
      <c r="F40" s="50"/>
      <c r="G40" s="50"/>
      <c r="H40" s="50"/>
      <c r="N40" s="50"/>
      <c r="O40" s="50"/>
      <c r="Q40" s="80"/>
      <c r="R40" s="85"/>
    </row>
    <row r="41" spans="1:20">
      <c r="A41" s="19" t="s">
        <v>121</v>
      </c>
      <c r="B41" s="84"/>
      <c r="C41" s="84"/>
      <c r="D41" s="84"/>
      <c r="E41" s="84"/>
      <c r="F41" s="84"/>
      <c r="G41" s="84"/>
      <c r="H41" s="11"/>
      <c r="I41" s="11"/>
      <c r="J41" s="11"/>
      <c r="K41" s="11"/>
      <c r="L41" s="11"/>
      <c r="M41" s="11"/>
      <c r="N41" s="11"/>
      <c r="O41" s="11"/>
      <c r="P41" s="62">
        <f>SUM(B41:M41)</f>
        <v>0</v>
      </c>
      <c r="Q41" s="50"/>
      <c r="R41" s="85"/>
      <c r="S41" s="88"/>
      <c r="T41" s="88"/>
    </row>
    <row r="42" spans="1:20">
      <c r="A42" s="19" t="s">
        <v>122</v>
      </c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62">
        <f>SUM(B42:M42)</f>
        <v>0</v>
      </c>
      <c r="Q42" s="50"/>
      <c r="R42" s="85"/>
    </row>
    <row r="43" spans="1:20">
      <c r="A43" s="23" t="s">
        <v>123</v>
      </c>
      <c r="B43" s="24">
        <f t="shared" ref="B43:P43" si="16">B41-B42</f>
        <v>0</v>
      </c>
      <c r="C43" s="24">
        <f t="shared" si="16"/>
        <v>0</v>
      </c>
      <c r="D43" s="24">
        <f t="shared" si="16"/>
        <v>0</v>
      </c>
      <c r="E43" s="24">
        <f t="shared" si="16"/>
        <v>0</v>
      </c>
      <c r="F43" s="24">
        <f t="shared" si="16"/>
        <v>0</v>
      </c>
      <c r="G43" s="24">
        <f t="shared" si="16"/>
        <v>0</v>
      </c>
      <c r="H43" s="24">
        <f t="shared" si="16"/>
        <v>0</v>
      </c>
      <c r="I43" s="24">
        <f t="shared" si="16"/>
        <v>0</v>
      </c>
      <c r="J43" s="24">
        <f t="shared" si="16"/>
        <v>0</v>
      </c>
      <c r="K43" s="24">
        <f t="shared" si="16"/>
        <v>0</v>
      </c>
      <c r="L43" s="24">
        <f t="shared" si="16"/>
        <v>0</v>
      </c>
      <c r="M43" s="24">
        <f t="shared" si="16"/>
        <v>0</v>
      </c>
      <c r="N43" s="24">
        <f>N41-N42</f>
        <v>0</v>
      </c>
      <c r="O43" s="24">
        <f>O41-O42</f>
        <v>0</v>
      </c>
      <c r="P43" s="24">
        <f t="shared" si="16"/>
        <v>0</v>
      </c>
      <c r="Q43" s="78"/>
      <c r="R43" s="85"/>
    </row>
    <row r="44" spans="1:20">
      <c r="A44" s="58"/>
      <c r="B44" s="60"/>
      <c r="C44" s="60"/>
      <c r="D44" s="60"/>
      <c r="E44" s="60"/>
      <c r="F44" s="60"/>
      <c r="G44" s="60"/>
      <c r="H44" s="60"/>
      <c r="I44" s="54"/>
      <c r="J44" s="54"/>
      <c r="K44" s="54"/>
      <c r="L44" s="54"/>
      <c r="M44" s="54"/>
      <c r="N44" s="60"/>
      <c r="O44" s="60"/>
      <c r="P44" s="54"/>
      <c r="Q44" s="54"/>
      <c r="R44" s="85"/>
    </row>
    <row r="45" spans="1:20">
      <c r="A45" s="65" t="s">
        <v>124</v>
      </c>
      <c r="B45" s="60"/>
      <c r="C45" s="60"/>
      <c r="D45" s="60"/>
      <c r="E45" s="60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81"/>
      <c r="R45" s="85"/>
    </row>
    <row r="46" spans="1:20">
      <c r="A46" s="66" t="s">
        <v>125</v>
      </c>
      <c r="B46" s="60">
        <f t="shared" ref="B46:P46" si="17">IFERROR(B9/B4,0)</f>
        <v>0</v>
      </c>
      <c r="C46" s="60">
        <f t="shared" si="17"/>
        <v>0</v>
      </c>
      <c r="D46" s="60">
        <f t="shared" si="17"/>
        <v>0</v>
      </c>
      <c r="E46" s="60">
        <f t="shared" si="17"/>
        <v>0</v>
      </c>
      <c r="F46" s="60">
        <f t="shared" si="17"/>
        <v>0</v>
      </c>
      <c r="G46" s="60">
        <f t="shared" si="17"/>
        <v>0</v>
      </c>
      <c r="H46" s="60">
        <f t="shared" si="17"/>
        <v>0</v>
      </c>
      <c r="I46" s="60">
        <f t="shared" si="17"/>
        <v>0</v>
      </c>
      <c r="J46" s="60">
        <f t="shared" si="17"/>
        <v>0</v>
      </c>
      <c r="K46" s="60">
        <f t="shared" si="17"/>
        <v>0</v>
      </c>
      <c r="L46" s="60">
        <f t="shared" si="17"/>
        <v>0</v>
      </c>
      <c r="M46" s="60">
        <f t="shared" si="17"/>
        <v>0</v>
      </c>
      <c r="N46" s="60">
        <f>IFERROR(N9/N4,0)</f>
        <v>0</v>
      </c>
      <c r="O46" s="60">
        <f>IFERROR(O9/O4,0)</f>
        <v>0</v>
      </c>
      <c r="P46" s="60">
        <f t="shared" si="17"/>
        <v>0</v>
      </c>
      <c r="R46" s="85"/>
    </row>
    <row r="47" spans="1:20">
      <c r="A47" s="66" t="s">
        <v>126</v>
      </c>
      <c r="B47" s="60">
        <f t="shared" ref="B47:P47" si="18">IFERROR(B12/B4,0)</f>
        <v>0</v>
      </c>
      <c r="C47" s="60">
        <f t="shared" si="18"/>
        <v>0</v>
      </c>
      <c r="D47" s="60">
        <f t="shared" si="18"/>
        <v>0</v>
      </c>
      <c r="E47" s="60">
        <f t="shared" si="18"/>
        <v>0</v>
      </c>
      <c r="F47" s="60">
        <f t="shared" si="18"/>
        <v>0</v>
      </c>
      <c r="G47" s="60">
        <f t="shared" si="18"/>
        <v>0</v>
      </c>
      <c r="H47" s="60">
        <f t="shared" si="18"/>
        <v>0</v>
      </c>
      <c r="I47" s="60">
        <f t="shared" si="18"/>
        <v>0</v>
      </c>
      <c r="J47" s="60">
        <f t="shared" si="18"/>
        <v>0</v>
      </c>
      <c r="K47" s="60">
        <f t="shared" si="18"/>
        <v>0</v>
      </c>
      <c r="L47" s="60">
        <f t="shared" si="18"/>
        <v>0</v>
      </c>
      <c r="M47" s="60">
        <f t="shared" si="18"/>
        <v>0</v>
      </c>
      <c r="N47" s="60">
        <f>IFERROR(N12/N4,0)</f>
        <v>0</v>
      </c>
      <c r="O47" s="60">
        <f>IFERROR(O12/O4,0)</f>
        <v>0</v>
      </c>
      <c r="P47" s="60">
        <f t="shared" si="18"/>
        <v>0</v>
      </c>
      <c r="R47" s="85"/>
    </row>
    <row r="48" spans="1:20">
      <c r="A48" s="66" t="s">
        <v>127</v>
      </c>
      <c r="B48" s="60">
        <f t="shared" ref="B48:P48" si="19">IFERROR(B9/(B12+B25),0)</f>
        <v>0</v>
      </c>
      <c r="C48" s="60">
        <f t="shared" si="19"/>
        <v>0</v>
      </c>
      <c r="D48" s="60">
        <f t="shared" si="19"/>
        <v>0</v>
      </c>
      <c r="E48" s="60">
        <f t="shared" si="19"/>
        <v>0</v>
      </c>
      <c r="F48" s="60">
        <f t="shared" si="19"/>
        <v>0</v>
      </c>
      <c r="G48" s="60">
        <f t="shared" si="19"/>
        <v>0</v>
      </c>
      <c r="H48" s="60">
        <f t="shared" si="19"/>
        <v>0</v>
      </c>
      <c r="I48" s="60">
        <f t="shared" si="19"/>
        <v>0</v>
      </c>
      <c r="J48" s="60">
        <f t="shared" si="19"/>
        <v>0</v>
      </c>
      <c r="K48" s="60">
        <f t="shared" si="19"/>
        <v>0</v>
      </c>
      <c r="L48" s="60">
        <f t="shared" si="19"/>
        <v>0</v>
      </c>
      <c r="M48" s="60">
        <f t="shared" si="19"/>
        <v>0</v>
      </c>
      <c r="N48" s="60">
        <f>IFERROR(N9/(N12+N25),0)</f>
        <v>0</v>
      </c>
      <c r="O48" s="60">
        <f>IFERROR(O9/(O12+O25),0)</f>
        <v>0</v>
      </c>
      <c r="P48" s="60">
        <f t="shared" si="19"/>
        <v>0</v>
      </c>
      <c r="R48" s="85"/>
    </row>
    <row r="49" spans="1:18">
      <c r="A49" s="66" t="s">
        <v>128</v>
      </c>
      <c r="B49" s="60">
        <f t="shared" ref="B49:P49" si="20">IFERROR((B14+B25)/B9,0)</f>
        <v>0</v>
      </c>
      <c r="C49" s="60">
        <f t="shared" si="20"/>
        <v>0</v>
      </c>
      <c r="D49" s="60">
        <f t="shared" si="20"/>
        <v>0</v>
      </c>
      <c r="E49" s="60">
        <f t="shared" si="20"/>
        <v>0</v>
      </c>
      <c r="F49" s="60">
        <f t="shared" si="20"/>
        <v>0</v>
      </c>
      <c r="G49" s="60">
        <f t="shared" si="20"/>
        <v>0</v>
      </c>
      <c r="H49" s="60">
        <f t="shared" si="20"/>
        <v>0</v>
      </c>
      <c r="I49" s="60">
        <f t="shared" si="20"/>
        <v>0</v>
      </c>
      <c r="J49" s="60">
        <f t="shared" si="20"/>
        <v>0</v>
      </c>
      <c r="K49" s="60">
        <f t="shared" si="20"/>
        <v>0</v>
      </c>
      <c r="L49" s="60">
        <f t="shared" si="20"/>
        <v>0</v>
      </c>
      <c r="M49" s="60">
        <f t="shared" si="20"/>
        <v>0</v>
      </c>
      <c r="N49" s="60">
        <f>IFERROR((N14+N25)/N9,0)</f>
        <v>0</v>
      </c>
      <c r="O49" s="60">
        <f>IFERROR((O14+O25)/O9,0)</f>
        <v>0</v>
      </c>
      <c r="P49" s="60">
        <f t="shared" si="20"/>
        <v>0</v>
      </c>
      <c r="R49" s="85"/>
    </row>
    <row r="50" spans="1:18">
      <c r="A50" s="58"/>
    </row>
    <row r="51" spans="1:18">
      <c r="A51" s="58"/>
    </row>
    <row r="52" spans="1:18">
      <c r="A52" s="58"/>
    </row>
    <row r="53" spans="1:18">
      <c r="A53" s="58"/>
    </row>
    <row r="54" spans="1:18">
      <c r="A54" s="58"/>
    </row>
    <row r="55" spans="1:18">
      <c r="A55" s="58"/>
    </row>
    <row r="56" spans="1:18">
      <c r="A56" s="58"/>
    </row>
    <row r="57" spans="1:18">
      <c r="A57" s="58"/>
    </row>
    <row r="58" spans="1:18">
      <c r="A58" s="58"/>
    </row>
    <row r="59" spans="1:18">
      <c r="A59" s="58"/>
    </row>
    <row r="60" spans="1:18">
      <c r="A60" s="58"/>
    </row>
    <row r="61" spans="1:18">
      <c r="A61" s="58"/>
    </row>
    <row r="62" spans="1:18">
      <c r="A62" s="58"/>
    </row>
    <row r="63" spans="1:18">
      <c r="A63" s="58"/>
    </row>
    <row r="64" spans="1:18">
      <c r="A64" s="58"/>
    </row>
    <row r="65" spans="1:1">
      <c r="A65" s="58"/>
    </row>
    <row r="105" spans="1:16">
      <c r="B105" s="58" t="e">
        <f>B140-B38/#REF!</f>
        <v>#REF!</v>
      </c>
      <c r="C105" s="58" t="e">
        <f>C140-C38/#REF!</f>
        <v>#REF!</v>
      </c>
      <c r="D105" s="44"/>
      <c r="E105" s="44"/>
      <c r="F105" s="44"/>
      <c r="G105" s="44"/>
      <c r="H105" s="44"/>
      <c r="I105" s="58" t="e">
        <f>I140-I38/#REF!</f>
        <v>#REF!</v>
      </c>
      <c r="J105" s="58" t="e">
        <f>J140-J38/#REF!</f>
        <v>#REF!</v>
      </c>
      <c r="K105" s="58" t="e">
        <f>K140-K38/#REF!</f>
        <v>#REF!</v>
      </c>
      <c r="N105" s="44" t="e">
        <f>N140-N38/#REF!</f>
        <v>#REF!</v>
      </c>
      <c r="O105" s="44"/>
      <c r="P105" s="58" t="e">
        <f>P140-P38/#REF!</f>
        <v>#REF!</v>
      </c>
    </row>
    <row r="106" spans="1:16">
      <c r="A106" s="5" t="s">
        <v>129</v>
      </c>
      <c r="B106" s="6" t="s">
        <v>13</v>
      </c>
      <c r="C106" s="6" t="s">
        <v>4</v>
      </c>
      <c r="D106" s="6"/>
      <c r="E106" s="6"/>
      <c r="F106" s="6"/>
      <c r="G106" s="6"/>
      <c r="H106" s="6"/>
      <c r="I106" s="6" t="s">
        <v>16</v>
      </c>
      <c r="J106" s="6" t="s">
        <v>8</v>
      </c>
      <c r="K106" s="6" t="s">
        <v>9</v>
      </c>
      <c r="L106" s="6"/>
      <c r="M106" s="6"/>
      <c r="N106" s="6" t="s">
        <v>5</v>
      </c>
      <c r="O106" s="6"/>
      <c r="P106" s="67" t="s">
        <v>19</v>
      </c>
    </row>
    <row r="107" spans="1:16">
      <c r="A107" s="9" t="s">
        <v>20</v>
      </c>
      <c r="B107" s="55" t="e">
        <f>B5/#REF!</f>
        <v>#REF!</v>
      </c>
      <c r="C107" s="55" t="e">
        <f>C5/#REF!</f>
        <v>#REF!</v>
      </c>
      <c r="D107" s="55"/>
      <c r="E107" s="55"/>
      <c r="F107" s="55"/>
      <c r="G107" s="55"/>
      <c r="H107" s="55"/>
      <c r="I107" s="55" t="e">
        <f>I5/#REF!</f>
        <v>#REF!</v>
      </c>
      <c r="J107" s="55" t="e">
        <f>J5/#REF!</f>
        <v>#REF!</v>
      </c>
      <c r="K107" s="55" t="e">
        <f>K5/#REF!</f>
        <v>#REF!</v>
      </c>
      <c r="L107" s="55"/>
      <c r="M107" s="55"/>
      <c r="N107" s="55" t="e">
        <f>N5/#REF!</f>
        <v>#REF!</v>
      </c>
      <c r="O107" s="55"/>
      <c r="P107" s="68" t="e">
        <f>#REF!+#REF!+#REF!+#REF!</f>
        <v>#REF!</v>
      </c>
    </row>
    <row r="108" spans="1:16">
      <c r="A108" s="9" t="s">
        <v>92</v>
      </c>
      <c r="B108" s="55" t="e">
        <f>B6/#REF!</f>
        <v>#REF!</v>
      </c>
      <c r="C108" s="55" t="e">
        <f>C6/#REF!</f>
        <v>#REF!</v>
      </c>
      <c r="D108" s="55"/>
      <c r="E108" s="55"/>
      <c r="F108" s="55"/>
      <c r="G108" s="55"/>
      <c r="H108" s="55"/>
      <c r="I108" s="55" t="e">
        <f>I6/#REF!</f>
        <v>#REF!</v>
      </c>
      <c r="J108" s="55" t="e">
        <f>J6/#REF!</f>
        <v>#REF!</v>
      </c>
      <c r="K108" s="55" t="e">
        <f>K6/#REF!</f>
        <v>#REF!</v>
      </c>
      <c r="L108" s="55"/>
      <c r="M108" s="55"/>
      <c r="N108" s="55" t="e">
        <f>N6/#REF!</f>
        <v>#REF!</v>
      </c>
      <c r="O108" s="55"/>
      <c r="P108" s="68" t="e">
        <f>#REF!+#REF!+#REF!+#REF!</f>
        <v>#REF!</v>
      </c>
    </row>
    <row r="109" spans="1:16">
      <c r="A109" s="9" t="s">
        <v>21</v>
      </c>
      <c r="B109" s="55" t="e">
        <f>B7/#REF!</f>
        <v>#REF!</v>
      </c>
      <c r="C109" s="55" t="e">
        <f>C7/#REF!</f>
        <v>#REF!</v>
      </c>
      <c r="D109" s="55"/>
      <c r="E109" s="55"/>
      <c r="F109" s="55"/>
      <c r="G109" s="55"/>
      <c r="H109" s="55"/>
      <c r="I109" s="55" t="e">
        <f>I7/#REF!</f>
        <v>#REF!</v>
      </c>
      <c r="J109" s="55" t="e">
        <f>J7/#REF!</f>
        <v>#REF!</v>
      </c>
      <c r="K109" s="55" t="e">
        <f>K7/#REF!</f>
        <v>#REF!</v>
      </c>
      <c r="L109" s="55"/>
      <c r="M109" s="55"/>
      <c r="N109" s="55" t="e">
        <f>N7/#REF!</f>
        <v>#REF!</v>
      </c>
      <c r="O109" s="55"/>
      <c r="P109" s="68" t="e">
        <f>#REF!+#REF!+#REF!+#REF!</f>
        <v>#REF!</v>
      </c>
    </row>
    <row r="110" spans="1:16">
      <c r="A110" s="9" t="s">
        <v>22</v>
      </c>
      <c r="B110" s="55" t="e">
        <f>B8/#REF!</f>
        <v>#REF!</v>
      </c>
      <c r="C110" s="55" t="e">
        <f>C8/#REF!</f>
        <v>#REF!</v>
      </c>
      <c r="D110" s="55"/>
      <c r="E110" s="55"/>
      <c r="F110" s="55"/>
      <c r="G110" s="55"/>
      <c r="H110" s="55"/>
      <c r="I110" s="55" t="e">
        <f>I8/#REF!</f>
        <v>#REF!</v>
      </c>
      <c r="J110" s="55" t="e">
        <f>J8/#REF!</f>
        <v>#REF!</v>
      </c>
      <c r="K110" s="55" t="e">
        <f>K8/#REF!</f>
        <v>#REF!</v>
      </c>
      <c r="L110" s="55"/>
      <c r="M110" s="55"/>
      <c r="N110" s="55" t="e">
        <f>N8/#REF!</f>
        <v>#REF!</v>
      </c>
      <c r="O110" s="55"/>
      <c r="P110" s="68" t="e">
        <f>#REF!+#REF!+#REF!+#REF!</f>
        <v>#REF!</v>
      </c>
    </row>
    <row r="111" spans="1:16">
      <c r="A111" s="16" t="s">
        <v>23</v>
      </c>
      <c r="B111" s="17" t="e">
        <f t="shared" ref="B111:K111" si="21">B109-B110</f>
        <v>#REF!</v>
      </c>
      <c r="C111" s="17" t="e">
        <f t="shared" si="21"/>
        <v>#REF!</v>
      </c>
      <c r="D111" s="17"/>
      <c r="E111" s="17"/>
      <c r="F111" s="17"/>
      <c r="G111" s="17"/>
      <c r="H111" s="17"/>
      <c r="I111" s="17" t="e">
        <f t="shared" si="21"/>
        <v>#REF!</v>
      </c>
      <c r="J111" s="17" t="e">
        <f t="shared" si="21"/>
        <v>#REF!</v>
      </c>
      <c r="K111" s="17" t="e">
        <f t="shared" si="21"/>
        <v>#REF!</v>
      </c>
      <c r="L111" s="17"/>
      <c r="M111" s="17"/>
      <c r="N111" s="17" t="e">
        <f>N109-N110</f>
        <v>#REF!</v>
      </c>
      <c r="O111" s="17"/>
      <c r="P111" s="72" t="e">
        <f>#REF!+#REF!+#REF!+#REF!</f>
        <v>#REF!</v>
      </c>
    </row>
    <row r="112" spans="1:16">
      <c r="A112" s="9" t="s">
        <v>98</v>
      </c>
      <c r="B112" s="55" t="e">
        <f>B10/#REF!</f>
        <v>#REF!</v>
      </c>
      <c r="C112" s="55" t="e">
        <f>C10/#REF!</f>
        <v>#REF!</v>
      </c>
      <c r="D112" s="55"/>
      <c r="E112" s="55"/>
      <c r="F112" s="55"/>
      <c r="G112" s="55"/>
      <c r="H112" s="55"/>
      <c r="I112" s="55" t="e">
        <f>I10/#REF!</f>
        <v>#REF!</v>
      </c>
      <c r="J112" s="55" t="e">
        <f>J10/#REF!</f>
        <v>#REF!</v>
      </c>
      <c r="K112" s="55" t="e">
        <f>K10/#REF!</f>
        <v>#REF!</v>
      </c>
      <c r="L112" s="55"/>
      <c r="M112" s="55"/>
      <c r="N112" s="55" t="e">
        <f>N10/#REF!</f>
        <v>#REF!</v>
      </c>
      <c r="O112" s="55"/>
      <c r="P112" s="68" t="e">
        <f>#REF!+#REF!+#REF!+#REF!</f>
        <v>#REF!</v>
      </c>
    </row>
    <row r="113" spans="1:16">
      <c r="A113" s="9" t="s">
        <v>99</v>
      </c>
      <c r="B113" s="55" t="e">
        <f>B11/#REF!</f>
        <v>#REF!</v>
      </c>
      <c r="C113" s="55" t="e">
        <f>C11/#REF!</f>
        <v>#REF!</v>
      </c>
      <c r="D113" s="55"/>
      <c r="E113" s="55"/>
      <c r="F113" s="55"/>
      <c r="G113" s="55"/>
      <c r="H113" s="55"/>
      <c r="I113" s="55" t="e">
        <f>I11/#REF!</f>
        <v>#REF!</v>
      </c>
      <c r="J113" s="55" t="e">
        <f>J11/#REF!</f>
        <v>#REF!</v>
      </c>
      <c r="K113" s="55" t="e">
        <f>K11/#REF!</f>
        <v>#REF!</v>
      </c>
      <c r="L113" s="55"/>
      <c r="M113" s="55"/>
      <c r="N113" s="55" t="e">
        <f>N11/#REF!</f>
        <v>#REF!</v>
      </c>
      <c r="O113" s="55"/>
      <c r="P113" s="68" t="e">
        <f>#REF!+#REF!+#REF!+#REF!</f>
        <v>#REF!</v>
      </c>
    </row>
    <row r="114" spans="1:16">
      <c r="A114" s="19" t="s">
        <v>24</v>
      </c>
      <c r="B114" s="55" t="e">
        <f>B12/#REF!</f>
        <v>#REF!</v>
      </c>
      <c r="C114" s="55" t="e">
        <f>C12/#REF!</f>
        <v>#REF!</v>
      </c>
      <c r="D114" s="55"/>
      <c r="E114" s="55"/>
      <c r="F114" s="55"/>
      <c r="G114" s="55"/>
      <c r="H114" s="55"/>
      <c r="I114" s="55" t="e">
        <f>I12/#REF!</f>
        <v>#REF!</v>
      </c>
      <c r="J114" s="55" t="e">
        <f>J12/#REF!</f>
        <v>#REF!</v>
      </c>
      <c r="K114" s="55" t="e">
        <f>K12/#REF!</f>
        <v>#REF!</v>
      </c>
      <c r="L114" s="55"/>
      <c r="M114" s="55"/>
      <c r="N114" s="55" t="e">
        <f>N12/#REF!</f>
        <v>#REF!</v>
      </c>
      <c r="O114" s="55"/>
      <c r="P114" s="68" t="e">
        <f>#REF!+#REF!+#REF!+#REF!</f>
        <v>#REF!</v>
      </c>
    </row>
    <row r="115" spans="1:16">
      <c r="A115" s="20" t="s">
        <v>25</v>
      </c>
      <c r="B115" s="55" t="e">
        <f>B13/#REF!</f>
        <v>#REF!</v>
      </c>
      <c r="C115" s="55" t="e">
        <f>C13/#REF!</f>
        <v>#REF!</v>
      </c>
      <c r="D115" s="55"/>
      <c r="E115" s="55"/>
      <c r="F115" s="55"/>
      <c r="G115" s="55"/>
      <c r="H115" s="55"/>
      <c r="I115" s="55" t="e">
        <f>I13/#REF!</f>
        <v>#REF!</v>
      </c>
      <c r="J115" s="55" t="e">
        <f>J13/#REF!</f>
        <v>#REF!</v>
      </c>
      <c r="K115" s="55" t="e">
        <f>K13/#REF!</f>
        <v>#REF!</v>
      </c>
      <c r="L115" s="55"/>
      <c r="M115" s="55"/>
      <c r="N115" s="55" t="e">
        <f>N13/#REF!</f>
        <v>#REF!</v>
      </c>
      <c r="O115" s="55"/>
      <c r="P115" s="68" t="e">
        <f>#REF!+#REF!+#REF!+#REF!</f>
        <v>#REF!</v>
      </c>
    </row>
    <row r="116" spans="1:16">
      <c r="A116" s="20" t="s">
        <v>110</v>
      </c>
      <c r="B116" s="55" t="e">
        <f>B14/#REF!</f>
        <v>#REF!</v>
      </c>
      <c r="C116" s="55" t="e">
        <f>C14/#REF!</f>
        <v>#REF!</v>
      </c>
      <c r="D116" s="55"/>
      <c r="E116" s="55"/>
      <c r="F116" s="55"/>
      <c r="G116" s="55"/>
      <c r="H116" s="55"/>
      <c r="I116" s="55" t="e">
        <f>I14/#REF!</f>
        <v>#REF!</v>
      </c>
      <c r="J116" s="55" t="e">
        <f>J14/#REF!</f>
        <v>#REF!</v>
      </c>
      <c r="K116" s="55" t="e">
        <f>K14/#REF!</f>
        <v>#REF!</v>
      </c>
      <c r="L116" s="55"/>
      <c r="M116" s="55"/>
      <c r="N116" s="55" t="e">
        <f>N14/#REF!</f>
        <v>#REF!</v>
      </c>
      <c r="O116" s="55"/>
      <c r="P116" s="68" t="e">
        <f>#REF!+#REF!+#REF!+#REF!</f>
        <v>#REF!</v>
      </c>
    </row>
    <row r="117" spans="1:16">
      <c r="A117" s="9" t="s">
        <v>26</v>
      </c>
      <c r="B117" s="55" t="e">
        <f>B15/#REF!</f>
        <v>#REF!</v>
      </c>
      <c r="C117" s="55" t="e">
        <f>C15/#REF!</f>
        <v>#REF!</v>
      </c>
      <c r="D117" s="55"/>
      <c r="E117" s="55"/>
      <c r="F117" s="55"/>
      <c r="G117" s="55"/>
      <c r="H117" s="55"/>
      <c r="I117" s="55" t="e">
        <f>I15/#REF!</f>
        <v>#REF!</v>
      </c>
      <c r="J117" s="55" t="e">
        <f>J15/#REF!</f>
        <v>#REF!</v>
      </c>
      <c r="K117" s="55" t="e">
        <f>K15/#REF!</f>
        <v>#REF!</v>
      </c>
      <c r="L117" s="55"/>
      <c r="M117" s="55"/>
      <c r="N117" s="55" t="e">
        <f>N15/#REF!</f>
        <v>#REF!</v>
      </c>
      <c r="O117" s="55"/>
      <c r="P117" s="68" t="e">
        <f>#REF!+#REF!+#REF!+#REF!</f>
        <v>#REF!</v>
      </c>
    </row>
    <row r="118" spans="1:16">
      <c r="A118" s="9" t="s">
        <v>111</v>
      </c>
      <c r="B118" s="55" t="e">
        <f>B16/#REF!</f>
        <v>#REF!</v>
      </c>
      <c r="C118" s="55" t="e">
        <f>C16/#REF!</f>
        <v>#REF!</v>
      </c>
      <c r="D118" s="55"/>
      <c r="E118" s="55"/>
      <c r="F118" s="55"/>
      <c r="G118" s="55"/>
      <c r="H118" s="55"/>
      <c r="I118" s="55" t="e">
        <f>I16/#REF!</f>
        <v>#REF!</v>
      </c>
      <c r="J118" s="55" t="e">
        <f>J16/#REF!</f>
        <v>#REF!</v>
      </c>
      <c r="K118" s="55" t="e">
        <f>K16/#REF!</f>
        <v>#REF!</v>
      </c>
      <c r="L118" s="55"/>
      <c r="M118" s="55"/>
      <c r="N118" s="55" t="e">
        <f>N16/#REF!</f>
        <v>#REF!</v>
      </c>
      <c r="O118" s="55"/>
      <c r="P118" s="68" t="e">
        <f>#REF!+#REF!+#REF!+#REF!</f>
        <v>#REF!</v>
      </c>
    </row>
    <row r="119" spans="1:16">
      <c r="A119" s="21" t="s">
        <v>112</v>
      </c>
      <c r="B119" s="55" t="e">
        <f>B17/#REF!</f>
        <v>#REF!</v>
      </c>
      <c r="C119" s="55" t="e">
        <f>C17/#REF!</f>
        <v>#REF!</v>
      </c>
      <c r="D119" s="55"/>
      <c r="E119" s="55"/>
      <c r="F119" s="55"/>
      <c r="G119" s="55"/>
      <c r="H119" s="55"/>
      <c r="I119" s="55" t="e">
        <f>I17/#REF!</f>
        <v>#REF!</v>
      </c>
      <c r="J119" s="55" t="e">
        <f>J17/#REF!</f>
        <v>#REF!</v>
      </c>
      <c r="K119" s="55" t="e">
        <f>K17/#REF!</f>
        <v>#REF!</v>
      </c>
      <c r="L119" s="55"/>
      <c r="M119" s="55"/>
      <c r="N119" s="55" t="e">
        <f>N17/#REF!</f>
        <v>#REF!</v>
      </c>
      <c r="O119" s="55"/>
      <c r="P119" s="68" t="e">
        <f>#REF!+#REF!+#REF!+#REF!</f>
        <v>#REF!</v>
      </c>
    </row>
    <row r="120" spans="1:16">
      <c r="A120" s="21" t="s">
        <v>113</v>
      </c>
      <c r="B120" s="55" t="e">
        <f>B18/#REF!</f>
        <v>#REF!</v>
      </c>
      <c r="C120" s="55" t="e">
        <f>C18/#REF!</f>
        <v>#REF!</v>
      </c>
      <c r="D120" s="55"/>
      <c r="E120" s="55"/>
      <c r="F120" s="55"/>
      <c r="G120" s="55"/>
      <c r="H120" s="55"/>
      <c r="I120" s="55" t="e">
        <f>I18/#REF!</f>
        <v>#REF!</v>
      </c>
      <c r="J120" s="55" t="e">
        <f>J18/#REF!</f>
        <v>#REF!</v>
      </c>
      <c r="K120" s="55" t="e">
        <f>K18/#REF!</f>
        <v>#REF!</v>
      </c>
      <c r="L120" s="55"/>
      <c r="M120" s="55"/>
      <c r="N120" s="55" t="e">
        <f>N18/#REF!</f>
        <v>#REF!</v>
      </c>
      <c r="O120" s="55"/>
      <c r="P120" s="68" t="e">
        <f>#REF!+#REF!+#REF!+#REF!</f>
        <v>#REF!</v>
      </c>
    </row>
    <row r="121" spans="1:16">
      <c r="A121" s="21" t="s">
        <v>114</v>
      </c>
      <c r="B121" s="55" t="e">
        <f>B19/#REF!</f>
        <v>#REF!</v>
      </c>
      <c r="C121" s="55" t="e">
        <f>C19/#REF!</f>
        <v>#REF!</v>
      </c>
      <c r="D121" s="55"/>
      <c r="E121" s="55"/>
      <c r="F121" s="55"/>
      <c r="G121" s="55"/>
      <c r="H121" s="55"/>
      <c r="I121" s="55" t="e">
        <f>I19/#REF!</f>
        <v>#REF!</v>
      </c>
      <c r="J121" s="55" t="e">
        <f>J19/#REF!</f>
        <v>#REF!</v>
      </c>
      <c r="K121" s="55" t="e">
        <f>K19/#REF!</f>
        <v>#REF!</v>
      </c>
      <c r="L121" s="55"/>
      <c r="M121" s="55"/>
      <c r="N121" s="55" t="e">
        <f>N19/#REF!</f>
        <v>#REF!</v>
      </c>
      <c r="O121" s="55"/>
      <c r="P121" s="68" t="e">
        <f>#REF!+#REF!+#REF!+#REF!</f>
        <v>#REF!</v>
      </c>
    </row>
    <row r="122" spans="1:16">
      <c r="A122" s="16" t="s">
        <v>93</v>
      </c>
      <c r="B122" s="22" t="e">
        <f t="shared" ref="B122:K122" si="22">SUM(B112:B114,B117:B121)</f>
        <v>#REF!</v>
      </c>
      <c r="C122" s="22" t="e">
        <f t="shared" si="22"/>
        <v>#REF!</v>
      </c>
      <c r="D122" s="22"/>
      <c r="E122" s="22"/>
      <c r="F122" s="22"/>
      <c r="G122" s="22"/>
      <c r="H122" s="22"/>
      <c r="I122" s="22" t="e">
        <f t="shared" si="22"/>
        <v>#REF!</v>
      </c>
      <c r="J122" s="22" t="e">
        <f t="shared" si="22"/>
        <v>#REF!</v>
      </c>
      <c r="K122" s="22" t="e">
        <f t="shared" si="22"/>
        <v>#REF!</v>
      </c>
      <c r="L122" s="22"/>
      <c r="M122" s="22"/>
      <c r="N122" s="22" t="e">
        <f>SUM(N112:N114,N117:N121)</f>
        <v>#REF!</v>
      </c>
      <c r="O122" s="22"/>
      <c r="P122" s="69" t="e">
        <f>#REF!+#REF!+#REF!+#REF!</f>
        <v>#REF!</v>
      </c>
    </row>
    <row r="123" spans="1:16">
      <c r="A123" s="23" t="s">
        <v>27</v>
      </c>
      <c r="B123" s="24" t="e">
        <f t="shared" ref="B123:K123" si="23">B111-B122</f>
        <v>#REF!</v>
      </c>
      <c r="C123" s="24" t="e">
        <f t="shared" si="23"/>
        <v>#REF!</v>
      </c>
      <c r="D123" s="24"/>
      <c r="E123" s="24"/>
      <c r="F123" s="24"/>
      <c r="G123" s="24"/>
      <c r="H123" s="24"/>
      <c r="I123" s="24" t="e">
        <f t="shared" si="23"/>
        <v>#REF!</v>
      </c>
      <c r="J123" s="24" t="e">
        <f t="shared" si="23"/>
        <v>#REF!</v>
      </c>
      <c r="K123" s="24" t="e">
        <f t="shared" si="23"/>
        <v>#REF!</v>
      </c>
      <c r="L123" s="24"/>
      <c r="M123" s="24"/>
      <c r="N123" s="24" t="e">
        <f>N111-N122</f>
        <v>#REF!</v>
      </c>
      <c r="O123" s="24"/>
      <c r="P123" s="72" t="e">
        <f>#REF!+#REF!+#REF!+#REF!</f>
        <v>#REF!</v>
      </c>
    </row>
    <row r="124" spans="1:16" s="27" customFormat="1">
      <c r="A124" s="25" t="s">
        <v>28</v>
      </c>
      <c r="B124" s="28" t="e">
        <f>B123/B111</f>
        <v>#REF!</v>
      </c>
      <c r="C124" s="28" t="e">
        <f>C123/C111</f>
        <v>#REF!</v>
      </c>
      <c r="D124" s="28"/>
      <c r="E124" s="28"/>
      <c r="F124" s="28"/>
      <c r="G124" s="28"/>
      <c r="H124" s="28"/>
      <c r="I124" s="28" t="e">
        <f>I123/I111</f>
        <v>#REF!</v>
      </c>
      <c r="J124" s="28" t="e">
        <f>J123/J111</f>
        <v>#REF!</v>
      </c>
      <c r="K124" s="28" t="e">
        <f>K123/K111</f>
        <v>#REF!</v>
      </c>
      <c r="L124" s="28"/>
      <c r="M124" s="28"/>
      <c r="N124" s="28" t="e">
        <f>N123/N111</f>
        <v>#REF!</v>
      </c>
      <c r="O124" s="28"/>
      <c r="P124" s="28" t="e">
        <f>P123/P111</f>
        <v>#REF!</v>
      </c>
    </row>
    <row r="125" spans="1:16">
      <c r="A125" s="19" t="s">
        <v>100</v>
      </c>
      <c r="B125" s="55" t="e">
        <f>B23/#REF!</f>
        <v>#REF!</v>
      </c>
      <c r="C125" s="55" t="e">
        <f>C23/#REF!</f>
        <v>#REF!</v>
      </c>
      <c r="D125" s="55"/>
      <c r="E125" s="55"/>
      <c r="F125" s="55"/>
      <c r="G125" s="55"/>
      <c r="H125" s="55"/>
      <c r="I125" s="55" t="e">
        <f>I23/#REF!</f>
        <v>#REF!</v>
      </c>
      <c r="J125" s="55" t="e">
        <f>J23/#REF!</f>
        <v>#REF!</v>
      </c>
      <c r="K125" s="55" t="e">
        <f>K23/#REF!</f>
        <v>#REF!</v>
      </c>
      <c r="L125" s="55"/>
      <c r="M125" s="55"/>
      <c r="N125" s="55" t="e">
        <f>N23/#REF!</f>
        <v>#REF!</v>
      </c>
      <c r="O125" s="55"/>
      <c r="P125" s="68" t="e">
        <f>#REF!+#REF!+#REF!+#REF!</f>
        <v>#REF!</v>
      </c>
    </row>
    <row r="126" spans="1:16">
      <c r="A126" s="19" t="s">
        <v>101</v>
      </c>
      <c r="B126" s="55" t="e">
        <f>B24/#REF!</f>
        <v>#REF!</v>
      </c>
      <c r="C126" s="55" t="e">
        <f>C24/#REF!</f>
        <v>#REF!</v>
      </c>
      <c r="D126" s="55"/>
      <c r="E126" s="55"/>
      <c r="F126" s="55"/>
      <c r="G126" s="55"/>
      <c r="H126" s="55"/>
      <c r="I126" s="55" t="e">
        <f>I24/#REF!</f>
        <v>#REF!</v>
      </c>
      <c r="J126" s="55" t="e">
        <f>J24/#REF!</f>
        <v>#REF!</v>
      </c>
      <c r="K126" s="55" t="e">
        <f>K24/#REF!</f>
        <v>#REF!</v>
      </c>
      <c r="L126" s="55"/>
      <c r="M126" s="55"/>
      <c r="N126" s="55" t="e">
        <f>N24/#REF!</f>
        <v>#REF!</v>
      </c>
      <c r="O126" s="55"/>
      <c r="P126" s="68" t="e">
        <f>#REF!+#REF!+#REF!+#REF!</f>
        <v>#REF!</v>
      </c>
    </row>
    <row r="127" spans="1:16">
      <c r="A127" s="19" t="s">
        <v>29</v>
      </c>
      <c r="B127" s="55" t="e">
        <f>B25/#REF!</f>
        <v>#REF!</v>
      </c>
      <c r="C127" s="55" t="e">
        <f>C25/#REF!</f>
        <v>#REF!</v>
      </c>
      <c r="D127" s="55"/>
      <c r="E127" s="55"/>
      <c r="F127" s="55"/>
      <c r="G127" s="55"/>
      <c r="H127" s="55"/>
      <c r="I127" s="55" t="e">
        <f>I25/#REF!</f>
        <v>#REF!</v>
      </c>
      <c r="J127" s="55" t="e">
        <f>J25/#REF!</f>
        <v>#REF!</v>
      </c>
      <c r="K127" s="55" t="e">
        <f>K25/#REF!</f>
        <v>#REF!</v>
      </c>
      <c r="L127" s="55"/>
      <c r="M127" s="55"/>
      <c r="N127" s="55" t="e">
        <f>N25/#REF!</f>
        <v>#REF!</v>
      </c>
      <c r="O127" s="55"/>
      <c r="P127" s="68" t="e">
        <f>#REF!+#REF!+#REF!+#REF!</f>
        <v>#REF!</v>
      </c>
    </row>
    <row r="128" spans="1:16">
      <c r="A128" s="23" t="s">
        <v>30</v>
      </c>
      <c r="B128" s="24" t="e">
        <f t="shared" ref="B128:K128" si="24">SUM(B125:B127)</f>
        <v>#REF!</v>
      </c>
      <c r="C128" s="24" t="e">
        <f t="shared" si="24"/>
        <v>#REF!</v>
      </c>
      <c r="D128" s="24"/>
      <c r="E128" s="24"/>
      <c r="F128" s="24"/>
      <c r="G128" s="24"/>
      <c r="H128" s="24"/>
      <c r="I128" s="24" t="e">
        <f t="shared" si="24"/>
        <v>#REF!</v>
      </c>
      <c r="J128" s="24" t="e">
        <f t="shared" si="24"/>
        <v>#REF!</v>
      </c>
      <c r="K128" s="24" t="e">
        <f t="shared" si="24"/>
        <v>#REF!</v>
      </c>
      <c r="L128" s="24"/>
      <c r="M128" s="24"/>
      <c r="N128" s="24" t="e">
        <f>SUM(N125:N127)</f>
        <v>#REF!</v>
      </c>
      <c r="O128" s="24"/>
      <c r="P128" s="72" t="e">
        <f>#REF!+#REF!+#REF!+#REF!</f>
        <v>#REF!</v>
      </c>
    </row>
    <row r="129" spans="1:16" s="27" customFormat="1">
      <c r="A129" s="25" t="s">
        <v>102</v>
      </c>
      <c r="B129" s="28" t="e">
        <f>B128/B111</f>
        <v>#REF!</v>
      </c>
      <c r="C129" s="28" t="e">
        <f>C128/C111</f>
        <v>#REF!</v>
      </c>
      <c r="D129" s="28"/>
      <c r="E129" s="28"/>
      <c r="F129" s="28"/>
      <c r="G129" s="28"/>
      <c r="H129" s="28"/>
      <c r="I129" s="28" t="e">
        <f>I128/I111</f>
        <v>#REF!</v>
      </c>
      <c r="J129" s="28" t="e">
        <f>J128/J111</f>
        <v>#REF!</v>
      </c>
      <c r="K129" s="28" t="e">
        <f>K128/K111</f>
        <v>#REF!</v>
      </c>
      <c r="L129" s="28"/>
      <c r="M129" s="28"/>
      <c r="N129" s="28" t="e">
        <f>N128/N111</f>
        <v>#REF!</v>
      </c>
      <c r="O129" s="28"/>
      <c r="P129" s="28" t="e">
        <f>P128/P111</f>
        <v>#REF!</v>
      </c>
    </row>
    <row r="130" spans="1:16">
      <c r="A130" s="23" t="s">
        <v>94</v>
      </c>
      <c r="B130" s="33" t="e">
        <f t="shared" ref="B130:K130" si="25">B123-B128</f>
        <v>#REF!</v>
      </c>
      <c r="C130" s="33" t="e">
        <f t="shared" si="25"/>
        <v>#REF!</v>
      </c>
      <c r="D130" s="33"/>
      <c r="E130" s="33"/>
      <c r="F130" s="33"/>
      <c r="G130" s="33"/>
      <c r="H130" s="33"/>
      <c r="I130" s="33" t="e">
        <f t="shared" si="25"/>
        <v>#REF!</v>
      </c>
      <c r="J130" s="33" t="e">
        <f t="shared" si="25"/>
        <v>#REF!</v>
      </c>
      <c r="K130" s="33" t="e">
        <f t="shared" si="25"/>
        <v>#REF!</v>
      </c>
      <c r="L130" s="33"/>
      <c r="M130" s="33"/>
      <c r="N130" s="33" t="e">
        <f>N123-N128</f>
        <v>#REF!</v>
      </c>
      <c r="O130" s="33"/>
      <c r="P130" s="69" t="e">
        <f>#REF!+#REF!+#REF!+#REF!</f>
        <v>#REF!</v>
      </c>
    </row>
    <row r="131" spans="1:16" s="27" customFormat="1">
      <c r="A131" s="25" t="s">
        <v>95</v>
      </c>
      <c r="B131" s="36" t="e">
        <f>B130/B111</f>
        <v>#REF!</v>
      </c>
      <c r="C131" s="36" t="e">
        <f>C130/C111</f>
        <v>#REF!</v>
      </c>
      <c r="D131" s="36"/>
      <c r="E131" s="36"/>
      <c r="F131" s="36"/>
      <c r="G131" s="36"/>
      <c r="H131" s="36"/>
      <c r="I131" s="36" t="e">
        <f>I130/I111</f>
        <v>#REF!</v>
      </c>
      <c r="J131" s="36" t="e">
        <f>J130/J111</f>
        <v>#REF!</v>
      </c>
      <c r="K131" s="36" t="e">
        <f>K130/K111</f>
        <v>#REF!</v>
      </c>
      <c r="L131" s="36"/>
      <c r="M131" s="36"/>
      <c r="N131" s="36" t="e">
        <f>N130/N111</f>
        <v>#REF!</v>
      </c>
      <c r="O131" s="36"/>
      <c r="P131" s="36" t="e">
        <f>P130/P111</f>
        <v>#REF!</v>
      </c>
    </row>
    <row r="132" spans="1:16">
      <c r="A132" s="19" t="s">
        <v>115</v>
      </c>
      <c r="B132" s="55" t="e">
        <f>B30/#REF!</f>
        <v>#REF!</v>
      </c>
      <c r="C132" s="55" t="e">
        <f>C30/#REF!</f>
        <v>#REF!</v>
      </c>
      <c r="D132" s="55"/>
      <c r="E132" s="55"/>
      <c r="F132" s="55"/>
      <c r="G132" s="55"/>
      <c r="H132" s="55"/>
      <c r="I132" s="55" t="e">
        <f>I30/#REF!</f>
        <v>#REF!</v>
      </c>
      <c r="J132" s="55" t="e">
        <f>J30/#REF!</f>
        <v>#REF!</v>
      </c>
      <c r="K132" s="55" t="e">
        <f>K30/#REF!</f>
        <v>#REF!</v>
      </c>
      <c r="L132" s="55"/>
      <c r="M132" s="55"/>
      <c r="N132" s="55" t="e">
        <f>N30/#REF!</f>
        <v>#REF!</v>
      </c>
      <c r="O132" s="55"/>
      <c r="P132" s="68" t="e">
        <f>#REF!+#REF!+#REF!+#REF!</f>
        <v>#REF!</v>
      </c>
    </row>
    <row r="133" spans="1:16">
      <c r="A133" s="19" t="s">
        <v>116</v>
      </c>
      <c r="B133" s="55" t="e">
        <f>B31/#REF!</f>
        <v>#REF!</v>
      </c>
      <c r="C133" s="55" t="e">
        <f>C31/#REF!</f>
        <v>#REF!</v>
      </c>
      <c r="D133" s="55"/>
      <c r="E133" s="55"/>
      <c r="F133" s="55"/>
      <c r="G133" s="55"/>
      <c r="H133" s="55"/>
      <c r="I133" s="55" t="e">
        <f>I31/#REF!</f>
        <v>#REF!</v>
      </c>
      <c r="J133" s="55" t="e">
        <f>J31/#REF!</f>
        <v>#REF!</v>
      </c>
      <c r="K133" s="55" t="e">
        <f>K31/#REF!</f>
        <v>#REF!</v>
      </c>
      <c r="L133" s="55"/>
      <c r="M133" s="55"/>
      <c r="N133" s="55" t="e">
        <f>N31/#REF!</f>
        <v>#REF!</v>
      </c>
      <c r="O133" s="55"/>
      <c r="P133" s="68" t="e">
        <f>#REF!+#REF!+#REF!+#REF!</f>
        <v>#REF!</v>
      </c>
    </row>
    <row r="134" spans="1:16">
      <c r="A134" s="19" t="s">
        <v>117</v>
      </c>
      <c r="B134" s="55" t="e">
        <f>B32/#REF!</f>
        <v>#REF!</v>
      </c>
      <c r="C134" s="55" t="e">
        <f>C32/#REF!</f>
        <v>#REF!</v>
      </c>
      <c r="D134" s="55"/>
      <c r="E134" s="55"/>
      <c r="F134" s="55"/>
      <c r="G134" s="55"/>
      <c r="H134" s="55"/>
      <c r="I134" s="55" t="e">
        <f>I32/#REF!</f>
        <v>#REF!</v>
      </c>
      <c r="J134" s="55" t="e">
        <f>J32/#REF!</f>
        <v>#REF!</v>
      </c>
      <c r="K134" s="55" t="e">
        <f>K32/#REF!</f>
        <v>#REF!</v>
      </c>
      <c r="L134" s="55"/>
      <c r="M134" s="55"/>
      <c r="N134" s="55" t="e">
        <f>N32/#REF!</f>
        <v>#REF!</v>
      </c>
      <c r="O134" s="55"/>
      <c r="P134" s="68" t="e">
        <f>#REF!+#REF!+#REF!+#REF!</f>
        <v>#REF!</v>
      </c>
    </row>
    <row r="135" spans="1:16">
      <c r="A135" s="23" t="s">
        <v>106</v>
      </c>
      <c r="B135" s="24" t="e">
        <f>B132+B133+B134</f>
        <v>#REF!</v>
      </c>
      <c r="C135" s="24" t="e">
        <f>C132+C133+C134</f>
        <v>#REF!</v>
      </c>
      <c r="D135" s="24"/>
      <c r="E135" s="24"/>
      <c r="F135" s="24"/>
      <c r="G135" s="24"/>
      <c r="H135" s="24"/>
      <c r="I135" s="24" t="e">
        <f>I132+I133+I134</f>
        <v>#REF!</v>
      </c>
      <c r="J135" s="24" t="e">
        <f>J132+J133+J134</f>
        <v>#REF!</v>
      </c>
      <c r="K135" s="24" t="e">
        <f>K132+K133+K134</f>
        <v>#REF!</v>
      </c>
      <c r="L135" s="24"/>
      <c r="M135" s="24"/>
      <c r="N135" s="24" t="e">
        <f>N132+N133+N134</f>
        <v>#REF!</v>
      </c>
      <c r="O135" s="24"/>
      <c r="P135" s="70" t="e">
        <f>P132+P133+P134</f>
        <v>#REF!</v>
      </c>
    </row>
    <row r="136" spans="1:16">
      <c r="A136" s="23" t="s">
        <v>118</v>
      </c>
      <c r="B136" s="33" t="e">
        <f t="shared" ref="B136:K136" si="26">B130-B135</f>
        <v>#REF!</v>
      </c>
      <c r="C136" s="33" t="e">
        <f t="shared" si="26"/>
        <v>#REF!</v>
      </c>
      <c r="D136" s="33"/>
      <c r="E136" s="33"/>
      <c r="F136" s="33"/>
      <c r="G136" s="33"/>
      <c r="H136" s="33"/>
      <c r="I136" s="33" t="e">
        <f t="shared" si="26"/>
        <v>#REF!</v>
      </c>
      <c r="J136" s="33" t="e">
        <f t="shared" si="26"/>
        <v>#REF!</v>
      </c>
      <c r="K136" s="33" t="e">
        <f t="shared" si="26"/>
        <v>#REF!</v>
      </c>
      <c r="L136" s="33"/>
      <c r="M136" s="33"/>
      <c r="N136" s="33" t="e">
        <f>N130-N135</f>
        <v>#REF!</v>
      </c>
      <c r="O136" s="33"/>
      <c r="P136" s="71" t="e">
        <f>#REF!+#REF!+#REF!+#REF!</f>
        <v>#REF!</v>
      </c>
    </row>
    <row r="137" spans="1:16" s="27" customFormat="1">
      <c r="A137" s="25" t="s">
        <v>119</v>
      </c>
      <c r="B137" s="36" t="e">
        <f>B136/B111</f>
        <v>#REF!</v>
      </c>
      <c r="C137" s="36" t="e">
        <f>C136/C111</f>
        <v>#REF!</v>
      </c>
      <c r="D137" s="36"/>
      <c r="E137" s="36"/>
      <c r="F137" s="36"/>
      <c r="G137" s="36"/>
      <c r="H137" s="36"/>
      <c r="I137" s="36" t="e">
        <f>I136/I111</f>
        <v>#REF!</v>
      </c>
      <c r="J137" s="36" t="e">
        <f>J136/J111</f>
        <v>#REF!</v>
      </c>
      <c r="K137" s="36" t="e">
        <f>K136/K111</f>
        <v>#REF!</v>
      </c>
      <c r="L137" s="36"/>
      <c r="M137" s="36"/>
      <c r="N137" s="36" t="e">
        <f>N136/N111</f>
        <v>#REF!</v>
      </c>
      <c r="O137" s="36"/>
      <c r="P137" s="36" t="e">
        <f>P136/P111</f>
        <v>#REF!</v>
      </c>
    </row>
    <row r="138" spans="1:16">
      <c r="A138" s="63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</row>
    <row r="139" spans="1:16">
      <c r="A139" s="19" t="s">
        <v>109</v>
      </c>
      <c r="B139" s="55" t="e">
        <f>B37/#REF!</f>
        <v>#REF!</v>
      </c>
      <c r="C139" s="55" t="e">
        <f>C37/#REF!</f>
        <v>#REF!</v>
      </c>
      <c r="D139" s="55"/>
      <c r="E139" s="55"/>
      <c r="F139" s="55"/>
      <c r="G139" s="55"/>
      <c r="H139" s="55"/>
      <c r="I139" s="55" t="e">
        <f>I37/#REF!</f>
        <v>#REF!</v>
      </c>
      <c r="J139" s="55" t="e">
        <f>J37/#REF!</f>
        <v>#REF!</v>
      </c>
      <c r="K139" s="55" t="e">
        <f>K37/#REF!</f>
        <v>#REF!</v>
      </c>
      <c r="L139" s="55"/>
      <c r="M139" s="55"/>
      <c r="N139" s="55" t="e">
        <f>N37/#REF!</f>
        <v>#REF!</v>
      </c>
      <c r="O139" s="55"/>
      <c r="P139" s="68" t="e">
        <f>#REF!+#REF!+#REF!+#REF!</f>
        <v>#REF!</v>
      </c>
    </row>
    <row r="140" spans="1:16">
      <c r="A140" s="16" t="s">
        <v>91</v>
      </c>
      <c r="B140" s="33" t="e">
        <f t="shared" ref="B140:K140" si="27">B136-B139</f>
        <v>#REF!</v>
      </c>
      <c r="C140" s="33" t="e">
        <f t="shared" si="27"/>
        <v>#REF!</v>
      </c>
      <c r="D140" s="33"/>
      <c r="E140" s="33"/>
      <c r="F140" s="33"/>
      <c r="G140" s="33"/>
      <c r="H140" s="33"/>
      <c r="I140" s="33" t="e">
        <f t="shared" si="27"/>
        <v>#REF!</v>
      </c>
      <c r="J140" s="33" t="e">
        <f t="shared" si="27"/>
        <v>#REF!</v>
      </c>
      <c r="K140" s="33" t="e">
        <f t="shared" si="27"/>
        <v>#REF!</v>
      </c>
      <c r="L140" s="33"/>
      <c r="M140" s="33"/>
      <c r="N140" s="33" t="e">
        <f>N136-N139</f>
        <v>#REF!</v>
      </c>
      <c r="O140" s="33"/>
      <c r="P140" s="69" t="e">
        <f>P136-P135</f>
        <v>#REF!</v>
      </c>
    </row>
    <row r="141" spans="1:16" s="27" customFormat="1">
      <c r="A141" s="25" t="s">
        <v>120</v>
      </c>
      <c r="B141" s="36" t="e">
        <f>B140/B111</f>
        <v>#REF!</v>
      </c>
      <c r="C141" s="36" t="e">
        <f>C140/C111</f>
        <v>#REF!</v>
      </c>
      <c r="D141" s="36"/>
      <c r="E141" s="36"/>
      <c r="F141" s="36"/>
      <c r="G141" s="36"/>
      <c r="H141" s="36"/>
      <c r="I141" s="36" t="e">
        <f>I140/I111</f>
        <v>#REF!</v>
      </c>
      <c r="J141" s="36" t="e">
        <f>J140/J111</f>
        <v>#REF!</v>
      </c>
      <c r="K141" s="36" t="e">
        <f>K140/K111</f>
        <v>#REF!</v>
      </c>
      <c r="L141" s="36"/>
      <c r="M141" s="36"/>
      <c r="N141" s="36" t="e">
        <f>N140/N111</f>
        <v>#REF!</v>
      </c>
      <c r="O141" s="36"/>
      <c r="P141" s="36" t="e">
        <f>P140/P111</f>
        <v>#REF!</v>
      </c>
    </row>
    <row r="142" spans="1:16">
      <c r="A142" s="64"/>
    </row>
    <row r="143" spans="1:16">
      <c r="A143" s="19" t="s">
        <v>121</v>
      </c>
      <c r="B143" s="55" t="e">
        <f>B41/#REF!</f>
        <v>#REF!</v>
      </c>
      <c r="C143" s="55" t="e">
        <f>C41/#REF!</f>
        <v>#REF!</v>
      </c>
      <c r="D143" s="55"/>
      <c r="E143" s="55"/>
      <c r="F143" s="55"/>
      <c r="G143" s="55"/>
      <c r="H143" s="55"/>
      <c r="I143" s="55" t="e">
        <f>I41/#REF!</f>
        <v>#REF!</v>
      </c>
      <c r="J143" s="55" t="e">
        <f>J41/#REF!</f>
        <v>#REF!</v>
      </c>
      <c r="K143" s="55" t="e">
        <f>K41/#REF!</f>
        <v>#REF!</v>
      </c>
      <c r="L143" s="55"/>
      <c r="M143" s="55"/>
      <c r="N143" s="55" t="e">
        <f>N41/#REF!</f>
        <v>#REF!</v>
      </c>
      <c r="O143" s="55"/>
      <c r="P143" s="68" t="e">
        <f>#REF!+#REF!+#REF!+#REF!</f>
        <v>#REF!</v>
      </c>
    </row>
    <row r="144" spans="1:16">
      <c r="A144" s="19" t="s">
        <v>122</v>
      </c>
      <c r="B144" s="55" t="e">
        <f>B42/#REF!</f>
        <v>#REF!</v>
      </c>
      <c r="C144" s="55" t="e">
        <f>C42/#REF!</f>
        <v>#REF!</v>
      </c>
      <c r="D144" s="55"/>
      <c r="E144" s="55"/>
      <c r="F144" s="55"/>
      <c r="G144" s="55"/>
      <c r="H144" s="55"/>
      <c r="I144" s="55" t="e">
        <f>I42/#REF!</f>
        <v>#REF!</v>
      </c>
      <c r="J144" s="55" t="e">
        <f>J42/#REF!</f>
        <v>#REF!</v>
      </c>
      <c r="K144" s="55" t="e">
        <f>K42/#REF!</f>
        <v>#REF!</v>
      </c>
      <c r="L144" s="55"/>
      <c r="M144" s="55"/>
      <c r="N144" s="55" t="e">
        <f>N42/#REF!</f>
        <v>#REF!</v>
      </c>
      <c r="O144" s="55"/>
      <c r="P144" s="68" t="e">
        <f>#REF!+#REF!+#REF!+#REF!</f>
        <v>#REF!</v>
      </c>
    </row>
    <row r="145" spans="1:16">
      <c r="A145" s="23" t="s">
        <v>123</v>
      </c>
      <c r="B145" s="24" t="e">
        <f>B143-B144</f>
        <v>#REF!</v>
      </c>
      <c r="C145" s="24" t="e">
        <f>C143-C144</f>
        <v>#REF!</v>
      </c>
      <c r="D145" s="24"/>
      <c r="E145" s="24"/>
      <c r="F145" s="24"/>
      <c r="G145" s="24"/>
      <c r="H145" s="24"/>
      <c r="I145" s="24" t="e">
        <f>I143-I144</f>
        <v>#REF!</v>
      </c>
      <c r="J145" s="24" t="e">
        <f>J143-J144</f>
        <v>#REF!</v>
      </c>
      <c r="K145" s="24" t="e">
        <f>K143-K144</f>
        <v>#REF!</v>
      </c>
      <c r="L145" s="24"/>
      <c r="M145" s="24"/>
      <c r="N145" s="24" t="e">
        <f>N143-N144</f>
        <v>#REF!</v>
      </c>
      <c r="O145" s="24"/>
      <c r="P145" s="73" t="e">
        <f>P143-P144</f>
        <v>#REF!</v>
      </c>
    </row>
    <row r="146" spans="1:16">
      <c r="A146" s="42"/>
      <c r="B146" s="31" t="e">
        <f>B145-B43/#REF!</f>
        <v>#REF!</v>
      </c>
      <c r="C146" s="31" t="e">
        <f>C145-C43/#REF!</f>
        <v>#REF!</v>
      </c>
      <c r="D146" s="31"/>
      <c r="E146" s="31"/>
      <c r="F146" s="31"/>
      <c r="G146" s="31"/>
      <c r="H146" s="31"/>
      <c r="I146" s="31" t="e">
        <f>I145-I43/#REF!</f>
        <v>#REF!</v>
      </c>
      <c r="J146" s="31" t="e">
        <f>J145-J43/#REF!</f>
        <v>#REF!</v>
      </c>
      <c r="K146" s="31" t="e">
        <f>K145-K43/#REF!</f>
        <v>#REF!</v>
      </c>
      <c r="L146" s="31"/>
      <c r="M146" s="31"/>
      <c r="N146" s="31" t="e">
        <f>N145-N43/#REF!</f>
        <v>#REF!</v>
      </c>
      <c r="O146" s="31"/>
      <c r="P146" s="74" t="e">
        <f>P145-P43/#REF!</f>
        <v>#REF!</v>
      </c>
    </row>
  </sheetData>
  <mergeCells count="1">
    <mergeCell ref="B1:P1"/>
  </mergeCells>
  <phoneticPr fontId="12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R146"/>
  <sheetViews>
    <sheetView workbookViewId="0">
      <selection activeCell="C14" sqref="C14"/>
    </sheetView>
  </sheetViews>
  <sheetFormatPr defaultColWidth="9" defaultRowHeight="14.25" outlineLevelCol="1"/>
  <cols>
    <col min="1" max="1" width="35.85546875" style="1" bestFit="1" customWidth="1"/>
    <col min="2" max="2" width="11.85546875" customWidth="1" outlineLevel="1"/>
    <col min="3" max="3" width="13.28515625" bestFit="1" customWidth="1" outlineLevel="1"/>
    <col min="4" max="4" width="13" customWidth="1" outlineLevel="1"/>
    <col min="5" max="5" width="13" bestFit="1" customWidth="1"/>
    <col min="6" max="7" width="11.85546875" customWidth="1" outlineLevel="1"/>
    <col min="8" max="8" width="13" customWidth="1" outlineLevel="1"/>
    <col min="9" max="9" width="13" bestFit="1" customWidth="1"/>
    <col min="10" max="11" width="11.5703125" customWidth="1" outlineLevel="1"/>
    <col min="12" max="12" width="13" customWidth="1" outlineLevel="1"/>
    <col min="13" max="13" width="13" bestFit="1" customWidth="1"/>
    <col min="14" max="15" width="11.5703125" customWidth="1" outlineLevel="1"/>
    <col min="16" max="16" width="14.5703125" customWidth="1" outlineLevel="1"/>
    <col min="17" max="17" width="14.5703125" bestFit="1" customWidth="1"/>
    <col min="18" max="18" width="14.5703125" customWidth="1"/>
    <col min="19" max="16384" width="9" style="3"/>
  </cols>
  <sheetData>
    <row r="1" spans="1:18">
      <c r="A1" s="1" t="s">
        <v>139</v>
      </c>
      <c r="B1" s="299" t="s">
        <v>132</v>
      </c>
      <c r="C1" s="299"/>
      <c r="D1" s="299"/>
      <c r="E1" s="299"/>
      <c r="F1" s="299"/>
      <c r="G1" s="299"/>
      <c r="H1" s="299"/>
      <c r="I1" s="299"/>
      <c r="J1" s="299"/>
      <c r="K1" s="299"/>
      <c r="L1" s="299"/>
      <c r="M1" s="299"/>
      <c r="N1" s="299"/>
      <c r="O1" s="299"/>
      <c r="P1" s="299"/>
      <c r="Q1" s="299"/>
      <c r="R1" s="299"/>
    </row>
    <row r="2" spans="1:18">
      <c r="A2" s="5" t="s">
        <v>3</v>
      </c>
      <c r="B2" s="6" t="s">
        <v>13</v>
      </c>
      <c r="C2" s="6" t="s">
        <v>4</v>
      </c>
      <c r="D2" s="6" t="s">
        <v>5</v>
      </c>
      <c r="E2" s="7" t="s">
        <v>14</v>
      </c>
      <c r="F2" s="6" t="s">
        <v>133</v>
      </c>
      <c r="G2" s="6" t="s">
        <v>134</v>
      </c>
      <c r="H2" s="6" t="s">
        <v>135</v>
      </c>
      <c r="I2" s="7" t="s">
        <v>15</v>
      </c>
      <c r="J2" s="6" t="s">
        <v>16</v>
      </c>
      <c r="K2" s="6" t="s">
        <v>8</v>
      </c>
      <c r="L2" s="6" t="s">
        <v>9</v>
      </c>
      <c r="M2" s="7" t="s">
        <v>17</v>
      </c>
      <c r="N2" s="6" t="s">
        <v>136</v>
      </c>
      <c r="O2" s="6" t="s">
        <v>137</v>
      </c>
      <c r="P2" s="6" t="s">
        <v>138</v>
      </c>
      <c r="Q2" s="7" t="s">
        <v>18</v>
      </c>
      <c r="R2" s="6" t="s">
        <v>19</v>
      </c>
    </row>
    <row r="3" spans="1:18">
      <c r="A3" s="9" t="s">
        <v>96</v>
      </c>
      <c r="B3" s="84"/>
      <c r="C3" s="84"/>
      <c r="D3" s="11"/>
      <c r="E3" s="94">
        <f>IF(COUNT(B3:D3)=0,0,SUM(B3:D3)/COUNT(B3:D3))</f>
        <v>0</v>
      </c>
      <c r="F3" s="11"/>
      <c r="G3" s="11"/>
      <c r="H3" s="11"/>
      <c r="I3" s="94">
        <f>IF(COUNT(F3:H3)=0,0,SUM(F3:H3)/COUNT(F3:H3))</f>
        <v>0</v>
      </c>
      <c r="J3" s="11"/>
      <c r="K3" s="11"/>
      <c r="L3" s="11"/>
      <c r="M3" s="94">
        <f>IF(COUNT(J3:L3)=0,0,SUM(J3:L3)/COUNT(J3:L3))</f>
        <v>0</v>
      </c>
      <c r="N3" s="93"/>
      <c r="O3" s="11"/>
      <c r="P3" s="11"/>
      <c r="Q3" s="94">
        <f>IF(COUNT(N3:P3)=0,0,SUM(N3:P3)/COUNT(N3:P3))</f>
        <v>0</v>
      </c>
      <c r="R3" s="94">
        <f>AVERAGE(E3,I3,M3,Q3)</f>
        <v>0</v>
      </c>
    </row>
    <row r="4" spans="1:18">
      <c r="A4" s="95" t="s">
        <v>97</v>
      </c>
      <c r="B4" s="84"/>
      <c r="C4" s="84"/>
      <c r="D4" s="11"/>
      <c r="E4" s="94">
        <f>IF(COUNT(B4:D4)=0,0,SUM(B4:D4)/COUNT(B4:D4))</f>
        <v>0</v>
      </c>
      <c r="F4" s="11"/>
      <c r="G4" s="11"/>
      <c r="H4" s="11"/>
      <c r="I4" s="94">
        <f>IF(COUNT(F4:H4)=0,0,SUM(F4:H4)/COUNT(F4:H4))</f>
        <v>0</v>
      </c>
      <c r="J4" s="11"/>
      <c r="K4" s="11"/>
      <c r="L4" s="11"/>
      <c r="M4" s="94">
        <f>IF(COUNT(J4:L4)=0,0,SUM(J4:L4)/COUNT(J4:L4))</f>
        <v>0</v>
      </c>
      <c r="N4" s="84"/>
      <c r="O4" s="11"/>
      <c r="P4" s="11"/>
      <c r="Q4" s="94">
        <f>IF(COUNT(N4:P4)=0,0,SUM(N4:P4)/COUNT(N4:P4))</f>
        <v>0</v>
      </c>
      <c r="R4" s="94">
        <f>AVERAGE(E4,I4,M4,Q4)</f>
        <v>0</v>
      </c>
    </row>
    <row r="5" spans="1:18">
      <c r="A5" s="9" t="s">
        <v>20</v>
      </c>
      <c r="B5" s="92"/>
      <c r="C5" s="11"/>
      <c r="D5" s="11"/>
      <c r="E5" s="11">
        <f>SUM(B5:D5)</f>
        <v>0</v>
      </c>
      <c r="F5" s="11"/>
      <c r="G5" s="11"/>
      <c r="H5" s="11"/>
      <c r="I5" s="11">
        <f>SUM(F5:H5)</f>
        <v>0</v>
      </c>
      <c r="J5" s="11"/>
      <c r="K5" s="11"/>
      <c r="L5" s="11"/>
      <c r="M5" s="11">
        <f>SUM(J5:L5)</f>
        <v>0</v>
      </c>
      <c r="N5" s="84"/>
      <c r="O5" s="84"/>
      <c r="P5" s="84"/>
      <c r="Q5" s="11">
        <f>SUM(N5:P5)</f>
        <v>0</v>
      </c>
      <c r="R5" s="11">
        <f>E5+I5+M5+Q5</f>
        <v>0</v>
      </c>
    </row>
    <row r="6" spans="1:18">
      <c r="A6" s="46" t="s">
        <v>92</v>
      </c>
      <c r="B6" s="47"/>
      <c r="C6" s="47"/>
      <c r="D6" s="47"/>
      <c r="E6" s="47">
        <f t="shared" ref="E6:E18" si="0">SUM(B6:D6)</f>
        <v>0</v>
      </c>
      <c r="F6" s="47"/>
      <c r="G6" s="47"/>
      <c r="H6" s="11"/>
      <c r="I6" s="47">
        <f t="shared" ref="I6:I18" si="1">SUM(F6:H6)</f>
        <v>0</v>
      </c>
      <c r="J6" s="47"/>
      <c r="K6" s="11"/>
      <c r="L6" s="11"/>
      <c r="M6" s="47">
        <f t="shared" ref="M6:M18" si="2">SUM(J6:L6)</f>
        <v>0</v>
      </c>
      <c r="N6" s="47"/>
      <c r="O6" s="47"/>
      <c r="P6" s="47"/>
      <c r="Q6" s="47">
        <f t="shared" ref="Q6:Q18" si="3">SUM(N6:P6)</f>
        <v>0</v>
      </c>
      <c r="R6" s="47">
        <f t="shared" ref="R6:R21" si="4">E6+I6+M6+Q6</f>
        <v>0</v>
      </c>
    </row>
    <row r="7" spans="1:18" s="50" customFormat="1">
      <c r="A7" s="48" t="s">
        <v>21</v>
      </c>
      <c r="B7" s="49">
        <f>B5-B6</f>
        <v>0</v>
      </c>
      <c r="C7" s="49">
        <f>C5-C6</f>
        <v>0</v>
      </c>
      <c r="D7" s="49">
        <f>D5-D6</f>
        <v>0</v>
      </c>
      <c r="E7" s="49">
        <f t="shared" si="0"/>
        <v>0</v>
      </c>
      <c r="F7" s="49">
        <f>F5-F6</f>
        <v>0</v>
      </c>
      <c r="G7" s="49">
        <f>G5-G6</f>
        <v>0</v>
      </c>
      <c r="H7" s="49">
        <f>H5-H6</f>
        <v>0</v>
      </c>
      <c r="I7" s="49">
        <f t="shared" si="1"/>
        <v>0</v>
      </c>
      <c r="J7" s="49">
        <f>J5-J6</f>
        <v>0</v>
      </c>
      <c r="K7" s="49">
        <f>K5-K6</f>
        <v>0</v>
      </c>
      <c r="L7" s="49">
        <f>L5-L6</f>
        <v>0</v>
      </c>
      <c r="M7" s="49">
        <f t="shared" si="2"/>
        <v>0</v>
      </c>
      <c r="N7" s="49">
        <f>N5-N6</f>
        <v>0</v>
      </c>
      <c r="O7" s="49">
        <f>O5-O6</f>
        <v>0</v>
      </c>
      <c r="P7" s="49">
        <f>P5-P6</f>
        <v>0</v>
      </c>
      <c r="Q7" s="49">
        <f t="shared" si="3"/>
        <v>0</v>
      </c>
      <c r="R7" s="49">
        <f t="shared" si="4"/>
        <v>0</v>
      </c>
    </row>
    <row r="8" spans="1:18">
      <c r="A8" s="51" t="s">
        <v>22</v>
      </c>
      <c r="B8" s="52"/>
      <c r="C8" s="52"/>
      <c r="D8" s="52"/>
      <c r="E8" s="52">
        <f t="shared" si="0"/>
        <v>0</v>
      </c>
      <c r="F8" s="52"/>
      <c r="G8" s="52"/>
      <c r="H8" s="52"/>
      <c r="I8" s="52">
        <f t="shared" si="1"/>
        <v>0</v>
      </c>
      <c r="J8" s="52"/>
      <c r="K8" s="52"/>
      <c r="L8" s="52"/>
      <c r="M8" s="52">
        <f t="shared" si="2"/>
        <v>0</v>
      </c>
      <c r="N8" s="87"/>
      <c r="O8" s="87"/>
      <c r="P8" s="87"/>
      <c r="Q8" s="52">
        <f t="shared" si="3"/>
        <v>0</v>
      </c>
      <c r="R8" s="52">
        <f t="shared" si="4"/>
        <v>0</v>
      </c>
    </row>
    <row r="9" spans="1:18">
      <c r="A9" s="16" t="s">
        <v>23</v>
      </c>
      <c r="B9" s="17">
        <f>B7-B8</f>
        <v>0</v>
      </c>
      <c r="C9" s="17">
        <f>C7-C8</f>
        <v>0</v>
      </c>
      <c r="D9" s="17">
        <f>D7-D8</f>
        <v>0</v>
      </c>
      <c r="E9" s="18">
        <f t="shared" si="0"/>
        <v>0</v>
      </c>
      <c r="F9" s="17">
        <f>F7-F8</f>
        <v>0</v>
      </c>
      <c r="G9" s="17">
        <f>G7-G8</f>
        <v>0</v>
      </c>
      <c r="H9" s="17">
        <f>H7-H8</f>
        <v>0</v>
      </c>
      <c r="I9" s="18">
        <f t="shared" si="1"/>
        <v>0</v>
      </c>
      <c r="J9" s="17">
        <f>J7-J8</f>
        <v>0</v>
      </c>
      <c r="K9" s="17">
        <f>K7-K8</f>
        <v>0</v>
      </c>
      <c r="L9" s="17">
        <f>L7-L8</f>
        <v>0</v>
      </c>
      <c r="M9" s="18">
        <f t="shared" si="2"/>
        <v>0</v>
      </c>
      <c r="N9" s="17">
        <f>N7-N8</f>
        <v>0</v>
      </c>
      <c r="O9" s="17">
        <f>O7-O8</f>
        <v>0</v>
      </c>
      <c r="P9" s="17">
        <f>P7-P8</f>
        <v>0</v>
      </c>
      <c r="Q9" s="18">
        <f t="shared" si="3"/>
        <v>0</v>
      </c>
      <c r="R9" s="18">
        <f t="shared" si="4"/>
        <v>0</v>
      </c>
    </row>
    <row r="10" spans="1:18">
      <c r="A10" s="9" t="s">
        <v>98</v>
      </c>
      <c r="B10" s="11"/>
      <c r="C10" s="11"/>
      <c r="D10" s="11"/>
      <c r="E10" s="11">
        <f t="shared" si="0"/>
        <v>0</v>
      </c>
      <c r="F10" s="11"/>
      <c r="G10" s="11"/>
      <c r="H10" s="52"/>
      <c r="I10" s="11">
        <f t="shared" si="1"/>
        <v>0</v>
      </c>
      <c r="J10" s="11"/>
      <c r="K10" s="52"/>
      <c r="L10" s="52"/>
      <c r="M10" s="11">
        <f t="shared" si="2"/>
        <v>0</v>
      </c>
      <c r="N10" s="11"/>
      <c r="O10" s="11"/>
      <c r="P10" s="11"/>
      <c r="Q10" s="11">
        <f t="shared" si="3"/>
        <v>0</v>
      </c>
      <c r="R10" s="11">
        <f t="shared" si="4"/>
        <v>0</v>
      </c>
    </row>
    <row r="11" spans="1:18">
      <c r="A11" s="9" t="s">
        <v>99</v>
      </c>
      <c r="B11" s="11"/>
      <c r="C11" s="11"/>
      <c r="D11" s="11"/>
      <c r="E11" s="11">
        <f t="shared" si="0"/>
        <v>0</v>
      </c>
      <c r="F11" s="11"/>
      <c r="G11" s="11"/>
      <c r="H11" s="52"/>
      <c r="I11" s="11">
        <f t="shared" si="1"/>
        <v>0</v>
      </c>
      <c r="J11" s="11"/>
      <c r="K11" s="52"/>
      <c r="L11" s="52"/>
      <c r="M11" s="11">
        <f t="shared" si="2"/>
        <v>0</v>
      </c>
      <c r="N11" s="11"/>
      <c r="O11" s="11"/>
      <c r="P11" s="11"/>
      <c r="Q11" s="11">
        <f t="shared" si="3"/>
        <v>0</v>
      </c>
      <c r="R11" s="11">
        <f t="shared" si="4"/>
        <v>0</v>
      </c>
    </row>
    <row r="12" spans="1:18" s="97" customFormat="1">
      <c r="A12" s="96" t="s">
        <v>24</v>
      </c>
      <c r="B12" s="91">
        <f>B13+B14</f>
        <v>0</v>
      </c>
      <c r="C12" s="91">
        <f>C13+C14</f>
        <v>0</v>
      </c>
      <c r="D12" s="91">
        <f>D13+D14</f>
        <v>0</v>
      </c>
      <c r="E12" s="91">
        <f t="shared" si="0"/>
        <v>0</v>
      </c>
      <c r="F12" s="91">
        <f>F13+F14</f>
        <v>0</v>
      </c>
      <c r="G12" s="91">
        <f>G13+G14</f>
        <v>0</v>
      </c>
      <c r="H12" s="91">
        <f>H13+H14</f>
        <v>0</v>
      </c>
      <c r="I12" s="91">
        <f t="shared" si="1"/>
        <v>0</v>
      </c>
      <c r="J12" s="91">
        <f>J13+J14</f>
        <v>0</v>
      </c>
      <c r="K12" s="91">
        <f>K13+K14</f>
        <v>0</v>
      </c>
      <c r="L12" s="91">
        <f>L13+L14</f>
        <v>0</v>
      </c>
      <c r="M12" s="91">
        <f t="shared" si="2"/>
        <v>0</v>
      </c>
      <c r="N12" s="91">
        <f>N13+N14</f>
        <v>0</v>
      </c>
      <c r="O12" s="91">
        <f>O13+O14</f>
        <v>0</v>
      </c>
      <c r="P12" s="91">
        <f>P13+P14</f>
        <v>0</v>
      </c>
      <c r="Q12" s="91">
        <f t="shared" si="3"/>
        <v>0</v>
      </c>
      <c r="R12" s="91">
        <f t="shared" si="4"/>
        <v>0</v>
      </c>
    </row>
    <row r="13" spans="1:18">
      <c r="A13" s="20" t="s">
        <v>25</v>
      </c>
      <c r="B13" s="84"/>
      <c r="C13" s="87"/>
      <c r="D13" s="11"/>
      <c r="E13" s="11">
        <f t="shared" si="0"/>
        <v>0</v>
      </c>
      <c r="F13" s="11"/>
      <c r="G13" s="84"/>
      <c r="H13" s="11"/>
      <c r="I13" s="11">
        <f t="shared" si="1"/>
        <v>0</v>
      </c>
      <c r="J13" s="11"/>
      <c r="K13" s="52"/>
      <c r="L13" s="52"/>
      <c r="M13" s="11">
        <f t="shared" si="2"/>
        <v>0</v>
      </c>
      <c r="N13" s="84"/>
      <c r="O13" s="84"/>
      <c r="P13" s="84"/>
      <c r="Q13" s="11">
        <f t="shared" si="3"/>
        <v>0</v>
      </c>
      <c r="R13" s="11">
        <f t="shared" si="4"/>
        <v>0</v>
      </c>
    </row>
    <row r="14" spans="1:18">
      <c r="A14" s="20" t="s">
        <v>110</v>
      </c>
      <c r="B14" s="84"/>
      <c r="C14" s="98"/>
      <c r="D14" s="52"/>
      <c r="E14" s="11">
        <f t="shared" si="0"/>
        <v>0</v>
      </c>
      <c r="F14" s="84"/>
      <c r="G14" s="11"/>
      <c r="H14" s="52"/>
      <c r="I14" s="11">
        <f t="shared" si="1"/>
        <v>0</v>
      </c>
      <c r="J14" s="11"/>
      <c r="K14" s="52"/>
      <c r="L14" s="52"/>
      <c r="M14" s="11">
        <f t="shared" si="2"/>
        <v>0</v>
      </c>
      <c r="N14" s="84"/>
      <c r="O14" s="84"/>
      <c r="P14" s="84"/>
      <c r="Q14" s="11">
        <f t="shared" si="3"/>
        <v>0</v>
      </c>
      <c r="R14" s="11">
        <f t="shared" si="4"/>
        <v>0</v>
      </c>
    </row>
    <row r="15" spans="1:18">
      <c r="A15" s="9" t="s">
        <v>26</v>
      </c>
      <c r="B15" s="84"/>
      <c r="C15" s="87"/>
      <c r="D15" s="84"/>
      <c r="E15" s="11">
        <f t="shared" si="0"/>
        <v>0</v>
      </c>
      <c r="F15" s="84"/>
      <c r="G15" s="84"/>
      <c r="H15" s="11"/>
      <c r="I15" s="11">
        <f t="shared" si="1"/>
        <v>0</v>
      </c>
      <c r="J15" s="11"/>
      <c r="K15" s="52"/>
      <c r="L15" s="52"/>
      <c r="M15" s="11">
        <f t="shared" si="2"/>
        <v>0</v>
      </c>
      <c r="N15" s="84"/>
      <c r="O15" s="84"/>
      <c r="P15" s="84"/>
      <c r="Q15" s="11">
        <f t="shared" si="3"/>
        <v>0</v>
      </c>
      <c r="R15" s="11">
        <f t="shared" si="4"/>
        <v>0</v>
      </c>
    </row>
    <row r="16" spans="1:18">
      <c r="A16" s="9" t="s">
        <v>111</v>
      </c>
      <c r="B16" s="84"/>
      <c r="C16" s="84"/>
      <c r="D16" s="52"/>
      <c r="E16" s="11">
        <f t="shared" si="0"/>
        <v>0</v>
      </c>
      <c r="F16" s="11"/>
      <c r="G16" s="11"/>
      <c r="H16" s="52"/>
      <c r="I16" s="11">
        <f t="shared" si="1"/>
        <v>0</v>
      </c>
      <c r="J16" s="11"/>
      <c r="K16" s="52"/>
      <c r="L16" s="52"/>
      <c r="M16" s="11">
        <f t="shared" si="2"/>
        <v>0</v>
      </c>
      <c r="N16" s="84"/>
      <c r="O16" s="84"/>
      <c r="P16" s="84"/>
      <c r="Q16" s="11">
        <f t="shared" si="3"/>
        <v>0</v>
      </c>
      <c r="R16" s="11">
        <f t="shared" si="4"/>
        <v>0</v>
      </c>
    </row>
    <row r="17" spans="1:18">
      <c r="A17" s="21" t="s">
        <v>112</v>
      </c>
      <c r="B17" s="11"/>
      <c r="C17" s="52"/>
      <c r="D17" s="52"/>
      <c r="E17" s="11">
        <f t="shared" si="0"/>
        <v>0</v>
      </c>
      <c r="F17" s="11"/>
      <c r="G17" s="11"/>
      <c r="H17" s="52"/>
      <c r="I17" s="11">
        <f t="shared" si="1"/>
        <v>0</v>
      </c>
      <c r="J17" s="11"/>
      <c r="K17" s="52"/>
      <c r="L17" s="52"/>
      <c r="M17" s="11">
        <f t="shared" si="2"/>
        <v>0</v>
      </c>
      <c r="N17" s="11"/>
      <c r="O17" s="11"/>
      <c r="P17" s="11"/>
      <c r="Q17" s="11">
        <f t="shared" si="3"/>
        <v>0</v>
      </c>
      <c r="R17" s="11">
        <f t="shared" si="4"/>
        <v>0</v>
      </c>
    </row>
    <row r="18" spans="1:18">
      <c r="A18" s="21" t="s">
        <v>113</v>
      </c>
      <c r="B18" s="11"/>
      <c r="C18" s="52"/>
      <c r="D18" s="11"/>
      <c r="E18" s="11">
        <f t="shared" si="0"/>
        <v>0</v>
      </c>
      <c r="F18" s="11"/>
      <c r="G18" s="11"/>
      <c r="H18" s="11"/>
      <c r="I18" s="11">
        <f t="shared" si="1"/>
        <v>0</v>
      </c>
      <c r="J18" s="11"/>
      <c r="K18" s="52"/>
      <c r="L18" s="52"/>
      <c r="M18" s="11">
        <f t="shared" si="2"/>
        <v>0</v>
      </c>
      <c r="N18" s="11"/>
      <c r="O18" s="11"/>
      <c r="P18" s="11"/>
      <c r="Q18" s="11">
        <f t="shared" si="3"/>
        <v>0</v>
      </c>
      <c r="R18" s="11">
        <f t="shared" si="4"/>
        <v>0</v>
      </c>
    </row>
    <row r="19" spans="1:18">
      <c r="A19" s="21" t="s">
        <v>114</v>
      </c>
      <c r="B19" s="99"/>
      <c r="C19" s="11"/>
      <c r="D19" s="11"/>
      <c r="E19" s="11">
        <f>SUM(B19:D19)</f>
        <v>0</v>
      </c>
      <c r="F19" s="11"/>
      <c r="G19" s="11"/>
      <c r="H19" s="52"/>
      <c r="I19" s="11">
        <f>SUM(F19:H19)</f>
        <v>0</v>
      </c>
      <c r="J19" s="11"/>
      <c r="K19" s="52"/>
      <c r="L19" s="52"/>
      <c r="M19" s="11">
        <f>SUM(J19:L19)</f>
        <v>0</v>
      </c>
      <c r="N19" s="11"/>
      <c r="O19" s="11"/>
      <c r="P19" s="11"/>
      <c r="Q19" s="11">
        <f>SUM(N19:P19)</f>
        <v>0</v>
      </c>
      <c r="R19" s="11">
        <f t="shared" si="4"/>
        <v>0</v>
      </c>
    </row>
    <row r="20" spans="1:18">
      <c r="A20" s="16" t="s">
        <v>93</v>
      </c>
      <c r="B20" s="22">
        <f>SUM(B10:B12,B15:B19)</f>
        <v>0</v>
      </c>
      <c r="C20" s="22">
        <f>SUM(C10:C12,C15:C19)</f>
        <v>0</v>
      </c>
      <c r="D20" s="22">
        <f>SUM(D10:D12,D15:D19)</f>
        <v>0</v>
      </c>
      <c r="E20" s="22">
        <f>SUM(B20:D20)</f>
        <v>0</v>
      </c>
      <c r="F20" s="22">
        <f>SUM(F10:F12,F15:F19)</f>
        <v>0</v>
      </c>
      <c r="G20" s="22">
        <f>SUM(G10:G12,G15:G19)</f>
        <v>0</v>
      </c>
      <c r="H20" s="22">
        <f>SUM(H10:H12,H15:H19)</f>
        <v>0</v>
      </c>
      <c r="I20" s="22">
        <f>SUM(F20:H20)</f>
        <v>0</v>
      </c>
      <c r="J20" s="22">
        <f>SUM(J10:J12,J15:J19)</f>
        <v>0</v>
      </c>
      <c r="K20" s="22">
        <f>SUM(K10:K12,K15:K19)</f>
        <v>0</v>
      </c>
      <c r="L20" s="22">
        <f>SUM(L10:L12,L15:L19)</f>
        <v>0</v>
      </c>
      <c r="M20" s="22">
        <f>SUM(J20:L20)</f>
        <v>0</v>
      </c>
      <c r="N20" s="22">
        <f>SUM(N10:N12,N15:N19)</f>
        <v>0</v>
      </c>
      <c r="O20" s="22">
        <f>SUM(O10:O12,O15:O19)</f>
        <v>0</v>
      </c>
      <c r="P20" s="22">
        <f>SUM(P10:P12,P15:P19)</f>
        <v>0</v>
      </c>
      <c r="Q20" s="22">
        <f>SUM(N20:P20)</f>
        <v>0</v>
      </c>
      <c r="R20" s="18">
        <f t="shared" si="4"/>
        <v>0</v>
      </c>
    </row>
    <row r="21" spans="1:18">
      <c r="A21" s="23" t="s">
        <v>27</v>
      </c>
      <c r="B21" s="24">
        <f>B9-B20</f>
        <v>0</v>
      </c>
      <c r="C21" s="24">
        <f>C9-C20</f>
        <v>0</v>
      </c>
      <c r="D21" s="24">
        <f>D9-D20</f>
        <v>0</v>
      </c>
      <c r="E21" s="18">
        <f>SUM(B21:D21)</f>
        <v>0</v>
      </c>
      <c r="F21" s="24">
        <f>F9-F20</f>
        <v>0</v>
      </c>
      <c r="G21" s="24">
        <f>G9-G20</f>
        <v>0</v>
      </c>
      <c r="H21" s="24">
        <f>H9-H20</f>
        <v>0</v>
      </c>
      <c r="I21" s="18">
        <f>SUM(F21:H21)</f>
        <v>0</v>
      </c>
      <c r="J21" s="24">
        <f>J9-J20</f>
        <v>0</v>
      </c>
      <c r="K21" s="24">
        <f>K9-K20</f>
        <v>0</v>
      </c>
      <c r="L21" s="24">
        <f>L9-L20</f>
        <v>0</v>
      </c>
      <c r="M21" s="18">
        <f>SUM(J21:L21)</f>
        <v>0</v>
      </c>
      <c r="N21" s="24">
        <f>N9-N20</f>
        <v>0</v>
      </c>
      <c r="O21" s="24">
        <f>O9-O20</f>
        <v>0</v>
      </c>
      <c r="P21" s="24">
        <f>P9-P20</f>
        <v>0</v>
      </c>
      <c r="Q21" s="18">
        <f>SUM(N21:P21)</f>
        <v>0</v>
      </c>
      <c r="R21" s="18">
        <f t="shared" si="4"/>
        <v>0</v>
      </c>
    </row>
    <row r="22" spans="1:18" s="27" customFormat="1">
      <c r="A22" s="25" t="s">
        <v>28</v>
      </c>
      <c r="B22" s="28" t="e">
        <f t="shared" ref="B22:R22" si="5">B21/B9</f>
        <v>#DIV/0!</v>
      </c>
      <c r="C22" s="28" t="e">
        <f t="shared" si="5"/>
        <v>#DIV/0!</v>
      </c>
      <c r="D22" s="28" t="e">
        <f t="shared" si="5"/>
        <v>#DIV/0!</v>
      </c>
      <c r="E22" s="28" t="e">
        <f t="shared" si="5"/>
        <v>#DIV/0!</v>
      </c>
      <c r="F22" s="28" t="e">
        <f t="shared" si="5"/>
        <v>#DIV/0!</v>
      </c>
      <c r="G22" s="28" t="e">
        <f t="shared" si="5"/>
        <v>#DIV/0!</v>
      </c>
      <c r="H22" s="28" t="e">
        <f t="shared" si="5"/>
        <v>#DIV/0!</v>
      </c>
      <c r="I22" s="28" t="e">
        <f t="shared" si="5"/>
        <v>#DIV/0!</v>
      </c>
      <c r="J22" s="28" t="e">
        <f t="shared" si="5"/>
        <v>#DIV/0!</v>
      </c>
      <c r="K22" s="28" t="e">
        <f t="shared" si="5"/>
        <v>#DIV/0!</v>
      </c>
      <c r="L22" s="28" t="e">
        <f t="shared" si="5"/>
        <v>#DIV/0!</v>
      </c>
      <c r="M22" s="28" t="e">
        <f t="shared" si="5"/>
        <v>#DIV/0!</v>
      </c>
      <c r="N22" s="28" t="e">
        <f t="shared" si="5"/>
        <v>#DIV/0!</v>
      </c>
      <c r="O22" s="28" t="e">
        <f t="shared" si="5"/>
        <v>#DIV/0!</v>
      </c>
      <c r="P22" s="28" t="e">
        <f t="shared" si="5"/>
        <v>#DIV/0!</v>
      </c>
      <c r="Q22" s="28" t="e">
        <f t="shared" si="5"/>
        <v>#DIV/0!</v>
      </c>
      <c r="R22" s="28" t="e">
        <f t="shared" si="5"/>
        <v>#DIV/0!</v>
      </c>
    </row>
    <row r="23" spans="1:18">
      <c r="A23" s="19" t="s">
        <v>100</v>
      </c>
      <c r="B23" s="11"/>
      <c r="C23" s="11"/>
      <c r="D23" s="11"/>
      <c r="E23" s="15">
        <f>SUM(B23:D23)</f>
        <v>0</v>
      </c>
      <c r="F23" s="11"/>
      <c r="G23" s="11"/>
      <c r="H23" s="11"/>
      <c r="I23" s="15">
        <f>SUM(F23:H23)</f>
        <v>0</v>
      </c>
      <c r="J23" s="11"/>
      <c r="K23" s="11"/>
      <c r="L23" s="11"/>
      <c r="M23" s="15">
        <f>SUM(J23:L23)</f>
        <v>0</v>
      </c>
      <c r="N23" s="11"/>
      <c r="O23" s="11"/>
      <c r="P23" s="11"/>
      <c r="Q23" s="15">
        <f>SUM(N23:P23)</f>
        <v>0</v>
      </c>
      <c r="R23" s="11">
        <f>E23+I23+M23+Q23</f>
        <v>0</v>
      </c>
    </row>
    <row r="24" spans="1:18">
      <c r="A24" s="19" t="s">
        <v>101</v>
      </c>
      <c r="B24" s="11"/>
      <c r="C24" s="92"/>
      <c r="D24" s="11"/>
      <c r="E24" s="15">
        <f>SUM(B24:D24)</f>
        <v>0</v>
      </c>
      <c r="F24" s="11"/>
      <c r="G24" s="11"/>
      <c r="H24" s="52"/>
      <c r="I24" s="15">
        <f>SUM(F24:H24)</f>
        <v>0</v>
      </c>
      <c r="J24" s="11"/>
      <c r="K24" s="11"/>
      <c r="L24" s="11"/>
      <c r="M24" s="15">
        <f>SUM(J24:L24)</f>
        <v>0</v>
      </c>
      <c r="N24" s="11"/>
      <c r="O24" s="11"/>
      <c r="P24" s="11"/>
      <c r="Q24" s="15">
        <f>SUM(N24:P24)</f>
        <v>0</v>
      </c>
      <c r="R24" s="11">
        <f>E24+I24+M24+Q24</f>
        <v>0</v>
      </c>
    </row>
    <row r="25" spans="1:18">
      <c r="A25" s="19" t="s">
        <v>29</v>
      </c>
      <c r="B25" s="11"/>
      <c r="C25" s="92"/>
      <c r="D25" s="11"/>
      <c r="E25" s="15">
        <f>SUM(B25:D25)</f>
        <v>0</v>
      </c>
      <c r="F25" s="11"/>
      <c r="G25" s="11"/>
      <c r="H25" s="52"/>
      <c r="I25" s="15">
        <f>SUM(F25:H25)</f>
        <v>0</v>
      </c>
      <c r="J25" s="11"/>
      <c r="K25" s="52"/>
      <c r="L25" s="52"/>
      <c r="M25" s="15">
        <f>SUM(J25:L25)</f>
        <v>0</v>
      </c>
      <c r="N25" s="84"/>
      <c r="O25" s="11">
        <f>39728.64-39728.63</f>
        <v>1.0000000002037268E-2</v>
      </c>
      <c r="P25" s="11"/>
      <c r="Q25" s="15">
        <f>SUM(N25:P25)</f>
        <v>1.0000000002037268E-2</v>
      </c>
      <c r="R25" s="11">
        <f>E25+I25+M25+Q25</f>
        <v>1.0000000002037268E-2</v>
      </c>
    </row>
    <row r="26" spans="1:18">
      <c r="A26" s="23" t="s">
        <v>30</v>
      </c>
      <c r="B26" s="24">
        <f>SUM(B23:B25)</f>
        <v>0</v>
      </c>
      <c r="C26" s="24">
        <f>SUM(C23:C25)</f>
        <v>0</v>
      </c>
      <c r="D26" s="24">
        <f>SUM(D23:D25)</f>
        <v>0</v>
      </c>
      <c r="E26" s="17">
        <f>SUM(B26:D26)</f>
        <v>0</v>
      </c>
      <c r="F26" s="24">
        <f>SUM(F23:F25)</f>
        <v>0</v>
      </c>
      <c r="G26" s="24">
        <f>SUM(G23:G25)</f>
        <v>0</v>
      </c>
      <c r="H26" s="24">
        <f>SUM(H23:H25)</f>
        <v>0</v>
      </c>
      <c r="I26" s="17">
        <f>SUM(F26:H26)</f>
        <v>0</v>
      </c>
      <c r="J26" s="24">
        <f>SUM(J23:J25)</f>
        <v>0</v>
      </c>
      <c r="K26" s="24">
        <f>SUM(K23:K25)</f>
        <v>0</v>
      </c>
      <c r="L26" s="24">
        <f>SUM(L23:L25)</f>
        <v>0</v>
      </c>
      <c r="M26" s="17">
        <f>SUM(J26:L26)</f>
        <v>0</v>
      </c>
      <c r="N26" s="24">
        <f>SUM(N23:N25)</f>
        <v>0</v>
      </c>
      <c r="O26" s="24">
        <f>SUM(O23:O25)</f>
        <v>1.0000000002037268E-2</v>
      </c>
      <c r="P26" s="24">
        <f>SUM(P23:P25)</f>
        <v>0</v>
      </c>
      <c r="Q26" s="17">
        <f>SUM(N26:P26)</f>
        <v>1.0000000002037268E-2</v>
      </c>
      <c r="R26" s="18">
        <f>E26+I26+M26+Q26</f>
        <v>1.0000000002037268E-2</v>
      </c>
    </row>
    <row r="27" spans="1:18" s="27" customFormat="1">
      <c r="A27" s="25" t="s">
        <v>102</v>
      </c>
      <c r="B27" s="28" t="e">
        <f t="shared" ref="B27:G27" si="6">B26/B9</f>
        <v>#DIV/0!</v>
      </c>
      <c r="C27" s="28" t="e">
        <f t="shared" si="6"/>
        <v>#DIV/0!</v>
      </c>
      <c r="D27" s="28" t="e">
        <f t="shared" si="6"/>
        <v>#DIV/0!</v>
      </c>
      <c r="E27" s="28" t="e">
        <f t="shared" si="6"/>
        <v>#DIV/0!</v>
      </c>
      <c r="F27" s="28" t="e">
        <f t="shared" si="6"/>
        <v>#DIV/0!</v>
      </c>
      <c r="G27" s="28" t="e">
        <f t="shared" si="6"/>
        <v>#DIV/0!</v>
      </c>
      <c r="H27" s="28" t="e">
        <f>H26/H9</f>
        <v>#DIV/0!</v>
      </c>
      <c r="I27" s="28" t="e">
        <f>I26/I9</f>
        <v>#DIV/0!</v>
      </c>
      <c r="J27" s="28" t="e">
        <f>J26/J9</f>
        <v>#DIV/0!</v>
      </c>
      <c r="K27" s="28" t="e">
        <f>K26/K9</f>
        <v>#DIV/0!</v>
      </c>
      <c r="L27" s="28" t="e">
        <f>L26/L9</f>
        <v>#DIV/0!</v>
      </c>
      <c r="M27" s="28" t="e">
        <f t="shared" ref="M27:R27" si="7">M26/M9</f>
        <v>#DIV/0!</v>
      </c>
      <c r="N27" s="28" t="e">
        <f t="shared" si="7"/>
        <v>#DIV/0!</v>
      </c>
      <c r="O27" s="28" t="e">
        <f t="shared" si="7"/>
        <v>#DIV/0!</v>
      </c>
      <c r="P27" s="28" t="e">
        <f t="shared" si="7"/>
        <v>#DIV/0!</v>
      </c>
      <c r="Q27" s="28" t="e">
        <f t="shared" si="7"/>
        <v>#DIV/0!</v>
      </c>
      <c r="R27" s="28" t="e">
        <f t="shared" si="7"/>
        <v>#DIV/0!</v>
      </c>
    </row>
    <row r="28" spans="1:18">
      <c r="A28" s="23" t="s">
        <v>94</v>
      </c>
      <c r="B28" s="33">
        <f>B21-B26</f>
        <v>0</v>
      </c>
      <c r="C28" s="33">
        <f>C21-C26</f>
        <v>0</v>
      </c>
      <c r="D28" s="33">
        <f>D21-D26</f>
        <v>0</v>
      </c>
      <c r="E28" s="33">
        <f>SUM(B28:D28)</f>
        <v>0</v>
      </c>
      <c r="F28" s="33">
        <f>F21-F26</f>
        <v>0</v>
      </c>
      <c r="G28" s="33">
        <f>G21-G26</f>
        <v>0</v>
      </c>
      <c r="H28" s="33">
        <f>H21-H26</f>
        <v>0</v>
      </c>
      <c r="I28" s="33">
        <f>SUM(F28:H28)</f>
        <v>0</v>
      </c>
      <c r="J28" s="33">
        <f>J21-J26</f>
        <v>0</v>
      </c>
      <c r="K28" s="33">
        <f>K21-K26</f>
        <v>0</v>
      </c>
      <c r="L28" s="33">
        <f>L21-L26</f>
        <v>0</v>
      </c>
      <c r="M28" s="33">
        <f>SUM(J28:L28)</f>
        <v>0</v>
      </c>
      <c r="N28" s="33">
        <f>N21-N26</f>
        <v>0</v>
      </c>
      <c r="O28" s="33">
        <f>O21-O26</f>
        <v>-1.0000000002037268E-2</v>
      </c>
      <c r="P28" s="33">
        <f>P21-P26</f>
        <v>0</v>
      </c>
      <c r="Q28" s="33">
        <f>SUM(N28:P28)</f>
        <v>-1.0000000002037268E-2</v>
      </c>
      <c r="R28" s="22">
        <f>E28+I28+M28+Q28</f>
        <v>-1.0000000002037268E-2</v>
      </c>
    </row>
    <row r="29" spans="1:18" s="27" customFormat="1">
      <c r="A29" s="25" t="s">
        <v>95</v>
      </c>
      <c r="B29" s="36" t="e">
        <f t="shared" ref="B29:R29" si="8">B28/B9</f>
        <v>#DIV/0!</v>
      </c>
      <c r="C29" s="36" t="e">
        <f t="shared" si="8"/>
        <v>#DIV/0!</v>
      </c>
      <c r="D29" s="36" t="e">
        <f t="shared" si="8"/>
        <v>#DIV/0!</v>
      </c>
      <c r="E29" s="36" t="e">
        <f t="shared" si="8"/>
        <v>#DIV/0!</v>
      </c>
      <c r="F29" s="36" t="e">
        <f t="shared" si="8"/>
        <v>#DIV/0!</v>
      </c>
      <c r="G29" s="36" t="e">
        <f t="shared" si="8"/>
        <v>#DIV/0!</v>
      </c>
      <c r="H29" s="36" t="e">
        <f t="shared" si="8"/>
        <v>#DIV/0!</v>
      </c>
      <c r="I29" s="36" t="e">
        <f t="shared" si="8"/>
        <v>#DIV/0!</v>
      </c>
      <c r="J29" s="36" t="e">
        <f t="shared" si="8"/>
        <v>#DIV/0!</v>
      </c>
      <c r="K29" s="36" t="e">
        <f t="shared" si="8"/>
        <v>#DIV/0!</v>
      </c>
      <c r="L29" s="36" t="e">
        <f t="shared" si="8"/>
        <v>#DIV/0!</v>
      </c>
      <c r="M29" s="36" t="e">
        <f t="shared" si="8"/>
        <v>#DIV/0!</v>
      </c>
      <c r="N29" s="36" t="e">
        <f t="shared" si="8"/>
        <v>#DIV/0!</v>
      </c>
      <c r="O29" s="36" t="e">
        <f t="shared" si="8"/>
        <v>#DIV/0!</v>
      </c>
      <c r="P29" s="36" t="e">
        <f t="shared" si="8"/>
        <v>#DIV/0!</v>
      </c>
      <c r="Q29" s="36" t="e">
        <f t="shared" si="8"/>
        <v>#DIV/0!</v>
      </c>
      <c r="R29" s="36" t="e">
        <f t="shared" si="8"/>
        <v>#DIV/0!</v>
      </c>
    </row>
    <row r="30" spans="1:18">
      <c r="A30" s="19" t="s">
        <v>103</v>
      </c>
      <c r="B30" s="11"/>
      <c r="C30" s="11"/>
      <c r="D30" s="11"/>
      <c r="E30" s="15">
        <f>B30+C30+D30</f>
        <v>0</v>
      </c>
      <c r="F30" s="11"/>
      <c r="G30" s="11"/>
      <c r="H30" s="11"/>
      <c r="I30" s="15">
        <f>F30+G30+H30</f>
        <v>0</v>
      </c>
      <c r="J30" s="11"/>
      <c r="K30" s="11"/>
      <c r="L30" s="11"/>
      <c r="M30" s="15">
        <f>J30+K30+L30</f>
        <v>0</v>
      </c>
      <c r="N30" s="11"/>
      <c r="O30" s="11"/>
      <c r="P30" s="11"/>
      <c r="Q30" s="15">
        <f>N30+O30+P30</f>
        <v>0</v>
      </c>
      <c r="R30" s="11">
        <f>E30+I30+M30+Q30</f>
        <v>0</v>
      </c>
    </row>
    <row r="31" spans="1:18">
      <c r="A31" s="19" t="s">
        <v>104</v>
      </c>
      <c r="B31" s="11"/>
      <c r="C31" s="11"/>
      <c r="D31" s="11"/>
      <c r="E31" s="15">
        <f>B31+C31+D31</f>
        <v>0</v>
      </c>
      <c r="F31" s="11"/>
      <c r="G31" s="11"/>
      <c r="H31" s="11"/>
      <c r="I31" s="15">
        <f>F31+G31+H31</f>
        <v>0</v>
      </c>
      <c r="J31" s="11"/>
      <c r="K31" s="11"/>
      <c r="L31" s="11"/>
      <c r="M31" s="15">
        <f>J31+K31+L31</f>
        <v>0</v>
      </c>
      <c r="N31" s="11"/>
      <c r="O31" s="11"/>
      <c r="P31" s="11"/>
      <c r="Q31" s="15">
        <f>N31+O31+P31</f>
        <v>0</v>
      </c>
      <c r="R31" s="11">
        <f>E31+I31+M31+Q31</f>
        <v>0</v>
      </c>
    </row>
    <row r="32" spans="1:18">
      <c r="A32" s="19" t="s">
        <v>105</v>
      </c>
      <c r="B32" s="11"/>
      <c r="C32" s="11"/>
      <c r="D32" s="11"/>
      <c r="E32" s="15">
        <f>B32+C32+D32</f>
        <v>0</v>
      </c>
      <c r="F32" s="11"/>
      <c r="G32" s="11"/>
      <c r="H32" s="11"/>
      <c r="I32" s="15">
        <f>F32+G32+H32</f>
        <v>0</v>
      </c>
      <c r="J32" s="11"/>
      <c r="K32" s="11"/>
      <c r="L32" s="11"/>
      <c r="M32" s="15">
        <f>J32+K32+L32</f>
        <v>0</v>
      </c>
      <c r="N32" s="11"/>
      <c r="O32" s="84"/>
      <c r="P32" s="11"/>
      <c r="Q32" s="15">
        <f>N32+O32+P32</f>
        <v>0</v>
      </c>
      <c r="R32" s="11">
        <f>E32+I32+M32+Q32</f>
        <v>0</v>
      </c>
    </row>
    <row r="33" spans="1:18">
      <c r="A33" s="23" t="s">
        <v>106</v>
      </c>
      <c r="B33" s="24">
        <f>B30+B31+B32</f>
        <v>0</v>
      </c>
      <c r="C33" s="24">
        <f>C30+C31+C32</f>
        <v>0</v>
      </c>
      <c r="D33" s="24">
        <f>D30+D31+D32</f>
        <v>0</v>
      </c>
      <c r="E33" s="17">
        <f>B33+C33+D33</f>
        <v>0</v>
      </c>
      <c r="F33" s="24">
        <f>F30+F31+F32</f>
        <v>0</v>
      </c>
      <c r="G33" s="24">
        <f>G30+G31+G32</f>
        <v>0</v>
      </c>
      <c r="H33" s="24">
        <f>H30+H31+H32</f>
        <v>0</v>
      </c>
      <c r="I33" s="17">
        <f>F33+G33+H33</f>
        <v>0</v>
      </c>
      <c r="J33" s="24">
        <f>J30+J31+J32</f>
        <v>0</v>
      </c>
      <c r="K33" s="24">
        <f>K30+K31+K32</f>
        <v>0</v>
      </c>
      <c r="L33" s="24">
        <f>L30+L31+L32</f>
        <v>0</v>
      </c>
      <c r="M33" s="17">
        <f>J33+K33+L33</f>
        <v>0</v>
      </c>
      <c r="N33" s="24">
        <f>N30+N31+N32</f>
        <v>0</v>
      </c>
      <c r="O33" s="24">
        <f>O30+O31+O32</f>
        <v>0</v>
      </c>
      <c r="P33" s="24">
        <f>P30+P31+P32</f>
        <v>0</v>
      </c>
      <c r="Q33" s="17">
        <f>N33+O33+P33</f>
        <v>0</v>
      </c>
      <c r="R33" s="24">
        <f>E33+I33+M33+Q33</f>
        <v>0</v>
      </c>
    </row>
    <row r="34" spans="1:18">
      <c r="A34" s="23" t="s">
        <v>107</v>
      </c>
      <c r="B34" s="33">
        <f>B28-B33</f>
        <v>0</v>
      </c>
      <c r="C34" s="33">
        <f>C28-C33</f>
        <v>0</v>
      </c>
      <c r="D34" s="33">
        <f>D28-D33</f>
        <v>0</v>
      </c>
      <c r="E34" s="33">
        <f>SUM(B34:D34)</f>
        <v>0</v>
      </c>
      <c r="F34" s="33">
        <f>F28-F33</f>
        <v>0</v>
      </c>
      <c r="G34" s="33">
        <f>G28-G33</f>
        <v>0</v>
      </c>
      <c r="H34" s="33">
        <f>H28-H33</f>
        <v>0</v>
      </c>
      <c r="I34" s="33">
        <f>SUM(F34:H34)</f>
        <v>0</v>
      </c>
      <c r="J34" s="33">
        <f>J28-J33</f>
        <v>0</v>
      </c>
      <c r="K34" s="33">
        <f>K28-K33</f>
        <v>0</v>
      </c>
      <c r="L34" s="33">
        <f>L28-L33</f>
        <v>0</v>
      </c>
      <c r="M34" s="33">
        <f>SUM(J34:L34)</f>
        <v>0</v>
      </c>
      <c r="N34" s="33">
        <f>N28-N33</f>
        <v>0</v>
      </c>
      <c r="O34" s="33">
        <f>O28-O33</f>
        <v>-1.0000000002037268E-2</v>
      </c>
      <c r="P34" s="33">
        <f>P28-P33</f>
        <v>0</v>
      </c>
      <c r="Q34" s="33">
        <f>SUM(N34:P34)</f>
        <v>-1.0000000002037268E-2</v>
      </c>
      <c r="R34" s="33">
        <f>E34+I34+M34+Q34</f>
        <v>-1.0000000002037268E-2</v>
      </c>
    </row>
    <row r="35" spans="1:18" s="27" customFormat="1">
      <c r="A35" s="25" t="s">
        <v>108</v>
      </c>
      <c r="B35" s="36" t="e">
        <f t="shared" ref="B35:R35" si="9">B34/B9</f>
        <v>#DIV/0!</v>
      </c>
      <c r="C35" s="36" t="e">
        <f t="shared" si="9"/>
        <v>#DIV/0!</v>
      </c>
      <c r="D35" s="36" t="e">
        <f t="shared" si="9"/>
        <v>#DIV/0!</v>
      </c>
      <c r="E35" s="36" t="e">
        <f t="shared" si="9"/>
        <v>#DIV/0!</v>
      </c>
      <c r="F35" s="36" t="e">
        <f t="shared" si="9"/>
        <v>#DIV/0!</v>
      </c>
      <c r="G35" s="36" t="e">
        <f t="shared" si="9"/>
        <v>#DIV/0!</v>
      </c>
      <c r="H35" s="36" t="e">
        <f t="shared" si="9"/>
        <v>#DIV/0!</v>
      </c>
      <c r="I35" s="36" t="e">
        <f t="shared" si="9"/>
        <v>#DIV/0!</v>
      </c>
      <c r="J35" s="36" t="e">
        <f t="shared" si="9"/>
        <v>#DIV/0!</v>
      </c>
      <c r="K35" s="36" t="e">
        <f t="shared" si="9"/>
        <v>#DIV/0!</v>
      </c>
      <c r="L35" s="36" t="e">
        <f t="shared" si="9"/>
        <v>#DIV/0!</v>
      </c>
      <c r="M35" s="36" t="e">
        <f t="shared" si="9"/>
        <v>#DIV/0!</v>
      </c>
      <c r="N35" s="36" t="e">
        <f t="shared" si="9"/>
        <v>#DIV/0!</v>
      </c>
      <c r="O35" s="36" t="e">
        <f t="shared" si="9"/>
        <v>#DIV/0!</v>
      </c>
      <c r="P35" s="36" t="e">
        <f t="shared" si="9"/>
        <v>#DIV/0!</v>
      </c>
      <c r="Q35" s="36" t="e">
        <f t="shared" si="9"/>
        <v>#DIV/0!</v>
      </c>
      <c r="R35" s="36" t="e">
        <f t="shared" si="9"/>
        <v>#DIV/0!</v>
      </c>
    </row>
    <row r="36" spans="1:18">
      <c r="A36" s="38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</row>
    <row r="37" spans="1:18">
      <c r="A37" s="19" t="s">
        <v>109</v>
      </c>
      <c r="B37" s="11"/>
      <c r="C37" s="11"/>
      <c r="D37" s="11"/>
      <c r="E37" s="15">
        <f>B37+C37+D37</f>
        <v>0</v>
      </c>
      <c r="F37" s="11"/>
      <c r="G37" s="11"/>
      <c r="H37" s="11"/>
      <c r="I37" s="15">
        <f>F37+G37+H37</f>
        <v>0</v>
      </c>
      <c r="J37" s="11"/>
      <c r="K37" s="11"/>
      <c r="L37" s="11"/>
      <c r="M37" s="15">
        <f>J37+K37+L37</f>
        <v>0</v>
      </c>
      <c r="N37" s="11"/>
      <c r="O37" s="11"/>
      <c r="P37" s="11"/>
      <c r="Q37" s="15">
        <f>N37+O37+P37</f>
        <v>0</v>
      </c>
      <c r="R37" s="11">
        <f>E37+I37+M37+Q37</f>
        <v>0</v>
      </c>
    </row>
    <row r="38" spans="1:18">
      <c r="A38" s="16" t="s">
        <v>91</v>
      </c>
      <c r="B38" s="33">
        <f>B34-B37</f>
        <v>0</v>
      </c>
      <c r="C38" s="33">
        <f>C34-C37</f>
        <v>0</v>
      </c>
      <c r="D38" s="33">
        <f>D34-D37</f>
        <v>0</v>
      </c>
      <c r="E38" s="33">
        <f>B38+C38+D38</f>
        <v>0</v>
      </c>
      <c r="F38" s="33">
        <f>F34-F37</f>
        <v>0</v>
      </c>
      <c r="G38" s="33">
        <f>G34-G37</f>
        <v>0</v>
      </c>
      <c r="H38" s="33">
        <f>H34-H37</f>
        <v>0</v>
      </c>
      <c r="I38" s="33">
        <f>F38+G38+H38</f>
        <v>0</v>
      </c>
      <c r="J38" s="33">
        <f>J34-J37</f>
        <v>0</v>
      </c>
      <c r="K38" s="33">
        <f>K34-K37</f>
        <v>0</v>
      </c>
      <c r="L38" s="33">
        <f>L34-L37</f>
        <v>0</v>
      </c>
      <c r="M38" s="33">
        <f>J38+K38+L38</f>
        <v>0</v>
      </c>
      <c r="N38" s="33">
        <f>N34-N37</f>
        <v>0</v>
      </c>
      <c r="O38" s="33">
        <f>O34-O37</f>
        <v>-1.0000000002037268E-2</v>
      </c>
      <c r="P38" s="33">
        <f>P34-P37</f>
        <v>0</v>
      </c>
      <c r="Q38" s="33">
        <f>N38+O38+P38</f>
        <v>-1.0000000002037268E-2</v>
      </c>
      <c r="R38" s="22">
        <f>E38+I38+M38+Q38</f>
        <v>-1.0000000002037268E-2</v>
      </c>
    </row>
    <row r="39" spans="1:18" s="27" customFormat="1">
      <c r="A39" s="25" t="s">
        <v>120</v>
      </c>
      <c r="B39" s="36" t="e">
        <f t="shared" ref="B39:R39" si="10">B38/B9</f>
        <v>#DIV/0!</v>
      </c>
      <c r="C39" s="36" t="e">
        <f t="shared" si="10"/>
        <v>#DIV/0!</v>
      </c>
      <c r="D39" s="36" t="e">
        <f t="shared" si="10"/>
        <v>#DIV/0!</v>
      </c>
      <c r="E39" s="36" t="e">
        <f t="shared" si="10"/>
        <v>#DIV/0!</v>
      </c>
      <c r="F39" s="36" t="e">
        <f t="shared" si="10"/>
        <v>#DIV/0!</v>
      </c>
      <c r="G39" s="36" t="e">
        <f t="shared" si="10"/>
        <v>#DIV/0!</v>
      </c>
      <c r="H39" s="36" t="e">
        <f t="shared" si="10"/>
        <v>#DIV/0!</v>
      </c>
      <c r="I39" s="36" t="e">
        <f t="shared" si="10"/>
        <v>#DIV/0!</v>
      </c>
      <c r="J39" s="36" t="e">
        <f t="shared" si="10"/>
        <v>#DIV/0!</v>
      </c>
      <c r="K39" s="36" t="e">
        <f t="shared" si="10"/>
        <v>#DIV/0!</v>
      </c>
      <c r="L39" s="36" t="e">
        <f t="shared" si="10"/>
        <v>#DIV/0!</v>
      </c>
      <c r="M39" s="36" t="e">
        <f t="shared" si="10"/>
        <v>#DIV/0!</v>
      </c>
      <c r="N39" s="36" t="e">
        <f t="shared" si="10"/>
        <v>#DIV/0!</v>
      </c>
      <c r="O39" s="36" t="e">
        <f t="shared" si="10"/>
        <v>#DIV/0!</v>
      </c>
      <c r="P39" s="36" t="e">
        <f t="shared" si="10"/>
        <v>#DIV/0!</v>
      </c>
      <c r="Q39" s="36" t="e">
        <f t="shared" si="10"/>
        <v>#DIV/0!</v>
      </c>
      <c r="R39" s="36" t="e">
        <f t="shared" si="10"/>
        <v>#DIV/0!</v>
      </c>
    </row>
    <row r="40" spans="1:18">
      <c r="A40" s="41"/>
    </row>
    <row r="41" spans="1:18">
      <c r="A41" s="19" t="s">
        <v>121</v>
      </c>
      <c r="B41" s="84"/>
      <c r="C41" s="84"/>
      <c r="D41" s="11"/>
      <c r="E41" s="15">
        <f>B41+C41+D41</f>
        <v>0</v>
      </c>
      <c r="F41" s="11"/>
      <c r="G41" s="11"/>
      <c r="H41" s="11"/>
      <c r="I41" s="15">
        <f>F41+G41+H41</f>
        <v>0</v>
      </c>
      <c r="J41" s="11"/>
      <c r="K41" s="11"/>
      <c r="L41" s="11"/>
      <c r="M41" s="15">
        <f>J41+K41+L41</f>
        <v>0</v>
      </c>
      <c r="N41" s="11"/>
      <c r="O41" s="11"/>
      <c r="P41" s="11"/>
      <c r="Q41" s="15">
        <f>N41+O41+P41</f>
        <v>0</v>
      </c>
      <c r="R41" s="11">
        <f>E41+I41+M41+Q41</f>
        <v>0</v>
      </c>
    </row>
    <row r="42" spans="1:18">
      <c r="A42" s="19" t="s">
        <v>122</v>
      </c>
      <c r="B42" s="11"/>
      <c r="C42" s="11"/>
      <c r="D42" s="11"/>
      <c r="E42" s="15">
        <f>B42+C42+D42</f>
        <v>0</v>
      </c>
      <c r="F42" s="11"/>
      <c r="G42" s="11"/>
      <c r="H42" s="11"/>
      <c r="I42" s="15">
        <f>F42+G42+H42</f>
        <v>0</v>
      </c>
      <c r="J42" s="11"/>
      <c r="K42" s="11"/>
      <c r="L42" s="11"/>
      <c r="M42" s="15">
        <f>J42+K42+L42</f>
        <v>0</v>
      </c>
      <c r="N42" s="11"/>
      <c r="O42" s="11"/>
      <c r="P42" s="11"/>
      <c r="Q42" s="15">
        <f>N42+O42+P42</f>
        <v>0</v>
      </c>
      <c r="R42" s="11">
        <f>E42+I42+M42+Q42</f>
        <v>0</v>
      </c>
    </row>
    <row r="43" spans="1:18">
      <c r="A43" s="23" t="s">
        <v>123</v>
      </c>
      <c r="B43" s="24">
        <f t="shared" ref="B43:R43" si="11">B41-B42</f>
        <v>0</v>
      </c>
      <c r="C43" s="24">
        <f t="shared" si="11"/>
        <v>0</v>
      </c>
      <c r="D43" s="24">
        <f t="shared" si="11"/>
        <v>0</v>
      </c>
      <c r="E43" s="17">
        <f t="shared" si="11"/>
        <v>0</v>
      </c>
      <c r="F43" s="24">
        <f t="shared" si="11"/>
        <v>0</v>
      </c>
      <c r="G43" s="24">
        <f t="shared" si="11"/>
        <v>0</v>
      </c>
      <c r="H43" s="24">
        <f t="shared" si="11"/>
        <v>0</v>
      </c>
      <c r="I43" s="17">
        <f t="shared" si="11"/>
        <v>0</v>
      </c>
      <c r="J43" s="24">
        <f t="shared" si="11"/>
        <v>0</v>
      </c>
      <c r="K43" s="24">
        <f t="shared" si="11"/>
        <v>0</v>
      </c>
      <c r="L43" s="24">
        <f t="shared" si="11"/>
        <v>0</v>
      </c>
      <c r="M43" s="17">
        <f t="shared" si="11"/>
        <v>0</v>
      </c>
      <c r="N43" s="24">
        <f t="shared" si="11"/>
        <v>0</v>
      </c>
      <c r="O43" s="24">
        <f t="shared" si="11"/>
        <v>0</v>
      </c>
      <c r="P43" s="24">
        <f t="shared" si="11"/>
        <v>0</v>
      </c>
      <c r="Q43" s="17">
        <f t="shared" si="11"/>
        <v>0</v>
      </c>
      <c r="R43" s="17">
        <f t="shared" si="11"/>
        <v>0</v>
      </c>
    </row>
    <row r="44" spans="1:18">
      <c r="A44"/>
      <c r="B44" s="45"/>
      <c r="C44" s="45"/>
      <c r="D44" s="45"/>
      <c r="E44" s="45"/>
      <c r="F44" s="45"/>
      <c r="G44" s="45"/>
      <c r="H44" s="45"/>
      <c r="I44" s="45"/>
      <c r="J44" s="45"/>
      <c r="K44" s="54"/>
      <c r="L44" s="54"/>
      <c r="M44" s="54"/>
      <c r="N44" s="54"/>
      <c r="O44" s="45"/>
      <c r="P44" s="54"/>
      <c r="Q44" s="54"/>
      <c r="R44" s="54"/>
    </row>
    <row r="45" spans="1:18">
      <c r="A45" s="100" t="s">
        <v>124</v>
      </c>
      <c r="B45" s="45"/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</row>
    <row r="46" spans="1:18">
      <c r="A46" s="101" t="s">
        <v>125</v>
      </c>
      <c r="B46" s="45">
        <f t="shared" ref="B46:P46" si="12">IFERROR(B9/B4,0)</f>
        <v>0</v>
      </c>
      <c r="C46" s="45">
        <f t="shared" si="12"/>
        <v>0</v>
      </c>
      <c r="D46" s="45">
        <f t="shared" si="12"/>
        <v>0</v>
      </c>
      <c r="E46" s="45">
        <f>IFERROR(E9/SUM(B4:D4),0)</f>
        <v>0</v>
      </c>
      <c r="F46" s="45">
        <f>IFERROR(F9/F4,0)</f>
        <v>0</v>
      </c>
      <c r="G46" s="45">
        <f>IFERROR(G9/G4,0)</f>
        <v>0</v>
      </c>
      <c r="H46" s="45">
        <f t="shared" si="12"/>
        <v>0</v>
      </c>
      <c r="I46" s="45">
        <f>IFERROR(I9/SUM(F4:H4),0)</f>
        <v>0</v>
      </c>
      <c r="J46" s="45">
        <f>IFERROR(J9/J4,0)</f>
        <v>0</v>
      </c>
      <c r="K46" s="45">
        <f t="shared" si="12"/>
        <v>0</v>
      </c>
      <c r="L46" s="45">
        <f t="shared" si="12"/>
        <v>0</v>
      </c>
      <c r="M46" s="45">
        <f>IFERROR(M9/SUM(J4:L4),0)</f>
        <v>0</v>
      </c>
      <c r="N46" s="45">
        <f t="shared" si="12"/>
        <v>0</v>
      </c>
      <c r="O46" s="45">
        <f t="shared" si="12"/>
        <v>0</v>
      </c>
      <c r="P46" s="45">
        <f t="shared" si="12"/>
        <v>0</v>
      </c>
      <c r="Q46" s="45">
        <f>IFERROR(Q9/SUM(N4:P4),0)</f>
        <v>0</v>
      </c>
      <c r="R46" s="45">
        <f>IFERROR(R9/SUM(B4:D4,F4:H4,J4:L4,N4:P4),0)</f>
        <v>0</v>
      </c>
    </row>
    <row r="47" spans="1:18">
      <c r="A47" s="101" t="s">
        <v>126</v>
      </c>
      <c r="B47" s="45">
        <f t="shared" ref="B47:H47" si="13">IFERROR(B12/B4,0)</f>
        <v>0</v>
      </c>
      <c r="C47" s="45">
        <f t="shared" si="13"/>
        <v>0</v>
      </c>
      <c r="D47" s="45">
        <f t="shared" si="13"/>
        <v>0</v>
      </c>
      <c r="E47" s="45">
        <f>IFERROR(E12/SUM(B4:D4),0)</f>
        <v>0</v>
      </c>
      <c r="F47" s="45">
        <f>IFERROR(F12/F4,0)</f>
        <v>0</v>
      </c>
      <c r="G47" s="45">
        <f>IFERROR(G12/G4,0)</f>
        <v>0</v>
      </c>
      <c r="H47" s="45">
        <f t="shared" si="13"/>
        <v>0</v>
      </c>
      <c r="I47" s="45">
        <f>IFERROR(I12/SUM(F4:H4),0)</f>
        <v>0</v>
      </c>
      <c r="J47" s="45">
        <f>IFERROR(J12/J4,0)</f>
        <v>0</v>
      </c>
      <c r="K47" s="45">
        <f>IFERROR(K12/K4,0)</f>
        <v>0</v>
      </c>
      <c r="L47" s="45">
        <f>IFERROR(L12/L4,0)</f>
        <v>0</v>
      </c>
      <c r="M47" s="45">
        <f>IFERROR(M12/SUM(J4:L4),0)</f>
        <v>0</v>
      </c>
      <c r="N47" s="45">
        <f>IFERROR(N12/N4,0)</f>
        <v>0</v>
      </c>
      <c r="O47" s="45">
        <f>IFERROR(O12/O4,0)</f>
        <v>0</v>
      </c>
      <c r="P47" s="45">
        <f>IFERROR(P12/P4,0)</f>
        <v>0</v>
      </c>
      <c r="Q47" s="45">
        <f>IFERROR(Q12/SUM(N4:P4),0)</f>
        <v>0</v>
      </c>
      <c r="R47" s="45">
        <f>IFERROR(R12/SUM(B4:D4,F4:H4,J4:L4,N4:P4),0)</f>
        <v>0</v>
      </c>
    </row>
    <row r="48" spans="1:18">
      <c r="A48" s="101" t="s">
        <v>127</v>
      </c>
      <c r="B48" s="45">
        <f t="shared" ref="B48:R48" si="14">IFERROR(B9/(B12+B25),0)</f>
        <v>0</v>
      </c>
      <c r="C48" s="45">
        <f t="shared" si="14"/>
        <v>0</v>
      </c>
      <c r="D48" s="45">
        <f t="shared" si="14"/>
        <v>0</v>
      </c>
      <c r="E48" s="45">
        <f t="shared" si="14"/>
        <v>0</v>
      </c>
      <c r="F48" s="45">
        <f t="shared" si="14"/>
        <v>0</v>
      </c>
      <c r="G48" s="45">
        <f t="shared" si="14"/>
        <v>0</v>
      </c>
      <c r="H48" s="45">
        <f t="shared" si="14"/>
        <v>0</v>
      </c>
      <c r="I48" s="45">
        <f t="shared" si="14"/>
        <v>0</v>
      </c>
      <c r="J48" s="45">
        <f t="shared" si="14"/>
        <v>0</v>
      </c>
      <c r="K48" s="45">
        <f t="shared" si="14"/>
        <v>0</v>
      </c>
      <c r="L48" s="45">
        <f t="shared" si="14"/>
        <v>0</v>
      </c>
      <c r="M48" s="45">
        <f t="shared" si="14"/>
        <v>0</v>
      </c>
      <c r="N48" s="45">
        <f t="shared" si="14"/>
        <v>0</v>
      </c>
      <c r="O48" s="45">
        <f t="shared" si="14"/>
        <v>0</v>
      </c>
      <c r="P48" s="45">
        <f t="shared" si="14"/>
        <v>0</v>
      </c>
      <c r="Q48" s="45">
        <f t="shared" si="14"/>
        <v>0</v>
      </c>
      <c r="R48" s="45">
        <f t="shared" si="14"/>
        <v>0</v>
      </c>
    </row>
    <row r="49" spans="1:18">
      <c r="A49" s="101" t="s">
        <v>128</v>
      </c>
      <c r="B49" s="45">
        <f t="shared" ref="B49:R49" si="15">IFERROR((B14+B25)/B9,0)</f>
        <v>0</v>
      </c>
      <c r="C49" s="45">
        <f t="shared" si="15"/>
        <v>0</v>
      </c>
      <c r="D49" s="45">
        <f t="shared" si="15"/>
        <v>0</v>
      </c>
      <c r="E49" s="45">
        <f t="shared" si="15"/>
        <v>0</v>
      </c>
      <c r="F49" s="45">
        <f t="shared" si="15"/>
        <v>0</v>
      </c>
      <c r="G49" s="45">
        <f t="shared" si="15"/>
        <v>0</v>
      </c>
      <c r="H49" s="45">
        <f t="shared" si="15"/>
        <v>0</v>
      </c>
      <c r="I49" s="45">
        <f t="shared" si="15"/>
        <v>0</v>
      </c>
      <c r="J49" s="45">
        <f t="shared" si="15"/>
        <v>0</v>
      </c>
      <c r="K49" s="45">
        <f t="shared" si="15"/>
        <v>0</v>
      </c>
      <c r="L49" s="45">
        <f t="shared" si="15"/>
        <v>0</v>
      </c>
      <c r="M49" s="45">
        <f t="shared" si="15"/>
        <v>0</v>
      </c>
      <c r="N49" s="45">
        <f t="shared" si="15"/>
        <v>0</v>
      </c>
      <c r="O49" s="45">
        <f t="shared" si="15"/>
        <v>0</v>
      </c>
      <c r="P49" s="45">
        <f t="shared" si="15"/>
        <v>0</v>
      </c>
      <c r="Q49" s="45">
        <f t="shared" si="15"/>
        <v>0</v>
      </c>
      <c r="R49" s="45">
        <f t="shared" si="15"/>
        <v>0</v>
      </c>
    </row>
    <row r="50" spans="1:18">
      <c r="A50"/>
    </row>
    <row r="51" spans="1:18">
      <c r="A51"/>
    </row>
    <row r="52" spans="1:18">
      <c r="A52"/>
    </row>
    <row r="53" spans="1:18">
      <c r="A53"/>
    </row>
    <row r="54" spans="1:18">
      <c r="A54"/>
    </row>
    <row r="55" spans="1:18">
      <c r="A55"/>
    </row>
    <row r="56" spans="1:18">
      <c r="A56"/>
    </row>
    <row r="57" spans="1:18">
      <c r="A57"/>
    </row>
    <row r="58" spans="1:18">
      <c r="A58"/>
    </row>
    <row r="59" spans="1:18">
      <c r="A59"/>
    </row>
    <row r="60" spans="1:18">
      <c r="A60"/>
    </row>
    <row r="61" spans="1:18">
      <c r="A61"/>
    </row>
    <row r="62" spans="1:18">
      <c r="A62"/>
    </row>
    <row r="63" spans="1:18">
      <c r="A63"/>
    </row>
    <row r="64" spans="1:18">
      <c r="A64"/>
    </row>
    <row r="65" spans="1:1">
      <c r="A65"/>
    </row>
    <row r="105" spans="1:18">
      <c r="B105" t="e">
        <f>B140-B38/#REF!</f>
        <v>#REF!</v>
      </c>
      <c r="C105" t="e">
        <f>C140-C38/#REF!</f>
        <v>#REF!</v>
      </c>
      <c r="D105" s="102" t="e">
        <f>D140-D38/#REF!</f>
        <v>#REF!</v>
      </c>
      <c r="E105" t="e">
        <f>E140-E38/#REF!</f>
        <v>#REF!</v>
      </c>
      <c r="F105" t="e">
        <f>F140-F38/#REF!</f>
        <v>#REF!</v>
      </c>
      <c r="G105" t="e">
        <f>G140-G38/#REF!</f>
        <v>#REF!</v>
      </c>
      <c r="H105" t="e">
        <f>H140-H38/#REF!</f>
        <v>#REF!</v>
      </c>
      <c r="I105" t="e">
        <f>I140-I38/#REF!</f>
        <v>#REF!</v>
      </c>
      <c r="J105" t="e">
        <f>J140-J38/#REF!</f>
        <v>#REF!</v>
      </c>
      <c r="K105" t="e">
        <f>K140-K38/#REF!</f>
        <v>#REF!</v>
      </c>
      <c r="L105" t="e">
        <f>L140-L38/#REF!</f>
        <v>#REF!</v>
      </c>
      <c r="M105" t="e">
        <f>M140-M38/#REF!</f>
        <v>#REF!</v>
      </c>
      <c r="N105" t="e">
        <f>N140-N38/#REF!</f>
        <v>#REF!</v>
      </c>
      <c r="O105" t="e">
        <f>O140-O38/#REF!</f>
        <v>#REF!</v>
      </c>
      <c r="P105" t="e">
        <f>P140-P38/#REF!</f>
        <v>#REF!</v>
      </c>
      <c r="Q105" t="e">
        <f>Q140-Q38/#REF!</f>
        <v>#REF!</v>
      </c>
      <c r="R105" t="e">
        <f>R140-R38/#REF!</f>
        <v>#REF!</v>
      </c>
    </row>
    <row r="106" spans="1:18">
      <c r="A106" s="5" t="s">
        <v>129</v>
      </c>
      <c r="B106" s="6" t="s">
        <v>13</v>
      </c>
      <c r="C106" s="6" t="s">
        <v>4</v>
      </c>
      <c r="D106" s="6" t="s">
        <v>5</v>
      </c>
      <c r="E106" s="7" t="s">
        <v>14</v>
      </c>
      <c r="F106" s="6" t="s">
        <v>133</v>
      </c>
      <c r="G106" s="6" t="s">
        <v>134</v>
      </c>
      <c r="H106" s="6" t="s">
        <v>135</v>
      </c>
      <c r="I106" s="7" t="s">
        <v>15</v>
      </c>
      <c r="J106" s="6" t="s">
        <v>16</v>
      </c>
      <c r="K106" s="6" t="s">
        <v>8</v>
      </c>
      <c r="L106" s="6" t="s">
        <v>9</v>
      </c>
      <c r="M106" s="7" t="s">
        <v>17</v>
      </c>
      <c r="N106" s="6" t="s">
        <v>136</v>
      </c>
      <c r="O106" s="6" t="s">
        <v>137</v>
      </c>
      <c r="P106" s="6" t="s">
        <v>138</v>
      </c>
      <c r="Q106" s="7" t="s">
        <v>18</v>
      </c>
      <c r="R106" s="6" t="s">
        <v>19</v>
      </c>
    </row>
    <row r="107" spans="1:18">
      <c r="A107" s="9" t="s">
        <v>20</v>
      </c>
      <c r="B107" s="55" t="e">
        <f>B5/#REF!</f>
        <v>#REF!</v>
      </c>
      <c r="C107" s="55" t="e">
        <f>C5/#REF!</f>
        <v>#REF!</v>
      </c>
      <c r="D107" s="55" t="e">
        <f>D5/#REF!</f>
        <v>#REF!</v>
      </c>
      <c r="E107" s="11" t="e">
        <f>SUM(B107:D107)</f>
        <v>#REF!</v>
      </c>
      <c r="F107" s="55" t="e">
        <f>F5/#REF!</f>
        <v>#REF!</v>
      </c>
      <c r="G107" s="55" t="e">
        <f>G5/#REF!</f>
        <v>#REF!</v>
      </c>
      <c r="H107" s="55" t="e">
        <f>H5/#REF!</f>
        <v>#REF!</v>
      </c>
      <c r="I107" s="11" t="e">
        <f>SUM(F107:H107)</f>
        <v>#REF!</v>
      </c>
      <c r="J107" s="55" t="e">
        <f>J5/#REF!</f>
        <v>#REF!</v>
      </c>
      <c r="K107" s="55" t="e">
        <f>K5/#REF!</f>
        <v>#REF!</v>
      </c>
      <c r="L107" s="55" t="e">
        <f>L5/#REF!</f>
        <v>#REF!</v>
      </c>
      <c r="M107" s="11" t="e">
        <f>SUM(J107:L107)</f>
        <v>#REF!</v>
      </c>
      <c r="N107" s="55" t="e">
        <f>N5/#REF!</f>
        <v>#REF!</v>
      </c>
      <c r="O107" s="55" t="e">
        <f>O5/#REF!</f>
        <v>#REF!</v>
      </c>
      <c r="P107" s="55" t="e">
        <f>P5/#REF!</f>
        <v>#REF!</v>
      </c>
      <c r="Q107" s="11" t="e">
        <f>SUM(N107:P107)</f>
        <v>#REF!</v>
      </c>
      <c r="R107" s="11" t="e">
        <f>E107+I107+M107+Q107</f>
        <v>#REF!</v>
      </c>
    </row>
    <row r="108" spans="1:18">
      <c r="A108" s="9" t="s">
        <v>92</v>
      </c>
      <c r="B108" s="55" t="e">
        <f>B6/#REF!</f>
        <v>#REF!</v>
      </c>
      <c r="C108" s="55" t="e">
        <f>C6/#REF!</f>
        <v>#REF!</v>
      </c>
      <c r="D108" s="55" t="e">
        <f>D6/#REF!</f>
        <v>#REF!</v>
      </c>
      <c r="E108" s="11" t="e">
        <f>SUM(B108:D108)</f>
        <v>#REF!</v>
      </c>
      <c r="F108" s="55" t="e">
        <f>F6/#REF!</f>
        <v>#REF!</v>
      </c>
      <c r="G108" s="55" t="e">
        <f>G6/#REF!</f>
        <v>#REF!</v>
      </c>
      <c r="H108" s="55" t="e">
        <f>H6/#REF!</f>
        <v>#REF!</v>
      </c>
      <c r="I108" s="11" t="e">
        <f>SUM(F108:H108)</f>
        <v>#REF!</v>
      </c>
      <c r="J108" s="55" t="e">
        <f>J6/#REF!</f>
        <v>#REF!</v>
      </c>
      <c r="K108" s="55" t="e">
        <f>K6/#REF!</f>
        <v>#REF!</v>
      </c>
      <c r="L108" s="55" t="e">
        <f>L6/#REF!</f>
        <v>#REF!</v>
      </c>
      <c r="M108" s="11" t="e">
        <f>SUM(J108:L108)</f>
        <v>#REF!</v>
      </c>
      <c r="N108" s="55" t="e">
        <f>N6/#REF!</f>
        <v>#REF!</v>
      </c>
      <c r="O108" s="55" t="e">
        <f>O6/#REF!</f>
        <v>#REF!</v>
      </c>
      <c r="P108" s="55" t="e">
        <f>P6/#REF!</f>
        <v>#REF!</v>
      </c>
      <c r="Q108" s="11" t="e">
        <f>SUM(N108:P108)</f>
        <v>#REF!</v>
      </c>
      <c r="R108" s="11" t="e">
        <f t="shared" ref="R108:R123" si="16">E108+I108+M108+Q108</f>
        <v>#REF!</v>
      </c>
    </row>
    <row r="109" spans="1:18">
      <c r="A109" s="9" t="s">
        <v>21</v>
      </c>
      <c r="B109" s="55" t="e">
        <f>B7/#REF!</f>
        <v>#REF!</v>
      </c>
      <c r="C109" s="55" t="e">
        <f>C7/#REF!</f>
        <v>#REF!</v>
      </c>
      <c r="D109" s="55" t="e">
        <f>D7/#REF!</f>
        <v>#REF!</v>
      </c>
      <c r="E109" s="11" t="e">
        <f>SUM(B109:D109)</f>
        <v>#REF!</v>
      </c>
      <c r="F109" s="55" t="e">
        <f>F7/#REF!</f>
        <v>#REF!</v>
      </c>
      <c r="G109" s="55" t="e">
        <f>G7/#REF!</f>
        <v>#REF!</v>
      </c>
      <c r="H109" s="55" t="e">
        <f>H7/#REF!</f>
        <v>#REF!</v>
      </c>
      <c r="I109" s="11" t="e">
        <f>SUM(F109:H109)</f>
        <v>#REF!</v>
      </c>
      <c r="J109" s="55" t="e">
        <f>J7/#REF!</f>
        <v>#REF!</v>
      </c>
      <c r="K109" s="55" t="e">
        <f>K7/#REF!</f>
        <v>#REF!</v>
      </c>
      <c r="L109" s="55" t="e">
        <f>L7/#REF!</f>
        <v>#REF!</v>
      </c>
      <c r="M109" s="11" t="e">
        <f>SUM(J109:L109)</f>
        <v>#REF!</v>
      </c>
      <c r="N109" s="55" t="e">
        <f>N7/#REF!</f>
        <v>#REF!</v>
      </c>
      <c r="O109" s="55" t="e">
        <f>O7/#REF!</f>
        <v>#REF!</v>
      </c>
      <c r="P109" s="55" t="e">
        <f>P7/#REF!</f>
        <v>#REF!</v>
      </c>
      <c r="Q109" s="11" t="e">
        <f>SUM(N109:P109)</f>
        <v>#REF!</v>
      </c>
      <c r="R109" s="11" t="e">
        <f t="shared" si="16"/>
        <v>#REF!</v>
      </c>
    </row>
    <row r="110" spans="1:18">
      <c r="A110" s="9" t="s">
        <v>22</v>
      </c>
      <c r="B110" s="55" t="e">
        <f>B8/#REF!</f>
        <v>#REF!</v>
      </c>
      <c r="C110" s="55" t="e">
        <f>C8/#REF!</f>
        <v>#REF!</v>
      </c>
      <c r="D110" s="55" t="e">
        <f>D8/#REF!</f>
        <v>#REF!</v>
      </c>
      <c r="E110" s="11" t="e">
        <f t="shared" ref="E110:E123" si="17">SUM(B110:D110)</f>
        <v>#REF!</v>
      </c>
      <c r="F110" s="55" t="e">
        <f>F8/#REF!</f>
        <v>#REF!</v>
      </c>
      <c r="G110" s="55" t="e">
        <f>G8/#REF!</f>
        <v>#REF!</v>
      </c>
      <c r="H110" s="55" t="e">
        <f>H8/#REF!</f>
        <v>#REF!</v>
      </c>
      <c r="I110" s="11" t="e">
        <f t="shared" ref="I110:I123" si="18">SUM(F110:H110)</f>
        <v>#REF!</v>
      </c>
      <c r="J110" s="55" t="e">
        <f>J8/#REF!</f>
        <v>#REF!</v>
      </c>
      <c r="K110" s="55" t="e">
        <f>K8/#REF!</f>
        <v>#REF!</v>
      </c>
      <c r="L110" s="55" t="e">
        <f>L8/#REF!</f>
        <v>#REF!</v>
      </c>
      <c r="M110" s="11" t="e">
        <f t="shared" ref="M110:M123" si="19">SUM(J110:L110)</f>
        <v>#REF!</v>
      </c>
      <c r="N110" s="55" t="e">
        <f>N8/#REF!</f>
        <v>#REF!</v>
      </c>
      <c r="O110" s="55" t="e">
        <f>O8/#REF!</f>
        <v>#REF!</v>
      </c>
      <c r="P110" s="55" t="e">
        <f>P8/#REF!</f>
        <v>#REF!</v>
      </c>
      <c r="Q110" s="11" t="e">
        <f t="shared" ref="Q110:Q123" si="20">SUM(N110:P110)</f>
        <v>#REF!</v>
      </c>
      <c r="R110" s="11" t="e">
        <f t="shared" si="16"/>
        <v>#REF!</v>
      </c>
    </row>
    <row r="111" spans="1:18">
      <c r="A111" s="16" t="s">
        <v>23</v>
      </c>
      <c r="B111" s="17" t="e">
        <f>B109-B110</f>
        <v>#REF!</v>
      </c>
      <c r="C111" s="17" t="e">
        <f>C109-C110</f>
        <v>#REF!</v>
      </c>
      <c r="D111" s="17" t="e">
        <f>D109-D110</f>
        <v>#REF!</v>
      </c>
      <c r="E111" s="18" t="e">
        <f t="shared" si="17"/>
        <v>#REF!</v>
      </c>
      <c r="F111" s="17" t="e">
        <f>F109-F110</f>
        <v>#REF!</v>
      </c>
      <c r="G111" s="17" t="e">
        <f>G109-G110</f>
        <v>#REF!</v>
      </c>
      <c r="H111" s="17" t="e">
        <f>H109-H110</f>
        <v>#REF!</v>
      </c>
      <c r="I111" s="18" t="e">
        <f t="shared" si="18"/>
        <v>#REF!</v>
      </c>
      <c r="J111" s="17" t="e">
        <f>J109-J110</f>
        <v>#REF!</v>
      </c>
      <c r="K111" s="17" t="e">
        <f>K109-K110</f>
        <v>#REF!</v>
      </c>
      <c r="L111" s="17" t="e">
        <f>L109-L110</f>
        <v>#REF!</v>
      </c>
      <c r="M111" s="18" t="e">
        <f t="shared" si="19"/>
        <v>#REF!</v>
      </c>
      <c r="N111" s="17" t="e">
        <f>N109-N110</f>
        <v>#REF!</v>
      </c>
      <c r="O111" s="17" t="e">
        <f>O109-O110</f>
        <v>#REF!</v>
      </c>
      <c r="P111" s="17" t="e">
        <f>P109-P110</f>
        <v>#REF!</v>
      </c>
      <c r="Q111" s="18" t="e">
        <f t="shared" si="20"/>
        <v>#REF!</v>
      </c>
      <c r="R111" s="18" t="e">
        <f t="shared" si="16"/>
        <v>#REF!</v>
      </c>
    </row>
    <row r="112" spans="1:18">
      <c r="A112" s="9" t="s">
        <v>98</v>
      </c>
      <c r="B112" s="55" t="e">
        <f>B10/#REF!</f>
        <v>#REF!</v>
      </c>
      <c r="C112" s="55" t="e">
        <f>C10/#REF!</f>
        <v>#REF!</v>
      </c>
      <c r="D112" s="55" t="e">
        <f>D10/#REF!</f>
        <v>#REF!</v>
      </c>
      <c r="E112" s="11" t="e">
        <f t="shared" si="17"/>
        <v>#REF!</v>
      </c>
      <c r="F112" s="55" t="e">
        <f>F10/#REF!</f>
        <v>#REF!</v>
      </c>
      <c r="G112" s="55" t="e">
        <f>G10/#REF!</f>
        <v>#REF!</v>
      </c>
      <c r="H112" s="55" t="e">
        <f>H10/#REF!</f>
        <v>#REF!</v>
      </c>
      <c r="I112" s="11" t="e">
        <f t="shared" si="18"/>
        <v>#REF!</v>
      </c>
      <c r="J112" s="55" t="e">
        <f>J10/#REF!</f>
        <v>#REF!</v>
      </c>
      <c r="K112" s="55" t="e">
        <f>K10/#REF!</f>
        <v>#REF!</v>
      </c>
      <c r="L112" s="55" t="e">
        <f>L10/#REF!</f>
        <v>#REF!</v>
      </c>
      <c r="M112" s="11" t="e">
        <f t="shared" si="19"/>
        <v>#REF!</v>
      </c>
      <c r="N112" s="55" t="e">
        <f>N10/#REF!</f>
        <v>#REF!</v>
      </c>
      <c r="O112" s="55" t="e">
        <f>O10/#REF!</f>
        <v>#REF!</v>
      </c>
      <c r="P112" s="55" t="e">
        <f>P10/#REF!</f>
        <v>#REF!</v>
      </c>
      <c r="Q112" s="11" t="e">
        <f t="shared" si="20"/>
        <v>#REF!</v>
      </c>
      <c r="R112" s="11" t="e">
        <f t="shared" si="16"/>
        <v>#REF!</v>
      </c>
    </row>
    <row r="113" spans="1:18">
      <c r="A113" s="9" t="s">
        <v>99</v>
      </c>
      <c r="B113" s="55" t="e">
        <f>B11/#REF!</f>
        <v>#REF!</v>
      </c>
      <c r="C113" s="55" t="e">
        <f>C11/#REF!</f>
        <v>#REF!</v>
      </c>
      <c r="D113" s="55" t="e">
        <f>D11/#REF!</f>
        <v>#REF!</v>
      </c>
      <c r="E113" s="11" t="e">
        <f t="shared" si="17"/>
        <v>#REF!</v>
      </c>
      <c r="F113" s="55" t="e">
        <f>F11/#REF!</f>
        <v>#REF!</v>
      </c>
      <c r="G113" s="55" t="e">
        <f>G11/#REF!</f>
        <v>#REF!</v>
      </c>
      <c r="H113" s="55" t="e">
        <f>H11/#REF!</f>
        <v>#REF!</v>
      </c>
      <c r="I113" s="11" t="e">
        <f t="shared" si="18"/>
        <v>#REF!</v>
      </c>
      <c r="J113" s="55" t="e">
        <f>J11/#REF!</f>
        <v>#REF!</v>
      </c>
      <c r="K113" s="55" t="e">
        <f>K11/#REF!</f>
        <v>#REF!</v>
      </c>
      <c r="L113" s="55" t="e">
        <f>L11/#REF!</f>
        <v>#REF!</v>
      </c>
      <c r="M113" s="11" t="e">
        <f t="shared" si="19"/>
        <v>#REF!</v>
      </c>
      <c r="N113" s="55" t="e">
        <f>N11/#REF!</f>
        <v>#REF!</v>
      </c>
      <c r="O113" s="55" t="e">
        <f>O11/#REF!</f>
        <v>#REF!</v>
      </c>
      <c r="P113" s="55" t="e">
        <f>P11/#REF!</f>
        <v>#REF!</v>
      </c>
      <c r="Q113" s="11" t="e">
        <f t="shared" si="20"/>
        <v>#REF!</v>
      </c>
      <c r="R113" s="11" t="e">
        <f t="shared" si="16"/>
        <v>#REF!</v>
      </c>
    </row>
    <row r="114" spans="1:18">
      <c r="A114" s="19" t="s">
        <v>24</v>
      </c>
      <c r="B114" s="55" t="e">
        <f>B12/#REF!</f>
        <v>#REF!</v>
      </c>
      <c r="C114" s="55" t="e">
        <f>C12/#REF!</f>
        <v>#REF!</v>
      </c>
      <c r="D114" s="55" t="e">
        <f>D12/#REF!</f>
        <v>#REF!</v>
      </c>
      <c r="E114" s="11" t="e">
        <f t="shared" si="17"/>
        <v>#REF!</v>
      </c>
      <c r="F114" s="55" t="e">
        <f>F12/#REF!</f>
        <v>#REF!</v>
      </c>
      <c r="G114" s="55" t="e">
        <f>G12/#REF!</f>
        <v>#REF!</v>
      </c>
      <c r="H114" s="55" t="e">
        <f>H12/#REF!</f>
        <v>#REF!</v>
      </c>
      <c r="I114" s="11" t="e">
        <f t="shared" si="18"/>
        <v>#REF!</v>
      </c>
      <c r="J114" s="55" t="e">
        <f>J12/#REF!</f>
        <v>#REF!</v>
      </c>
      <c r="K114" s="55" t="e">
        <f>K12/#REF!</f>
        <v>#REF!</v>
      </c>
      <c r="L114" s="55" t="e">
        <f>L12/#REF!</f>
        <v>#REF!</v>
      </c>
      <c r="M114" s="11" t="e">
        <f t="shared" si="19"/>
        <v>#REF!</v>
      </c>
      <c r="N114" s="55" t="e">
        <f>N12/#REF!</f>
        <v>#REF!</v>
      </c>
      <c r="O114" s="55" t="e">
        <f>O12/#REF!</f>
        <v>#REF!</v>
      </c>
      <c r="P114" s="55" t="e">
        <f>P12/#REF!</f>
        <v>#REF!</v>
      </c>
      <c r="Q114" s="11" t="e">
        <f t="shared" si="20"/>
        <v>#REF!</v>
      </c>
      <c r="R114" s="11" t="e">
        <f t="shared" si="16"/>
        <v>#REF!</v>
      </c>
    </row>
    <row r="115" spans="1:18">
      <c r="A115" s="20" t="s">
        <v>25</v>
      </c>
      <c r="B115" s="55" t="e">
        <f>B13/#REF!</f>
        <v>#REF!</v>
      </c>
      <c r="C115" s="55" t="e">
        <f>C13/#REF!</f>
        <v>#REF!</v>
      </c>
      <c r="D115" s="55" t="e">
        <f>D13/#REF!</f>
        <v>#REF!</v>
      </c>
      <c r="E115" s="11" t="e">
        <f t="shared" si="17"/>
        <v>#REF!</v>
      </c>
      <c r="F115" s="55" t="e">
        <f>F13/#REF!</f>
        <v>#REF!</v>
      </c>
      <c r="G115" s="55" t="e">
        <f>G13/#REF!</f>
        <v>#REF!</v>
      </c>
      <c r="H115" s="55" t="e">
        <f>H13/#REF!</f>
        <v>#REF!</v>
      </c>
      <c r="I115" s="11" t="e">
        <f t="shared" si="18"/>
        <v>#REF!</v>
      </c>
      <c r="J115" s="55" t="e">
        <f>J13/#REF!</f>
        <v>#REF!</v>
      </c>
      <c r="K115" s="55" t="e">
        <f>K13/#REF!</f>
        <v>#REF!</v>
      </c>
      <c r="L115" s="55" t="e">
        <f>L13/#REF!</f>
        <v>#REF!</v>
      </c>
      <c r="M115" s="11" t="e">
        <f t="shared" si="19"/>
        <v>#REF!</v>
      </c>
      <c r="N115" s="55" t="e">
        <f>N13/#REF!</f>
        <v>#REF!</v>
      </c>
      <c r="O115" s="55" t="e">
        <f>O13/#REF!</f>
        <v>#REF!</v>
      </c>
      <c r="P115" s="55" t="e">
        <f>P13/#REF!</f>
        <v>#REF!</v>
      </c>
      <c r="Q115" s="11" t="e">
        <f t="shared" si="20"/>
        <v>#REF!</v>
      </c>
      <c r="R115" s="11" t="e">
        <f t="shared" si="16"/>
        <v>#REF!</v>
      </c>
    </row>
    <row r="116" spans="1:18">
      <c r="A116" s="20" t="s">
        <v>110</v>
      </c>
      <c r="B116" s="55" t="e">
        <f>B14/#REF!</f>
        <v>#REF!</v>
      </c>
      <c r="C116" s="55" t="e">
        <f>C14/#REF!</f>
        <v>#REF!</v>
      </c>
      <c r="D116" s="55" t="e">
        <f>D14/#REF!</f>
        <v>#REF!</v>
      </c>
      <c r="E116" s="11" t="e">
        <f t="shared" si="17"/>
        <v>#REF!</v>
      </c>
      <c r="F116" s="55" t="e">
        <f>F14/#REF!</f>
        <v>#REF!</v>
      </c>
      <c r="G116" s="55" t="e">
        <f>G14/#REF!</f>
        <v>#REF!</v>
      </c>
      <c r="H116" s="55" t="e">
        <f>H14/#REF!</f>
        <v>#REF!</v>
      </c>
      <c r="I116" s="11" t="e">
        <f t="shared" si="18"/>
        <v>#REF!</v>
      </c>
      <c r="J116" s="55" t="e">
        <f>J14/#REF!</f>
        <v>#REF!</v>
      </c>
      <c r="K116" s="55" t="e">
        <f>K14/#REF!</f>
        <v>#REF!</v>
      </c>
      <c r="L116" s="55" t="e">
        <f>L14/#REF!</f>
        <v>#REF!</v>
      </c>
      <c r="M116" s="11" t="e">
        <f t="shared" si="19"/>
        <v>#REF!</v>
      </c>
      <c r="N116" s="55" t="e">
        <f>N14/#REF!</f>
        <v>#REF!</v>
      </c>
      <c r="O116" s="55" t="e">
        <f>O14/#REF!</f>
        <v>#REF!</v>
      </c>
      <c r="P116" s="55" t="e">
        <f>P14/#REF!</f>
        <v>#REF!</v>
      </c>
      <c r="Q116" s="11" t="e">
        <f t="shared" si="20"/>
        <v>#REF!</v>
      </c>
      <c r="R116" s="11" t="e">
        <f t="shared" si="16"/>
        <v>#REF!</v>
      </c>
    </row>
    <row r="117" spans="1:18">
      <c r="A117" s="9" t="s">
        <v>26</v>
      </c>
      <c r="B117" s="55" t="e">
        <f>B15/#REF!</f>
        <v>#REF!</v>
      </c>
      <c r="C117" s="55" t="e">
        <f>C15/#REF!</f>
        <v>#REF!</v>
      </c>
      <c r="D117" s="55" t="e">
        <f>D15/#REF!</f>
        <v>#REF!</v>
      </c>
      <c r="E117" s="11" t="e">
        <f t="shared" si="17"/>
        <v>#REF!</v>
      </c>
      <c r="F117" s="55" t="e">
        <f>F15/#REF!</f>
        <v>#REF!</v>
      </c>
      <c r="G117" s="55" t="e">
        <f>G15/#REF!</f>
        <v>#REF!</v>
      </c>
      <c r="H117" s="55" t="e">
        <f>H15/#REF!</f>
        <v>#REF!</v>
      </c>
      <c r="I117" s="11" t="e">
        <f t="shared" si="18"/>
        <v>#REF!</v>
      </c>
      <c r="J117" s="55" t="e">
        <f>J15/#REF!</f>
        <v>#REF!</v>
      </c>
      <c r="K117" s="55" t="e">
        <f>K15/#REF!</f>
        <v>#REF!</v>
      </c>
      <c r="L117" s="55" t="e">
        <f>L15/#REF!</f>
        <v>#REF!</v>
      </c>
      <c r="M117" s="11" t="e">
        <f t="shared" si="19"/>
        <v>#REF!</v>
      </c>
      <c r="N117" s="55" t="e">
        <f>N15/#REF!</f>
        <v>#REF!</v>
      </c>
      <c r="O117" s="55" t="e">
        <f>O15/#REF!</f>
        <v>#REF!</v>
      </c>
      <c r="P117" s="55" t="e">
        <f>P15/#REF!</f>
        <v>#REF!</v>
      </c>
      <c r="Q117" s="11" t="e">
        <f t="shared" si="20"/>
        <v>#REF!</v>
      </c>
      <c r="R117" s="11" t="e">
        <f t="shared" si="16"/>
        <v>#REF!</v>
      </c>
    </row>
    <row r="118" spans="1:18">
      <c r="A118" s="9" t="s">
        <v>111</v>
      </c>
      <c r="B118" s="55" t="e">
        <f>B16/#REF!</f>
        <v>#REF!</v>
      </c>
      <c r="C118" s="55" t="e">
        <f>C16/#REF!</f>
        <v>#REF!</v>
      </c>
      <c r="D118" s="55" t="e">
        <f>D16/#REF!</f>
        <v>#REF!</v>
      </c>
      <c r="E118" s="11" t="e">
        <f t="shared" si="17"/>
        <v>#REF!</v>
      </c>
      <c r="F118" s="55" t="e">
        <f>F16/#REF!</f>
        <v>#REF!</v>
      </c>
      <c r="G118" s="55" t="e">
        <f>G16/#REF!</f>
        <v>#REF!</v>
      </c>
      <c r="H118" s="55" t="e">
        <f>H16/#REF!</f>
        <v>#REF!</v>
      </c>
      <c r="I118" s="11" t="e">
        <f t="shared" si="18"/>
        <v>#REF!</v>
      </c>
      <c r="J118" s="55" t="e">
        <f>J16/#REF!</f>
        <v>#REF!</v>
      </c>
      <c r="K118" s="55" t="e">
        <f>K16/#REF!</f>
        <v>#REF!</v>
      </c>
      <c r="L118" s="55" t="e">
        <f>L16/#REF!</f>
        <v>#REF!</v>
      </c>
      <c r="M118" s="11" t="e">
        <f t="shared" si="19"/>
        <v>#REF!</v>
      </c>
      <c r="N118" s="55" t="e">
        <f>N16/#REF!</f>
        <v>#REF!</v>
      </c>
      <c r="O118" s="55" t="e">
        <f>O16/#REF!</f>
        <v>#REF!</v>
      </c>
      <c r="P118" s="55" t="e">
        <f>P16/#REF!</f>
        <v>#REF!</v>
      </c>
      <c r="Q118" s="11" t="e">
        <f t="shared" si="20"/>
        <v>#REF!</v>
      </c>
      <c r="R118" s="11" t="e">
        <f t="shared" si="16"/>
        <v>#REF!</v>
      </c>
    </row>
    <row r="119" spans="1:18">
      <c r="A119" s="21" t="s">
        <v>112</v>
      </c>
      <c r="B119" s="55" t="e">
        <f>B17/#REF!</f>
        <v>#REF!</v>
      </c>
      <c r="C119" s="55" t="e">
        <f>C17/#REF!</f>
        <v>#REF!</v>
      </c>
      <c r="D119" s="55" t="e">
        <f>D17/#REF!</f>
        <v>#REF!</v>
      </c>
      <c r="E119" s="11" t="e">
        <f t="shared" si="17"/>
        <v>#REF!</v>
      </c>
      <c r="F119" s="55" t="e">
        <f>F17/#REF!</f>
        <v>#REF!</v>
      </c>
      <c r="G119" s="55" t="e">
        <f>G17/#REF!</f>
        <v>#REF!</v>
      </c>
      <c r="H119" s="55" t="e">
        <f>H17/#REF!</f>
        <v>#REF!</v>
      </c>
      <c r="I119" s="11" t="e">
        <f t="shared" si="18"/>
        <v>#REF!</v>
      </c>
      <c r="J119" s="55" t="e">
        <f>J17/#REF!</f>
        <v>#REF!</v>
      </c>
      <c r="K119" s="55" t="e">
        <f>K17/#REF!</f>
        <v>#REF!</v>
      </c>
      <c r="L119" s="55" t="e">
        <f>L17/#REF!</f>
        <v>#REF!</v>
      </c>
      <c r="M119" s="11" t="e">
        <f t="shared" si="19"/>
        <v>#REF!</v>
      </c>
      <c r="N119" s="55" t="e">
        <f>N17/#REF!</f>
        <v>#REF!</v>
      </c>
      <c r="O119" s="55" t="e">
        <f>O17/#REF!</f>
        <v>#REF!</v>
      </c>
      <c r="P119" s="55" t="e">
        <f>P17/#REF!</f>
        <v>#REF!</v>
      </c>
      <c r="Q119" s="11" t="e">
        <f t="shared" si="20"/>
        <v>#REF!</v>
      </c>
      <c r="R119" s="11" t="e">
        <f t="shared" si="16"/>
        <v>#REF!</v>
      </c>
    </row>
    <row r="120" spans="1:18">
      <c r="A120" s="21" t="s">
        <v>113</v>
      </c>
      <c r="B120" s="55" t="e">
        <f>B18/#REF!</f>
        <v>#REF!</v>
      </c>
      <c r="C120" s="55" t="e">
        <f>C18/#REF!</f>
        <v>#REF!</v>
      </c>
      <c r="D120" s="55" t="e">
        <f>D18/#REF!</f>
        <v>#REF!</v>
      </c>
      <c r="E120" s="11" t="e">
        <f t="shared" si="17"/>
        <v>#REF!</v>
      </c>
      <c r="F120" s="55" t="e">
        <f>F18/#REF!</f>
        <v>#REF!</v>
      </c>
      <c r="G120" s="55" t="e">
        <f>G18/#REF!</f>
        <v>#REF!</v>
      </c>
      <c r="H120" s="55" t="e">
        <f>H18/#REF!</f>
        <v>#REF!</v>
      </c>
      <c r="I120" s="11" t="e">
        <f t="shared" si="18"/>
        <v>#REF!</v>
      </c>
      <c r="J120" s="55" t="e">
        <f>J18/#REF!</f>
        <v>#REF!</v>
      </c>
      <c r="K120" s="55" t="e">
        <f>K18/#REF!</f>
        <v>#REF!</v>
      </c>
      <c r="L120" s="55" t="e">
        <f>L18/#REF!</f>
        <v>#REF!</v>
      </c>
      <c r="M120" s="11" t="e">
        <f t="shared" si="19"/>
        <v>#REF!</v>
      </c>
      <c r="N120" s="55" t="e">
        <f>N18/#REF!</f>
        <v>#REF!</v>
      </c>
      <c r="O120" s="55" t="e">
        <f>O18/#REF!</f>
        <v>#REF!</v>
      </c>
      <c r="P120" s="55" t="e">
        <f>P18/#REF!</f>
        <v>#REF!</v>
      </c>
      <c r="Q120" s="11" t="e">
        <f t="shared" si="20"/>
        <v>#REF!</v>
      </c>
      <c r="R120" s="11" t="e">
        <f t="shared" si="16"/>
        <v>#REF!</v>
      </c>
    </row>
    <row r="121" spans="1:18">
      <c r="A121" s="21" t="s">
        <v>114</v>
      </c>
      <c r="B121" s="55" t="e">
        <f>B19/#REF!</f>
        <v>#REF!</v>
      </c>
      <c r="C121" s="55" t="e">
        <f>C19/#REF!</f>
        <v>#REF!</v>
      </c>
      <c r="D121" s="55" t="e">
        <f>D19/#REF!</f>
        <v>#REF!</v>
      </c>
      <c r="E121" s="11" t="e">
        <f t="shared" si="17"/>
        <v>#REF!</v>
      </c>
      <c r="F121" s="55" t="e">
        <f>F19/#REF!</f>
        <v>#REF!</v>
      </c>
      <c r="G121" s="55" t="e">
        <f>G19/#REF!</f>
        <v>#REF!</v>
      </c>
      <c r="H121" s="55" t="e">
        <f>H19/#REF!</f>
        <v>#REF!</v>
      </c>
      <c r="I121" s="11" t="e">
        <f t="shared" si="18"/>
        <v>#REF!</v>
      </c>
      <c r="J121" s="55" t="e">
        <f>J19/#REF!</f>
        <v>#REF!</v>
      </c>
      <c r="K121" s="55" t="e">
        <f>K19/#REF!</f>
        <v>#REF!</v>
      </c>
      <c r="L121" s="55" t="e">
        <f>L19/#REF!</f>
        <v>#REF!</v>
      </c>
      <c r="M121" s="11" t="e">
        <f t="shared" si="19"/>
        <v>#REF!</v>
      </c>
      <c r="N121" s="55" t="e">
        <f>N19/#REF!</f>
        <v>#REF!</v>
      </c>
      <c r="O121" s="55" t="e">
        <f>O19/#REF!</f>
        <v>#REF!</v>
      </c>
      <c r="P121" s="55" t="e">
        <f>P19/#REF!</f>
        <v>#REF!</v>
      </c>
      <c r="Q121" s="11" t="e">
        <f t="shared" si="20"/>
        <v>#REF!</v>
      </c>
      <c r="R121" s="11" t="e">
        <f t="shared" si="16"/>
        <v>#REF!</v>
      </c>
    </row>
    <row r="122" spans="1:18">
      <c r="A122" s="16" t="s">
        <v>93</v>
      </c>
      <c r="B122" s="22" t="e">
        <f>SUM(B112:B114,B117:B121)</f>
        <v>#REF!</v>
      </c>
      <c r="C122" s="22" t="e">
        <f>SUM(C112:C114,C117:C121)</f>
        <v>#REF!</v>
      </c>
      <c r="D122" s="22" t="e">
        <f>SUM(D112:D114,D117:D121)</f>
        <v>#REF!</v>
      </c>
      <c r="E122" s="18" t="e">
        <f t="shared" si="17"/>
        <v>#REF!</v>
      </c>
      <c r="F122" s="22" t="e">
        <f>SUM(F112:F114,F117:F121)</f>
        <v>#REF!</v>
      </c>
      <c r="G122" s="22" t="e">
        <f>SUM(G112:G114,G117:G121)</f>
        <v>#REF!</v>
      </c>
      <c r="H122" s="22" t="e">
        <f>SUM(H112:H114,H117:H121)</f>
        <v>#REF!</v>
      </c>
      <c r="I122" s="18" t="e">
        <f t="shared" si="18"/>
        <v>#REF!</v>
      </c>
      <c r="J122" s="22" t="e">
        <f>SUM(J112:J114,J117:J121)</f>
        <v>#REF!</v>
      </c>
      <c r="K122" s="22" t="e">
        <f>SUM(K112:K114,K117:K121)</f>
        <v>#REF!</v>
      </c>
      <c r="L122" s="22" t="e">
        <f>SUM(L112:L114,L117:L121)</f>
        <v>#REF!</v>
      </c>
      <c r="M122" s="18" t="e">
        <f t="shared" si="19"/>
        <v>#REF!</v>
      </c>
      <c r="N122" s="22" t="e">
        <f>SUM(N112:N114,N117:N121)</f>
        <v>#REF!</v>
      </c>
      <c r="O122" s="22" t="e">
        <f>SUM(O112:O114,O117:O121)</f>
        <v>#REF!</v>
      </c>
      <c r="P122" s="22" t="e">
        <f>SUM(P112:P114,P117:P121)</f>
        <v>#REF!</v>
      </c>
      <c r="Q122" s="18" t="e">
        <f t="shared" si="20"/>
        <v>#REF!</v>
      </c>
      <c r="R122" s="22" t="e">
        <f t="shared" si="16"/>
        <v>#REF!</v>
      </c>
    </row>
    <row r="123" spans="1:18">
      <c r="A123" s="23" t="s">
        <v>27</v>
      </c>
      <c r="B123" s="24" t="e">
        <f>B111-B122</f>
        <v>#REF!</v>
      </c>
      <c r="C123" s="24" t="e">
        <f>C111-C122</f>
        <v>#REF!</v>
      </c>
      <c r="D123" s="24" t="e">
        <f>D111-D122</f>
        <v>#REF!</v>
      </c>
      <c r="E123" s="18" t="e">
        <f t="shared" si="17"/>
        <v>#REF!</v>
      </c>
      <c r="F123" s="24" t="e">
        <f>F111-F122</f>
        <v>#REF!</v>
      </c>
      <c r="G123" s="24" t="e">
        <f>G111-G122</f>
        <v>#REF!</v>
      </c>
      <c r="H123" s="24" t="e">
        <f>H111-H122</f>
        <v>#REF!</v>
      </c>
      <c r="I123" s="18" t="e">
        <f t="shared" si="18"/>
        <v>#REF!</v>
      </c>
      <c r="J123" s="24" t="e">
        <f>J111-J122</f>
        <v>#REF!</v>
      </c>
      <c r="K123" s="24" t="e">
        <f>K111-K122</f>
        <v>#REF!</v>
      </c>
      <c r="L123" s="24" t="e">
        <f>L111-L122</f>
        <v>#REF!</v>
      </c>
      <c r="M123" s="18" t="e">
        <f t="shared" si="19"/>
        <v>#REF!</v>
      </c>
      <c r="N123" s="24" t="e">
        <f>N111-N122</f>
        <v>#REF!</v>
      </c>
      <c r="O123" s="24" t="e">
        <f>O111-O122</f>
        <v>#REF!</v>
      </c>
      <c r="P123" s="24" t="e">
        <f>P111-P122</f>
        <v>#REF!</v>
      </c>
      <c r="Q123" s="18" t="e">
        <f t="shared" si="20"/>
        <v>#REF!</v>
      </c>
      <c r="R123" s="18" t="e">
        <f t="shared" si="16"/>
        <v>#REF!</v>
      </c>
    </row>
    <row r="124" spans="1:18" s="27" customFormat="1">
      <c r="A124" s="25" t="s">
        <v>28</v>
      </c>
      <c r="B124" s="28" t="e">
        <f t="shared" ref="B124:R124" si="21">B123/B111</f>
        <v>#REF!</v>
      </c>
      <c r="C124" s="28" t="e">
        <f t="shared" si="21"/>
        <v>#REF!</v>
      </c>
      <c r="D124" s="28" t="e">
        <f t="shared" si="21"/>
        <v>#REF!</v>
      </c>
      <c r="E124" s="28" t="e">
        <f t="shared" si="21"/>
        <v>#REF!</v>
      </c>
      <c r="F124" s="28" t="e">
        <f t="shared" si="21"/>
        <v>#REF!</v>
      </c>
      <c r="G124" s="28" t="e">
        <f t="shared" si="21"/>
        <v>#REF!</v>
      </c>
      <c r="H124" s="28" t="e">
        <f t="shared" si="21"/>
        <v>#REF!</v>
      </c>
      <c r="I124" s="28" t="e">
        <f t="shared" si="21"/>
        <v>#REF!</v>
      </c>
      <c r="J124" s="28" t="e">
        <f t="shared" si="21"/>
        <v>#REF!</v>
      </c>
      <c r="K124" s="28" t="e">
        <f t="shared" si="21"/>
        <v>#REF!</v>
      </c>
      <c r="L124" s="28" t="e">
        <f t="shared" si="21"/>
        <v>#REF!</v>
      </c>
      <c r="M124" s="28" t="e">
        <f t="shared" si="21"/>
        <v>#REF!</v>
      </c>
      <c r="N124" s="28" t="e">
        <f t="shared" si="21"/>
        <v>#REF!</v>
      </c>
      <c r="O124" s="28" t="e">
        <f t="shared" si="21"/>
        <v>#REF!</v>
      </c>
      <c r="P124" s="28" t="e">
        <f t="shared" si="21"/>
        <v>#REF!</v>
      </c>
      <c r="Q124" s="28" t="e">
        <f t="shared" si="21"/>
        <v>#REF!</v>
      </c>
      <c r="R124" s="28" t="e">
        <f t="shared" si="21"/>
        <v>#REF!</v>
      </c>
    </row>
    <row r="125" spans="1:18">
      <c r="A125" s="19" t="s">
        <v>100</v>
      </c>
      <c r="B125" s="55" t="e">
        <f>B23/#REF!</f>
        <v>#REF!</v>
      </c>
      <c r="C125" s="55" t="e">
        <f>C23/#REF!</f>
        <v>#REF!</v>
      </c>
      <c r="D125" s="55" t="e">
        <f>D23/#REF!</f>
        <v>#REF!</v>
      </c>
      <c r="E125" s="15" t="e">
        <f>SUM(B125:D125)</f>
        <v>#REF!</v>
      </c>
      <c r="F125" s="55" t="e">
        <f>F23/#REF!</f>
        <v>#REF!</v>
      </c>
      <c r="G125" s="55" t="e">
        <f>G23/#REF!</f>
        <v>#REF!</v>
      </c>
      <c r="H125" s="55" t="e">
        <f>H23/#REF!</f>
        <v>#REF!</v>
      </c>
      <c r="I125" s="15" t="e">
        <f>SUM(F125:H125)</f>
        <v>#REF!</v>
      </c>
      <c r="J125" s="55" t="e">
        <f>J23/#REF!</f>
        <v>#REF!</v>
      </c>
      <c r="K125" s="55" t="e">
        <f>K23/#REF!</f>
        <v>#REF!</v>
      </c>
      <c r="L125" s="55" t="e">
        <f>L23/#REF!</f>
        <v>#REF!</v>
      </c>
      <c r="M125" s="15" t="e">
        <f>SUM(J125:L125)</f>
        <v>#REF!</v>
      </c>
      <c r="N125" s="55" t="e">
        <f>N23/#REF!</f>
        <v>#REF!</v>
      </c>
      <c r="O125" s="55" t="e">
        <f>O23/#REF!</f>
        <v>#REF!</v>
      </c>
      <c r="P125" s="55" t="e">
        <f>P23/#REF!</f>
        <v>#REF!</v>
      </c>
      <c r="Q125" s="15" t="e">
        <f>SUM(N125:P125)</f>
        <v>#REF!</v>
      </c>
      <c r="R125" s="11" t="e">
        <f>E125+I125+M125+Q125</f>
        <v>#REF!</v>
      </c>
    </row>
    <row r="126" spans="1:18">
      <c r="A126" s="19" t="s">
        <v>101</v>
      </c>
      <c r="B126" s="55" t="e">
        <f>B24/#REF!</f>
        <v>#REF!</v>
      </c>
      <c r="C126" s="55" t="e">
        <f>C24/#REF!</f>
        <v>#REF!</v>
      </c>
      <c r="D126" s="55" t="e">
        <f>D24/#REF!</f>
        <v>#REF!</v>
      </c>
      <c r="E126" s="15" t="e">
        <f>SUM(B126:D126)</f>
        <v>#REF!</v>
      </c>
      <c r="F126" s="55" t="e">
        <f>F24/#REF!</f>
        <v>#REF!</v>
      </c>
      <c r="G126" s="55" t="e">
        <f>G24/#REF!</f>
        <v>#REF!</v>
      </c>
      <c r="H126" s="55" t="e">
        <f>H24/#REF!</f>
        <v>#REF!</v>
      </c>
      <c r="I126" s="15" t="e">
        <f>SUM(F126:H126)</f>
        <v>#REF!</v>
      </c>
      <c r="J126" s="55" t="e">
        <f>J24/#REF!</f>
        <v>#REF!</v>
      </c>
      <c r="K126" s="55" t="e">
        <f>K24/#REF!</f>
        <v>#REF!</v>
      </c>
      <c r="L126" s="55" t="e">
        <f>L24/#REF!</f>
        <v>#REF!</v>
      </c>
      <c r="M126" s="15" t="e">
        <f>SUM(J126:L126)</f>
        <v>#REF!</v>
      </c>
      <c r="N126" s="55" t="e">
        <f>N24/#REF!</f>
        <v>#REF!</v>
      </c>
      <c r="O126" s="55" t="e">
        <f>O24/#REF!</f>
        <v>#REF!</v>
      </c>
      <c r="P126" s="55" t="e">
        <f>P24/#REF!</f>
        <v>#REF!</v>
      </c>
      <c r="Q126" s="15" t="e">
        <f>SUM(N126:P126)</f>
        <v>#REF!</v>
      </c>
      <c r="R126" s="11" t="e">
        <f>E126+I126+M126+Q126</f>
        <v>#REF!</v>
      </c>
    </row>
    <row r="127" spans="1:18">
      <c r="A127" s="19" t="s">
        <v>29</v>
      </c>
      <c r="B127" s="55" t="e">
        <f>B25/#REF!</f>
        <v>#REF!</v>
      </c>
      <c r="C127" s="55" t="e">
        <f>C25/#REF!</f>
        <v>#REF!</v>
      </c>
      <c r="D127" s="55" t="e">
        <f>D25/#REF!</f>
        <v>#REF!</v>
      </c>
      <c r="E127" s="15" t="e">
        <f>SUM(B127:D127)</f>
        <v>#REF!</v>
      </c>
      <c r="F127" s="55" t="e">
        <f>F25/#REF!</f>
        <v>#REF!</v>
      </c>
      <c r="G127" s="55" t="e">
        <f>G25/#REF!</f>
        <v>#REF!</v>
      </c>
      <c r="H127" s="55" t="e">
        <f>H25/#REF!</f>
        <v>#REF!</v>
      </c>
      <c r="I127" s="15" t="e">
        <f>SUM(F127:H127)</f>
        <v>#REF!</v>
      </c>
      <c r="J127" s="55" t="e">
        <f>J25/#REF!</f>
        <v>#REF!</v>
      </c>
      <c r="K127" s="55" t="e">
        <f>K25/#REF!</f>
        <v>#REF!</v>
      </c>
      <c r="L127" s="55" t="e">
        <f>L25/#REF!</f>
        <v>#REF!</v>
      </c>
      <c r="M127" s="15" t="e">
        <f>SUM(J127:L127)</f>
        <v>#REF!</v>
      </c>
      <c r="N127" s="55" t="e">
        <f>N25/#REF!</f>
        <v>#REF!</v>
      </c>
      <c r="O127" s="55" t="e">
        <f>O25/#REF!</f>
        <v>#REF!</v>
      </c>
      <c r="P127" s="55" t="e">
        <f>P25/#REF!</f>
        <v>#REF!</v>
      </c>
      <c r="Q127" s="15" t="e">
        <f>SUM(N127:P127)</f>
        <v>#REF!</v>
      </c>
      <c r="R127" s="11" t="e">
        <f>E127+I127+M127+Q127</f>
        <v>#REF!</v>
      </c>
    </row>
    <row r="128" spans="1:18">
      <c r="A128" s="23" t="s">
        <v>30</v>
      </c>
      <c r="B128" s="24" t="e">
        <f>SUM(B125:B127)</f>
        <v>#REF!</v>
      </c>
      <c r="C128" s="24" t="e">
        <f>SUM(C125:C127)</f>
        <v>#REF!</v>
      </c>
      <c r="D128" s="24" t="e">
        <f>SUM(D125:D127)</f>
        <v>#REF!</v>
      </c>
      <c r="E128" s="17" t="e">
        <f>SUM(B128:D128)</f>
        <v>#REF!</v>
      </c>
      <c r="F128" s="24" t="e">
        <f>SUM(F125:F127)</f>
        <v>#REF!</v>
      </c>
      <c r="G128" s="24" t="e">
        <f>SUM(G125:G127)</f>
        <v>#REF!</v>
      </c>
      <c r="H128" s="24" t="e">
        <f>SUM(H125:H127)</f>
        <v>#REF!</v>
      </c>
      <c r="I128" s="17" t="e">
        <f>SUM(F128:H128)</f>
        <v>#REF!</v>
      </c>
      <c r="J128" s="24" t="e">
        <f>SUM(J125:J127)</f>
        <v>#REF!</v>
      </c>
      <c r="K128" s="24" t="e">
        <f>SUM(K125:K127)</f>
        <v>#REF!</v>
      </c>
      <c r="L128" s="24" t="e">
        <f>SUM(L125:L127)</f>
        <v>#REF!</v>
      </c>
      <c r="M128" s="17" t="e">
        <f>SUM(J128:L128)</f>
        <v>#REF!</v>
      </c>
      <c r="N128" s="24" t="e">
        <f>SUM(N125:N127)</f>
        <v>#REF!</v>
      </c>
      <c r="O128" s="24" t="e">
        <f>SUM(O125:O127)</f>
        <v>#REF!</v>
      </c>
      <c r="P128" s="24" t="e">
        <f>SUM(P125:P127)</f>
        <v>#REF!</v>
      </c>
      <c r="Q128" s="17" t="e">
        <f>SUM(N128:P128)</f>
        <v>#REF!</v>
      </c>
      <c r="R128" s="18" t="e">
        <f>E128+I128+M128+Q128</f>
        <v>#REF!</v>
      </c>
    </row>
    <row r="129" spans="1:18" s="27" customFormat="1">
      <c r="A129" s="25" t="s">
        <v>102</v>
      </c>
      <c r="B129" s="28" t="e">
        <f t="shared" ref="B129:R129" si="22">B128/B111</f>
        <v>#REF!</v>
      </c>
      <c r="C129" s="28" t="e">
        <f t="shared" si="22"/>
        <v>#REF!</v>
      </c>
      <c r="D129" s="28" t="e">
        <f t="shared" si="22"/>
        <v>#REF!</v>
      </c>
      <c r="E129" s="28" t="e">
        <f t="shared" si="22"/>
        <v>#REF!</v>
      </c>
      <c r="F129" s="28" t="e">
        <f t="shared" si="22"/>
        <v>#REF!</v>
      </c>
      <c r="G129" s="28" t="e">
        <f t="shared" si="22"/>
        <v>#REF!</v>
      </c>
      <c r="H129" s="28" t="e">
        <f t="shared" si="22"/>
        <v>#REF!</v>
      </c>
      <c r="I129" s="28" t="e">
        <f t="shared" si="22"/>
        <v>#REF!</v>
      </c>
      <c r="J129" s="28" t="e">
        <f t="shared" si="22"/>
        <v>#REF!</v>
      </c>
      <c r="K129" s="28" t="e">
        <f t="shared" si="22"/>
        <v>#REF!</v>
      </c>
      <c r="L129" s="28" t="e">
        <f t="shared" si="22"/>
        <v>#REF!</v>
      </c>
      <c r="M129" s="28" t="e">
        <f t="shared" si="22"/>
        <v>#REF!</v>
      </c>
      <c r="N129" s="28" t="e">
        <f t="shared" si="22"/>
        <v>#REF!</v>
      </c>
      <c r="O129" s="28" t="e">
        <f t="shared" si="22"/>
        <v>#REF!</v>
      </c>
      <c r="P129" s="28" t="e">
        <f t="shared" si="22"/>
        <v>#REF!</v>
      </c>
      <c r="Q129" s="28" t="e">
        <f t="shared" si="22"/>
        <v>#REF!</v>
      </c>
      <c r="R129" s="28" t="e">
        <f t="shared" si="22"/>
        <v>#REF!</v>
      </c>
    </row>
    <row r="130" spans="1:18">
      <c r="A130" s="23" t="s">
        <v>94</v>
      </c>
      <c r="B130" s="33" t="e">
        <f>B123-B128</f>
        <v>#REF!</v>
      </c>
      <c r="C130" s="33" t="e">
        <f>C123-C128</f>
        <v>#REF!</v>
      </c>
      <c r="D130" s="33" t="e">
        <f>D123-D128</f>
        <v>#REF!</v>
      </c>
      <c r="E130" s="33" t="e">
        <f>SUM(B130:D130)</f>
        <v>#REF!</v>
      </c>
      <c r="F130" s="33" t="e">
        <f>F123-F128</f>
        <v>#REF!</v>
      </c>
      <c r="G130" s="33" t="e">
        <f>G123-G128</f>
        <v>#REF!</v>
      </c>
      <c r="H130" s="33" t="e">
        <f>H123-H128</f>
        <v>#REF!</v>
      </c>
      <c r="I130" s="33" t="e">
        <f>SUM(F130:H130)</f>
        <v>#REF!</v>
      </c>
      <c r="J130" s="33" t="e">
        <f>J123-J128</f>
        <v>#REF!</v>
      </c>
      <c r="K130" s="33" t="e">
        <f>K123-K128</f>
        <v>#REF!</v>
      </c>
      <c r="L130" s="33" t="e">
        <f>L123-L128</f>
        <v>#REF!</v>
      </c>
      <c r="M130" s="33" t="e">
        <f>SUM(J130:L130)</f>
        <v>#REF!</v>
      </c>
      <c r="N130" s="33" t="e">
        <f>N123-N128</f>
        <v>#REF!</v>
      </c>
      <c r="O130" s="33" t="e">
        <f>O123-O128</f>
        <v>#REF!</v>
      </c>
      <c r="P130" s="33" t="e">
        <f>P123-P128</f>
        <v>#REF!</v>
      </c>
      <c r="Q130" s="33" t="e">
        <f>SUM(N130:P130)</f>
        <v>#REF!</v>
      </c>
      <c r="R130" s="22" t="e">
        <f>E130+I130+M130+Q130</f>
        <v>#REF!</v>
      </c>
    </row>
    <row r="131" spans="1:18" s="27" customFormat="1">
      <c r="A131" s="25" t="s">
        <v>95</v>
      </c>
      <c r="B131" s="36" t="e">
        <f t="shared" ref="B131:R131" si="23">B130/B111</f>
        <v>#REF!</v>
      </c>
      <c r="C131" s="36" t="e">
        <f t="shared" si="23"/>
        <v>#REF!</v>
      </c>
      <c r="D131" s="36" t="e">
        <f t="shared" si="23"/>
        <v>#REF!</v>
      </c>
      <c r="E131" s="36" t="e">
        <f t="shared" si="23"/>
        <v>#REF!</v>
      </c>
      <c r="F131" s="36" t="e">
        <f t="shared" si="23"/>
        <v>#REF!</v>
      </c>
      <c r="G131" s="36" t="e">
        <f t="shared" si="23"/>
        <v>#REF!</v>
      </c>
      <c r="H131" s="36" t="e">
        <f t="shared" si="23"/>
        <v>#REF!</v>
      </c>
      <c r="I131" s="36" t="e">
        <f t="shared" si="23"/>
        <v>#REF!</v>
      </c>
      <c r="J131" s="36" t="e">
        <f t="shared" si="23"/>
        <v>#REF!</v>
      </c>
      <c r="K131" s="36" t="e">
        <f t="shared" si="23"/>
        <v>#REF!</v>
      </c>
      <c r="L131" s="36" t="e">
        <f t="shared" si="23"/>
        <v>#REF!</v>
      </c>
      <c r="M131" s="36" t="e">
        <f t="shared" si="23"/>
        <v>#REF!</v>
      </c>
      <c r="N131" s="36" t="e">
        <f t="shared" si="23"/>
        <v>#REF!</v>
      </c>
      <c r="O131" s="36" t="e">
        <f t="shared" si="23"/>
        <v>#REF!</v>
      </c>
      <c r="P131" s="36" t="e">
        <f t="shared" si="23"/>
        <v>#REF!</v>
      </c>
      <c r="Q131" s="36" t="e">
        <f t="shared" si="23"/>
        <v>#REF!</v>
      </c>
      <c r="R131" s="36" t="e">
        <f t="shared" si="23"/>
        <v>#REF!</v>
      </c>
    </row>
    <row r="132" spans="1:18">
      <c r="A132" s="19" t="s">
        <v>115</v>
      </c>
      <c r="B132" s="55" t="e">
        <f>B30/#REF!</f>
        <v>#REF!</v>
      </c>
      <c r="C132" s="55" t="e">
        <f>C30/#REF!</f>
        <v>#REF!</v>
      </c>
      <c r="D132" s="55" t="e">
        <f>D30/#REF!</f>
        <v>#REF!</v>
      </c>
      <c r="E132" s="15" t="e">
        <f>B132+C132+D132</f>
        <v>#REF!</v>
      </c>
      <c r="F132" s="55" t="e">
        <f>F30/#REF!</f>
        <v>#REF!</v>
      </c>
      <c r="G132" s="55" t="e">
        <f>G30/#REF!</f>
        <v>#REF!</v>
      </c>
      <c r="H132" s="55" t="e">
        <f>H30/#REF!</f>
        <v>#REF!</v>
      </c>
      <c r="I132" s="15" t="e">
        <f>F132+G132+H132</f>
        <v>#REF!</v>
      </c>
      <c r="J132" s="55" t="e">
        <f>J30/#REF!</f>
        <v>#REF!</v>
      </c>
      <c r="K132" s="55" t="e">
        <f>K30/#REF!</f>
        <v>#REF!</v>
      </c>
      <c r="L132" s="55" t="e">
        <f>L30/#REF!</f>
        <v>#REF!</v>
      </c>
      <c r="M132" s="15" t="e">
        <f>J132+K132+L132</f>
        <v>#REF!</v>
      </c>
      <c r="N132" s="55" t="e">
        <f>N30/#REF!</f>
        <v>#REF!</v>
      </c>
      <c r="O132" s="55" t="e">
        <f>O30/#REF!</f>
        <v>#REF!</v>
      </c>
      <c r="P132" s="55" t="e">
        <f>P30/#REF!</f>
        <v>#REF!</v>
      </c>
      <c r="Q132" s="15" t="e">
        <f>N132+O132+P132</f>
        <v>#REF!</v>
      </c>
      <c r="R132" s="11" t="e">
        <f>E132+I132+M132+Q132</f>
        <v>#REF!</v>
      </c>
    </row>
    <row r="133" spans="1:18">
      <c r="A133" s="19" t="s">
        <v>116</v>
      </c>
      <c r="B133" s="55" t="e">
        <f>B31/#REF!</f>
        <v>#REF!</v>
      </c>
      <c r="C133" s="55" t="e">
        <f>C31/#REF!</f>
        <v>#REF!</v>
      </c>
      <c r="D133" s="55" t="e">
        <f>D31/#REF!</f>
        <v>#REF!</v>
      </c>
      <c r="E133" s="15" t="e">
        <f>B133+C133+D133</f>
        <v>#REF!</v>
      </c>
      <c r="F133" s="55" t="e">
        <f>F31/#REF!</f>
        <v>#REF!</v>
      </c>
      <c r="G133" s="55" t="e">
        <f>G31/#REF!</f>
        <v>#REF!</v>
      </c>
      <c r="H133" s="55" t="e">
        <f>H31/#REF!</f>
        <v>#REF!</v>
      </c>
      <c r="I133" s="15" t="e">
        <f>F133+G133+H133</f>
        <v>#REF!</v>
      </c>
      <c r="J133" s="55" t="e">
        <f>J31/#REF!</f>
        <v>#REF!</v>
      </c>
      <c r="K133" s="55" t="e">
        <f>K31/#REF!</f>
        <v>#REF!</v>
      </c>
      <c r="L133" s="55" t="e">
        <f>L31/#REF!</f>
        <v>#REF!</v>
      </c>
      <c r="M133" s="15" t="e">
        <f>J133+K133+L133</f>
        <v>#REF!</v>
      </c>
      <c r="N133" s="55" t="e">
        <f>N31/#REF!</f>
        <v>#REF!</v>
      </c>
      <c r="O133" s="55" t="e">
        <f>O31/#REF!</f>
        <v>#REF!</v>
      </c>
      <c r="P133" s="55" t="e">
        <f>P31/#REF!</f>
        <v>#REF!</v>
      </c>
      <c r="Q133" s="15" t="e">
        <f>N133+O133+P133</f>
        <v>#REF!</v>
      </c>
      <c r="R133" s="11" t="e">
        <f>E133+I133+M133+Q133</f>
        <v>#REF!</v>
      </c>
    </row>
    <row r="134" spans="1:18">
      <c r="A134" s="19" t="s">
        <v>117</v>
      </c>
      <c r="B134" s="55" t="e">
        <f>B32/#REF!</f>
        <v>#REF!</v>
      </c>
      <c r="C134" s="55" t="e">
        <f>C32/#REF!</f>
        <v>#REF!</v>
      </c>
      <c r="D134" s="55" t="e">
        <f>D32/#REF!</f>
        <v>#REF!</v>
      </c>
      <c r="E134" s="15" t="e">
        <f>B134+C134+D134</f>
        <v>#REF!</v>
      </c>
      <c r="F134" s="55" t="e">
        <f>F32/#REF!</f>
        <v>#REF!</v>
      </c>
      <c r="G134" s="55" t="e">
        <f>G32/#REF!</f>
        <v>#REF!</v>
      </c>
      <c r="H134" s="55" t="e">
        <f>H32/#REF!</f>
        <v>#REF!</v>
      </c>
      <c r="I134" s="15" t="e">
        <f>F134+G134+H134</f>
        <v>#REF!</v>
      </c>
      <c r="J134" s="55" t="e">
        <f>J32/#REF!</f>
        <v>#REF!</v>
      </c>
      <c r="K134" s="55" t="e">
        <f>K32/#REF!</f>
        <v>#REF!</v>
      </c>
      <c r="L134" s="55" t="e">
        <f>L32/#REF!</f>
        <v>#REF!</v>
      </c>
      <c r="M134" s="15" t="e">
        <f>J134+K134+L134</f>
        <v>#REF!</v>
      </c>
      <c r="N134" s="55" t="e">
        <f>N32/#REF!</f>
        <v>#REF!</v>
      </c>
      <c r="O134" s="55" t="e">
        <f>O32/#REF!</f>
        <v>#REF!</v>
      </c>
      <c r="P134" s="55" t="e">
        <f>P32/#REF!</f>
        <v>#REF!</v>
      </c>
      <c r="Q134" s="15" t="e">
        <f>N134+O134+P134</f>
        <v>#REF!</v>
      </c>
      <c r="R134" s="11" t="e">
        <f>E134+I134+M134+Q134</f>
        <v>#REF!</v>
      </c>
    </row>
    <row r="135" spans="1:18">
      <c r="A135" s="23" t="s">
        <v>106</v>
      </c>
      <c r="B135" s="24" t="e">
        <f>B132+B133+B134</f>
        <v>#REF!</v>
      </c>
      <c r="C135" s="24" t="e">
        <f>C132+C133+C134</f>
        <v>#REF!</v>
      </c>
      <c r="D135" s="24" t="e">
        <f>D132+D133+D134</f>
        <v>#REF!</v>
      </c>
      <c r="E135" s="17" t="e">
        <f>B135+C135+D135</f>
        <v>#REF!</v>
      </c>
      <c r="F135" s="24" t="e">
        <f>F132+F133+F134</f>
        <v>#REF!</v>
      </c>
      <c r="G135" s="24" t="e">
        <f>G132+G133+G134</f>
        <v>#REF!</v>
      </c>
      <c r="H135" s="24" t="e">
        <f>H132+H133+H134</f>
        <v>#REF!</v>
      </c>
      <c r="I135" s="17" t="e">
        <f>F135+G135+H135</f>
        <v>#REF!</v>
      </c>
      <c r="J135" s="24" t="e">
        <f>J132+J133+J134</f>
        <v>#REF!</v>
      </c>
      <c r="K135" s="24" t="e">
        <f>K132+K133+K134</f>
        <v>#REF!</v>
      </c>
      <c r="L135" s="24" t="e">
        <f>L132+L133+L134</f>
        <v>#REF!</v>
      </c>
      <c r="M135" s="17" t="e">
        <f>J135+K135+L135</f>
        <v>#REF!</v>
      </c>
      <c r="N135" s="24" t="e">
        <f>N132+N133+N134</f>
        <v>#REF!</v>
      </c>
      <c r="O135" s="24" t="e">
        <f>O132+O133+O134</f>
        <v>#REF!</v>
      </c>
      <c r="P135" s="24" t="e">
        <f>P132+P133+P134</f>
        <v>#REF!</v>
      </c>
      <c r="Q135" s="17" t="e">
        <f>N135+O135+P135</f>
        <v>#REF!</v>
      </c>
      <c r="R135" s="24" t="e">
        <f>R132+R133+R134</f>
        <v>#REF!</v>
      </c>
    </row>
    <row r="136" spans="1:18">
      <c r="A136" s="23" t="s">
        <v>118</v>
      </c>
      <c r="B136" s="33" t="e">
        <f>B130-B135</f>
        <v>#REF!</v>
      </c>
      <c r="C136" s="33" t="e">
        <f>C130-C135</f>
        <v>#REF!</v>
      </c>
      <c r="D136" s="33" t="e">
        <f>D130-D135</f>
        <v>#REF!</v>
      </c>
      <c r="E136" s="33" t="e">
        <f>SUM(B136:D136)</f>
        <v>#REF!</v>
      </c>
      <c r="F136" s="33" t="e">
        <f>F130-F135</f>
        <v>#REF!</v>
      </c>
      <c r="G136" s="33" t="e">
        <f>G130-G135</f>
        <v>#REF!</v>
      </c>
      <c r="H136" s="33" t="e">
        <f>H130-H135</f>
        <v>#REF!</v>
      </c>
      <c r="I136" s="33" t="e">
        <f>SUM(F136:H136)</f>
        <v>#REF!</v>
      </c>
      <c r="J136" s="33" t="e">
        <f>J130-J135</f>
        <v>#REF!</v>
      </c>
      <c r="K136" s="33" t="e">
        <f>K130-K135</f>
        <v>#REF!</v>
      </c>
      <c r="L136" s="33" t="e">
        <f>L130-L135</f>
        <v>#REF!</v>
      </c>
      <c r="M136" s="33" t="e">
        <f>SUM(J136:L136)</f>
        <v>#REF!</v>
      </c>
      <c r="N136" s="33" t="e">
        <f>N130-N135</f>
        <v>#REF!</v>
      </c>
      <c r="O136" s="33" t="e">
        <f>O130-O135</f>
        <v>#REF!</v>
      </c>
      <c r="P136" s="33" t="e">
        <f>P130-P135</f>
        <v>#REF!</v>
      </c>
      <c r="Q136" s="33" t="e">
        <f>SUM(N136:P136)</f>
        <v>#REF!</v>
      </c>
      <c r="R136" s="33" t="e">
        <f>E136+I136+M136+Q136</f>
        <v>#REF!</v>
      </c>
    </row>
    <row r="137" spans="1:18" s="27" customFormat="1">
      <c r="A137" s="25" t="s">
        <v>119</v>
      </c>
      <c r="B137" s="36" t="e">
        <f t="shared" ref="B137:R137" si="24">B136/B111</f>
        <v>#REF!</v>
      </c>
      <c r="C137" s="36" t="e">
        <f t="shared" si="24"/>
        <v>#REF!</v>
      </c>
      <c r="D137" s="36" t="e">
        <f t="shared" si="24"/>
        <v>#REF!</v>
      </c>
      <c r="E137" s="36" t="e">
        <f t="shared" si="24"/>
        <v>#REF!</v>
      </c>
      <c r="F137" s="36" t="e">
        <f t="shared" si="24"/>
        <v>#REF!</v>
      </c>
      <c r="G137" s="36" t="e">
        <f t="shared" si="24"/>
        <v>#REF!</v>
      </c>
      <c r="H137" s="36" t="e">
        <f t="shared" si="24"/>
        <v>#REF!</v>
      </c>
      <c r="I137" s="36" t="e">
        <f t="shared" si="24"/>
        <v>#REF!</v>
      </c>
      <c r="J137" s="36" t="e">
        <f t="shared" si="24"/>
        <v>#REF!</v>
      </c>
      <c r="K137" s="36" t="e">
        <f t="shared" si="24"/>
        <v>#REF!</v>
      </c>
      <c r="L137" s="36" t="e">
        <f t="shared" si="24"/>
        <v>#REF!</v>
      </c>
      <c r="M137" s="36" t="e">
        <f t="shared" si="24"/>
        <v>#REF!</v>
      </c>
      <c r="N137" s="36" t="e">
        <f t="shared" si="24"/>
        <v>#REF!</v>
      </c>
      <c r="O137" s="36" t="e">
        <f t="shared" si="24"/>
        <v>#REF!</v>
      </c>
      <c r="P137" s="36" t="e">
        <f t="shared" si="24"/>
        <v>#REF!</v>
      </c>
      <c r="Q137" s="36" t="e">
        <f t="shared" si="24"/>
        <v>#REF!</v>
      </c>
      <c r="R137" s="36" t="e">
        <f t="shared" si="24"/>
        <v>#REF!</v>
      </c>
    </row>
    <row r="138" spans="1:18">
      <c r="A138" s="38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</row>
    <row r="139" spans="1:18">
      <c r="A139" s="19" t="s">
        <v>109</v>
      </c>
      <c r="B139" s="55" t="e">
        <f>B37/#REF!</f>
        <v>#REF!</v>
      </c>
      <c r="C139" s="55" t="e">
        <f>C37/#REF!</f>
        <v>#REF!</v>
      </c>
      <c r="D139" s="55" t="e">
        <f>D37/#REF!</f>
        <v>#REF!</v>
      </c>
      <c r="E139" s="15" t="e">
        <f>B139+C139+D139</f>
        <v>#REF!</v>
      </c>
      <c r="F139" s="55" t="e">
        <f>F37/#REF!</f>
        <v>#REF!</v>
      </c>
      <c r="G139" s="55" t="e">
        <f>G37/#REF!</f>
        <v>#REF!</v>
      </c>
      <c r="H139" s="55" t="e">
        <f>H37/#REF!</f>
        <v>#REF!</v>
      </c>
      <c r="I139" s="15" t="e">
        <f>F139+G139+H139</f>
        <v>#REF!</v>
      </c>
      <c r="J139" s="55" t="e">
        <f>J37/#REF!</f>
        <v>#REF!</v>
      </c>
      <c r="K139" s="55" t="e">
        <f>K37/#REF!</f>
        <v>#REF!</v>
      </c>
      <c r="L139" s="55" t="e">
        <f>L37/#REF!</f>
        <v>#REF!</v>
      </c>
      <c r="M139" s="15" t="e">
        <f>J139+K139+L139</f>
        <v>#REF!</v>
      </c>
      <c r="N139" s="55" t="e">
        <f>N37/#REF!</f>
        <v>#REF!</v>
      </c>
      <c r="O139" s="55" t="e">
        <f>O37/#REF!</f>
        <v>#REF!</v>
      </c>
      <c r="P139" s="55" t="e">
        <f>P37/#REF!</f>
        <v>#REF!</v>
      </c>
      <c r="Q139" s="15" t="e">
        <f>N139+O139+P139</f>
        <v>#REF!</v>
      </c>
      <c r="R139" s="11" t="e">
        <f>E139+I139+M139+Q139</f>
        <v>#REF!</v>
      </c>
    </row>
    <row r="140" spans="1:18">
      <c r="A140" s="16" t="s">
        <v>91</v>
      </c>
      <c r="B140" s="33" t="e">
        <f>B136-B139</f>
        <v>#REF!</v>
      </c>
      <c r="C140" s="33" t="e">
        <f>C136-C139</f>
        <v>#REF!</v>
      </c>
      <c r="D140" s="33" t="e">
        <f>D136-D139</f>
        <v>#REF!</v>
      </c>
      <c r="E140" s="33" t="e">
        <f>B140+C140+D140</f>
        <v>#REF!</v>
      </c>
      <c r="F140" s="33" t="e">
        <f>F136-F139</f>
        <v>#REF!</v>
      </c>
      <c r="G140" s="33" t="e">
        <f>G136-G139</f>
        <v>#REF!</v>
      </c>
      <c r="H140" s="33" t="e">
        <f>H136-H139</f>
        <v>#REF!</v>
      </c>
      <c r="I140" s="33" t="e">
        <f>F140+G140+H140</f>
        <v>#REF!</v>
      </c>
      <c r="J140" s="33" t="e">
        <f>J136-J139</f>
        <v>#REF!</v>
      </c>
      <c r="K140" s="33" t="e">
        <f>K136-K139</f>
        <v>#REF!</v>
      </c>
      <c r="L140" s="33" t="e">
        <f>L136-L139</f>
        <v>#REF!</v>
      </c>
      <c r="M140" s="33" t="e">
        <f>J140+K140+L140</f>
        <v>#REF!</v>
      </c>
      <c r="N140" s="33" t="e">
        <f>N136-N139</f>
        <v>#REF!</v>
      </c>
      <c r="O140" s="33" t="e">
        <f>O136-O139</f>
        <v>#REF!</v>
      </c>
      <c r="P140" s="33" t="e">
        <f>P136-P139</f>
        <v>#REF!</v>
      </c>
      <c r="Q140" s="33" t="e">
        <f>N140+O140+P140</f>
        <v>#REF!</v>
      </c>
      <c r="R140" s="22" t="e">
        <f>R136-R135</f>
        <v>#REF!</v>
      </c>
    </row>
    <row r="141" spans="1:18" s="27" customFormat="1">
      <c r="A141" s="25" t="s">
        <v>120</v>
      </c>
      <c r="B141" s="36" t="e">
        <f t="shared" ref="B141:R141" si="25">B140/B111</f>
        <v>#REF!</v>
      </c>
      <c r="C141" s="36" t="e">
        <f t="shared" si="25"/>
        <v>#REF!</v>
      </c>
      <c r="D141" s="36" t="e">
        <f t="shared" si="25"/>
        <v>#REF!</v>
      </c>
      <c r="E141" s="36" t="e">
        <f t="shared" si="25"/>
        <v>#REF!</v>
      </c>
      <c r="F141" s="36" t="e">
        <f t="shared" si="25"/>
        <v>#REF!</v>
      </c>
      <c r="G141" s="36" t="e">
        <f t="shared" si="25"/>
        <v>#REF!</v>
      </c>
      <c r="H141" s="36" t="e">
        <f t="shared" si="25"/>
        <v>#REF!</v>
      </c>
      <c r="I141" s="36" t="e">
        <f t="shared" si="25"/>
        <v>#REF!</v>
      </c>
      <c r="J141" s="36" t="e">
        <f t="shared" si="25"/>
        <v>#REF!</v>
      </c>
      <c r="K141" s="36" t="e">
        <f t="shared" si="25"/>
        <v>#REF!</v>
      </c>
      <c r="L141" s="36" t="e">
        <f t="shared" si="25"/>
        <v>#REF!</v>
      </c>
      <c r="M141" s="36" t="e">
        <f t="shared" si="25"/>
        <v>#REF!</v>
      </c>
      <c r="N141" s="36" t="e">
        <f t="shared" si="25"/>
        <v>#REF!</v>
      </c>
      <c r="O141" s="36" t="e">
        <f t="shared" si="25"/>
        <v>#REF!</v>
      </c>
      <c r="P141" s="36" t="e">
        <f t="shared" si="25"/>
        <v>#REF!</v>
      </c>
      <c r="Q141" s="36" t="e">
        <f t="shared" si="25"/>
        <v>#REF!</v>
      </c>
      <c r="R141" s="36" t="e">
        <f t="shared" si="25"/>
        <v>#REF!</v>
      </c>
    </row>
    <row r="142" spans="1:18">
      <c r="A142" s="41"/>
    </row>
    <row r="143" spans="1:18">
      <c r="A143" s="19" t="s">
        <v>121</v>
      </c>
      <c r="B143" s="55" t="e">
        <f>B41/#REF!</f>
        <v>#REF!</v>
      </c>
      <c r="C143" s="55" t="e">
        <f>C41/#REF!</f>
        <v>#REF!</v>
      </c>
      <c r="D143" s="55" t="e">
        <f>D41/#REF!</f>
        <v>#REF!</v>
      </c>
      <c r="E143" s="15" t="e">
        <f>B143+C143+D143</f>
        <v>#REF!</v>
      </c>
      <c r="F143" s="55" t="e">
        <f>F41/#REF!</f>
        <v>#REF!</v>
      </c>
      <c r="G143" s="55" t="e">
        <f>G41/#REF!</f>
        <v>#REF!</v>
      </c>
      <c r="H143" s="55" t="e">
        <f>H41/#REF!</f>
        <v>#REF!</v>
      </c>
      <c r="I143" s="15" t="e">
        <f>F143+G143+H143</f>
        <v>#REF!</v>
      </c>
      <c r="J143" s="55" t="e">
        <f>J41/#REF!</f>
        <v>#REF!</v>
      </c>
      <c r="K143" s="55" t="e">
        <f>K41/#REF!</f>
        <v>#REF!</v>
      </c>
      <c r="L143" s="55" t="e">
        <f>L41/#REF!</f>
        <v>#REF!</v>
      </c>
      <c r="M143" s="15" t="e">
        <f>J143+K143+L143</f>
        <v>#REF!</v>
      </c>
      <c r="N143" s="55" t="e">
        <f>N41/#REF!</f>
        <v>#REF!</v>
      </c>
      <c r="O143" s="55" t="e">
        <f>O41/#REF!</f>
        <v>#REF!</v>
      </c>
      <c r="P143" s="55" t="e">
        <f>P41/#REF!</f>
        <v>#REF!</v>
      </c>
      <c r="Q143" s="15" t="e">
        <f>N143+O143+P143</f>
        <v>#REF!</v>
      </c>
      <c r="R143" s="11" t="e">
        <f>E143+I143+M143+Q143</f>
        <v>#REF!</v>
      </c>
    </row>
    <row r="144" spans="1:18">
      <c r="A144" s="19" t="s">
        <v>122</v>
      </c>
      <c r="B144" s="55" t="e">
        <f>B42/#REF!</f>
        <v>#REF!</v>
      </c>
      <c r="C144" s="55" t="e">
        <f>C42/#REF!</f>
        <v>#REF!</v>
      </c>
      <c r="D144" s="55" t="e">
        <f>D42/#REF!</f>
        <v>#REF!</v>
      </c>
      <c r="E144" s="15" t="e">
        <f>B144+C144+D144</f>
        <v>#REF!</v>
      </c>
      <c r="F144" s="55" t="e">
        <f>F42/#REF!</f>
        <v>#REF!</v>
      </c>
      <c r="G144" s="55" t="e">
        <f>G42/#REF!</f>
        <v>#REF!</v>
      </c>
      <c r="H144" s="55" t="e">
        <f>H42/#REF!</f>
        <v>#REF!</v>
      </c>
      <c r="I144" s="15" t="e">
        <f>F144+G144+H144</f>
        <v>#REF!</v>
      </c>
      <c r="J144" s="55" t="e">
        <f>J42/#REF!</f>
        <v>#REF!</v>
      </c>
      <c r="K144" s="55" t="e">
        <f>K42/#REF!</f>
        <v>#REF!</v>
      </c>
      <c r="L144" s="55" t="e">
        <f>L42/#REF!</f>
        <v>#REF!</v>
      </c>
      <c r="M144" s="15" t="e">
        <f>J144+K144+L144</f>
        <v>#REF!</v>
      </c>
      <c r="N144" s="55" t="e">
        <f>N42/#REF!</f>
        <v>#REF!</v>
      </c>
      <c r="O144" s="55" t="e">
        <f>O42/#REF!</f>
        <v>#REF!</v>
      </c>
      <c r="P144" s="55" t="e">
        <f>P42/#REF!</f>
        <v>#REF!</v>
      </c>
      <c r="Q144" s="15" t="e">
        <f>N144+O144+P144</f>
        <v>#REF!</v>
      </c>
      <c r="R144" s="11" t="e">
        <f>E144+I144+M144+Q144</f>
        <v>#REF!</v>
      </c>
    </row>
    <row r="145" spans="1:18">
      <c r="A145" s="23" t="s">
        <v>123</v>
      </c>
      <c r="B145" s="24" t="e">
        <f t="shared" ref="B145:R145" si="26">B143-B144</f>
        <v>#REF!</v>
      </c>
      <c r="C145" s="24" t="e">
        <f t="shared" si="26"/>
        <v>#REF!</v>
      </c>
      <c r="D145" s="24" t="e">
        <f t="shared" si="26"/>
        <v>#REF!</v>
      </c>
      <c r="E145" s="17" t="e">
        <f t="shared" si="26"/>
        <v>#REF!</v>
      </c>
      <c r="F145" s="24" t="e">
        <f t="shared" si="26"/>
        <v>#REF!</v>
      </c>
      <c r="G145" s="24" t="e">
        <f t="shared" si="26"/>
        <v>#REF!</v>
      </c>
      <c r="H145" s="24" t="e">
        <f t="shared" si="26"/>
        <v>#REF!</v>
      </c>
      <c r="I145" s="17" t="e">
        <f t="shared" si="26"/>
        <v>#REF!</v>
      </c>
      <c r="J145" s="24" t="e">
        <f t="shared" si="26"/>
        <v>#REF!</v>
      </c>
      <c r="K145" s="24" t="e">
        <f t="shared" si="26"/>
        <v>#REF!</v>
      </c>
      <c r="L145" s="24" t="e">
        <f t="shared" si="26"/>
        <v>#REF!</v>
      </c>
      <c r="M145" s="17" t="e">
        <f t="shared" si="26"/>
        <v>#REF!</v>
      </c>
      <c r="N145" s="24" t="e">
        <f t="shared" si="26"/>
        <v>#REF!</v>
      </c>
      <c r="O145" s="24" t="e">
        <f t="shared" si="26"/>
        <v>#REF!</v>
      </c>
      <c r="P145" s="24" t="e">
        <f t="shared" si="26"/>
        <v>#REF!</v>
      </c>
      <c r="Q145" s="17" t="e">
        <f t="shared" si="26"/>
        <v>#REF!</v>
      </c>
      <c r="R145" s="17" t="e">
        <f t="shared" si="26"/>
        <v>#REF!</v>
      </c>
    </row>
    <row r="146" spans="1:18">
      <c r="A146" s="42"/>
      <c r="B146" s="31" t="e">
        <f>B145-B43/#REF!</f>
        <v>#REF!</v>
      </c>
      <c r="C146" s="31" t="e">
        <f>C145-C43/#REF!</f>
        <v>#REF!</v>
      </c>
      <c r="D146" s="31" t="e">
        <f>D145-D43/#REF!</f>
        <v>#REF!</v>
      </c>
      <c r="E146" s="31" t="e">
        <f>E145-E43/#REF!</f>
        <v>#REF!</v>
      </c>
      <c r="F146" s="31" t="e">
        <f>F145-F43/#REF!</f>
        <v>#REF!</v>
      </c>
      <c r="G146" s="31" t="e">
        <f>G145-G43/#REF!</f>
        <v>#REF!</v>
      </c>
      <c r="H146" s="31" t="e">
        <f>H145-H43/#REF!</f>
        <v>#REF!</v>
      </c>
      <c r="I146" s="31" t="e">
        <f>I145-I43/#REF!</f>
        <v>#REF!</v>
      </c>
      <c r="J146" s="31" t="e">
        <f>J145-J43/#REF!</f>
        <v>#REF!</v>
      </c>
      <c r="K146" s="31" t="e">
        <f>K145-K43/#REF!</f>
        <v>#REF!</v>
      </c>
      <c r="L146" s="31" t="e">
        <f>L145-L43/#REF!</f>
        <v>#REF!</v>
      </c>
      <c r="M146" s="31" t="e">
        <f>M145-M43/#REF!</f>
        <v>#REF!</v>
      </c>
      <c r="N146" s="31" t="e">
        <f>N145-N43/#REF!</f>
        <v>#REF!</v>
      </c>
      <c r="O146" s="31" t="e">
        <f>O145-O43/#REF!</f>
        <v>#REF!</v>
      </c>
      <c r="P146" s="31" t="e">
        <f>P145-P43/#REF!</f>
        <v>#REF!</v>
      </c>
      <c r="Q146" s="31" t="e">
        <f>Q145-Q43/#REF!</f>
        <v>#REF!</v>
      </c>
      <c r="R146" s="31" t="e">
        <f>R145-R43/#REF!</f>
        <v>#REF!</v>
      </c>
    </row>
  </sheetData>
  <mergeCells count="1">
    <mergeCell ref="B1:R1"/>
  </mergeCells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14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J4" sqref="J3:J4"/>
    </sheetView>
  </sheetViews>
  <sheetFormatPr defaultColWidth="9" defaultRowHeight="14.25" outlineLevelCol="1"/>
  <cols>
    <col min="1" max="1" width="32.140625" style="206" customWidth="1"/>
    <col min="2" max="2" width="14" style="242" customWidth="1" outlineLevel="1"/>
    <col min="3" max="3" width="11.85546875" style="242" customWidth="1" outlineLevel="1"/>
    <col min="4" max="4" width="13" style="242" customWidth="1" outlineLevel="1"/>
    <col min="5" max="5" width="16.85546875" style="242" bestFit="1" customWidth="1"/>
    <col min="6" max="6" width="11.85546875" style="242" customWidth="1" outlineLevel="1"/>
    <col min="7" max="7" width="14.42578125" style="242" customWidth="1" outlineLevel="1"/>
    <col min="8" max="8" width="15.140625" style="242" customWidth="1" outlineLevel="1"/>
    <col min="9" max="9" width="13.42578125" style="242" bestFit="1" customWidth="1"/>
    <col min="10" max="10" width="11.5703125" style="242" customWidth="1" outlineLevel="1"/>
    <col min="11" max="12" width="13" style="242" customWidth="1" outlineLevel="1"/>
    <col min="13" max="13" width="13.42578125" style="242" bestFit="1" customWidth="1"/>
    <col min="14" max="14" width="11.5703125" style="242" hidden="1" customWidth="1" outlineLevel="1"/>
    <col min="15" max="15" width="13.28515625" style="242" hidden="1" customWidth="1" outlineLevel="1"/>
    <col min="16" max="16" width="14.5703125" style="242" hidden="1" customWidth="1" outlineLevel="1"/>
    <col min="17" max="17" width="15" style="242" bestFit="1" customWidth="1" collapsed="1"/>
    <col min="18" max="18" width="14.5703125" style="242" customWidth="1"/>
    <col min="19" max="19" width="10.42578125" style="230" customWidth="1"/>
    <col min="20" max="16384" width="9" style="230"/>
  </cols>
  <sheetData>
    <row r="1" spans="1:19">
      <c r="B1" s="301" t="s">
        <v>242</v>
      </c>
      <c r="C1" s="301"/>
      <c r="D1" s="301"/>
      <c r="E1" s="301"/>
      <c r="F1" s="301"/>
      <c r="G1" s="301"/>
      <c r="H1" s="301"/>
      <c r="I1" s="301"/>
      <c r="J1" s="301"/>
      <c r="K1" s="301"/>
      <c r="L1" s="301"/>
      <c r="M1" s="301"/>
      <c r="N1" s="301"/>
      <c r="O1" s="301"/>
      <c r="P1" s="301"/>
      <c r="Q1" s="301"/>
      <c r="R1" s="301"/>
    </row>
    <row r="2" spans="1:19">
      <c r="A2" s="205" t="s">
        <v>241</v>
      </c>
      <c r="B2" s="277"/>
      <c r="C2" s="277"/>
      <c r="D2" s="277"/>
      <c r="E2" s="277"/>
      <c r="F2" s="277"/>
      <c r="G2" s="277"/>
      <c r="H2" s="277"/>
      <c r="I2" s="277"/>
      <c r="J2" s="277"/>
      <c r="K2" s="277"/>
      <c r="L2" s="277"/>
      <c r="M2" s="277"/>
      <c r="N2" s="277"/>
      <c r="O2" s="277"/>
      <c r="P2" s="277"/>
      <c r="Q2" s="277"/>
      <c r="R2" s="277"/>
    </row>
    <row r="3" spans="1:19">
      <c r="A3" s="207" t="s">
        <v>152</v>
      </c>
      <c r="B3" s="260" t="s">
        <v>13</v>
      </c>
      <c r="C3" s="260" t="s">
        <v>4</v>
      </c>
      <c r="D3" s="260" t="s">
        <v>5</v>
      </c>
      <c r="E3" s="261" t="s">
        <v>14</v>
      </c>
      <c r="F3" s="260" t="s">
        <v>133</v>
      </c>
      <c r="G3" s="260" t="s">
        <v>134</v>
      </c>
      <c r="H3" s="260" t="s">
        <v>135</v>
      </c>
      <c r="I3" s="261" t="s">
        <v>15</v>
      </c>
      <c r="J3" s="260" t="s">
        <v>16</v>
      </c>
      <c r="K3" s="260" t="s">
        <v>8</v>
      </c>
      <c r="L3" s="260" t="s">
        <v>9</v>
      </c>
      <c r="M3" s="261" t="s">
        <v>17</v>
      </c>
      <c r="N3" s="260" t="s">
        <v>136</v>
      </c>
      <c r="O3" s="260" t="s">
        <v>137</v>
      </c>
      <c r="P3" s="260" t="s">
        <v>138</v>
      </c>
      <c r="Q3" s="261" t="s">
        <v>18</v>
      </c>
      <c r="R3" s="260" t="s">
        <v>19</v>
      </c>
    </row>
    <row r="4" spans="1:19">
      <c r="A4" s="208" t="s">
        <v>96</v>
      </c>
      <c r="B4" s="153"/>
      <c r="C4" s="153"/>
      <c r="D4" s="153"/>
      <c r="E4" s="262">
        <f>IF(COUNT(B4:D4)=0,0,SUM(B4:D4)/COUNT(B4:D4))</f>
        <v>0</v>
      </c>
      <c r="F4" s="153"/>
      <c r="G4" s="153"/>
      <c r="H4" s="153"/>
      <c r="I4" s="262">
        <f>IF(COUNT(F4:H4)=0,0,SUM(F4:H4)/COUNT(F4:H4))</f>
        <v>0</v>
      </c>
      <c r="J4" s="153">
        <f>' 管理部 '!J4+成都企业IT!J4+杭州企业IT!J4+深圳企业IT!J4+' 西安企业IT部 '!J4+' 北京企业IT部 '!J4+' 南京企业IT部 '!J4+' 苏州企业IT部 '!J4</f>
        <v>1126</v>
      </c>
      <c r="K4" s="153">
        <f>' 管理部 '!K4+成都企业IT!K4+杭州企业IT!K4+深圳企业IT!K4+' 西安企业IT部 '!K4+' 北京企业IT部 '!K4+' 南京企业IT部 '!K4+' 苏州企业IT部 '!K4</f>
        <v>0</v>
      </c>
      <c r="L4" s="153">
        <f>' 管理部 '!L4+成都企业IT!L4+杭州企业IT!L4+深圳企业IT!L4+' 西安企业IT部 '!L4+' 北京企业IT部 '!L4+' 南京企业IT部 '!L4+' 苏州企业IT部 '!L4</f>
        <v>0</v>
      </c>
      <c r="M4" s="262">
        <f>IF(COUNT(J4:L4)=0,0,SUM(J4:L4)/COUNT(J4:L4))</f>
        <v>375.33333333333331</v>
      </c>
      <c r="N4" s="153">
        <f>' 管理部 '!N4+成都企业IT!N4+杭州企业IT!N4+深圳企业IT!N4+' 西安企业IT部 '!N4+' 北京企业IT部 '!N4+' 南京企业IT部 '!N4+' 苏州企业IT部 '!N4</f>
        <v>0</v>
      </c>
      <c r="O4" s="153">
        <f>' 管理部 '!O4+成都企业IT!O4+杭州企业IT!O4+深圳企业IT!O4+' 西安企业IT部 '!O4+' 北京企业IT部 '!O4+' 南京企业IT部 '!O4+' 苏州企业IT部 '!O4</f>
        <v>0</v>
      </c>
      <c r="P4" s="153">
        <f>' 管理部 '!P4+成都企业IT!P4+杭州企业IT!P4+深圳企业IT!P4+' 西安企业IT部 '!P4+' 北京企业IT部 '!P4+' 南京企业IT部 '!P4+' 苏州企业IT部 '!P4</f>
        <v>0</v>
      </c>
      <c r="Q4" s="262">
        <f>IF(COUNT(N4:P4)=0,0,SUM(N4:P4)/COUNT(N4:P4))</f>
        <v>0</v>
      </c>
      <c r="R4" s="262">
        <f>AVERAGE(E4,I4,M4,Q4)</f>
        <v>93.833333333333329</v>
      </c>
    </row>
    <row r="5" spans="1:19">
      <c r="A5" s="209" t="s">
        <v>235</v>
      </c>
      <c r="B5" s="153"/>
      <c r="C5" s="153"/>
      <c r="D5" s="153"/>
      <c r="E5" s="262">
        <f>IF(COUNT(B5:D5)=0,0,SUM(B5:D5)/COUNT(B5:D5))</f>
        <v>0</v>
      </c>
      <c r="F5" s="153"/>
      <c r="G5" s="153"/>
      <c r="H5" s="153"/>
      <c r="I5" s="262">
        <f>IF(COUNT(F5:H5)=0,0,SUM(F5:H5)/COUNT(F5:H5))</f>
        <v>0</v>
      </c>
      <c r="J5" s="153">
        <f>' 管理部 '!J5+成都企业IT!J5+杭州企业IT!J5+深圳企业IT!J5+' 西安企业IT部 '!J5+' 北京企业IT部 '!J5+' 南京企业IT部 '!J5+' 苏州企业IT部 '!J5</f>
        <v>1122</v>
      </c>
      <c r="K5" s="153">
        <f>' 管理部 '!K5+成都企业IT!K5+杭州企业IT!K5+深圳企业IT!K5+' 西安企业IT部 '!K5+' 北京企业IT部 '!K5+' 南京企业IT部 '!K5+' 苏州企业IT部 '!K5</f>
        <v>0</v>
      </c>
      <c r="L5" s="153">
        <f>' 管理部 '!L5+成都企业IT!L5+杭州企业IT!L5+深圳企业IT!L5+' 西安企业IT部 '!L5+' 北京企业IT部 '!L5+' 南京企业IT部 '!L5+' 苏州企业IT部 '!L5</f>
        <v>0</v>
      </c>
      <c r="M5" s="262">
        <f>IF(COUNT(J5:L5)=0,0,SUM(J5:L5)/COUNT(J5:L5))</f>
        <v>374</v>
      </c>
      <c r="N5" s="153">
        <f>' 管理部 '!N5+成都企业IT!N5+杭州企业IT!N5+深圳企业IT!N5+' 西安企业IT部 '!N5+' 北京企业IT部 '!N5+' 南京企业IT部 '!N5+' 苏州企业IT部 '!N5</f>
        <v>0</v>
      </c>
      <c r="O5" s="153">
        <f>' 管理部 '!O5+成都企业IT!O5+杭州企业IT!O5+深圳企业IT!O5+' 西安企业IT部 '!O5+' 北京企业IT部 '!O5+' 南京企业IT部 '!O5+' 苏州企业IT部 '!O5</f>
        <v>0</v>
      </c>
      <c r="P5" s="153">
        <f>' 管理部 '!P5+成都企业IT!P5+杭州企业IT!P5+深圳企业IT!P5+' 西安企业IT部 '!P5+' 北京企业IT部 '!P5+' 南京企业IT部 '!P5+' 苏州企业IT部 '!P5</f>
        <v>0</v>
      </c>
      <c r="Q5" s="262">
        <f>IF(COUNT(N5:P5)=0,0,SUM(N5:P5)/COUNT(N5:P5))</f>
        <v>0</v>
      </c>
      <c r="R5" s="262">
        <f>AVERAGE(E5,I5,M5,Q5)</f>
        <v>93.5</v>
      </c>
    </row>
    <row r="6" spans="1:19">
      <c r="A6" s="208" t="s">
        <v>20</v>
      </c>
      <c r="B6" s="153"/>
      <c r="C6" s="153"/>
      <c r="D6" s="153"/>
      <c r="E6" s="153">
        <f>SUM(B6:D6)</f>
        <v>0</v>
      </c>
      <c r="F6" s="153"/>
      <c r="G6" s="153"/>
      <c r="H6" s="153"/>
      <c r="I6" s="153">
        <f>SUM(F6:H6)</f>
        <v>0</v>
      </c>
      <c r="J6" s="153">
        <f>' 管理部 '!J6+成都企业IT!J6+杭州企业IT!J6+深圳企业IT!J6+' 西安企业IT部 '!J6+' 北京企业IT部 '!J6+' 南京企业IT部 '!J6+' 苏州企业IT部 '!J6</f>
        <v>26050178.100000001</v>
      </c>
      <c r="K6" s="153">
        <f>' 管理部 '!K6+成都企业IT!K6+杭州企业IT!K6+深圳企业IT!K6+' 西安企业IT部 '!K6+' 北京企业IT部 '!K6+' 南京企业IT部 '!K6+' 苏州企业IT部 '!K6</f>
        <v>0</v>
      </c>
      <c r="L6" s="153">
        <f>' 管理部 '!L6+成都企业IT!L6+杭州企业IT!L6+深圳企业IT!L6+' 西安企业IT部 '!L6+' 北京企业IT部 '!L6+' 南京企业IT部 '!L6+' 苏州企业IT部 '!L6</f>
        <v>0</v>
      </c>
      <c r="M6" s="153">
        <f>SUM(J6:L6)</f>
        <v>26050178.100000001</v>
      </c>
      <c r="N6" s="153">
        <f>' 管理部 '!N6+成都企业IT!N6+杭州企业IT!N6+深圳企业IT!N6+' 西安企业IT部 '!N6+' 北京企业IT部 '!N6+' 南京企业IT部 '!N6+' 苏州企业IT部 '!N6</f>
        <v>0</v>
      </c>
      <c r="O6" s="153">
        <f>' 管理部 '!O6+成都企业IT!O6+杭州企业IT!O6+深圳企业IT!O6+' 西安企业IT部 '!O6+' 北京企业IT部 '!O6+' 南京企业IT部 '!O6+' 苏州企业IT部 '!O6</f>
        <v>0</v>
      </c>
      <c r="P6" s="153">
        <f>' 管理部 '!P6+成都企业IT!P6+杭州企业IT!P6+深圳企业IT!P6+' 西安企业IT部 '!P6+' 北京企业IT部 '!P6+' 南京企业IT部 '!P6+' 苏州企业IT部 '!P6</f>
        <v>0</v>
      </c>
      <c r="Q6" s="153">
        <f>SUM(N6:P6)</f>
        <v>0</v>
      </c>
      <c r="R6" s="153">
        <f>E6+I6+M6+Q6</f>
        <v>26050178.100000001</v>
      </c>
    </row>
    <row r="7" spans="1:19">
      <c r="A7" s="210" t="s">
        <v>92</v>
      </c>
      <c r="B7" s="153"/>
      <c r="C7" s="153"/>
      <c r="D7" s="153"/>
      <c r="E7" s="211">
        <f t="shared" ref="E7:E19" si="0">SUM(B7:D7)</f>
        <v>0</v>
      </c>
      <c r="F7" s="153"/>
      <c r="G7" s="153"/>
      <c r="H7" s="153"/>
      <c r="I7" s="211">
        <f t="shared" ref="I7:I19" si="1">SUM(F7:H7)</f>
        <v>0</v>
      </c>
      <c r="J7" s="153">
        <f>' 管理部 '!J7+成都企业IT!J7+杭州企业IT!J7+深圳企业IT!J7+' 西安企业IT部 '!J7+' 北京企业IT部 '!J7+' 南京企业IT部 '!J7+' 苏州企业IT部 '!J7</f>
        <v>0</v>
      </c>
      <c r="K7" s="153">
        <f>' 管理部 '!K7+成都企业IT!K7+杭州企业IT!K7+深圳企业IT!K7+' 西安企业IT部 '!K7+' 北京企业IT部 '!K7+' 南京企业IT部 '!K7+' 苏州企业IT部 '!K7</f>
        <v>0</v>
      </c>
      <c r="L7" s="153">
        <f>' 管理部 '!L7+成都企业IT!L7+杭州企业IT!L7+深圳企业IT!L7+' 西安企业IT部 '!L7+' 北京企业IT部 '!L7+' 南京企业IT部 '!L7+' 苏州企业IT部 '!L7</f>
        <v>0</v>
      </c>
      <c r="M7" s="211">
        <f t="shared" ref="M7:M19" si="2">SUM(J7:L7)</f>
        <v>0</v>
      </c>
      <c r="N7" s="153">
        <f>' 管理部 '!N7+成都企业IT!N7+杭州企业IT!N7+深圳企业IT!N7+' 西安企业IT部 '!N7+' 北京企业IT部 '!N7+' 南京企业IT部 '!N7+' 苏州企业IT部 '!N7</f>
        <v>0</v>
      </c>
      <c r="O7" s="153">
        <f>' 管理部 '!O7+成都企业IT!O7+杭州企业IT!O7+深圳企业IT!O7+' 西安企业IT部 '!O7+' 北京企业IT部 '!O7+' 南京企业IT部 '!O7+' 苏州企业IT部 '!O7</f>
        <v>0</v>
      </c>
      <c r="P7" s="153">
        <f>' 管理部 '!P7+成都企业IT!P7+杭州企业IT!P7+深圳企业IT!P7+' 西安企业IT部 '!P7+' 北京企业IT部 '!P7+' 南京企业IT部 '!P7+' 苏州企业IT部 '!P7</f>
        <v>0</v>
      </c>
      <c r="Q7" s="211">
        <f t="shared" ref="Q7:Q19" si="3">SUM(N7:P7)</f>
        <v>0</v>
      </c>
      <c r="R7" s="211">
        <f t="shared" ref="R7:R22" si="4">E7+I7+M7+Q7</f>
        <v>0</v>
      </c>
    </row>
    <row r="8" spans="1:19" s="263" customFormat="1">
      <c r="A8" s="212" t="s">
        <v>21</v>
      </c>
      <c r="B8" s="213">
        <f>B6-B7</f>
        <v>0</v>
      </c>
      <c r="C8" s="213">
        <f>C6-C7</f>
        <v>0</v>
      </c>
      <c r="D8" s="213">
        <f>D6-D7</f>
        <v>0</v>
      </c>
      <c r="E8" s="213">
        <f t="shared" si="0"/>
        <v>0</v>
      </c>
      <c r="F8" s="213">
        <f>F6-F7</f>
        <v>0</v>
      </c>
      <c r="G8" s="213">
        <f>G6-G7</f>
        <v>0</v>
      </c>
      <c r="H8" s="213">
        <f>H6-H7</f>
        <v>0</v>
      </c>
      <c r="I8" s="213">
        <f t="shared" si="1"/>
        <v>0</v>
      </c>
      <c r="J8" s="213">
        <f t="shared" ref="J8:P8" si="5">J6-J7</f>
        <v>26050178.100000001</v>
      </c>
      <c r="K8" s="213">
        <f t="shared" si="5"/>
        <v>0</v>
      </c>
      <c r="L8" s="213">
        <f t="shared" si="5"/>
        <v>0</v>
      </c>
      <c r="M8" s="213">
        <f t="shared" si="2"/>
        <v>26050178.100000001</v>
      </c>
      <c r="N8" s="213">
        <f t="shared" si="5"/>
        <v>0</v>
      </c>
      <c r="O8" s="213">
        <f t="shared" si="5"/>
        <v>0</v>
      </c>
      <c r="P8" s="213">
        <f t="shared" si="5"/>
        <v>0</v>
      </c>
      <c r="Q8" s="213">
        <f t="shared" si="3"/>
        <v>0</v>
      </c>
      <c r="R8" s="213">
        <f t="shared" si="4"/>
        <v>26050178.100000001</v>
      </c>
      <c r="S8" s="230"/>
    </row>
    <row r="9" spans="1:19">
      <c r="A9" s="214" t="s">
        <v>22</v>
      </c>
      <c r="B9" s="153"/>
      <c r="C9" s="153"/>
      <c r="D9" s="153"/>
      <c r="E9" s="215">
        <f t="shared" si="0"/>
        <v>0</v>
      </c>
      <c r="F9" s="153"/>
      <c r="G9" s="153"/>
      <c r="H9" s="153"/>
      <c r="I9" s="215">
        <f t="shared" si="1"/>
        <v>0</v>
      </c>
      <c r="J9" s="153">
        <f>' 管理部 '!J9+成都企业IT!J9+杭州企业IT!J9+深圳企业IT!J9+' 西安企业IT部 '!J9+' 北京企业IT部 '!J9+' 南京企业IT部 '!J9+' 苏州企业IT部 '!J9</f>
        <v>143459.03000000012</v>
      </c>
      <c r="K9" s="153">
        <f>' 管理部 '!K9+成都企业IT!K9+杭州企业IT!K9+深圳企业IT!K9+' 西安企业IT部 '!K9+' 北京企业IT部 '!K9+' 南京企业IT部 '!K9+' 苏州企业IT部 '!K9</f>
        <v>0</v>
      </c>
      <c r="L9" s="153">
        <f>' 管理部 '!L9+成都企业IT!L9+杭州企业IT!L9+深圳企业IT!L9+' 西安企业IT部 '!L9+' 北京企业IT部 '!L9+' 南京企业IT部 '!L9+' 苏州企业IT部 '!L9</f>
        <v>0</v>
      </c>
      <c r="M9" s="215">
        <f t="shared" si="2"/>
        <v>143459.03000000012</v>
      </c>
      <c r="N9" s="153">
        <f>' 管理部 '!N9+成都企业IT!N9+杭州企业IT!N9+深圳企业IT!N9+' 西安企业IT部 '!N9+' 北京企业IT部 '!N9+' 南京企业IT部 '!N9+' 苏州企业IT部 '!N9</f>
        <v>0</v>
      </c>
      <c r="O9" s="153">
        <f>' 管理部 '!O9+成都企业IT!O9+杭州企业IT!O9+深圳企业IT!O9+' 西安企业IT部 '!O9+' 北京企业IT部 '!O9+' 南京企业IT部 '!O9+' 苏州企业IT部 '!O9</f>
        <v>0</v>
      </c>
      <c r="P9" s="153">
        <f>' 管理部 '!P9+成都企业IT!P9+杭州企业IT!P9+深圳企业IT!P9+' 西安企业IT部 '!P9+' 北京企业IT部 '!P9+' 南京企业IT部 '!P9+' 苏州企业IT部 '!P9</f>
        <v>0</v>
      </c>
      <c r="Q9" s="215">
        <f t="shared" si="3"/>
        <v>0</v>
      </c>
      <c r="R9" s="215">
        <f t="shared" si="4"/>
        <v>143459.03000000012</v>
      </c>
    </row>
    <row r="10" spans="1:19">
      <c r="A10" s="216" t="s">
        <v>23</v>
      </c>
      <c r="B10" s="217">
        <f>B8-B9</f>
        <v>0</v>
      </c>
      <c r="C10" s="217">
        <f>C8-C9</f>
        <v>0</v>
      </c>
      <c r="D10" s="217">
        <f>D8-D9</f>
        <v>0</v>
      </c>
      <c r="E10" s="224">
        <f t="shared" si="0"/>
        <v>0</v>
      </c>
      <c r="F10" s="217">
        <f>F8-F9</f>
        <v>0</v>
      </c>
      <c r="G10" s="217">
        <f>G8-G9</f>
        <v>0</v>
      </c>
      <c r="H10" s="217">
        <f>H8-H9</f>
        <v>0</v>
      </c>
      <c r="I10" s="224">
        <f t="shared" si="1"/>
        <v>0</v>
      </c>
      <c r="J10" s="217">
        <f>J8-J9</f>
        <v>25906719.07</v>
      </c>
      <c r="K10" s="217">
        <f>K8-K9</f>
        <v>0</v>
      </c>
      <c r="L10" s="217">
        <f>L8-L9</f>
        <v>0</v>
      </c>
      <c r="M10" s="224">
        <f t="shared" si="2"/>
        <v>25906719.07</v>
      </c>
      <c r="N10" s="217">
        <f>N8-N9</f>
        <v>0</v>
      </c>
      <c r="O10" s="217">
        <f>O8-O9</f>
        <v>0</v>
      </c>
      <c r="P10" s="217">
        <f>P8-P9</f>
        <v>0</v>
      </c>
      <c r="Q10" s="224">
        <f t="shared" si="3"/>
        <v>0</v>
      </c>
      <c r="R10" s="224">
        <f t="shared" si="4"/>
        <v>25906719.07</v>
      </c>
    </row>
    <row r="11" spans="1:19">
      <c r="A11" s="208" t="s">
        <v>156</v>
      </c>
      <c r="B11" s="153"/>
      <c r="C11" s="153"/>
      <c r="D11" s="153"/>
      <c r="E11" s="153">
        <f t="shared" si="0"/>
        <v>0</v>
      </c>
      <c r="F11" s="153"/>
      <c r="G11" s="153"/>
      <c r="H11" s="153"/>
      <c r="I11" s="153">
        <f t="shared" si="1"/>
        <v>0</v>
      </c>
      <c r="J11" s="153">
        <f>' 管理部 '!J11+成都企业IT!J11+杭州企业IT!J11+深圳企业IT!J11+' 西安企业IT部 '!J11+' 北京企业IT部 '!J11+' 南京企业IT部 '!J11+' 苏州企业IT部 '!J11</f>
        <v>0</v>
      </c>
      <c r="K11" s="153">
        <f>' 管理部 '!K11+成都企业IT!K11+杭州企业IT!K11+深圳企业IT!K11+' 西安企业IT部 '!K11+' 北京企业IT部 '!K11+' 南京企业IT部 '!K11+' 苏州企业IT部 '!K11</f>
        <v>0</v>
      </c>
      <c r="L11" s="153">
        <f>' 管理部 '!L11+成都企业IT!L11+杭州企业IT!L11+深圳企业IT!L11+' 西安企业IT部 '!L11+' 北京企业IT部 '!L11+' 南京企业IT部 '!L11+' 苏州企业IT部 '!L11</f>
        <v>0</v>
      </c>
      <c r="M11" s="153">
        <f t="shared" si="2"/>
        <v>0</v>
      </c>
      <c r="N11" s="153">
        <f>' 管理部 '!N11+成都企业IT!N11+杭州企业IT!N11+深圳企业IT!N11+' 西安企业IT部 '!N11+' 北京企业IT部 '!N11+' 南京企业IT部 '!N11+' 苏州企业IT部 '!N11</f>
        <v>0</v>
      </c>
      <c r="O11" s="153">
        <f>' 管理部 '!O11+成都企业IT!O11+杭州企业IT!O11+深圳企业IT!O11+' 西安企业IT部 '!O11+' 北京企业IT部 '!O11+' 南京企业IT部 '!O11+' 苏州企业IT部 '!O11</f>
        <v>0</v>
      </c>
      <c r="P11" s="153">
        <f>' 管理部 '!P11+成都企业IT!P11+杭州企业IT!P11+深圳企业IT!P11+' 西安企业IT部 '!P11+' 北京企业IT部 '!P11+' 南京企业IT部 '!P11+' 苏州企业IT部 '!P11</f>
        <v>0</v>
      </c>
      <c r="Q11" s="153">
        <f t="shared" si="3"/>
        <v>0</v>
      </c>
      <c r="R11" s="153">
        <f t="shared" si="4"/>
        <v>0</v>
      </c>
    </row>
    <row r="12" spans="1:19">
      <c r="A12" s="208" t="s">
        <v>236</v>
      </c>
      <c r="B12" s="153"/>
      <c r="C12" s="153"/>
      <c r="D12" s="153"/>
      <c r="E12" s="153">
        <f t="shared" si="0"/>
        <v>0</v>
      </c>
      <c r="F12" s="153"/>
      <c r="G12" s="153"/>
      <c r="H12" s="153"/>
      <c r="I12" s="153">
        <f t="shared" si="1"/>
        <v>0</v>
      </c>
      <c r="J12" s="153">
        <f>' 管理部 '!J12+成都企业IT!J12+杭州企业IT!J12+深圳企业IT!J12+' 西安企业IT部 '!J12+' 北京企业IT部 '!J12+' 南京企业IT部 '!J12+' 苏州企业IT部 '!J12</f>
        <v>0</v>
      </c>
      <c r="K12" s="153">
        <f>' 管理部 '!K12+成都企业IT!K12+杭州企业IT!K12+深圳企业IT!K12+' 西安企业IT部 '!K12+' 北京企业IT部 '!K12+' 南京企业IT部 '!K12+' 苏州企业IT部 '!K12</f>
        <v>0</v>
      </c>
      <c r="L12" s="153">
        <f>' 管理部 '!L12+成都企业IT!L12+杭州企业IT!L12+深圳企业IT!L12+' 西安企业IT部 '!L12+' 北京企业IT部 '!L12+' 南京企业IT部 '!L12+' 苏州企业IT部 '!L12</f>
        <v>0</v>
      </c>
      <c r="M12" s="153">
        <f t="shared" si="2"/>
        <v>0</v>
      </c>
      <c r="N12" s="153">
        <f>' 管理部 '!N12+成都企业IT!N12+杭州企业IT!N12+深圳企业IT!N12+' 西安企业IT部 '!N12+' 北京企业IT部 '!N12+' 南京企业IT部 '!N12+' 苏州企业IT部 '!N12</f>
        <v>0</v>
      </c>
      <c r="O12" s="153">
        <f>' 管理部 '!O12+成都企业IT!O12+杭州企业IT!O12+深圳企业IT!O12+' 西安企业IT部 '!O12+' 北京企业IT部 '!O12+' 南京企业IT部 '!O12+' 苏州企业IT部 '!O12</f>
        <v>0</v>
      </c>
      <c r="P12" s="153">
        <f>' 管理部 '!P12+成都企业IT!P12+杭州企业IT!P12+深圳企业IT!P12+' 西安企业IT部 '!P12+' 北京企业IT部 '!P12+' 南京企业IT部 '!P12+' 苏州企业IT部 '!P12</f>
        <v>0</v>
      </c>
      <c r="Q12" s="153">
        <f t="shared" si="3"/>
        <v>0</v>
      </c>
      <c r="R12" s="153">
        <f t="shared" si="4"/>
        <v>0</v>
      </c>
    </row>
    <row r="13" spans="1:19" s="264" customFormat="1">
      <c r="A13" s="218" t="s">
        <v>24</v>
      </c>
      <c r="B13" s="219">
        <f>B14+B15</f>
        <v>0</v>
      </c>
      <c r="C13" s="219">
        <f>C14+C15</f>
        <v>0</v>
      </c>
      <c r="D13" s="219">
        <f>D14+D15</f>
        <v>0</v>
      </c>
      <c r="E13" s="219">
        <f t="shared" si="0"/>
        <v>0</v>
      </c>
      <c r="F13" s="219">
        <f>F14+F15</f>
        <v>0</v>
      </c>
      <c r="G13" s="219">
        <f>G14+G15</f>
        <v>0</v>
      </c>
      <c r="H13" s="219">
        <f>H14+H15</f>
        <v>0</v>
      </c>
      <c r="I13" s="219">
        <f t="shared" si="1"/>
        <v>0</v>
      </c>
      <c r="J13" s="219">
        <f>J14+J15</f>
        <v>9884601.4400000069</v>
      </c>
      <c r="K13" s="219">
        <f>K14+K15</f>
        <v>0</v>
      </c>
      <c r="L13" s="219">
        <f>L14+L15</f>
        <v>0</v>
      </c>
      <c r="M13" s="219">
        <f t="shared" si="2"/>
        <v>9884601.4400000069</v>
      </c>
      <c r="N13" s="219">
        <f>N14+N15</f>
        <v>0</v>
      </c>
      <c r="O13" s="219">
        <f>O14+O15</f>
        <v>0</v>
      </c>
      <c r="P13" s="219">
        <f>P14+P15</f>
        <v>0</v>
      </c>
      <c r="Q13" s="219">
        <f t="shared" si="3"/>
        <v>0</v>
      </c>
      <c r="R13" s="219">
        <f>E13+I13+M13+Q13</f>
        <v>9884601.4400000069</v>
      </c>
      <c r="S13" s="230"/>
    </row>
    <row r="14" spans="1:19">
      <c r="A14" s="220" t="s">
        <v>25</v>
      </c>
      <c r="B14" s="153"/>
      <c r="C14" s="153"/>
      <c r="D14" s="153"/>
      <c r="E14" s="153">
        <f>SUM(B14:D14)</f>
        <v>0</v>
      </c>
      <c r="F14" s="153"/>
      <c r="G14" s="153"/>
      <c r="H14" s="153"/>
      <c r="I14" s="153">
        <f t="shared" si="1"/>
        <v>0</v>
      </c>
      <c r="J14" s="153">
        <f>' 管理部 '!J14+成都企业IT!J14+杭州企业IT!J14+深圳企业IT!J14+' 西安企业IT部 '!J14+' 北京企业IT部 '!J14+' 南京企业IT部 '!J14+' 苏州企业IT部 '!J14</f>
        <v>7992888.8200000003</v>
      </c>
      <c r="K14" s="153">
        <f>' 管理部 '!K14+成都企业IT!K14+杭州企业IT!K14+深圳企业IT!K14+' 西安企业IT部 '!K14+' 北京企业IT部 '!K14+' 南京企业IT部 '!K14+' 苏州企业IT部 '!K14</f>
        <v>0</v>
      </c>
      <c r="L14" s="153">
        <f>' 管理部 '!L14+成都企业IT!L14+杭州企业IT!L14+深圳企业IT!L14+' 西安企业IT部 '!L14+' 北京企业IT部 '!L14+' 南京企业IT部 '!L14+' 苏州企业IT部 '!L14</f>
        <v>0</v>
      </c>
      <c r="M14" s="153">
        <f t="shared" si="2"/>
        <v>7992888.8200000003</v>
      </c>
      <c r="N14" s="153">
        <f>' 管理部 '!N14+成都企业IT!N14+杭州企业IT!N14+深圳企业IT!N14+' 西安企业IT部 '!N14+' 北京企业IT部 '!N14+' 南京企业IT部 '!N14+' 苏州企业IT部 '!N14</f>
        <v>0</v>
      </c>
      <c r="O14" s="153">
        <f>' 管理部 '!O14+成都企业IT!O14+杭州企业IT!O14+深圳企业IT!O14+' 西安企业IT部 '!O14+' 北京企业IT部 '!O14+' 南京企业IT部 '!O14+' 苏州企业IT部 '!O14</f>
        <v>0</v>
      </c>
      <c r="P14" s="153">
        <f>' 管理部 '!P14+成都企业IT!P14+杭州企业IT!P14+深圳企业IT!P14+' 西安企业IT部 '!P14+' 北京企业IT部 '!P14+' 南京企业IT部 '!P14+' 苏州企业IT部 '!P14</f>
        <v>0</v>
      </c>
      <c r="Q14" s="153">
        <f t="shared" si="3"/>
        <v>0</v>
      </c>
      <c r="R14" s="153">
        <f t="shared" si="4"/>
        <v>7992888.8200000003</v>
      </c>
    </row>
    <row r="15" spans="1:19">
      <c r="A15" s="220" t="s">
        <v>237</v>
      </c>
      <c r="B15" s="153"/>
      <c r="C15" s="153"/>
      <c r="D15" s="153"/>
      <c r="E15" s="153">
        <f t="shared" si="0"/>
        <v>0</v>
      </c>
      <c r="F15" s="153"/>
      <c r="G15" s="153"/>
      <c r="H15" s="153"/>
      <c r="I15" s="153">
        <f t="shared" si="1"/>
        <v>0</v>
      </c>
      <c r="J15" s="153">
        <f>' 管理部 '!J15+成都企业IT!J15+杭州企业IT!J15+深圳企业IT!J15+' 西安企业IT部 '!J15+' 北京企业IT部 '!J15+' 南京企业IT部 '!J15+' 苏州企业IT部 '!J15</f>
        <v>1891712.6200000059</v>
      </c>
      <c r="K15" s="153">
        <f>' 管理部 '!K15+成都企业IT!K15+杭州企业IT!K15+深圳企业IT!K15+' 西安企业IT部 '!K15+' 北京企业IT部 '!K15+' 南京企业IT部 '!K15+' 苏州企业IT部 '!K15</f>
        <v>0</v>
      </c>
      <c r="L15" s="153">
        <f>' 管理部 '!L15+成都企业IT!L15+杭州企业IT!L15+深圳企业IT!L15+' 西安企业IT部 '!L15+' 北京企业IT部 '!L15+' 南京企业IT部 '!L15+' 苏州企业IT部 '!L15</f>
        <v>0</v>
      </c>
      <c r="M15" s="153">
        <f t="shared" si="2"/>
        <v>1891712.6200000059</v>
      </c>
      <c r="N15" s="153">
        <f>' 管理部 '!N15+成都企业IT!N15+杭州企业IT!N15+深圳企业IT!N15+' 西安企业IT部 '!N15+' 北京企业IT部 '!N15+' 南京企业IT部 '!N15+' 苏州企业IT部 '!N15</f>
        <v>0</v>
      </c>
      <c r="O15" s="153">
        <f>' 管理部 '!O15+成都企业IT!O15+杭州企业IT!O15+深圳企业IT!O15+' 西安企业IT部 '!O15+' 北京企业IT部 '!O15+' 南京企业IT部 '!O15+' 苏州企业IT部 '!O15</f>
        <v>0</v>
      </c>
      <c r="P15" s="153">
        <f>' 管理部 '!P15+成都企业IT!P15+杭州企业IT!P15+深圳企业IT!P15+' 西安企业IT部 '!P15+' 北京企业IT部 '!P15+' 南京企业IT部 '!P15+' 苏州企业IT部 '!P15</f>
        <v>0</v>
      </c>
      <c r="Q15" s="153">
        <f t="shared" si="3"/>
        <v>0</v>
      </c>
      <c r="R15" s="153">
        <f t="shared" si="4"/>
        <v>1891712.6200000059</v>
      </c>
    </row>
    <row r="16" spans="1:19">
      <c r="A16" s="208" t="s">
        <v>26</v>
      </c>
      <c r="B16" s="153"/>
      <c r="C16" s="153"/>
      <c r="D16" s="153"/>
      <c r="E16" s="153">
        <f t="shared" si="0"/>
        <v>0</v>
      </c>
      <c r="F16" s="153"/>
      <c r="G16" s="153"/>
      <c r="H16" s="153"/>
      <c r="I16" s="153">
        <f t="shared" si="1"/>
        <v>0</v>
      </c>
      <c r="J16" s="153">
        <f>' 管理部 '!J16+成都企业IT!J16+杭州企业IT!J16+深圳企业IT!J16+' 西安企业IT部 '!J16+' 北京企业IT部 '!J16+' 南京企业IT部 '!J16+' 苏州企业IT部 '!J16</f>
        <v>296212.38</v>
      </c>
      <c r="K16" s="153">
        <f>' 管理部 '!K16+成都企业IT!K16+杭州企业IT!K16+深圳企业IT!K16+' 西安企业IT部 '!K16+' 北京企业IT部 '!K16+' 南京企业IT部 '!K16+' 苏州企业IT部 '!K16</f>
        <v>0</v>
      </c>
      <c r="L16" s="153">
        <f>' 管理部 '!L16+成都企业IT!L16+杭州企业IT!L16+深圳企业IT!L16+' 西安企业IT部 '!L16+' 北京企业IT部 '!L16+' 南京企业IT部 '!L16+' 苏州企业IT部 '!L16</f>
        <v>0</v>
      </c>
      <c r="M16" s="153">
        <f t="shared" si="2"/>
        <v>296212.38</v>
      </c>
      <c r="N16" s="153">
        <f>' 管理部 '!N16+成都企业IT!N16+杭州企业IT!N16+深圳企业IT!N16+' 西安企业IT部 '!N16+' 北京企业IT部 '!N16+' 南京企业IT部 '!N16+' 苏州企业IT部 '!N16</f>
        <v>0</v>
      </c>
      <c r="O16" s="153">
        <f>' 管理部 '!O16+成都企业IT!O16+杭州企业IT!O16+深圳企业IT!O16+' 西安企业IT部 '!O16+' 北京企业IT部 '!O16+' 南京企业IT部 '!O16+' 苏州企业IT部 '!O16</f>
        <v>0</v>
      </c>
      <c r="P16" s="153">
        <f>' 管理部 '!P16+成都企业IT!P16+杭州企业IT!P16+深圳企业IT!P16+' 西安企业IT部 '!P16+' 北京企业IT部 '!P16+' 南京企业IT部 '!P16+' 苏州企业IT部 '!P16</f>
        <v>0</v>
      </c>
      <c r="Q16" s="153">
        <f t="shared" si="3"/>
        <v>0</v>
      </c>
      <c r="R16" s="153">
        <f t="shared" si="4"/>
        <v>296212.38</v>
      </c>
    </row>
    <row r="17" spans="1:19">
      <c r="A17" s="208" t="s">
        <v>238</v>
      </c>
      <c r="B17" s="153"/>
      <c r="C17" s="153"/>
      <c r="D17" s="153"/>
      <c r="E17" s="153">
        <f t="shared" si="0"/>
        <v>0</v>
      </c>
      <c r="F17" s="153"/>
      <c r="G17" s="153"/>
      <c r="H17" s="153"/>
      <c r="I17" s="153">
        <f t="shared" si="1"/>
        <v>0</v>
      </c>
      <c r="J17" s="153">
        <f>' 管理部 '!J17+成都企业IT!J17+杭州企业IT!J17+深圳企业IT!J17+' 西安企业IT部 '!J17+' 北京企业IT部 '!J17+' 南京企业IT部 '!J17+' 苏州企业IT部 '!J17</f>
        <v>430373.18</v>
      </c>
      <c r="K17" s="153">
        <f>' 管理部 '!K17+成都企业IT!K17+杭州企业IT!K17+深圳企业IT!K17+' 西安企业IT部 '!K17+' 北京企业IT部 '!K17+' 南京企业IT部 '!K17+' 苏州企业IT部 '!K17</f>
        <v>0</v>
      </c>
      <c r="L17" s="153">
        <f>' 管理部 '!L17+成都企业IT!L17+杭州企业IT!L17+深圳企业IT!L17+' 西安企业IT部 '!L17+' 北京企业IT部 '!L17+' 南京企业IT部 '!L17+' 苏州企业IT部 '!L17</f>
        <v>0</v>
      </c>
      <c r="M17" s="153">
        <f t="shared" si="2"/>
        <v>430373.18</v>
      </c>
      <c r="N17" s="153">
        <f>' 管理部 '!N17+成都企业IT!N17+杭州企业IT!N17+深圳企业IT!N17+' 西安企业IT部 '!N17+' 北京企业IT部 '!N17+' 南京企业IT部 '!N17+' 苏州企业IT部 '!N17</f>
        <v>0</v>
      </c>
      <c r="O17" s="153">
        <f>' 管理部 '!O17+成都企业IT!O17+杭州企业IT!O17+深圳企业IT!O17+' 西安企业IT部 '!O17+' 北京企业IT部 '!O17+' 南京企业IT部 '!O17+' 苏州企业IT部 '!O17</f>
        <v>0</v>
      </c>
      <c r="P17" s="153">
        <f>' 管理部 '!P17+成都企业IT!P17+杭州企业IT!P17+深圳企业IT!P17+' 西安企业IT部 '!P17+' 北京企业IT部 '!P17+' 南京企业IT部 '!P17+' 苏州企业IT部 '!P17</f>
        <v>0</v>
      </c>
      <c r="Q17" s="153">
        <f t="shared" si="3"/>
        <v>0</v>
      </c>
      <c r="R17" s="153">
        <f t="shared" si="4"/>
        <v>430373.18</v>
      </c>
    </row>
    <row r="18" spans="1:19">
      <c r="A18" s="208" t="s">
        <v>239</v>
      </c>
      <c r="B18" s="153"/>
      <c r="C18" s="153"/>
      <c r="D18" s="153"/>
      <c r="E18" s="153">
        <f t="shared" si="0"/>
        <v>0</v>
      </c>
      <c r="F18" s="153"/>
      <c r="G18" s="153"/>
      <c r="H18" s="153"/>
      <c r="I18" s="153">
        <f t="shared" si="1"/>
        <v>0</v>
      </c>
      <c r="J18" s="153">
        <f>' 管理部 '!J18+成都企业IT!J18+杭州企业IT!J18+深圳企业IT!J18+' 西安企业IT部 '!J18+' 北京企业IT部 '!J18+' 南京企业IT部 '!J18+' 苏州企业IT部 '!J18</f>
        <v>2004014</v>
      </c>
      <c r="K18" s="153">
        <f>' 管理部 '!K18+成都企业IT!K18+杭州企业IT!K18+深圳企业IT!K18+' 西安企业IT部 '!K18+' 北京企业IT部 '!K18+' 南京企业IT部 '!K18+' 苏州企业IT部 '!K18</f>
        <v>0</v>
      </c>
      <c r="L18" s="153">
        <f>' 管理部 '!L18+成都企业IT!L18+杭州企业IT!L18+深圳企业IT!L18+' 西安企业IT部 '!L18+' 北京企业IT部 '!L18+' 南京企业IT部 '!L18+' 苏州企业IT部 '!L18</f>
        <v>0</v>
      </c>
      <c r="M18" s="153">
        <f t="shared" si="2"/>
        <v>2004014</v>
      </c>
      <c r="N18" s="153">
        <f>' 管理部 '!N18+成都企业IT!N18+杭州企业IT!N18+深圳企业IT!N18+' 西安企业IT部 '!N18+' 北京企业IT部 '!N18+' 南京企业IT部 '!N18+' 苏州企业IT部 '!N18</f>
        <v>0</v>
      </c>
      <c r="O18" s="153">
        <f>' 管理部 '!O18+成都企业IT!O18+杭州企业IT!O18+深圳企业IT!O18+' 西安企业IT部 '!O18+' 北京企业IT部 '!O18+' 南京企业IT部 '!O18+' 苏州企业IT部 '!O18</f>
        <v>0</v>
      </c>
      <c r="P18" s="153">
        <f>' 管理部 '!P18+成都企业IT!P18+杭州企业IT!P18+深圳企业IT!P18+' 西安企业IT部 '!P18+' 北京企业IT部 '!P18+' 南京企业IT部 '!P18+' 苏州企业IT部 '!P18</f>
        <v>0</v>
      </c>
      <c r="Q18" s="153">
        <f t="shared" si="3"/>
        <v>0</v>
      </c>
      <c r="R18" s="153">
        <f t="shared" si="4"/>
        <v>2004014</v>
      </c>
    </row>
    <row r="19" spans="1:19">
      <c r="A19" s="208" t="s">
        <v>157</v>
      </c>
      <c r="B19" s="153"/>
      <c r="C19" s="153"/>
      <c r="D19" s="153"/>
      <c r="E19" s="153">
        <f t="shared" si="0"/>
        <v>0</v>
      </c>
      <c r="F19" s="153"/>
      <c r="G19" s="153"/>
      <c r="H19" s="153"/>
      <c r="I19" s="153">
        <f t="shared" si="1"/>
        <v>0</v>
      </c>
      <c r="J19" s="153">
        <f>' 管理部 '!J19+成都企业IT!J19+杭州企业IT!J19+深圳企业IT!J19+' 西安企业IT部 '!J19+' 北京企业IT部 '!J19+' 南京企业IT部 '!J19+' 苏州企业IT部 '!J19</f>
        <v>-458540.87</v>
      </c>
      <c r="K19" s="153">
        <f>' 管理部 '!K19+成都企业IT!K19+杭州企业IT!K19+深圳企业IT!K19+' 西安企业IT部 '!K19+' 北京企业IT部 '!K19+' 南京企业IT部 '!K19+' 苏州企业IT部 '!K19</f>
        <v>0</v>
      </c>
      <c r="L19" s="153">
        <f>' 管理部 '!L19+成都企业IT!L19+杭州企业IT!L19+深圳企业IT!L19+' 西安企业IT部 '!L19+' 北京企业IT部 '!L19+' 南京企业IT部 '!L19+' 苏州企业IT部 '!L19</f>
        <v>0</v>
      </c>
      <c r="M19" s="153">
        <f t="shared" si="2"/>
        <v>-458540.87</v>
      </c>
      <c r="N19" s="153">
        <f>' 管理部 '!N19+成都企业IT!N19+杭州企业IT!N19+深圳企业IT!N19+' 西安企业IT部 '!N19+' 北京企业IT部 '!N19+' 南京企业IT部 '!N19+' 苏州企业IT部 '!N19</f>
        <v>0</v>
      </c>
      <c r="O19" s="153">
        <f>' 管理部 '!O19+成都企业IT!O19+杭州企业IT!O19+深圳企业IT!O19+' 西安企业IT部 '!O19+' 北京企业IT部 '!O19+' 南京企业IT部 '!O19+' 苏州企业IT部 '!O19</f>
        <v>0</v>
      </c>
      <c r="P19" s="153">
        <f>' 管理部 '!P19+成都企业IT!P19+杭州企业IT!P19+深圳企业IT!P19+' 西安企业IT部 '!P19+' 北京企业IT部 '!P19+' 南京企业IT部 '!P19+' 苏州企业IT部 '!P19</f>
        <v>0</v>
      </c>
      <c r="Q19" s="153">
        <f t="shared" si="3"/>
        <v>0</v>
      </c>
      <c r="R19" s="153">
        <f t="shared" si="4"/>
        <v>-458540.87</v>
      </c>
    </row>
    <row r="20" spans="1:19">
      <c r="A20" s="208" t="s">
        <v>158</v>
      </c>
      <c r="B20" s="153"/>
      <c r="C20" s="153"/>
      <c r="D20" s="153"/>
      <c r="E20" s="153"/>
      <c r="F20" s="153"/>
      <c r="G20" s="153"/>
      <c r="H20" s="153"/>
      <c r="I20" s="153">
        <f>SUM(F20:H20)</f>
        <v>0</v>
      </c>
      <c r="J20" s="153">
        <f>' 管理部 '!J20+成都企业IT!J20+杭州企业IT!J20+深圳企业IT!J20+' 西安企业IT部 '!J20+' 北京企业IT部 '!J20+' 南京企业IT部 '!J20+' 苏州企业IT部 '!J20</f>
        <v>0</v>
      </c>
      <c r="K20" s="153">
        <f>' 管理部 '!K20+成都企业IT!K20+杭州企业IT!K20+深圳企业IT!K20+' 西安企业IT部 '!K20+' 北京企业IT部 '!K20+' 南京企业IT部 '!K20+' 苏州企业IT部 '!K20</f>
        <v>0</v>
      </c>
      <c r="L20" s="153">
        <f>' 管理部 '!L20+成都企业IT!L20+杭州企业IT!L20+深圳企业IT!L20+' 西安企业IT部 '!L20+' 北京企业IT部 '!L20+' 南京企业IT部 '!L20+' 苏州企业IT部 '!L20</f>
        <v>0</v>
      </c>
      <c r="M20" s="153">
        <f>SUM(J20:L20)</f>
        <v>0</v>
      </c>
      <c r="N20" s="153">
        <f>' 管理部 '!N20+成都企业IT!N20+杭州企业IT!N20+深圳企业IT!N20+' 西安企业IT部 '!N20+' 北京企业IT部 '!N20+' 南京企业IT部 '!N20+' 苏州企业IT部 '!N20</f>
        <v>0</v>
      </c>
      <c r="O20" s="153">
        <f>' 管理部 '!O20+成都企业IT!O20+杭州企业IT!O20+深圳企业IT!O20+' 西安企业IT部 '!O20+' 北京企业IT部 '!O20+' 南京企业IT部 '!O20+' 苏州企业IT部 '!O20</f>
        <v>0</v>
      </c>
      <c r="P20" s="153">
        <f>' 管理部 '!P20+成都企业IT!P20+杭州企业IT!P20+深圳企业IT!P20+' 西安企业IT部 '!P20+' 北京企业IT部 '!P20+' 南京企业IT部 '!P20+' 苏州企业IT部 '!P20</f>
        <v>0</v>
      </c>
      <c r="Q20" s="153">
        <f>SUM(N20:P20)</f>
        <v>0</v>
      </c>
      <c r="R20" s="153">
        <f t="shared" si="4"/>
        <v>0</v>
      </c>
    </row>
    <row r="21" spans="1:19">
      <c r="A21" s="216" t="s">
        <v>93</v>
      </c>
      <c r="B21" s="222">
        <f>SUM(B11:B13,B16:B20)</f>
        <v>0</v>
      </c>
      <c r="C21" s="222">
        <f>SUM(C11:C13,C16:C20)</f>
        <v>0</v>
      </c>
      <c r="D21" s="222">
        <f>SUM(D11:D13,D16:D20)</f>
        <v>0</v>
      </c>
      <c r="E21" s="222">
        <f>SUM(B21:D21)</f>
        <v>0</v>
      </c>
      <c r="F21" s="222">
        <f>SUM(F11:F13,F16:F20)</f>
        <v>0</v>
      </c>
      <c r="G21" s="222">
        <f>SUM(G11:G13,G16:G20)</f>
        <v>0</v>
      </c>
      <c r="H21" s="222">
        <f>SUM(H11:H13,H16:H20)</f>
        <v>0</v>
      </c>
      <c r="I21" s="222">
        <f>SUM(F21:H21)</f>
        <v>0</v>
      </c>
      <c r="J21" s="222">
        <f>SUM(J11:J13,J16:J20)</f>
        <v>12156660.130000008</v>
      </c>
      <c r="K21" s="222">
        <f>SUM(K11:K13,K16:K20)</f>
        <v>0</v>
      </c>
      <c r="L21" s="222">
        <f>SUM(L11:L13,L16:L20)</f>
        <v>0</v>
      </c>
      <c r="M21" s="222">
        <f>SUM(J21:L21)</f>
        <v>12156660.130000008</v>
      </c>
      <c r="N21" s="222">
        <f>SUM(N11:N13,N16:N20)</f>
        <v>0</v>
      </c>
      <c r="O21" s="222">
        <f>SUM(O11:O13,O16:O20)</f>
        <v>0</v>
      </c>
      <c r="P21" s="222">
        <f>SUM(P11:P13,P16:P20)</f>
        <v>0</v>
      </c>
      <c r="Q21" s="222">
        <f>SUM(N21:P21)</f>
        <v>0</v>
      </c>
      <c r="R21" s="224">
        <f t="shared" si="4"/>
        <v>12156660.130000008</v>
      </c>
    </row>
    <row r="22" spans="1:19">
      <c r="A22" s="223" t="s">
        <v>27</v>
      </c>
      <c r="B22" s="224">
        <f>B10-B21</f>
        <v>0</v>
      </c>
      <c r="C22" s="224">
        <f>C10-C21</f>
        <v>0</v>
      </c>
      <c r="D22" s="224">
        <f>D10-D21</f>
        <v>0</v>
      </c>
      <c r="E22" s="224">
        <f>SUM(B22:D22)</f>
        <v>0</v>
      </c>
      <c r="F22" s="224">
        <f>F10-F21</f>
        <v>0</v>
      </c>
      <c r="G22" s="224">
        <f>G10-G21</f>
        <v>0</v>
      </c>
      <c r="H22" s="224">
        <f>H10-H21</f>
        <v>0</v>
      </c>
      <c r="I22" s="224">
        <f>SUM(F22:H22)</f>
        <v>0</v>
      </c>
      <c r="J22" s="224">
        <f>J10-J21</f>
        <v>13750058.939999992</v>
      </c>
      <c r="K22" s="224">
        <f>K10-K21</f>
        <v>0</v>
      </c>
      <c r="L22" s="224">
        <f>L10-L21</f>
        <v>0</v>
      </c>
      <c r="M22" s="224">
        <f>SUM(J22:L22)</f>
        <v>13750058.939999992</v>
      </c>
      <c r="N22" s="224">
        <f>N10-N21</f>
        <v>0</v>
      </c>
      <c r="O22" s="224">
        <f>O10-O21</f>
        <v>0</v>
      </c>
      <c r="P22" s="224">
        <f>P10-P21</f>
        <v>0</v>
      </c>
      <c r="Q22" s="224">
        <f>SUM(N22:P22)</f>
        <v>0</v>
      </c>
      <c r="R22" s="224">
        <f t="shared" si="4"/>
        <v>13750058.939999992</v>
      </c>
    </row>
    <row r="23" spans="1:19" s="226" customFormat="1">
      <c r="A23" s="225" t="s">
        <v>28</v>
      </c>
      <c r="B23" s="226" t="e">
        <f t="shared" ref="B23:R23" si="6">B22/B10</f>
        <v>#DIV/0!</v>
      </c>
      <c r="C23" s="226" t="e">
        <f t="shared" si="6"/>
        <v>#DIV/0!</v>
      </c>
      <c r="D23" s="226" t="e">
        <f t="shared" si="6"/>
        <v>#DIV/0!</v>
      </c>
      <c r="E23" s="226" t="e">
        <f t="shared" si="6"/>
        <v>#DIV/0!</v>
      </c>
      <c r="F23" s="226" t="e">
        <f t="shared" si="6"/>
        <v>#DIV/0!</v>
      </c>
      <c r="G23" s="226" t="e">
        <f t="shared" si="6"/>
        <v>#DIV/0!</v>
      </c>
      <c r="H23" s="226" t="e">
        <f t="shared" si="6"/>
        <v>#DIV/0!</v>
      </c>
      <c r="I23" s="226" t="e">
        <f t="shared" si="6"/>
        <v>#DIV/0!</v>
      </c>
      <c r="J23" s="226">
        <f t="shared" si="6"/>
        <v>0.53075261683454811</v>
      </c>
      <c r="K23" s="226" t="e">
        <f t="shared" si="6"/>
        <v>#DIV/0!</v>
      </c>
      <c r="L23" s="226" t="e">
        <f t="shared" si="6"/>
        <v>#DIV/0!</v>
      </c>
      <c r="M23" s="226">
        <f t="shared" si="6"/>
        <v>0.53075261683454811</v>
      </c>
      <c r="N23" s="226" t="e">
        <f t="shared" si="6"/>
        <v>#DIV/0!</v>
      </c>
      <c r="O23" s="226" t="e">
        <f t="shared" si="6"/>
        <v>#DIV/0!</v>
      </c>
      <c r="P23" s="226" t="e">
        <f t="shared" si="6"/>
        <v>#DIV/0!</v>
      </c>
      <c r="Q23" s="226" t="e">
        <f t="shared" si="6"/>
        <v>#DIV/0!</v>
      </c>
      <c r="R23" s="226">
        <f t="shared" si="6"/>
        <v>0.53075261683454811</v>
      </c>
      <c r="S23" s="230"/>
    </row>
    <row r="24" spans="1:19">
      <c r="A24" s="227" t="s">
        <v>159</v>
      </c>
      <c r="B24" s="153"/>
      <c r="C24" s="153"/>
      <c r="D24" s="153"/>
      <c r="E24" s="240">
        <f>SUM(B24:D24)</f>
        <v>0</v>
      </c>
      <c r="F24" s="153"/>
      <c r="G24" s="153"/>
      <c r="H24" s="153"/>
      <c r="I24" s="240">
        <f>SUM(F24:H24)</f>
        <v>0</v>
      </c>
      <c r="J24" s="153">
        <f>' 管理部 '!J24+成都企业IT!J24+杭州企业IT!J24+深圳企业IT!J24+' 西安企业IT部 '!J24+' 北京企业IT部 '!J24+' 南京企业IT部 '!J24+' 苏州企业IT部 '!J24+22195+95900</f>
        <v>1138199</v>
      </c>
      <c r="K24" s="153">
        <f>' 管理部 '!K24+成都企业IT!K24+杭州企业IT!K24+深圳企业IT!K24+' 西安企业IT部 '!K24+' 北京企业IT部 '!K24+' 南京企业IT部 '!K24+' 苏州企业IT部 '!K24</f>
        <v>0</v>
      </c>
      <c r="L24" s="153">
        <f>' 管理部 '!L24+成都企业IT!L24+杭州企业IT!L24+深圳企业IT!L24+' 西安企业IT部 '!L24+' 北京企业IT部 '!L24+' 南京企业IT部 '!L24+' 苏州企业IT部 '!L24</f>
        <v>0</v>
      </c>
      <c r="M24" s="240">
        <f>SUM(J24:L24)</f>
        <v>1138199</v>
      </c>
      <c r="N24" s="153">
        <f>' 管理部 '!N24+成都企业IT!N24+杭州企业IT!N24+深圳企业IT!N24+' 西安企业IT部 '!N24+' 北京企业IT部 '!N24+' 南京企业IT部 '!N24+' 苏州企业IT部 '!N24</f>
        <v>0</v>
      </c>
      <c r="O24" s="153">
        <f>' 管理部 '!O24+成都企业IT!O24+杭州企业IT!O24+深圳企业IT!O24+' 西安企业IT部 '!O24+' 北京企业IT部 '!O24+' 南京企业IT部 '!O24+' 苏州企业IT部 '!O24</f>
        <v>0</v>
      </c>
      <c r="P24" s="153">
        <f>' 管理部 '!P24+成都企业IT!P24+杭州企业IT!P24+深圳企业IT!P24+' 西安企业IT部 '!P24+' 北京企业IT部 '!P24+' 南京企业IT部 '!P24+' 苏州企业IT部 '!P24</f>
        <v>0</v>
      </c>
      <c r="Q24" s="240">
        <f>SUM(N24:P24)</f>
        <v>0</v>
      </c>
      <c r="R24" s="153">
        <f>E24+I24+M24+Q24</f>
        <v>1138199</v>
      </c>
    </row>
    <row r="25" spans="1:19">
      <c r="A25" s="227" t="s">
        <v>160</v>
      </c>
      <c r="B25" s="153"/>
      <c r="C25" s="153"/>
      <c r="D25" s="153"/>
      <c r="E25" s="240">
        <f>SUM(B25:D25)</f>
        <v>0</v>
      </c>
      <c r="F25" s="153"/>
      <c r="G25" s="153"/>
      <c r="H25" s="153"/>
      <c r="I25" s="240">
        <f>SUM(F25:H25)</f>
        <v>0</v>
      </c>
      <c r="J25" s="153">
        <f>' 管理部 '!J25+成都企业IT!J25+杭州企业IT!J25+深圳企业IT!J25+' 西安企业IT部 '!J25+' 北京企业IT部 '!J25+' 南京企业IT部 '!J25+' 苏州企业IT部 '!J25</f>
        <v>530145.21</v>
      </c>
      <c r="K25" s="153">
        <f>' 管理部 '!K25+成都企业IT!K25+杭州企业IT!K25+深圳企业IT!K25+' 西安企业IT部 '!K25+' 北京企业IT部 '!K25+' 南京企业IT部 '!K25+' 苏州企业IT部 '!K25</f>
        <v>0</v>
      </c>
      <c r="L25" s="153">
        <f>' 管理部 '!L25+成都企业IT!L25+杭州企业IT!L25+深圳企业IT!L25+' 西安企业IT部 '!L25+' 北京企业IT部 '!L25+' 南京企业IT部 '!L25+' 苏州企业IT部 '!L25</f>
        <v>0</v>
      </c>
      <c r="M25" s="240">
        <f>SUM(J25:L25)</f>
        <v>530145.21</v>
      </c>
      <c r="N25" s="153">
        <f>' 管理部 '!N25+成都企业IT!N25+杭州企业IT!N25+深圳企业IT!N25+' 西安企业IT部 '!N25+' 北京企业IT部 '!N25+' 南京企业IT部 '!N25+' 苏州企业IT部 '!N25</f>
        <v>0</v>
      </c>
      <c r="O25" s="153">
        <f>' 管理部 '!O25+成都企业IT!O25+杭州企业IT!O25+深圳企业IT!O25+' 西安企业IT部 '!O25+' 北京企业IT部 '!O25+' 南京企业IT部 '!O25+' 苏州企业IT部 '!O25</f>
        <v>0</v>
      </c>
      <c r="P25" s="153">
        <f>' 管理部 '!P25+成都企业IT!P25+杭州企业IT!P25+深圳企业IT!P25+' 西安企业IT部 '!P25+' 北京企业IT部 '!P25+' 南京企业IT部 '!P25+' 苏州企业IT部 '!P25</f>
        <v>0</v>
      </c>
      <c r="Q25" s="240">
        <f>SUM(N25:P25)</f>
        <v>0</v>
      </c>
      <c r="R25" s="153">
        <f>E25+I25+M25+Q25</f>
        <v>530145.21</v>
      </c>
    </row>
    <row r="26" spans="1:19">
      <c r="A26" s="227" t="s">
        <v>29</v>
      </c>
      <c r="B26" s="153"/>
      <c r="C26" s="153"/>
      <c r="D26" s="153"/>
      <c r="E26" s="240">
        <f>SUM(B26:D26)</f>
        <v>0</v>
      </c>
      <c r="F26" s="153"/>
      <c r="G26" s="153"/>
      <c r="H26" s="153"/>
      <c r="I26" s="240">
        <f>SUM(F26:H26)</f>
        <v>0</v>
      </c>
      <c r="J26" s="153">
        <f>' 管理部 '!J26+成都企业IT!J26+杭州企业IT!J26+深圳企业IT!J26+' 西安企业IT部 '!J26+' 北京企业IT部 '!J26+' 南京企业IT部 '!J26+' 苏州企业IT部 '!J26</f>
        <v>2665314.7499999995</v>
      </c>
      <c r="K26" s="153">
        <f>' 管理部 '!K26+成都企业IT!K26+杭州企业IT!K26+深圳企业IT!K26+' 西安企业IT部 '!K26+' 北京企业IT部 '!K26+' 南京企业IT部 '!K26+' 苏州企业IT部 '!K26</f>
        <v>0</v>
      </c>
      <c r="L26" s="153">
        <f>' 管理部 '!L26+成都企业IT!L26+杭州企业IT!L26+深圳企业IT!L26+' 西安企业IT部 '!L26+' 北京企业IT部 '!L26+' 南京企业IT部 '!L26+' 苏州企业IT部 '!L26</f>
        <v>0</v>
      </c>
      <c r="M26" s="240">
        <f>SUM(J26:L26)</f>
        <v>2665314.7499999995</v>
      </c>
      <c r="N26" s="153">
        <f>' 管理部 '!N26+成都企业IT!N26+杭州企业IT!N26+深圳企业IT!N26+' 西安企业IT部 '!N26+' 北京企业IT部 '!N26+' 南京企业IT部 '!N26+' 苏州企业IT部 '!N26</f>
        <v>0</v>
      </c>
      <c r="O26" s="153">
        <f>' 管理部 '!O26+成都企业IT!O26+杭州企业IT!O26+深圳企业IT!O26+' 西安企业IT部 '!O26+' 北京企业IT部 '!O26+' 南京企业IT部 '!O26+' 苏州企业IT部 '!O26</f>
        <v>0</v>
      </c>
      <c r="P26" s="153">
        <f>' 管理部 '!P26+成都企业IT!P26+杭州企业IT!P26+深圳企业IT!P26+' 西安企业IT部 '!P26+' 北京企业IT部 '!P26+' 南京企业IT部 '!P26+' 苏州企业IT部 '!P26</f>
        <v>0</v>
      </c>
      <c r="Q26" s="240">
        <f>SUM(N26:P26)</f>
        <v>0</v>
      </c>
      <c r="R26" s="153">
        <f>E26+I26+M26+Q26</f>
        <v>2665314.7499999995</v>
      </c>
    </row>
    <row r="27" spans="1:19">
      <c r="A27" s="223" t="s">
        <v>30</v>
      </c>
      <c r="B27" s="224">
        <f>SUM(B24:B26)</f>
        <v>0</v>
      </c>
      <c r="C27" s="224">
        <f>SUM(C24:C26)</f>
        <v>0</v>
      </c>
      <c r="D27" s="224">
        <f>SUM(D24:D26)</f>
        <v>0</v>
      </c>
      <c r="E27" s="217">
        <f>SUM(B27:D27)</f>
        <v>0</v>
      </c>
      <c r="F27" s="224">
        <f>SUM(F24:F26)</f>
        <v>0</v>
      </c>
      <c r="G27" s="224">
        <f>SUM(G24:G26)</f>
        <v>0</v>
      </c>
      <c r="H27" s="224">
        <f>SUM(H24:H26)</f>
        <v>0</v>
      </c>
      <c r="I27" s="217">
        <f>SUM(F27:H27)</f>
        <v>0</v>
      </c>
      <c r="J27" s="224">
        <f>SUM(J24:J26)</f>
        <v>4333658.959999999</v>
      </c>
      <c r="K27" s="224">
        <f>SUM(K24:K26)</f>
        <v>0</v>
      </c>
      <c r="L27" s="224">
        <f>SUM(L24:L26)</f>
        <v>0</v>
      </c>
      <c r="M27" s="217">
        <f>SUM(J27:L27)</f>
        <v>4333658.959999999</v>
      </c>
      <c r="N27" s="224">
        <f>SUM(N24:N26)</f>
        <v>0</v>
      </c>
      <c r="O27" s="224">
        <f>SUM(O24:O26)</f>
        <v>0</v>
      </c>
      <c r="P27" s="224">
        <f>SUM(P24:P26)</f>
        <v>0</v>
      </c>
      <c r="Q27" s="217">
        <f>SUM(N27:P27)</f>
        <v>0</v>
      </c>
      <c r="R27" s="224">
        <f>E27+I27+M27+Q27</f>
        <v>4333658.959999999</v>
      </c>
    </row>
    <row r="28" spans="1:19" s="226" customFormat="1">
      <c r="A28" s="225" t="s">
        <v>161</v>
      </c>
      <c r="B28" s="226" t="e">
        <f t="shared" ref="B28:R28" si="7">B27/B10</f>
        <v>#DIV/0!</v>
      </c>
      <c r="C28" s="226" t="e">
        <f t="shared" si="7"/>
        <v>#DIV/0!</v>
      </c>
      <c r="D28" s="226" t="e">
        <f t="shared" si="7"/>
        <v>#DIV/0!</v>
      </c>
      <c r="E28" s="226" t="e">
        <f t="shared" si="7"/>
        <v>#DIV/0!</v>
      </c>
      <c r="F28" s="226" t="e">
        <f t="shared" si="7"/>
        <v>#DIV/0!</v>
      </c>
      <c r="G28" s="226" t="e">
        <f t="shared" si="7"/>
        <v>#DIV/0!</v>
      </c>
      <c r="H28" s="226" t="e">
        <f t="shared" si="7"/>
        <v>#DIV/0!</v>
      </c>
      <c r="I28" s="226" t="e">
        <f t="shared" si="7"/>
        <v>#DIV/0!</v>
      </c>
      <c r="J28" s="226">
        <f t="shared" si="7"/>
        <v>0.16727934356683472</v>
      </c>
      <c r="K28" s="226" t="e">
        <f t="shared" si="7"/>
        <v>#DIV/0!</v>
      </c>
      <c r="L28" s="226" t="e">
        <f t="shared" si="7"/>
        <v>#DIV/0!</v>
      </c>
      <c r="M28" s="226">
        <f t="shared" si="7"/>
        <v>0.16727934356683472</v>
      </c>
      <c r="N28" s="226" t="e">
        <f t="shared" si="7"/>
        <v>#DIV/0!</v>
      </c>
      <c r="O28" s="226" t="e">
        <f t="shared" si="7"/>
        <v>#DIV/0!</v>
      </c>
      <c r="P28" s="226" t="e">
        <f t="shared" si="7"/>
        <v>#DIV/0!</v>
      </c>
      <c r="Q28" s="226" t="e">
        <f t="shared" si="7"/>
        <v>#DIV/0!</v>
      </c>
      <c r="R28" s="226">
        <f t="shared" si="7"/>
        <v>0.16727934356683472</v>
      </c>
      <c r="S28" s="230"/>
    </row>
    <row r="29" spans="1:19">
      <c r="A29" s="223" t="s">
        <v>94</v>
      </c>
      <c r="B29" s="228">
        <f>B22-B27</f>
        <v>0</v>
      </c>
      <c r="C29" s="228">
        <f>C22-C27</f>
        <v>0</v>
      </c>
      <c r="D29" s="228">
        <f>D22-D27</f>
        <v>0</v>
      </c>
      <c r="E29" s="228">
        <f>SUM(B29:D29)</f>
        <v>0</v>
      </c>
      <c r="F29" s="228">
        <f>F22-F27</f>
        <v>0</v>
      </c>
      <c r="G29" s="228">
        <f>G22-G27</f>
        <v>0</v>
      </c>
      <c r="H29" s="228">
        <f>H22-H27</f>
        <v>0</v>
      </c>
      <c r="I29" s="228">
        <f>SUM(F29:H29)</f>
        <v>0</v>
      </c>
      <c r="J29" s="228">
        <f>J22-J27</f>
        <v>9416399.979999993</v>
      </c>
      <c r="K29" s="228">
        <f>K22-K27</f>
        <v>0</v>
      </c>
      <c r="L29" s="228">
        <f>L22-L27</f>
        <v>0</v>
      </c>
      <c r="M29" s="228">
        <f>SUM(J29:L29)</f>
        <v>9416399.979999993</v>
      </c>
      <c r="N29" s="228">
        <f>N22-N27</f>
        <v>0</v>
      </c>
      <c r="O29" s="228">
        <f>O22-O27</f>
        <v>0</v>
      </c>
      <c r="P29" s="228">
        <f>P22-P27</f>
        <v>0</v>
      </c>
      <c r="Q29" s="228">
        <f>SUM(N29:P29)</f>
        <v>0</v>
      </c>
      <c r="R29" s="222">
        <f>E29+I29+M29+Q29</f>
        <v>9416399.979999993</v>
      </c>
    </row>
    <row r="30" spans="1:19" s="226" customFormat="1">
      <c r="A30" s="225" t="s">
        <v>95</v>
      </c>
      <c r="B30" s="265" t="e">
        <f t="shared" ref="B30:R30" si="8">B29/B10</f>
        <v>#DIV/0!</v>
      </c>
      <c r="C30" s="265" t="e">
        <f t="shared" si="8"/>
        <v>#DIV/0!</v>
      </c>
      <c r="D30" s="265" t="e">
        <f t="shared" si="8"/>
        <v>#DIV/0!</v>
      </c>
      <c r="E30" s="265" t="e">
        <f t="shared" si="8"/>
        <v>#DIV/0!</v>
      </c>
      <c r="F30" s="265" t="e">
        <f t="shared" si="8"/>
        <v>#DIV/0!</v>
      </c>
      <c r="G30" s="265" t="e">
        <f t="shared" si="8"/>
        <v>#DIV/0!</v>
      </c>
      <c r="H30" s="265" t="e">
        <f t="shared" si="8"/>
        <v>#DIV/0!</v>
      </c>
      <c r="I30" s="265" t="e">
        <f t="shared" si="8"/>
        <v>#DIV/0!</v>
      </c>
      <c r="J30" s="265">
        <f t="shared" si="8"/>
        <v>0.36347327326771345</v>
      </c>
      <c r="K30" s="265" t="e">
        <f t="shared" si="8"/>
        <v>#DIV/0!</v>
      </c>
      <c r="L30" s="265" t="e">
        <f t="shared" si="8"/>
        <v>#DIV/0!</v>
      </c>
      <c r="M30" s="265">
        <f t="shared" si="8"/>
        <v>0.36347327326771345</v>
      </c>
      <c r="N30" s="265" t="e">
        <f t="shared" si="8"/>
        <v>#DIV/0!</v>
      </c>
      <c r="O30" s="265" t="e">
        <f t="shared" si="8"/>
        <v>#DIV/0!</v>
      </c>
      <c r="P30" s="265" t="e">
        <f t="shared" si="8"/>
        <v>#DIV/0!</v>
      </c>
      <c r="Q30" s="265" t="e">
        <f t="shared" si="8"/>
        <v>#DIV/0!</v>
      </c>
      <c r="R30" s="265">
        <f t="shared" si="8"/>
        <v>0.36347327326771345</v>
      </c>
      <c r="S30" s="230"/>
    </row>
    <row r="31" spans="1:19">
      <c r="A31" s="227" t="s">
        <v>163</v>
      </c>
      <c r="B31" s="153"/>
      <c r="C31" s="153"/>
      <c r="D31" s="153"/>
      <c r="E31" s="153">
        <f t="shared" ref="E31:E33" si="9">SUM(B31:D31)</f>
        <v>0</v>
      </c>
      <c r="F31" s="153"/>
      <c r="G31" s="153"/>
      <c r="H31" s="153"/>
      <c r="I31" s="240">
        <f>F31+G31+H31</f>
        <v>0</v>
      </c>
      <c r="J31" s="153">
        <f>' 管理部 '!J31+成都企业IT!J31+杭州企业IT!J31+深圳企业IT!J31+' 西安企业IT部 '!J31+' 北京企业IT部 '!J31+' 南京企业IT部 '!J31+' 苏州企业IT部 '!J31</f>
        <v>0</v>
      </c>
      <c r="K31" s="153">
        <f>' 管理部 '!K31+成都企业IT!K31+杭州企业IT!K31+深圳企业IT!K31+' 西安企业IT部 '!K31+' 北京企业IT部 '!K31+' 南京企业IT部 '!K31+' 苏州企业IT部 '!K31</f>
        <v>0</v>
      </c>
      <c r="L31" s="153">
        <f>' 管理部 '!L31+成都企业IT!L31+杭州企业IT!L31+深圳企业IT!L31+' 西安企业IT部 '!L31+' 北京企业IT部 '!L31+' 南京企业IT部 '!L31+' 苏州企业IT部 '!L31</f>
        <v>0</v>
      </c>
      <c r="M31" s="240">
        <f>J31+K31+L31</f>
        <v>0</v>
      </c>
      <c r="N31" s="153">
        <f>' 管理部 '!N31+成都企业IT!N31+杭州企业IT!N31+深圳企业IT!N31+' 西安企业IT部 '!N31+' 北京企业IT部 '!N31+' 南京企业IT部 '!N31+' 苏州企业IT部 '!N31</f>
        <v>0</v>
      </c>
      <c r="O31" s="153">
        <f>' 管理部 '!O31+成都企业IT!O31+杭州企业IT!O31+深圳企业IT!O31+' 西安企业IT部 '!O31+' 北京企业IT部 '!O31+' 南京企业IT部 '!O31+' 苏州企业IT部 '!O31</f>
        <v>0</v>
      </c>
      <c r="P31" s="153">
        <f>' 管理部 '!P31+成都企业IT!P31+杭州企业IT!P31+深圳企业IT!P31+' 西安企业IT部 '!P31+' 北京企业IT部 '!P31+' 南京企业IT部 '!P31+' 苏州企业IT部 '!P31</f>
        <v>0</v>
      </c>
      <c r="Q31" s="240">
        <f>N31+O31+P31</f>
        <v>0</v>
      </c>
      <c r="R31" s="153">
        <f>E31+I31+M31+Q31</f>
        <v>0</v>
      </c>
    </row>
    <row r="32" spans="1:19">
      <c r="A32" s="227" t="s">
        <v>164</v>
      </c>
      <c r="B32" s="153"/>
      <c r="C32" s="153"/>
      <c r="D32" s="153"/>
      <c r="E32" s="153">
        <f t="shared" si="9"/>
        <v>0</v>
      </c>
      <c r="F32" s="153"/>
      <c r="G32" s="153"/>
      <c r="H32" s="153"/>
      <c r="I32" s="240">
        <f>F32+G32+H32</f>
        <v>0</v>
      </c>
      <c r="J32" s="153">
        <f>' 管理部 '!J32+成都企业IT!J32+杭州企业IT!J32+深圳企业IT!J32+' 西安企业IT部 '!J32+' 北京企业IT部 '!J32+' 南京企业IT部 '!J32+' 苏州企业IT部 '!J32</f>
        <v>0</v>
      </c>
      <c r="K32" s="153">
        <f>' 管理部 '!K32+成都企业IT!K32+杭州企业IT!K32+深圳企业IT!K32+' 西安企业IT部 '!K32+' 北京企业IT部 '!K32+' 南京企业IT部 '!K32+' 苏州企业IT部 '!K32</f>
        <v>0</v>
      </c>
      <c r="L32" s="153">
        <f>' 管理部 '!L32+成都企业IT!L32+杭州企业IT!L32+深圳企业IT!L32+' 西安企业IT部 '!L32+' 北京企业IT部 '!L32+' 南京企业IT部 '!L32+' 苏州企业IT部 '!L32</f>
        <v>0</v>
      </c>
      <c r="M32" s="240">
        <f>J32+K32+L32</f>
        <v>0</v>
      </c>
      <c r="N32" s="153">
        <f>' 管理部 '!N32+成都企业IT!N32+杭州企业IT!N32+深圳企业IT!N32+' 西安企业IT部 '!N32+' 北京企业IT部 '!N32+' 南京企业IT部 '!N32+' 苏州企业IT部 '!N32</f>
        <v>0</v>
      </c>
      <c r="O32" s="153">
        <f>' 管理部 '!O32+成都企业IT!O32+杭州企业IT!O32+深圳企业IT!O32+' 西安企业IT部 '!O32+' 北京企业IT部 '!O32+' 南京企业IT部 '!O32+' 苏州企业IT部 '!O32</f>
        <v>0</v>
      </c>
      <c r="P32" s="153">
        <f>' 管理部 '!P32+成都企业IT!P32+杭州企业IT!P32+深圳企业IT!P32+' 西安企业IT部 '!P32+' 北京企业IT部 '!P32+' 南京企业IT部 '!P32+' 苏州企业IT部 '!P32</f>
        <v>0</v>
      </c>
      <c r="Q32" s="240">
        <f>N32+O32+P32</f>
        <v>0</v>
      </c>
      <c r="R32" s="153">
        <f>E32+I32+M32+Q32</f>
        <v>0</v>
      </c>
    </row>
    <row r="33" spans="1:19">
      <c r="A33" s="227" t="s">
        <v>165</v>
      </c>
      <c r="B33" s="153"/>
      <c r="C33" s="153"/>
      <c r="D33" s="153"/>
      <c r="E33" s="153">
        <f t="shared" si="9"/>
        <v>0</v>
      </c>
      <c r="F33" s="153"/>
      <c r="G33" s="153"/>
      <c r="H33" s="153"/>
      <c r="I33" s="240">
        <f>F33+G33+H33</f>
        <v>0</v>
      </c>
      <c r="J33" s="153">
        <f>' 管理部 '!J33+成都企业IT!J33+杭州企业IT!J33+深圳企业IT!J33+' 西安企业IT部 '!J33+' 北京企业IT部 '!J33+' 南京企业IT部 '!J33+' 苏州企业IT部 '!J33</f>
        <v>0</v>
      </c>
      <c r="K33" s="153">
        <f>' 管理部 '!K33+成都企业IT!K33+杭州企业IT!K33+深圳企业IT!K33+' 西安企业IT部 '!K33+' 北京企业IT部 '!K33+' 南京企业IT部 '!K33+' 苏州企业IT部 '!K33</f>
        <v>0</v>
      </c>
      <c r="L33" s="153">
        <f>' 管理部 '!L33+成都企业IT!L33+杭州企业IT!L33+深圳企业IT!L33+' 西安企业IT部 '!L33+' 北京企业IT部 '!L33+' 南京企业IT部 '!L33+' 苏州企业IT部 '!L33</f>
        <v>0</v>
      </c>
      <c r="M33" s="240">
        <f>J33+K33+L33</f>
        <v>0</v>
      </c>
      <c r="N33" s="153">
        <f>' 管理部 '!N33+成都企业IT!N33+杭州企业IT!N33+深圳企业IT!N33+' 西安企业IT部 '!N33+' 北京企业IT部 '!N33+' 南京企业IT部 '!N33+' 苏州企业IT部 '!N33</f>
        <v>0</v>
      </c>
      <c r="O33" s="153">
        <f>' 管理部 '!O33+成都企业IT!O33+杭州企业IT!O33+深圳企业IT!O33+' 西安企业IT部 '!O33+' 北京企业IT部 '!O33+' 南京企业IT部 '!O33+' 苏州企业IT部 '!O33</f>
        <v>0</v>
      </c>
      <c r="P33" s="153">
        <f>' 管理部 '!P33+成都企业IT!P33+杭州企业IT!P33+深圳企业IT!P33+' 西安企业IT部 '!P33+' 北京企业IT部 '!P33+' 南京企业IT部 '!P33+' 苏州企业IT部 '!P33</f>
        <v>0</v>
      </c>
      <c r="Q33" s="240">
        <f>N33+O33+P33</f>
        <v>0</v>
      </c>
      <c r="R33" s="153">
        <f>E33+I33+M33+Q33</f>
        <v>0</v>
      </c>
    </row>
    <row r="34" spans="1:19">
      <c r="A34" s="223" t="s">
        <v>166</v>
      </c>
      <c r="B34" s="224">
        <f t="shared" ref="B34:H34" si="10">B31+B32+B33</f>
        <v>0</v>
      </c>
      <c r="C34" s="224">
        <f t="shared" si="10"/>
        <v>0</v>
      </c>
      <c r="D34" s="224">
        <f t="shared" si="10"/>
        <v>0</v>
      </c>
      <c r="E34" s="224">
        <f t="shared" si="10"/>
        <v>0</v>
      </c>
      <c r="F34" s="224">
        <f t="shared" si="10"/>
        <v>0</v>
      </c>
      <c r="G34" s="224">
        <f t="shared" si="10"/>
        <v>0</v>
      </c>
      <c r="H34" s="224">
        <f t="shared" si="10"/>
        <v>0</v>
      </c>
      <c r="I34" s="217">
        <f>F34+G34+H34</f>
        <v>0</v>
      </c>
      <c r="J34" s="224">
        <f>J31+J32+J33</f>
        <v>0</v>
      </c>
      <c r="K34" s="224">
        <f>K31+K32+K33</f>
        <v>0</v>
      </c>
      <c r="L34" s="224">
        <f>L31+L32+L33</f>
        <v>0</v>
      </c>
      <c r="M34" s="217">
        <f>J34+K34+L34</f>
        <v>0</v>
      </c>
      <c r="N34" s="224">
        <f>N31+N32+N33</f>
        <v>0</v>
      </c>
      <c r="O34" s="224">
        <f>O31+O32+O33</f>
        <v>0</v>
      </c>
      <c r="P34" s="224">
        <f>P31+P32+P33</f>
        <v>0</v>
      </c>
      <c r="Q34" s="217">
        <f>N34+O34+P34</f>
        <v>0</v>
      </c>
      <c r="R34" s="224">
        <f>E34+I34+M34+Q34</f>
        <v>0</v>
      </c>
    </row>
    <row r="35" spans="1:19">
      <c r="A35" s="223" t="s">
        <v>167</v>
      </c>
      <c r="B35" s="228">
        <f>B29-B34</f>
        <v>0</v>
      </c>
      <c r="C35" s="228">
        <f>C29-C34</f>
        <v>0</v>
      </c>
      <c r="D35" s="228">
        <f>D29-D34</f>
        <v>0</v>
      </c>
      <c r="E35" s="228">
        <f>SUM(B35:D35)</f>
        <v>0</v>
      </c>
      <c r="F35" s="228">
        <f>F29-F34</f>
        <v>0</v>
      </c>
      <c r="G35" s="228">
        <f>G29-G34</f>
        <v>0</v>
      </c>
      <c r="H35" s="228">
        <f>H29-H34</f>
        <v>0</v>
      </c>
      <c r="I35" s="228">
        <f>SUM(F35:H35)</f>
        <v>0</v>
      </c>
      <c r="J35" s="228">
        <f>J29-J34</f>
        <v>9416399.979999993</v>
      </c>
      <c r="K35" s="228">
        <f>K29-K34</f>
        <v>0</v>
      </c>
      <c r="L35" s="228">
        <f>L29-L34</f>
        <v>0</v>
      </c>
      <c r="M35" s="228">
        <f>SUM(J35:L35)</f>
        <v>9416399.979999993</v>
      </c>
      <c r="N35" s="228">
        <f>N29-N34</f>
        <v>0</v>
      </c>
      <c r="O35" s="228">
        <f>O29-O34</f>
        <v>0</v>
      </c>
      <c r="P35" s="228">
        <f t="shared" ref="P35" si="11">P29+P34</f>
        <v>0</v>
      </c>
      <c r="Q35" s="228">
        <f>SUM(N35:P35)</f>
        <v>0</v>
      </c>
      <c r="R35" s="228">
        <f>E35+I35+M35+Q35</f>
        <v>9416399.979999993</v>
      </c>
    </row>
    <row r="36" spans="1:19" s="226" customFormat="1">
      <c r="A36" s="225" t="s">
        <v>168</v>
      </c>
      <c r="B36" s="265" t="e">
        <f t="shared" ref="B36:R36" si="12">B35/B10</f>
        <v>#DIV/0!</v>
      </c>
      <c r="C36" s="265" t="e">
        <f t="shared" si="12"/>
        <v>#DIV/0!</v>
      </c>
      <c r="D36" s="265" t="e">
        <f t="shared" si="12"/>
        <v>#DIV/0!</v>
      </c>
      <c r="E36" s="265" t="e">
        <f t="shared" si="12"/>
        <v>#DIV/0!</v>
      </c>
      <c r="F36" s="265" t="e">
        <f t="shared" si="12"/>
        <v>#DIV/0!</v>
      </c>
      <c r="G36" s="265" t="e">
        <f t="shared" si="12"/>
        <v>#DIV/0!</v>
      </c>
      <c r="H36" s="265" t="e">
        <f t="shared" si="12"/>
        <v>#DIV/0!</v>
      </c>
      <c r="I36" s="265" t="e">
        <f t="shared" si="12"/>
        <v>#DIV/0!</v>
      </c>
      <c r="J36" s="265">
        <f t="shared" si="12"/>
        <v>0.36347327326771345</v>
      </c>
      <c r="K36" s="265" t="e">
        <f t="shared" si="12"/>
        <v>#DIV/0!</v>
      </c>
      <c r="L36" s="265" t="e">
        <f t="shared" si="12"/>
        <v>#DIV/0!</v>
      </c>
      <c r="M36" s="265">
        <f t="shared" si="12"/>
        <v>0.36347327326771345</v>
      </c>
      <c r="N36" s="265" t="e">
        <f t="shared" si="12"/>
        <v>#DIV/0!</v>
      </c>
      <c r="O36" s="265" t="e">
        <f t="shared" si="12"/>
        <v>#DIV/0!</v>
      </c>
      <c r="P36" s="265" t="e">
        <f t="shared" si="12"/>
        <v>#DIV/0!</v>
      </c>
      <c r="Q36" s="265" t="e">
        <f t="shared" si="12"/>
        <v>#DIV/0!</v>
      </c>
      <c r="R36" s="265">
        <f t="shared" si="12"/>
        <v>0.36347327326771345</v>
      </c>
      <c r="S36" s="230"/>
    </row>
    <row r="37" spans="1:19">
      <c r="A37" s="229"/>
      <c r="B37" s="230"/>
      <c r="C37" s="266"/>
      <c r="D37" s="263"/>
      <c r="E37" s="230"/>
      <c r="F37" s="230"/>
      <c r="G37" s="230"/>
      <c r="H37" s="230"/>
      <c r="I37" s="230"/>
      <c r="J37" s="230"/>
      <c r="K37" s="230"/>
      <c r="L37" s="230"/>
      <c r="M37" s="230"/>
      <c r="N37" s="230"/>
      <c r="O37" s="230"/>
      <c r="P37" s="230"/>
      <c r="Q37" s="230"/>
      <c r="R37" s="230"/>
    </row>
    <row r="38" spans="1:19">
      <c r="A38" s="227" t="s">
        <v>169</v>
      </c>
      <c r="B38" s="153"/>
      <c r="C38" s="153"/>
      <c r="D38" s="153"/>
      <c r="E38" s="240">
        <f>B38+C38+D38</f>
        <v>0</v>
      </c>
      <c r="F38" s="153"/>
      <c r="G38" s="153"/>
      <c r="H38" s="153"/>
      <c r="I38" s="240">
        <f>F38+G38+H38</f>
        <v>0</v>
      </c>
      <c r="J38" s="153">
        <f>' 管理部 '!J38+成都企业IT!J38+杭州企业IT!J38+深圳企业IT!J38+' 西安企业IT部 '!J38+' 北京企业IT部 '!J38+' 南京企业IT部 '!J38+' 苏州企业IT部 '!J38</f>
        <v>0</v>
      </c>
      <c r="K38" s="153">
        <f>' 管理部 '!K38+成都企业IT!K38+杭州企业IT!K38+深圳企业IT!K38+' 西安企业IT部 '!K38+' 北京企业IT部 '!K38+' 南京企业IT部 '!K38+' 苏州企业IT部 '!K38</f>
        <v>0</v>
      </c>
      <c r="L38" s="153">
        <f>' 管理部 '!L38+成都企业IT!L38+杭州企业IT!L38+深圳企业IT!L38+' 西安企业IT部 '!L38+' 北京企业IT部 '!L38+' 南京企业IT部 '!L38+' 苏州企业IT部 '!L38</f>
        <v>0</v>
      </c>
      <c r="M38" s="240">
        <f>J38+K38+L38</f>
        <v>0</v>
      </c>
      <c r="N38" s="153">
        <f>' 管理部 '!N38+成都企业IT!N38+杭州企业IT!N38+深圳企业IT!N38+' 西安企业IT部 '!N38+' 北京企业IT部 '!N38+' 南京企业IT部 '!N38+' 苏州企业IT部 '!N38</f>
        <v>0</v>
      </c>
      <c r="O38" s="153">
        <f>' 管理部 '!O38+成都企业IT!O38+杭州企业IT!O38+深圳企业IT!O38+' 西安企业IT部 '!O38+' 北京企业IT部 '!O38+' 南京企业IT部 '!O38+' 苏州企业IT部 '!O38</f>
        <v>0</v>
      </c>
      <c r="P38" s="153">
        <f>' 管理部 '!P38+成都企业IT!P38+杭州企业IT!P38+深圳企业IT!P38+' 西安企业IT部 '!P38+' 北京企业IT部 '!P38+' 南京企业IT部 '!P38+' 苏州企业IT部 '!P38</f>
        <v>0</v>
      </c>
      <c r="Q38" s="240">
        <f>N38+O38+P38</f>
        <v>0</v>
      </c>
      <c r="R38" s="153">
        <f>E38+I38+M38+Q38</f>
        <v>0</v>
      </c>
    </row>
    <row r="39" spans="1:19">
      <c r="A39" s="216" t="s">
        <v>170</v>
      </c>
      <c r="B39" s="228">
        <f>B35-B38</f>
        <v>0</v>
      </c>
      <c r="C39" s="228">
        <f>C35-C38</f>
        <v>0</v>
      </c>
      <c r="D39" s="228">
        <f>D35-D38</f>
        <v>0</v>
      </c>
      <c r="E39" s="228">
        <f>B39+C39+D39</f>
        <v>0</v>
      </c>
      <c r="F39" s="228">
        <f>F35-F38</f>
        <v>0</v>
      </c>
      <c r="G39" s="228">
        <f>G35-G38</f>
        <v>0</v>
      </c>
      <c r="H39" s="228">
        <f>H35-H38</f>
        <v>0</v>
      </c>
      <c r="I39" s="228">
        <f>F39+G39+H39</f>
        <v>0</v>
      </c>
      <c r="J39" s="228">
        <f>J35-J38</f>
        <v>9416399.979999993</v>
      </c>
      <c r="K39" s="228">
        <f>K35-K38</f>
        <v>0</v>
      </c>
      <c r="L39" s="228">
        <f>L35-L38</f>
        <v>0</v>
      </c>
      <c r="M39" s="228">
        <f>J39+K39+L39</f>
        <v>9416399.979999993</v>
      </c>
      <c r="N39" s="228">
        <f>N35-N38</f>
        <v>0</v>
      </c>
      <c r="O39" s="228">
        <f>O35-O38</f>
        <v>0</v>
      </c>
      <c r="P39" s="228">
        <f>P35-P38</f>
        <v>0</v>
      </c>
      <c r="Q39" s="228">
        <f>N39+O39+P39</f>
        <v>0</v>
      </c>
      <c r="R39" s="222">
        <f>E39+I39+M39+Q39</f>
        <v>9416399.979999993</v>
      </c>
    </row>
    <row r="40" spans="1:19" s="226" customFormat="1">
      <c r="A40" s="225" t="s">
        <v>171</v>
      </c>
      <c r="B40" s="265" t="e">
        <f t="shared" ref="B40:R40" si="13">B39/B10</f>
        <v>#DIV/0!</v>
      </c>
      <c r="C40" s="265" t="e">
        <f t="shared" si="13"/>
        <v>#DIV/0!</v>
      </c>
      <c r="D40" s="265" t="e">
        <f t="shared" si="13"/>
        <v>#DIV/0!</v>
      </c>
      <c r="E40" s="265" t="e">
        <f t="shared" si="13"/>
        <v>#DIV/0!</v>
      </c>
      <c r="F40" s="265" t="e">
        <f t="shared" si="13"/>
        <v>#DIV/0!</v>
      </c>
      <c r="G40" s="265" t="e">
        <f t="shared" si="13"/>
        <v>#DIV/0!</v>
      </c>
      <c r="H40" s="265" t="e">
        <f t="shared" si="13"/>
        <v>#DIV/0!</v>
      </c>
      <c r="I40" s="265" t="e">
        <f t="shared" si="13"/>
        <v>#DIV/0!</v>
      </c>
      <c r="J40" s="265">
        <f t="shared" si="13"/>
        <v>0.36347327326771345</v>
      </c>
      <c r="K40" s="265" t="e">
        <f t="shared" si="13"/>
        <v>#DIV/0!</v>
      </c>
      <c r="L40" s="265" t="e">
        <f t="shared" si="13"/>
        <v>#DIV/0!</v>
      </c>
      <c r="M40" s="265">
        <f t="shared" si="13"/>
        <v>0.36347327326771345</v>
      </c>
      <c r="N40" s="265" t="e">
        <f t="shared" si="13"/>
        <v>#DIV/0!</v>
      </c>
      <c r="O40" s="265" t="e">
        <f t="shared" si="13"/>
        <v>#DIV/0!</v>
      </c>
      <c r="P40" s="265" t="e">
        <f t="shared" si="13"/>
        <v>#DIV/0!</v>
      </c>
      <c r="Q40" s="265" t="e">
        <f t="shared" si="13"/>
        <v>#DIV/0!</v>
      </c>
      <c r="R40" s="265">
        <f t="shared" si="13"/>
        <v>0.36347327326771345</v>
      </c>
      <c r="S40" s="230"/>
    </row>
    <row r="41" spans="1:19">
      <c r="A41" s="227" t="s">
        <v>172</v>
      </c>
      <c r="B41" s="153"/>
      <c r="C41" s="153"/>
      <c r="D41" s="153"/>
      <c r="E41" s="153">
        <f>SUM(B41:D41)</f>
        <v>0</v>
      </c>
      <c r="F41" s="153"/>
      <c r="G41" s="153"/>
      <c r="H41" s="153"/>
      <c r="I41" s="153">
        <f>SUM(F41:H41)</f>
        <v>0</v>
      </c>
      <c r="J41" s="153">
        <f>' 管理部 '!J41+成都企业IT!J41+杭州企业IT!J41+深圳企业IT!J41+' 西安企业IT部 '!J41+' 北京企业IT部 '!J41+' 南京企业IT部 '!J41+' 苏州企业IT部 '!J41</f>
        <v>5935.22</v>
      </c>
      <c r="K41" s="153">
        <f>' 管理部 '!K41+成都企业IT!K41+杭州企业IT!K41+深圳企业IT!K41+' 西安企业IT部 '!K41+' 北京企业IT部 '!K41+' 南京企业IT部 '!K41+' 苏州企业IT部 '!K41</f>
        <v>0</v>
      </c>
      <c r="L41" s="153">
        <f>' 管理部 '!L41+成都企业IT!L41+杭州企业IT!L41+深圳企业IT!L41+' 西安企业IT部 '!L41+' 北京企业IT部 '!L41+' 南京企业IT部 '!L41+' 苏州企业IT部 '!L41</f>
        <v>0</v>
      </c>
      <c r="M41" s="153">
        <f>SUM(J41:L41)</f>
        <v>5935.22</v>
      </c>
      <c r="N41" s="153">
        <f>' 管理部 '!N41+成都企业IT!N41+杭州企业IT!N41+深圳企业IT!N41+' 西安企业IT部 '!N41+' 北京企业IT部 '!N41+' 南京企业IT部 '!N41+' 苏州企业IT部 '!N41</f>
        <v>0</v>
      </c>
      <c r="O41" s="153">
        <f>' 管理部 '!O41+成都企业IT!O41+杭州企业IT!O41+深圳企业IT!O41+' 西安企业IT部 '!O41+' 北京企业IT部 '!O41+' 南京企业IT部 '!O41+' 苏州企业IT部 '!O41</f>
        <v>0</v>
      </c>
      <c r="P41" s="153">
        <f>' 管理部 '!P41+成都企业IT!P41+杭州企业IT!P41+深圳企业IT!P41+' 西安企业IT部 '!P41+' 北京企业IT部 '!P41+' 南京企业IT部 '!P41+' 苏州企业IT部 '!P41</f>
        <v>0</v>
      </c>
      <c r="Q41" s="153">
        <f>SUM(N41:P41)</f>
        <v>0</v>
      </c>
      <c r="R41" s="153">
        <f>E41+I41+M41+Q41</f>
        <v>5935.22</v>
      </c>
    </row>
    <row r="42" spans="1:19">
      <c r="A42" s="232" t="s">
        <v>166</v>
      </c>
      <c r="B42" s="233">
        <f>SUM(B41)</f>
        <v>0</v>
      </c>
      <c r="C42" s="233">
        <f>SUM(C41)</f>
        <v>0</v>
      </c>
      <c r="D42" s="233">
        <f>SUM(D41)</f>
        <v>0</v>
      </c>
      <c r="E42" s="233">
        <f t="shared" ref="E42:E43" si="14">SUM(B42:D42)</f>
        <v>0</v>
      </c>
      <c r="F42" s="233">
        <f>SUM(F41)</f>
        <v>0</v>
      </c>
      <c r="G42" s="233">
        <f t="shared" ref="G42:H42" si="15">SUM(G41)</f>
        <v>0</v>
      </c>
      <c r="H42" s="233">
        <f t="shared" si="15"/>
        <v>0</v>
      </c>
      <c r="I42" s="278">
        <f>F42+G42+H42</f>
        <v>0</v>
      </c>
      <c r="J42" s="233">
        <f t="shared" ref="J42:L42" si="16">SUM(J41)</f>
        <v>5935.22</v>
      </c>
      <c r="K42" s="233">
        <f t="shared" si="16"/>
        <v>0</v>
      </c>
      <c r="L42" s="233">
        <f t="shared" si="16"/>
        <v>0</v>
      </c>
      <c r="M42" s="278">
        <f>J42+K42+L42</f>
        <v>5935.22</v>
      </c>
      <c r="N42" s="233">
        <f t="shared" ref="N42:P42" si="17">SUM(N41)</f>
        <v>0</v>
      </c>
      <c r="O42" s="233">
        <f t="shared" si="17"/>
        <v>0</v>
      </c>
      <c r="P42" s="233">
        <f t="shared" si="17"/>
        <v>0</v>
      </c>
      <c r="Q42" s="278">
        <f>N42+O42+P42</f>
        <v>0</v>
      </c>
      <c r="R42" s="278">
        <f>E42+I42+M42+Q42</f>
        <v>5935.22</v>
      </c>
    </row>
    <row r="43" spans="1:19">
      <c r="A43" s="232" t="s">
        <v>173</v>
      </c>
      <c r="B43" s="234">
        <f>B39-B42</f>
        <v>0</v>
      </c>
      <c r="C43" s="234">
        <f>C39-C42</f>
        <v>0</v>
      </c>
      <c r="D43" s="234">
        <f>D39-D42</f>
        <v>0</v>
      </c>
      <c r="E43" s="233">
        <f t="shared" si="14"/>
        <v>0</v>
      </c>
      <c r="F43" s="234">
        <f>F39-F42</f>
        <v>0</v>
      </c>
      <c r="G43" s="234">
        <f>G39-G42</f>
        <v>0</v>
      </c>
      <c r="H43" s="234">
        <f t="shared" ref="H43" si="18">H39-H42</f>
        <v>0</v>
      </c>
      <c r="I43" s="278">
        <f>F43+G43+H43</f>
        <v>0</v>
      </c>
      <c r="J43" s="234">
        <f t="shared" ref="J43:L43" si="19">J39-J42</f>
        <v>9410464.7599999923</v>
      </c>
      <c r="K43" s="234">
        <f t="shared" si="19"/>
        <v>0</v>
      </c>
      <c r="L43" s="234">
        <f t="shared" si="19"/>
        <v>0</v>
      </c>
      <c r="M43" s="278">
        <f>J43+K43+L43</f>
        <v>9410464.7599999923</v>
      </c>
      <c r="N43" s="234">
        <f t="shared" ref="N43:P43" si="20">N39-N42</f>
        <v>0</v>
      </c>
      <c r="O43" s="234">
        <f t="shared" si="20"/>
        <v>0</v>
      </c>
      <c r="P43" s="234">
        <f t="shared" si="20"/>
        <v>0</v>
      </c>
      <c r="Q43" s="278"/>
      <c r="R43" s="278">
        <f>E43+I43+M43+Q43</f>
        <v>9410464.7599999923</v>
      </c>
    </row>
    <row r="44" spans="1:19">
      <c r="A44" s="235" t="s">
        <v>174</v>
      </c>
      <c r="B44" s="236" t="e">
        <f t="shared" ref="B44:R44" si="21">B43/B10</f>
        <v>#DIV/0!</v>
      </c>
      <c r="C44" s="236" t="e">
        <f t="shared" si="21"/>
        <v>#DIV/0!</v>
      </c>
      <c r="D44" s="236" t="e">
        <f t="shared" si="21"/>
        <v>#DIV/0!</v>
      </c>
      <c r="E44" s="236" t="e">
        <f t="shared" si="21"/>
        <v>#DIV/0!</v>
      </c>
      <c r="F44" s="236" t="e">
        <f t="shared" si="21"/>
        <v>#DIV/0!</v>
      </c>
      <c r="G44" s="236" t="e">
        <f t="shared" si="21"/>
        <v>#DIV/0!</v>
      </c>
      <c r="H44" s="236" t="e">
        <f t="shared" si="21"/>
        <v>#DIV/0!</v>
      </c>
      <c r="I44" s="236" t="e">
        <f t="shared" si="21"/>
        <v>#DIV/0!</v>
      </c>
      <c r="J44" s="236">
        <f t="shared" si="21"/>
        <v>0.36324417362819661</v>
      </c>
      <c r="K44" s="236" t="e">
        <f t="shared" si="21"/>
        <v>#DIV/0!</v>
      </c>
      <c r="L44" s="236" t="e">
        <f t="shared" si="21"/>
        <v>#DIV/0!</v>
      </c>
      <c r="M44" s="236">
        <f t="shared" si="21"/>
        <v>0.36324417362819661</v>
      </c>
      <c r="N44" s="236" t="e">
        <f t="shared" si="21"/>
        <v>#DIV/0!</v>
      </c>
      <c r="O44" s="236" t="e">
        <f t="shared" si="21"/>
        <v>#DIV/0!</v>
      </c>
      <c r="P44" s="236" t="e">
        <f t="shared" si="21"/>
        <v>#DIV/0!</v>
      </c>
      <c r="Q44" s="236" t="e">
        <f t="shared" si="21"/>
        <v>#DIV/0!</v>
      </c>
      <c r="R44" s="236">
        <f t="shared" si="21"/>
        <v>0.36324417362819661</v>
      </c>
    </row>
    <row r="45" spans="1:19">
      <c r="A45" s="237"/>
      <c r="B45" s="242">
        <v>0</v>
      </c>
      <c r="C45" s="242">
        <v>0</v>
      </c>
      <c r="D45" s="242">
        <v>0</v>
      </c>
    </row>
    <row r="46" spans="1:19">
      <c r="A46" s="227" t="s">
        <v>175</v>
      </c>
      <c r="B46" s="153"/>
      <c r="C46" s="153"/>
      <c r="D46" s="153"/>
      <c r="E46" s="153">
        <f t="shared" ref="E46:E47" si="22">SUM(B46:D46)</f>
        <v>0</v>
      </c>
      <c r="F46" s="153"/>
      <c r="G46" s="153"/>
      <c r="H46" s="153"/>
      <c r="I46" s="153">
        <f t="shared" ref="I46:I47" si="23">SUM(F46:H46)</f>
        <v>0</v>
      </c>
      <c r="J46" s="153">
        <f>' 管理部 '!J46+成都企业IT!J46+杭州企业IT!J46+深圳企业IT!J46+' 西安企业IT部 '!J46+' 北京企业IT部 '!J46+' 南京企业IT部 '!J46+' 苏州企业IT部 '!J46</f>
        <v>6498450.75</v>
      </c>
      <c r="K46" s="153">
        <f>' 管理部 '!K46+成都企业IT!K46+杭州企业IT!K46+深圳企业IT!K46+' 西安企业IT部 '!K46+' 北京企业IT部 '!K46+' 南京企业IT部 '!K46+' 苏州企业IT部 '!K46</f>
        <v>0</v>
      </c>
      <c r="L46" s="153">
        <f>' 管理部 '!L46+成都企业IT!L46+杭州企业IT!L46+深圳企业IT!L46+' 西安企业IT部 '!L46+' 北京企业IT部 '!L46+' 南京企业IT部 '!L46+' 苏州企业IT部 '!L46</f>
        <v>0</v>
      </c>
      <c r="M46" s="153">
        <f t="shared" ref="M46:M47" si="24">SUM(J46:L46)</f>
        <v>6498450.75</v>
      </c>
      <c r="N46" s="153">
        <f>' 管理部 '!N46+成都企业IT!N46+杭州企业IT!N46+深圳企业IT!N46+' 西安企业IT部 '!N46+' 北京企业IT部 '!N46+' 南京企业IT部 '!N46+' 苏州企业IT部 '!N46</f>
        <v>0</v>
      </c>
      <c r="O46" s="153">
        <f>' 管理部 '!O46+成都企业IT!O46+杭州企业IT!O46+深圳企业IT!O46+' 西安企业IT部 '!O46+' 北京企业IT部 '!O46+' 南京企业IT部 '!O46+' 苏州企业IT部 '!O46</f>
        <v>0</v>
      </c>
      <c r="P46" s="153">
        <f>' 管理部 '!P46+成都企业IT!P46+杭州企业IT!P46+深圳企业IT!P46+' 西安企业IT部 '!P46+' 北京企业IT部 '!P46+' 南京企业IT部 '!P46+' 苏州企业IT部 '!P46</f>
        <v>0</v>
      </c>
      <c r="Q46" s="153">
        <f>SUM(N46:P46)</f>
        <v>0</v>
      </c>
      <c r="R46" s="153">
        <f>E46+I46+M46+Q46</f>
        <v>6498450.75</v>
      </c>
    </row>
    <row r="47" spans="1:19">
      <c r="A47" s="227" t="s">
        <v>176</v>
      </c>
      <c r="B47" s="153">
        <v>20661738.859999999</v>
      </c>
      <c r="C47" s="153">
        <v>21267640.27</v>
      </c>
      <c r="D47" s="153">
        <v>21726796.600000001</v>
      </c>
      <c r="E47" s="153">
        <f t="shared" si="22"/>
        <v>63656175.729999997</v>
      </c>
      <c r="F47" s="153">
        <v>24070460.690000001</v>
      </c>
      <c r="G47" s="153">
        <v>31258362.840000004</v>
      </c>
      <c r="H47" s="153">
        <v>32303149.25</v>
      </c>
      <c r="I47" s="153">
        <f t="shared" si="23"/>
        <v>87631972.780000001</v>
      </c>
      <c r="J47" s="153">
        <v>31841199.210000001</v>
      </c>
      <c r="K47" s="153"/>
      <c r="L47" s="153"/>
      <c r="M47" s="153">
        <f t="shared" si="24"/>
        <v>31841199.210000001</v>
      </c>
      <c r="N47" s="153"/>
      <c r="O47" s="153"/>
      <c r="P47" s="153"/>
      <c r="Q47" s="153">
        <f t="shared" ref="Q47" si="25">SUM(N47:P47)</f>
        <v>0</v>
      </c>
      <c r="R47" s="153">
        <f>E47+I47+M47+Q47</f>
        <v>183129347.72</v>
      </c>
    </row>
    <row r="48" spans="1:19">
      <c r="A48" s="223" t="s">
        <v>177</v>
      </c>
      <c r="B48" s="224">
        <f t="shared" ref="B48:R48" si="26">B46-B47</f>
        <v>-20661738.859999999</v>
      </c>
      <c r="C48" s="224">
        <f t="shared" si="26"/>
        <v>-21267640.27</v>
      </c>
      <c r="D48" s="224">
        <f t="shared" si="26"/>
        <v>-21726796.600000001</v>
      </c>
      <c r="E48" s="224">
        <f t="shared" si="26"/>
        <v>-63656175.729999997</v>
      </c>
      <c r="F48" s="224">
        <f t="shared" si="26"/>
        <v>-24070460.690000001</v>
      </c>
      <c r="G48" s="224">
        <f t="shared" si="26"/>
        <v>-31258362.840000004</v>
      </c>
      <c r="H48" s="224">
        <f t="shared" si="26"/>
        <v>-32303149.25</v>
      </c>
      <c r="I48" s="224">
        <f t="shared" si="26"/>
        <v>-87631972.780000001</v>
      </c>
      <c r="J48" s="224">
        <f t="shared" si="26"/>
        <v>-25342748.460000001</v>
      </c>
      <c r="K48" s="224">
        <f t="shared" si="26"/>
        <v>0</v>
      </c>
      <c r="L48" s="224">
        <f t="shared" si="26"/>
        <v>0</v>
      </c>
      <c r="M48" s="224">
        <f t="shared" si="26"/>
        <v>-25342748.460000001</v>
      </c>
      <c r="N48" s="224">
        <f t="shared" si="26"/>
        <v>0</v>
      </c>
      <c r="O48" s="224">
        <f t="shared" si="26"/>
        <v>0</v>
      </c>
      <c r="P48" s="224">
        <f t="shared" si="26"/>
        <v>0</v>
      </c>
      <c r="Q48" s="224">
        <f t="shared" si="26"/>
        <v>0</v>
      </c>
      <c r="R48" s="224">
        <f t="shared" si="26"/>
        <v>-176630896.97</v>
      </c>
    </row>
    <row r="49" spans="1:1">
      <c r="A49" s="241"/>
    </row>
    <row r="50" spans="1:1">
      <c r="A50" s="243"/>
    </row>
    <row r="51" spans="1:1">
      <c r="A51" s="241"/>
    </row>
    <row r="52" spans="1:1">
      <c r="A52" s="241"/>
    </row>
    <row r="53" spans="1:1">
      <c r="A53" s="241"/>
    </row>
    <row r="54" spans="1:1">
      <c r="A54" s="241"/>
    </row>
    <row r="55" spans="1:1">
      <c r="A55" s="242"/>
    </row>
    <row r="56" spans="1:1">
      <c r="A56" s="242"/>
    </row>
    <row r="57" spans="1:1">
      <c r="A57" s="242"/>
    </row>
    <row r="58" spans="1:1">
      <c r="A58" s="242"/>
    </row>
    <row r="59" spans="1:1">
      <c r="A59" s="242"/>
    </row>
    <row r="60" spans="1:1">
      <c r="A60" s="242"/>
    </row>
    <row r="61" spans="1:1">
      <c r="A61" s="242"/>
    </row>
    <row r="62" spans="1:1">
      <c r="A62" s="242"/>
    </row>
    <row r="63" spans="1:1">
      <c r="A63" s="242"/>
    </row>
    <row r="64" spans="1:1">
      <c r="A64" s="242"/>
    </row>
    <row r="65" spans="1:1">
      <c r="A65" s="242"/>
    </row>
    <row r="66" spans="1:1">
      <c r="A66" s="272" t="s">
        <v>183</v>
      </c>
    </row>
    <row r="68" spans="1:1">
      <c r="A68" s="273" t="s">
        <v>178</v>
      </c>
    </row>
    <row r="69" spans="1:1">
      <c r="A69" s="272" t="s">
        <v>184</v>
      </c>
    </row>
    <row r="70" spans="1:1">
      <c r="A70" s="272" t="s">
        <v>185</v>
      </c>
    </row>
    <row r="71" spans="1:1">
      <c r="A71" s="272" t="s">
        <v>186</v>
      </c>
    </row>
    <row r="72" spans="1:1">
      <c r="A72" s="272" t="s">
        <v>187</v>
      </c>
    </row>
    <row r="73" spans="1:1">
      <c r="A73" s="272" t="s">
        <v>188</v>
      </c>
    </row>
    <row r="74" spans="1:1">
      <c r="A74" s="272" t="s">
        <v>189</v>
      </c>
    </row>
    <row r="75" spans="1:1">
      <c r="A75" s="272"/>
    </row>
    <row r="76" spans="1:1">
      <c r="A76" s="273" t="s">
        <v>190</v>
      </c>
    </row>
    <row r="77" spans="1:1">
      <c r="A77" s="272" t="s">
        <v>191</v>
      </c>
    </row>
    <row r="78" spans="1:1">
      <c r="A78" s="272" t="s">
        <v>192</v>
      </c>
    </row>
    <row r="79" spans="1:1">
      <c r="A79" s="272" t="s">
        <v>193</v>
      </c>
    </row>
    <row r="80" spans="1:1">
      <c r="A80" s="272" t="s">
        <v>194</v>
      </c>
    </row>
    <row r="81" spans="1:1">
      <c r="A81" s="272" t="s">
        <v>195</v>
      </c>
    </row>
    <row r="82" spans="1:1">
      <c r="A82" s="272"/>
    </row>
    <row r="83" spans="1:1">
      <c r="A83" s="273" t="s">
        <v>196</v>
      </c>
    </row>
    <row r="84" spans="1:1">
      <c r="A84" s="272" t="s">
        <v>197</v>
      </c>
    </row>
    <row r="85" spans="1:1">
      <c r="A85" s="272" t="s">
        <v>198</v>
      </c>
    </row>
    <row r="86" spans="1:1">
      <c r="A86" s="272" t="s">
        <v>199</v>
      </c>
    </row>
    <row r="87" spans="1:1">
      <c r="A87" s="272"/>
    </row>
    <row r="88" spans="1:1">
      <c r="A88" s="273" t="s">
        <v>201</v>
      </c>
    </row>
    <row r="89" spans="1:1">
      <c r="A89" s="272" t="s">
        <v>202</v>
      </c>
    </row>
    <row r="90" spans="1:1">
      <c r="A90" s="272" t="s">
        <v>203</v>
      </c>
    </row>
    <row r="91" spans="1:1">
      <c r="A91" s="272" t="s">
        <v>204</v>
      </c>
    </row>
    <row r="92" spans="1:1">
      <c r="A92" s="272"/>
    </row>
    <row r="93" spans="1:1">
      <c r="A93" s="273" t="s">
        <v>205</v>
      </c>
    </row>
    <row r="94" spans="1:1">
      <c r="A94" s="272" t="s">
        <v>206</v>
      </c>
    </row>
    <row r="95" spans="1:1">
      <c r="A95" s="272" t="s">
        <v>207</v>
      </c>
    </row>
    <row r="96" spans="1:1">
      <c r="A96" s="272" t="s">
        <v>208</v>
      </c>
    </row>
    <row r="97" spans="1:18">
      <c r="A97" s="272"/>
    </row>
    <row r="98" spans="1:18">
      <c r="A98" s="273" t="s">
        <v>209</v>
      </c>
    </row>
    <row r="99" spans="1:18">
      <c r="A99" s="275" t="s">
        <v>210</v>
      </c>
    </row>
    <row r="100" spans="1:18">
      <c r="A100" s="276" t="s">
        <v>211</v>
      </c>
    </row>
    <row r="101" spans="1:18">
      <c r="A101" s="275" t="s">
        <v>212</v>
      </c>
    </row>
    <row r="102" spans="1:18">
      <c r="A102" s="276"/>
    </row>
    <row r="103" spans="1:18">
      <c r="A103" s="276" t="s">
        <v>213</v>
      </c>
    </row>
    <row r="104" spans="1:18">
      <c r="A104" s="276" t="s">
        <v>214</v>
      </c>
    </row>
    <row r="105" spans="1:18">
      <c r="A105" s="276" t="s">
        <v>215</v>
      </c>
      <c r="B105" s="242" t="e">
        <f>B140-B39/#REF!</f>
        <v>#REF!</v>
      </c>
      <c r="C105" s="242" t="e">
        <f>C140-C39/#REF!</f>
        <v>#REF!</v>
      </c>
      <c r="D105" s="242" t="e">
        <f>D140-D39/#REF!</f>
        <v>#REF!</v>
      </c>
      <c r="E105" s="242" t="e">
        <f>E140-E39/#REF!</f>
        <v>#REF!</v>
      </c>
      <c r="F105" s="242" t="e">
        <f>F140-F39/#REF!</f>
        <v>#REF!</v>
      </c>
      <c r="G105" s="242" t="e">
        <f>G140-G39/#REF!</f>
        <v>#REF!</v>
      </c>
      <c r="H105" s="242" t="e">
        <f>H140-H39/#REF!</f>
        <v>#REF!</v>
      </c>
      <c r="I105" s="242" t="e">
        <f>I140-I39/#REF!</f>
        <v>#REF!</v>
      </c>
      <c r="J105" s="242" t="e">
        <f>J140-J39/#REF!</f>
        <v>#REF!</v>
      </c>
      <c r="K105" s="242" t="e">
        <f>K140-K39/#REF!</f>
        <v>#REF!</v>
      </c>
      <c r="L105" s="242" t="e">
        <f>L140-L39/#REF!</f>
        <v>#REF!</v>
      </c>
      <c r="M105" s="242" t="e">
        <f>M140-M39/#REF!</f>
        <v>#REF!</v>
      </c>
      <c r="N105" s="242" t="e">
        <f>N140-N39/#REF!</f>
        <v>#REF!</v>
      </c>
      <c r="O105" s="242" t="e">
        <f>O140-O39/#REF!</f>
        <v>#REF!</v>
      </c>
      <c r="P105" s="242" t="e">
        <f>P140-P39/#REF!</f>
        <v>#REF!</v>
      </c>
      <c r="Q105" s="242" t="e">
        <f>Q140-Q39/#REF!</f>
        <v>#REF!</v>
      </c>
      <c r="R105" s="242" t="e">
        <f>R140-R39/#REF!</f>
        <v>#REF!</v>
      </c>
    </row>
    <row r="106" spans="1:18">
      <c r="A106" s="275" t="s">
        <v>216</v>
      </c>
      <c r="B106" s="260" t="s">
        <v>13</v>
      </c>
      <c r="C106" s="260" t="s">
        <v>4</v>
      </c>
      <c r="D106" s="260" t="s">
        <v>5</v>
      </c>
      <c r="E106" s="261" t="s">
        <v>14</v>
      </c>
      <c r="F106" s="260" t="s">
        <v>133</v>
      </c>
      <c r="G106" s="260" t="s">
        <v>134</v>
      </c>
      <c r="H106" s="260" t="s">
        <v>135</v>
      </c>
      <c r="I106" s="261" t="s">
        <v>15</v>
      </c>
      <c r="J106" s="260" t="s">
        <v>16</v>
      </c>
      <c r="K106" s="260" t="s">
        <v>8</v>
      </c>
      <c r="L106" s="260" t="s">
        <v>9</v>
      </c>
      <c r="M106" s="261" t="s">
        <v>17</v>
      </c>
      <c r="N106" s="260" t="s">
        <v>136</v>
      </c>
      <c r="O106" s="260" t="s">
        <v>137</v>
      </c>
      <c r="P106" s="260" t="s">
        <v>138</v>
      </c>
      <c r="Q106" s="261" t="s">
        <v>18</v>
      </c>
      <c r="R106" s="260" t="s">
        <v>19</v>
      </c>
    </row>
    <row r="107" spans="1:18">
      <c r="A107" s="276"/>
      <c r="B107" s="153" t="e">
        <f>B6/#REF!</f>
        <v>#REF!</v>
      </c>
      <c r="C107" s="153" t="e">
        <f>C6/#REF!</f>
        <v>#REF!</v>
      </c>
      <c r="D107" s="153" t="e">
        <f>D6/#REF!</f>
        <v>#REF!</v>
      </c>
      <c r="E107" s="153" t="e">
        <f>SUM(B107:D107)</f>
        <v>#REF!</v>
      </c>
      <c r="F107" s="153" t="e">
        <f>F6/#REF!</f>
        <v>#REF!</v>
      </c>
      <c r="G107" s="153" t="e">
        <f>G6/#REF!</f>
        <v>#REF!</v>
      </c>
      <c r="H107" s="153" t="e">
        <f>H6/#REF!</f>
        <v>#REF!</v>
      </c>
      <c r="I107" s="153" t="e">
        <f>SUM(F107:H107)</f>
        <v>#REF!</v>
      </c>
      <c r="J107" s="153" t="e">
        <f>J6/#REF!</f>
        <v>#REF!</v>
      </c>
      <c r="K107" s="153" t="e">
        <f>K6/#REF!</f>
        <v>#REF!</v>
      </c>
      <c r="L107" s="153" t="e">
        <f>L6/#REF!</f>
        <v>#REF!</v>
      </c>
      <c r="M107" s="153" t="e">
        <f>SUM(J107:L107)</f>
        <v>#REF!</v>
      </c>
      <c r="N107" s="153" t="e">
        <f>N6/#REF!</f>
        <v>#REF!</v>
      </c>
      <c r="O107" s="153" t="e">
        <f>O6/#REF!</f>
        <v>#REF!</v>
      </c>
      <c r="P107" s="153" t="e">
        <f>P6/#REF!</f>
        <v>#REF!</v>
      </c>
      <c r="Q107" s="153" t="e">
        <f>SUM(N107:P107)</f>
        <v>#REF!</v>
      </c>
      <c r="R107" s="153" t="e">
        <f>E107+I107+M107+Q107</f>
        <v>#REF!</v>
      </c>
    </row>
    <row r="108" spans="1:18">
      <c r="A108" s="275" t="s">
        <v>217</v>
      </c>
      <c r="B108" s="153" t="e">
        <f>B7/#REF!</f>
        <v>#REF!</v>
      </c>
      <c r="C108" s="153" t="e">
        <f>C7/#REF!</f>
        <v>#REF!</v>
      </c>
      <c r="D108" s="153" t="e">
        <f>D7/#REF!</f>
        <v>#REF!</v>
      </c>
      <c r="E108" s="153" t="e">
        <f>SUM(B108:D108)</f>
        <v>#REF!</v>
      </c>
      <c r="F108" s="153" t="e">
        <f>F7/#REF!</f>
        <v>#REF!</v>
      </c>
      <c r="G108" s="153" t="e">
        <f>G7/#REF!</f>
        <v>#REF!</v>
      </c>
      <c r="H108" s="153" t="e">
        <f>H7/#REF!</f>
        <v>#REF!</v>
      </c>
      <c r="I108" s="153" t="e">
        <f>SUM(F108:H108)</f>
        <v>#REF!</v>
      </c>
      <c r="J108" s="153" t="e">
        <f>J7/#REF!</f>
        <v>#REF!</v>
      </c>
      <c r="K108" s="153" t="e">
        <f>K7/#REF!</f>
        <v>#REF!</v>
      </c>
      <c r="L108" s="153" t="e">
        <f>L7/#REF!</f>
        <v>#REF!</v>
      </c>
      <c r="M108" s="153" t="e">
        <f>SUM(J108:L108)</f>
        <v>#REF!</v>
      </c>
      <c r="N108" s="153" t="e">
        <f>N7/#REF!</f>
        <v>#REF!</v>
      </c>
      <c r="O108" s="153" t="e">
        <f>O7/#REF!</f>
        <v>#REF!</v>
      </c>
      <c r="P108" s="153" t="e">
        <f>P7/#REF!</f>
        <v>#REF!</v>
      </c>
      <c r="Q108" s="153" t="e">
        <f>SUM(N108:P108)</f>
        <v>#REF!</v>
      </c>
      <c r="R108" s="153" t="e">
        <f t="shared" ref="R108:R123" si="27">E108+I108+M108+Q108</f>
        <v>#REF!</v>
      </c>
    </row>
    <row r="109" spans="1:18">
      <c r="B109" s="153" t="e">
        <f>B8/#REF!</f>
        <v>#REF!</v>
      </c>
      <c r="C109" s="153" t="e">
        <f>C8/#REF!</f>
        <v>#REF!</v>
      </c>
      <c r="D109" s="153" t="e">
        <f>D8/#REF!</f>
        <v>#REF!</v>
      </c>
      <c r="E109" s="153" t="e">
        <f>SUM(B109:D109)</f>
        <v>#REF!</v>
      </c>
      <c r="F109" s="153" t="e">
        <f>F8/#REF!</f>
        <v>#REF!</v>
      </c>
      <c r="G109" s="153" t="e">
        <f>G8/#REF!</f>
        <v>#REF!</v>
      </c>
      <c r="H109" s="153" t="e">
        <f>H8/#REF!</f>
        <v>#REF!</v>
      </c>
      <c r="I109" s="153" t="e">
        <f>SUM(F109:H109)</f>
        <v>#REF!</v>
      </c>
      <c r="J109" s="153" t="e">
        <f>J8/#REF!</f>
        <v>#REF!</v>
      </c>
      <c r="K109" s="153" t="e">
        <f>K8/#REF!</f>
        <v>#REF!</v>
      </c>
      <c r="L109" s="153" t="e">
        <f>L8/#REF!</f>
        <v>#REF!</v>
      </c>
      <c r="M109" s="153" t="e">
        <f>SUM(J109:L109)</f>
        <v>#REF!</v>
      </c>
      <c r="N109" s="153" t="e">
        <f>N8/#REF!</f>
        <v>#REF!</v>
      </c>
      <c r="O109" s="153" t="e">
        <f>O8/#REF!</f>
        <v>#REF!</v>
      </c>
      <c r="P109" s="153" t="e">
        <f>P8/#REF!</f>
        <v>#REF!</v>
      </c>
      <c r="Q109" s="153" t="e">
        <f>SUM(N109:P109)</f>
        <v>#REF!</v>
      </c>
      <c r="R109" s="153" t="e">
        <f t="shared" si="27"/>
        <v>#REF!</v>
      </c>
    </row>
    <row r="110" spans="1:18">
      <c r="A110" s="273" t="s">
        <v>218</v>
      </c>
      <c r="B110" s="153" t="e">
        <f>B9/#REF!</f>
        <v>#REF!</v>
      </c>
      <c r="C110" s="153" t="e">
        <f>C9/#REF!</f>
        <v>#REF!</v>
      </c>
      <c r="D110" s="153" t="e">
        <f>D9/#REF!</f>
        <v>#REF!</v>
      </c>
      <c r="E110" s="153" t="e">
        <f t="shared" ref="E110:E123" si="28">SUM(B110:D110)</f>
        <v>#REF!</v>
      </c>
      <c r="F110" s="153" t="e">
        <f>F9/#REF!</f>
        <v>#REF!</v>
      </c>
      <c r="G110" s="153" t="e">
        <f>G9/#REF!</f>
        <v>#REF!</v>
      </c>
      <c r="H110" s="153" t="e">
        <f>H9/#REF!</f>
        <v>#REF!</v>
      </c>
      <c r="I110" s="153" t="e">
        <f t="shared" ref="I110:I123" si="29">SUM(F110:H110)</f>
        <v>#REF!</v>
      </c>
      <c r="J110" s="153" t="e">
        <f>J9/#REF!</f>
        <v>#REF!</v>
      </c>
      <c r="K110" s="153" t="e">
        <f>K9/#REF!</f>
        <v>#REF!</v>
      </c>
      <c r="L110" s="153" t="e">
        <f>L9/#REF!</f>
        <v>#REF!</v>
      </c>
      <c r="M110" s="153" t="e">
        <f t="shared" ref="M110:M123" si="30">SUM(J110:L110)</f>
        <v>#REF!</v>
      </c>
      <c r="N110" s="153" t="e">
        <f>N9/#REF!</f>
        <v>#REF!</v>
      </c>
      <c r="O110" s="153" t="e">
        <f>O9/#REF!</f>
        <v>#REF!</v>
      </c>
      <c r="P110" s="153" t="e">
        <f>P9/#REF!</f>
        <v>#REF!</v>
      </c>
      <c r="Q110" s="153" t="e">
        <f t="shared" ref="Q110:Q123" si="31">SUM(N110:P110)</f>
        <v>#REF!</v>
      </c>
      <c r="R110" s="153" t="e">
        <f t="shared" si="27"/>
        <v>#REF!</v>
      </c>
    </row>
    <row r="111" spans="1:18">
      <c r="A111" s="275" t="s">
        <v>210</v>
      </c>
      <c r="B111" s="217" t="e">
        <f>B109-B110</f>
        <v>#REF!</v>
      </c>
      <c r="C111" s="217" t="e">
        <f>C109-C110</f>
        <v>#REF!</v>
      </c>
      <c r="D111" s="217" t="e">
        <f>D109-D110</f>
        <v>#REF!</v>
      </c>
      <c r="E111" s="224" t="e">
        <f t="shared" si="28"/>
        <v>#REF!</v>
      </c>
      <c r="F111" s="217" t="e">
        <f>F109-F110</f>
        <v>#REF!</v>
      </c>
      <c r="G111" s="217" t="e">
        <f>G109-G110</f>
        <v>#REF!</v>
      </c>
      <c r="H111" s="217" t="e">
        <f>H109-H110</f>
        <v>#REF!</v>
      </c>
      <c r="I111" s="224" t="e">
        <f t="shared" si="29"/>
        <v>#REF!</v>
      </c>
      <c r="J111" s="217" t="e">
        <f>J109-J110</f>
        <v>#REF!</v>
      </c>
      <c r="K111" s="217" t="e">
        <f>K109-K110</f>
        <v>#REF!</v>
      </c>
      <c r="L111" s="217" t="e">
        <f>L109-L110</f>
        <v>#REF!</v>
      </c>
      <c r="M111" s="224" t="e">
        <f t="shared" si="30"/>
        <v>#REF!</v>
      </c>
      <c r="N111" s="217" t="e">
        <f>N109-N110</f>
        <v>#REF!</v>
      </c>
      <c r="O111" s="217" t="e">
        <f>O109-O110</f>
        <v>#REF!</v>
      </c>
      <c r="P111" s="217" t="e">
        <f>P109-P110</f>
        <v>#REF!</v>
      </c>
      <c r="Q111" s="224" t="e">
        <f t="shared" si="31"/>
        <v>#REF!</v>
      </c>
      <c r="R111" s="224" t="e">
        <f t="shared" si="27"/>
        <v>#REF!</v>
      </c>
    </row>
    <row r="112" spans="1:18">
      <c r="A112" s="276" t="s">
        <v>211</v>
      </c>
      <c r="B112" s="153" t="e">
        <f>B11/#REF!</f>
        <v>#REF!</v>
      </c>
      <c r="C112" s="153" t="e">
        <f>C11/#REF!</f>
        <v>#REF!</v>
      </c>
      <c r="D112" s="153" t="e">
        <f>D11/#REF!</f>
        <v>#REF!</v>
      </c>
      <c r="E112" s="153" t="e">
        <f t="shared" si="28"/>
        <v>#REF!</v>
      </c>
      <c r="F112" s="153" t="e">
        <f>F11/#REF!</f>
        <v>#REF!</v>
      </c>
      <c r="G112" s="153" t="e">
        <f>G11/#REF!</f>
        <v>#REF!</v>
      </c>
      <c r="H112" s="153" t="e">
        <f>H11/#REF!</f>
        <v>#REF!</v>
      </c>
      <c r="I112" s="153" t="e">
        <f t="shared" si="29"/>
        <v>#REF!</v>
      </c>
      <c r="J112" s="153" t="e">
        <f>J11/#REF!</f>
        <v>#REF!</v>
      </c>
      <c r="K112" s="153" t="e">
        <f>K11/#REF!</f>
        <v>#REF!</v>
      </c>
      <c r="L112" s="153" t="e">
        <f>L11/#REF!</f>
        <v>#REF!</v>
      </c>
      <c r="M112" s="153" t="e">
        <f t="shared" si="30"/>
        <v>#REF!</v>
      </c>
      <c r="N112" s="153" t="e">
        <f>N11/#REF!</f>
        <v>#REF!</v>
      </c>
      <c r="O112" s="153" t="e">
        <f>O11/#REF!</f>
        <v>#REF!</v>
      </c>
      <c r="P112" s="153" t="e">
        <f>P11/#REF!</f>
        <v>#REF!</v>
      </c>
      <c r="Q112" s="153" t="e">
        <f t="shared" si="31"/>
        <v>#REF!</v>
      </c>
      <c r="R112" s="153" t="e">
        <f t="shared" si="27"/>
        <v>#REF!</v>
      </c>
    </row>
    <row r="113" spans="1:18">
      <c r="A113" s="275" t="s">
        <v>212</v>
      </c>
      <c r="B113" s="153" t="e">
        <f>B12/#REF!</f>
        <v>#REF!</v>
      </c>
      <c r="C113" s="153" t="e">
        <f>C12/#REF!</f>
        <v>#REF!</v>
      </c>
      <c r="D113" s="153" t="e">
        <f>D12/#REF!</f>
        <v>#REF!</v>
      </c>
      <c r="E113" s="153" t="e">
        <f t="shared" si="28"/>
        <v>#REF!</v>
      </c>
      <c r="F113" s="153" t="e">
        <f>F12/#REF!</f>
        <v>#REF!</v>
      </c>
      <c r="G113" s="153" t="e">
        <f>G12/#REF!</f>
        <v>#REF!</v>
      </c>
      <c r="H113" s="153" t="e">
        <f>H12/#REF!</f>
        <v>#REF!</v>
      </c>
      <c r="I113" s="153" t="e">
        <f t="shared" si="29"/>
        <v>#REF!</v>
      </c>
      <c r="J113" s="153" t="e">
        <f>J12/#REF!</f>
        <v>#REF!</v>
      </c>
      <c r="K113" s="153" t="e">
        <f>K12/#REF!</f>
        <v>#REF!</v>
      </c>
      <c r="L113" s="153" t="e">
        <f>L12/#REF!</f>
        <v>#REF!</v>
      </c>
      <c r="M113" s="153" t="e">
        <f t="shared" si="30"/>
        <v>#REF!</v>
      </c>
      <c r="N113" s="153" t="e">
        <f>N12/#REF!</f>
        <v>#REF!</v>
      </c>
      <c r="O113" s="153" t="e">
        <f>O12/#REF!</f>
        <v>#REF!</v>
      </c>
      <c r="P113" s="153" t="e">
        <f>P12/#REF!</f>
        <v>#REF!</v>
      </c>
      <c r="Q113" s="153" t="e">
        <f t="shared" si="31"/>
        <v>#REF!</v>
      </c>
      <c r="R113" s="153" t="e">
        <f t="shared" si="27"/>
        <v>#REF!</v>
      </c>
    </row>
    <row r="114" spans="1:18">
      <c r="A114" s="276"/>
      <c r="B114" s="153" t="e">
        <f>B13/#REF!</f>
        <v>#REF!</v>
      </c>
      <c r="C114" s="153" t="e">
        <f>C13/#REF!</f>
        <v>#REF!</v>
      </c>
      <c r="D114" s="153" t="e">
        <f>D13/#REF!</f>
        <v>#REF!</v>
      </c>
      <c r="E114" s="153" t="e">
        <f t="shared" si="28"/>
        <v>#REF!</v>
      </c>
      <c r="F114" s="153" t="e">
        <f>F13/#REF!</f>
        <v>#REF!</v>
      </c>
      <c r="G114" s="153" t="e">
        <f>G13/#REF!</f>
        <v>#REF!</v>
      </c>
      <c r="H114" s="153" t="e">
        <f>H13/#REF!</f>
        <v>#REF!</v>
      </c>
      <c r="I114" s="153" t="e">
        <f t="shared" si="29"/>
        <v>#REF!</v>
      </c>
      <c r="J114" s="153" t="e">
        <f>J13/#REF!</f>
        <v>#REF!</v>
      </c>
      <c r="K114" s="153" t="e">
        <f>K13/#REF!</f>
        <v>#REF!</v>
      </c>
      <c r="L114" s="153" t="e">
        <f>L13/#REF!</f>
        <v>#REF!</v>
      </c>
      <c r="M114" s="153" t="e">
        <f t="shared" si="30"/>
        <v>#REF!</v>
      </c>
      <c r="N114" s="153" t="e">
        <f>N13/#REF!</f>
        <v>#REF!</v>
      </c>
      <c r="O114" s="153" t="e">
        <f>O13/#REF!</f>
        <v>#REF!</v>
      </c>
      <c r="P114" s="153" t="e">
        <f>P13/#REF!</f>
        <v>#REF!</v>
      </c>
      <c r="Q114" s="153" t="e">
        <f t="shared" si="31"/>
        <v>#REF!</v>
      </c>
      <c r="R114" s="153" t="e">
        <f t="shared" si="27"/>
        <v>#REF!</v>
      </c>
    </row>
    <row r="115" spans="1:18">
      <c r="A115" s="276" t="s">
        <v>213</v>
      </c>
      <c r="B115" s="153" t="e">
        <f>B14/#REF!</f>
        <v>#REF!</v>
      </c>
      <c r="C115" s="153" t="e">
        <f>C14/#REF!</f>
        <v>#REF!</v>
      </c>
      <c r="D115" s="153" t="e">
        <f>D14/#REF!</f>
        <v>#REF!</v>
      </c>
      <c r="E115" s="153" t="e">
        <f t="shared" si="28"/>
        <v>#REF!</v>
      </c>
      <c r="F115" s="153" t="e">
        <f>F14/#REF!</f>
        <v>#REF!</v>
      </c>
      <c r="G115" s="153" t="e">
        <f>G14/#REF!</f>
        <v>#REF!</v>
      </c>
      <c r="H115" s="153" t="e">
        <f>H14/#REF!</f>
        <v>#REF!</v>
      </c>
      <c r="I115" s="153" t="e">
        <f t="shared" si="29"/>
        <v>#REF!</v>
      </c>
      <c r="J115" s="153" t="e">
        <f>J14/#REF!</f>
        <v>#REF!</v>
      </c>
      <c r="K115" s="153" t="e">
        <f>K14/#REF!</f>
        <v>#REF!</v>
      </c>
      <c r="L115" s="153" t="e">
        <f>L14/#REF!</f>
        <v>#REF!</v>
      </c>
      <c r="M115" s="153" t="e">
        <f t="shared" si="30"/>
        <v>#REF!</v>
      </c>
      <c r="N115" s="153" t="e">
        <f>N14/#REF!</f>
        <v>#REF!</v>
      </c>
      <c r="O115" s="153" t="e">
        <f>O14/#REF!</f>
        <v>#REF!</v>
      </c>
      <c r="P115" s="153" t="e">
        <f>P14/#REF!</f>
        <v>#REF!</v>
      </c>
      <c r="Q115" s="153" t="e">
        <f t="shared" si="31"/>
        <v>#REF!</v>
      </c>
      <c r="R115" s="153" t="e">
        <f t="shared" si="27"/>
        <v>#REF!</v>
      </c>
    </row>
    <row r="116" spans="1:18">
      <c r="A116" s="276" t="s">
        <v>214</v>
      </c>
      <c r="B116" s="153" t="e">
        <f>B15/#REF!</f>
        <v>#REF!</v>
      </c>
      <c r="C116" s="153" t="e">
        <f>C15/#REF!</f>
        <v>#REF!</v>
      </c>
      <c r="D116" s="153" t="e">
        <f>D15/#REF!</f>
        <v>#REF!</v>
      </c>
      <c r="E116" s="153" t="e">
        <f t="shared" si="28"/>
        <v>#REF!</v>
      </c>
      <c r="F116" s="153" t="e">
        <f>F15/#REF!</f>
        <v>#REF!</v>
      </c>
      <c r="G116" s="153" t="e">
        <f>G15/#REF!</f>
        <v>#REF!</v>
      </c>
      <c r="H116" s="153" t="e">
        <f>H15/#REF!</f>
        <v>#REF!</v>
      </c>
      <c r="I116" s="153" t="e">
        <f t="shared" si="29"/>
        <v>#REF!</v>
      </c>
      <c r="J116" s="153" t="e">
        <f>J15/#REF!</f>
        <v>#REF!</v>
      </c>
      <c r="K116" s="153" t="e">
        <f>K15/#REF!</f>
        <v>#REF!</v>
      </c>
      <c r="L116" s="153" t="e">
        <f>L15/#REF!</f>
        <v>#REF!</v>
      </c>
      <c r="M116" s="153" t="e">
        <f t="shared" si="30"/>
        <v>#REF!</v>
      </c>
      <c r="N116" s="153" t="e">
        <f>N15/#REF!</f>
        <v>#REF!</v>
      </c>
      <c r="O116" s="153" t="e">
        <f>O15/#REF!</f>
        <v>#REF!</v>
      </c>
      <c r="P116" s="153" t="e">
        <f>P15/#REF!</f>
        <v>#REF!</v>
      </c>
      <c r="Q116" s="153" t="e">
        <f t="shared" si="31"/>
        <v>#REF!</v>
      </c>
      <c r="R116" s="153" t="e">
        <f t="shared" si="27"/>
        <v>#REF!</v>
      </c>
    </row>
    <row r="117" spans="1:18">
      <c r="A117" s="276" t="s">
        <v>215</v>
      </c>
      <c r="B117" s="153" t="e">
        <f>B16/#REF!</f>
        <v>#REF!</v>
      </c>
      <c r="C117" s="153" t="e">
        <f>C16/#REF!</f>
        <v>#REF!</v>
      </c>
      <c r="D117" s="153" t="e">
        <f>D16/#REF!</f>
        <v>#REF!</v>
      </c>
      <c r="E117" s="153" t="e">
        <f t="shared" si="28"/>
        <v>#REF!</v>
      </c>
      <c r="F117" s="153" t="e">
        <f>F16/#REF!</f>
        <v>#REF!</v>
      </c>
      <c r="G117" s="153" t="e">
        <f>G16/#REF!</f>
        <v>#REF!</v>
      </c>
      <c r="H117" s="153" t="e">
        <f>H16/#REF!</f>
        <v>#REF!</v>
      </c>
      <c r="I117" s="153" t="e">
        <f t="shared" si="29"/>
        <v>#REF!</v>
      </c>
      <c r="J117" s="153" t="e">
        <f>J16/#REF!</f>
        <v>#REF!</v>
      </c>
      <c r="K117" s="153" t="e">
        <f>K16/#REF!</f>
        <v>#REF!</v>
      </c>
      <c r="L117" s="153" t="e">
        <f>L16/#REF!</f>
        <v>#REF!</v>
      </c>
      <c r="M117" s="153" t="e">
        <f t="shared" si="30"/>
        <v>#REF!</v>
      </c>
      <c r="N117" s="153" t="e">
        <f>N16/#REF!</f>
        <v>#REF!</v>
      </c>
      <c r="O117" s="153" t="e">
        <f>O16/#REF!</f>
        <v>#REF!</v>
      </c>
      <c r="P117" s="153" t="e">
        <f>P16/#REF!</f>
        <v>#REF!</v>
      </c>
      <c r="Q117" s="153" t="e">
        <f t="shared" si="31"/>
        <v>#REF!</v>
      </c>
      <c r="R117" s="153" t="e">
        <f t="shared" si="27"/>
        <v>#REF!</v>
      </c>
    </row>
    <row r="118" spans="1:18">
      <c r="A118" s="275" t="s">
        <v>216</v>
      </c>
      <c r="B118" s="153" t="e">
        <f>B17/#REF!</f>
        <v>#REF!</v>
      </c>
      <c r="C118" s="153" t="e">
        <f>C17/#REF!</f>
        <v>#REF!</v>
      </c>
      <c r="D118" s="153" t="e">
        <f>D17/#REF!</f>
        <v>#REF!</v>
      </c>
      <c r="E118" s="153" t="e">
        <f t="shared" si="28"/>
        <v>#REF!</v>
      </c>
      <c r="F118" s="153" t="e">
        <f>F17/#REF!</f>
        <v>#REF!</v>
      </c>
      <c r="G118" s="153" t="e">
        <f>G17/#REF!</f>
        <v>#REF!</v>
      </c>
      <c r="H118" s="153" t="e">
        <f>H17/#REF!</f>
        <v>#REF!</v>
      </c>
      <c r="I118" s="153" t="e">
        <f t="shared" si="29"/>
        <v>#REF!</v>
      </c>
      <c r="J118" s="153" t="e">
        <f>J17/#REF!</f>
        <v>#REF!</v>
      </c>
      <c r="K118" s="153" t="e">
        <f>K17/#REF!</f>
        <v>#REF!</v>
      </c>
      <c r="L118" s="153" t="e">
        <f>L17/#REF!</f>
        <v>#REF!</v>
      </c>
      <c r="M118" s="153" t="e">
        <f t="shared" si="30"/>
        <v>#REF!</v>
      </c>
      <c r="N118" s="153" t="e">
        <f>N17/#REF!</f>
        <v>#REF!</v>
      </c>
      <c r="O118" s="153" t="e">
        <f>O17/#REF!</f>
        <v>#REF!</v>
      </c>
      <c r="P118" s="153" t="e">
        <f>P17/#REF!</f>
        <v>#REF!</v>
      </c>
      <c r="Q118" s="153" t="e">
        <f t="shared" si="31"/>
        <v>#REF!</v>
      </c>
      <c r="R118" s="153" t="e">
        <f t="shared" si="27"/>
        <v>#REF!</v>
      </c>
    </row>
    <row r="119" spans="1:18">
      <c r="A119" s="276"/>
      <c r="B119" s="153" t="e">
        <f>B18/#REF!</f>
        <v>#REF!</v>
      </c>
      <c r="C119" s="153" t="e">
        <f>C18/#REF!</f>
        <v>#REF!</v>
      </c>
      <c r="D119" s="153" t="e">
        <f>D18/#REF!</f>
        <v>#REF!</v>
      </c>
      <c r="E119" s="153" t="e">
        <f t="shared" si="28"/>
        <v>#REF!</v>
      </c>
      <c r="F119" s="153" t="e">
        <f>F18/#REF!</f>
        <v>#REF!</v>
      </c>
      <c r="G119" s="153" t="e">
        <f>G18/#REF!</f>
        <v>#REF!</v>
      </c>
      <c r="H119" s="153" t="e">
        <f>H18/#REF!</f>
        <v>#REF!</v>
      </c>
      <c r="I119" s="153" t="e">
        <f t="shared" si="29"/>
        <v>#REF!</v>
      </c>
      <c r="J119" s="153" t="e">
        <f>J18/#REF!</f>
        <v>#REF!</v>
      </c>
      <c r="K119" s="153" t="e">
        <f>K18/#REF!</f>
        <v>#REF!</v>
      </c>
      <c r="L119" s="153" t="e">
        <f>L18/#REF!</f>
        <v>#REF!</v>
      </c>
      <c r="M119" s="153" t="e">
        <f t="shared" si="30"/>
        <v>#REF!</v>
      </c>
      <c r="N119" s="153" t="e">
        <f>N18/#REF!</f>
        <v>#REF!</v>
      </c>
      <c r="O119" s="153" t="e">
        <f>O18/#REF!</f>
        <v>#REF!</v>
      </c>
      <c r="P119" s="153" t="e">
        <f>P18/#REF!</f>
        <v>#REF!</v>
      </c>
      <c r="Q119" s="153" t="e">
        <f t="shared" si="31"/>
        <v>#REF!</v>
      </c>
      <c r="R119" s="153" t="e">
        <f t="shared" si="27"/>
        <v>#REF!</v>
      </c>
    </row>
    <row r="120" spans="1:18">
      <c r="A120" s="275" t="s">
        <v>217</v>
      </c>
      <c r="B120" s="153" t="e">
        <f>B19/#REF!</f>
        <v>#REF!</v>
      </c>
      <c r="C120" s="153" t="e">
        <f>C19/#REF!</f>
        <v>#REF!</v>
      </c>
      <c r="D120" s="153" t="e">
        <f>D19/#REF!</f>
        <v>#REF!</v>
      </c>
      <c r="E120" s="153" t="e">
        <f t="shared" si="28"/>
        <v>#REF!</v>
      </c>
      <c r="F120" s="153" t="e">
        <f>F19/#REF!</f>
        <v>#REF!</v>
      </c>
      <c r="G120" s="153" t="e">
        <f>G19/#REF!</f>
        <v>#REF!</v>
      </c>
      <c r="H120" s="153" t="e">
        <f>H19/#REF!</f>
        <v>#REF!</v>
      </c>
      <c r="I120" s="153" t="e">
        <f t="shared" si="29"/>
        <v>#REF!</v>
      </c>
      <c r="J120" s="153" t="e">
        <f>J19/#REF!</f>
        <v>#REF!</v>
      </c>
      <c r="K120" s="153" t="e">
        <f>K19/#REF!</f>
        <v>#REF!</v>
      </c>
      <c r="L120" s="153" t="e">
        <f>L19/#REF!</f>
        <v>#REF!</v>
      </c>
      <c r="M120" s="153" t="e">
        <f t="shared" si="30"/>
        <v>#REF!</v>
      </c>
      <c r="N120" s="153" t="e">
        <f>N19/#REF!</f>
        <v>#REF!</v>
      </c>
      <c r="O120" s="153" t="e">
        <f>O19/#REF!</f>
        <v>#REF!</v>
      </c>
      <c r="P120" s="153" t="e">
        <f>P19/#REF!</f>
        <v>#REF!</v>
      </c>
      <c r="Q120" s="153" t="e">
        <f t="shared" si="31"/>
        <v>#REF!</v>
      </c>
      <c r="R120" s="153" t="e">
        <f t="shared" si="27"/>
        <v>#REF!</v>
      </c>
    </row>
    <row r="121" spans="1:18">
      <c r="B121" s="153" t="e">
        <f>B20/#REF!</f>
        <v>#REF!</v>
      </c>
      <c r="C121" s="153" t="e">
        <f>C20/#REF!</f>
        <v>#REF!</v>
      </c>
      <c r="D121" s="153" t="e">
        <f>D20/#REF!</f>
        <v>#REF!</v>
      </c>
      <c r="E121" s="153" t="e">
        <f t="shared" si="28"/>
        <v>#REF!</v>
      </c>
      <c r="F121" s="153" t="e">
        <f>F20/#REF!</f>
        <v>#REF!</v>
      </c>
      <c r="G121" s="153" t="e">
        <f>G20/#REF!</f>
        <v>#REF!</v>
      </c>
      <c r="H121" s="153" t="e">
        <f>H20/#REF!</f>
        <v>#REF!</v>
      </c>
      <c r="I121" s="153" t="e">
        <f t="shared" si="29"/>
        <v>#REF!</v>
      </c>
      <c r="J121" s="153" t="e">
        <f>J20/#REF!</f>
        <v>#REF!</v>
      </c>
      <c r="K121" s="153" t="e">
        <f>K20/#REF!</f>
        <v>#REF!</v>
      </c>
      <c r="L121" s="153" t="e">
        <f>L20/#REF!</f>
        <v>#REF!</v>
      </c>
      <c r="M121" s="153" t="e">
        <f t="shared" si="30"/>
        <v>#REF!</v>
      </c>
      <c r="N121" s="153" t="e">
        <f>N20/#REF!</f>
        <v>#REF!</v>
      </c>
      <c r="O121" s="153" t="e">
        <f>O20/#REF!</f>
        <v>#REF!</v>
      </c>
      <c r="P121" s="153" t="e">
        <f>P20/#REF!</f>
        <v>#REF!</v>
      </c>
      <c r="Q121" s="153" t="e">
        <f t="shared" si="31"/>
        <v>#REF!</v>
      </c>
      <c r="R121" s="153" t="e">
        <f t="shared" si="27"/>
        <v>#REF!</v>
      </c>
    </row>
    <row r="122" spans="1:18">
      <c r="A122" s="273" t="s">
        <v>219</v>
      </c>
      <c r="B122" s="222" t="e">
        <f>SUM(B112:B114,B117:B121)</f>
        <v>#REF!</v>
      </c>
      <c r="C122" s="222" t="e">
        <f>SUM(C112:C114,C117:C121)</f>
        <v>#REF!</v>
      </c>
      <c r="D122" s="222" t="e">
        <f>SUM(D112:D114,D117:D121)</f>
        <v>#REF!</v>
      </c>
      <c r="E122" s="224" t="e">
        <f t="shared" si="28"/>
        <v>#REF!</v>
      </c>
      <c r="F122" s="222" t="e">
        <f>SUM(F112:F114,F117:F121)</f>
        <v>#REF!</v>
      </c>
      <c r="G122" s="222" t="e">
        <f>SUM(G112:G114,G117:G121)</f>
        <v>#REF!</v>
      </c>
      <c r="H122" s="222" t="e">
        <f>SUM(H112:H114,H117:H121)</f>
        <v>#REF!</v>
      </c>
      <c r="I122" s="224" t="e">
        <f t="shared" si="29"/>
        <v>#REF!</v>
      </c>
      <c r="J122" s="222" t="e">
        <f>SUM(J112:J114,J117:J121)</f>
        <v>#REF!</v>
      </c>
      <c r="K122" s="222" t="e">
        <f>SUM(K112:K114,K117:K121)</f>
        <v>#REF!</v>
      </c>
      <c r="L122" s="222" t="e">
        <f>SUM(L112:L114,L117:L121)</f>
        <v>#REF!</v>
      </c>
      <c r="M122" s="224" t="e">
        <f t="shared" si="30"/>
        <v>#REF!</v>
      </c>
      <c r="N122" s="222" t="e">
        <f>SUM(N112:N114,N117:N121)</f>
        <v>#REF!</v>
      </c>
      <c r="O122" s="222" t="e">
        <f>SUM(O112:O114,O117:O121)</f>
        <v>#REF!</v>
      </c>
      <c r="P122" s="222" t="e">
        <f>SUM(P112:P114,P117:P121)</f>
        <v>#REF!</v>
      </c>
      <c r="Q122" s="224" t="e">
        <f t="shared" si="31"/>
        <v>#REF!</v>
      </c>
      <c r="R122" s="222" t="e">
        <f t="shared" si="27"/>
        <v>#REF!</v>
      </c>
    </row>
    <row r="123" spans="1:18">
      <c r="A123" s="275" t="s">
        <v>210</v>
      </c>
      <c r="B123" s="224" t="e">
        <f>B111-B122</f>
        <v>#REF!</v>
      </c>
      <c r="C123" s="224" t="e">
        <f>C111-C122</f>
        <v>#REF!</v>
      </c>
      <c r="D123" s="224" t="e">
        <f>D111-D122</f>
        <v>#REF!</v>
      </c>
      <c r="E123" s="224" t="e">
        <f t="shared" si="28"/>
        <v>#REF!</v>
      </c>
      <c r="F123" s="224" t="e">
        <f>F111-F122</f>
        <v>#REF!</v>
      </c>
      <c r="G123" s="224" t="e">
        <f>G111-G122</f>
        <v>#REF!</v>
      </c>
      <c r="H123" s="224" t="e">
        <f>H111-H122</f>
        <v>#REF!</v>
      </c>
      <c r="I123" s="224" t="e">
        <f t="shared" si="29"/>
        <v>#REF!</v>
      </c>
      <c r="J123" s="224" t="e">
        <f>J111-J122</f>
        <v>#REF!</v>
      </c>
      <c r="K123" s="224" t="e">
        <f>K111-K122</f>
        <v>#REF!</v>
      </c>
      <c r="L123" s="224" t="e">
        <f>L111-L122</f>
        <v>#REF!</v>
      </c>
      <c r="M123" s="224" t="e">
        <f t="shared" si="30"/>
        <v>#REF!</v>
      </c>
      <c r="N123" s="224" t="e">
        <f>N111-N122</f>
        <v>#REF!</v>
      </c>
      <c r="O123" s="224" t="e">
        <f>O111-O122</f>
        <v>#REF!</v>
      </c>
      <c r="P123" s="224" t="e">
        <f>P111-P122</f>
        <v>#REF!</v>
      </c>
      <c r="Q123" s="224" t="e">
        <f t="shared" si="31"/>
        <v>#REF!</v>
      </c>
      <c r="R123" s="224" t="e">
        <f t="shared" si="27"/>
        <v>#REF!</v>
      </c>
    </row>
    <row r="124" spans="1:18">
      <c r="A124" s="276" t="s">
        <v>211</v>
      </c>
      <c r="B124" s="226" t="e">
        <f t="shared" ref="B124:R124" si="32">B123/B111</f>
        <v>#REF!</v>
      </c>
      <c r="C124" s="226" t="e">
        <f t="shared" si="32"/>
        <v>#REF!</v>
      </c>
      <c r="D124" s="226" t="e">
        <f t="shared" si="32"/>
        <v>#REF!</v>
      </c>
      <c r="E124" s="226" t="e">
        <f t="shared" si="32"/>
        <v>#REF!</v>
      </c>
      <c r="F124" s="226" t="e">
        <f t="shared" si="32"/>
        <v>#REF!</v>
      </c>
      <c r="G124" s="226" t="e">
        <f t="shared" si="32"/>
        <v>#REF!</v>
      </c>
      <c r="H124" s="226" t="e">
        <f t="shared" si="32"/>
        <v>#REF!</v>
      </c>
      <c r="I124" s="226" t="e">
        <f t="shared" si="32"/>
        <v>#REF!</v>
      </c>
      <c r="J124" s="226" t="e">
        <f t="shared" si="32"/>
        <v>#REF!</v>
      </c>
      <c r="K124" s="226" t="e">
        <f t="shared" si="32"/>
        <v>#REF!</v>
      </c>
      <c r="L124" s="226" t="e">
        <f t="shared" si="32"/>
        <v>#REF!</v>
      </c>
      <c r="M124" s="226" t="e">
        <f t="shared" si="32"/>
        <v>#REF!</v>
      </c>
      <c r="N124" s="226" t="e">
        <f t="shared" si="32"/>
        <v>#REF!</v>
      </c>
      <c r="O124" s="226" t="e">
        <f t="shared" si="32"/>
        <v>#REF!</v>
      </c>
      <c r="P124" s="226" t="e">
        <f t="shared" si="32"/>
        <v>#REF!</v>
      </c>
      <c r="Q124" s="226" t="e">
        <f t="shared" si="32"/>
        <v>#REF!</v>
      </c>
      <c r="R124" s="226" t="e">
        <f t="shared" si="32"/>
        <v>#REF!</v>
      </c>
    </row>
    <row r="125" spans="1:18" s="226" customFormat="1">
      <c r="A125" s="275" t="s">
        <v>212</v>
      </c>
      <c r="B125" s="153" t="e">
        <f>B24/#REF!</f>
        <v>#REF!</v>
      </c>
      <c r="C125" s="153" t="e">
        <f>C24/#REF!</f>
        <v>#REF!</v>
      </c>
      <c r="D125" s="153" t="e">
        <f>D24/#REF!</f>
        <v>#REF!</v>
      </c>
      <c r="E125" s="240" t="e">
        <f>SUM(B125:D125)</f>
        <v>#REF!</v>
      </c>
      <c r="F125" s="153" t="e">
        <f>F24/#REF!</f>
        <v>#REF!</v>
      </c>
      <c r="G125" s="153" t="e">
        <f>G24/#REF!</f>
        <v>#REF!</v>
      </c>
      <c r="H125" s="153" t="e">
        <f>H24/#REF!</f>
        <v>#REF!</v>
      </c>
      <c r="I125" s="240" t="e">
        <f>SUM(F125:H125)</f>
        <v>#REF!</v>
      </c>
      <c r="J125" s="153" t="e">
        <f>J24/#REF!</f>
        <v>#REF!</v>
      </c>
      <c r="K125" s="153" t="e">
        <f>K24/#REF!</f>
        <v>#REF!</v>
      </c>
      <c r="L125" s="153" t="e">
        <f>L24/#REF!</f>
        <v>#REF!</v>
      </c>
      <c r="M125" s="240" t="e">
        <f>SUM(J125:L125)</f>
        <v>#REF!</v>
      </c>
      <c r="N125" s="153" t="e">
        <f>N24/#REF!</f>
        <v>#REF!</v>
      </c>
      <c r="O125" s="153" t="e">
        <f>O24/#REF!</f>
        <v>#REF!</v>
      </c>
      <c r="P125" s="153" t="e">
        <f>P24/#REF!</f>
        <v>#REF!</v>
      </c>
      <c r="Q125" s="240" t="e">
        <f>SUM(N125:P125)</f>
        <v>#REF!</v>
      </c>
      <c r="R125" s="153" t="e">
        <f>E125+I125+M125+Q125</f>
        <v>#REF!</v>
      </c>
    </row>
    <row r="126" spans="1:18">
      <c r="A126" s="276"/>
      <c r="B126" s="153" t="e">
        <f>B25/#REF!</f>
        <v>#REF!</v>
      </c>
      <c r="C126" s="153" t="e">
        <f>C25/#REF!</f>
        <v>#REF!</v>
      </c>
      <c r="D126" s="153" t="e">
        <f>D25/#REF!</f>
        <v>#REF!</v>
      </c>
      <c r="E126" s="240" t="e">
        <f>SUM(B126:D126)</f>
        <v>#REF!</v>
      </c>
      <c r="F126" s="153" t="e">
        <f>F25/#REF!</f>
        <v>#REF!</v>
      </c>
      <c r="G126" s="153" t="e">
        <f>G25/#REF!</f>
        <v>#REF!</v>
      </c>
      <c r="H126" s="153" t="e">
        <f>H25/#REF!</f>
        <v>#REF!</v>
      </c>
      <c r="I126" s="240" t="e">
        <f>SUM(F126:H126)</f>
        <v>#REF!</v>
      </c>
      <c r="J126" s="153" t="e">
        <f>J25/#REF!</f>
        <v>#REF!</v>
      </c>
      <c r="K126" s="153" t="e">
        <f>K25/#REF!</f>
        <v>#REF!</v>
      </c>
      <c r="L126" s="153" t="e">
        <f>L25/#REF!</f>
        <v>#REF!</v>
      </c>
      <c r="M126" s="240" t="e">
        <f>SUM(J126:L126)</f>
        <v>#REF!</v>
      </c>
      <c r="N126" s="153" t="e">
        <f>N25/#REF!</f>
        <v>#REF!</v>
      </c>
      <c r="O126" s="153" t="e">
        <f>O25/#REF!</f>
        <v>#REF!</v>
      </c>
      <c r="P126" s="153" t="e">
        <f>P25/#REF!</f>
        <v>#REF!</v>
      </c>
      <c r="Q126" s="240" t="e">
        <f>SUM(N126:P126)</f>
        <v>#REF!</v>
      </c>
      <c r="R126" s="153" t="e">
        <f>E126+I126+M126+Q126</f>
        <v>#REF!</v>
      </c>
    </row>
    <row r="127" spans="1:18">
      <c r="A127" s="276" t="s">
        <v>213</v>
      </c>
      <c r="B127" s="153" t="e">
        <f>B26/#REF!</f>
        <v>#REF!</v>
      </c>
      <c r="C127" s="153" t="e">
        <f>C26/#REF!</f>
        <v>#REF!</v>
      </c>
      <c r="D127" s="153" t="e">
        <f>D26/#REF!</f>
        <v>#REF!</v>
      </c>
      <c r="E127" s="240" t="e">
        <f>SUM(B127:D127)</f>
        <v>#REF!</v>
      </c>
      <c r="F127" s="153" t="e">
        <f>F26/#REF!</f>
        <v>#REF!</v>
      </c>
      <c r="G127" s="153" t="e">
        <f>G26/#REF!</f>
        <v>#REF!</v>
      </c>
      <c r="H127" s="153" t="e">
        <f>H26/#REF!</f>
        <v>#REF!</v>
      </c>
      <c r="I127" s="240" t="e">
        <f>SUM(F127:H127)</f>
        <v>#REF!</v>
      </c>
      <c r="J127" s="153" t="e">
        <f>J26/#REF!</f>
        <v>#REF!</v>
      </c>
      <c r="K127" s="153" t="e">
        <f>K26/#REF!</f>
        <v>#REF!</v>
      </c>
      <c r="L127" s="153" t="e">
        <f>L26/#REF!</f>
        <v>#REF!</v>
      </c>
      <c r="M127" s="240" t="e">
        <f>SUM(J127:L127)</f>
        <v>#REF!</v>
      </c>
      <c r="N127" s="153" t="e">
        <f>N26/#REF!</f>
        <v>#REF!</v>
      </c>
      <c r="O127" s="153" t="e">
        <f>O26/#REF!</f>
        <v>#REF!</v>
      </c>
      <c r="P127" s="153" t="e">
        <f>P26/#REF!</f>
        <v>#REF!</v>
      </c>
      <c r="Q127" s="240" t="e">
        <f>SUM(N127:P127)</f>
        <v>#REF!</v>
      </c>
      <c r="R127" s="153" t="e">
        <f>E127+I127+M127+Q127</f>
        <v>#REF!</v>
      </c>
    </row>
    <row r="128" spans="1:18">
      <c r="A128" s="276" t="s">
        <v>214</v>
      </c>
      <c r="B128" s="224" t="e">
        <f>SUM(B125:B127)</f>
        <v>#REF!</v>
      </c>
      <c r="C128" s="224" t="e">
        <f>SUM(C125:C127)</f>
        <v>#REF!</v>
      </c>
      <c r="D128" s="224" t="e">
        <f>SUM(D125:D127)</f>
        <v>#REF!</v>
      </c>
      <c r="E128" s="217" t="e">
        <f>SUM(B128:D128)</f>
        <v>#REF!</v>
      </c>
      <c r="F128" s="224" t="e">
        <f>SUM(F125:F127)</f>
        <v>#REF!</v>
      </c>
      <c r="G128" s="224" t="e">
        <f>SUM(G125:G127)</f>
        <v>#REF!</v>
      </c>
      <c r="H128" s="224" t="e">
        <f>SUM(H125:H127)</f>
        <v>#REF!</v>
      </c>
      <c r="I128" s="217" t="e">
        <f>SUM(F128:H128)</f>
        <v>#REF!</v>
      </c>
      <c r="J128" s="224" t="e">
        <f>SUM(J125:J127)</f>
        <v>#REF!</v>
      </c>
      <c r="K128" s="224" t="e">
        <f>SUM(K125:K127)</f>
        <v>#REF!</v>
      </c>
      <c r="L128" s="224" t="e">
        <f>SUM(L125:L127)</f>
        <v>#REF!</v>
      </c>
      <c r="M128" s="217" t="e">
        <f>SUM(J128:L128)</f>
        <v>#REF!</v>
      </c>
      <c r="N128" s="224" t="e">
        <f>SUM(N125:N127)</f>
        <v>#REF!</v>
      </c>
      <c r="O128" s="224" t="e">
        <f>SUM(O125:O127)</f>
        <v>#REF!</v>
      </c>
      <c r="P128" s="224" t="e">
        <f>SUM(P125:P127)</f>
        <v>#REF!</v>
      </c>
      <c r="Q128" s="217" t="e">
        <f>SUM(N128:P128)</f>
        <v>#REF!</v>
      </c>
      <c r="R128" s="224" t="e">
        <f>E128+I128+M128+Q128</f>
        <v>#REF!</v>
      </c>
    </row>
    <row r="129" spans="1:18">
      <c r="A129" s="276" t="s">
        <v>215</v>
      </c>
      <c r="B129" s="226" t="e">
        <f t="shared" ref="B129:R129" si="33">B128/B111</f>
        <v>#REF!</v>
      </c>
      <c r="C129" s="226" t="e">
        <f t="shared" si="33"/>
        <v>#REF!</v>
      </c>
      <c r="D129" s="226" t="e">
        <f t="shared" si="33"/>
        <v>#REF!</v>
      </c>
      <c r="E129" s="226" t="e">
        <f t="shared" si="33"/>
        <v>#REF!</v>
      </c>
      <c r="F129" s="226" t="e">
        <f t="shared" si="33"/>
        <v>#REF!</v>
      </c>
      <c r="G129" s="226" t="e">
        <f t="shared" si="33"/>
        <v>#REF!</v>
      </c>
      <c r="H129" s="226" t="e">
        <f t="shared" si="33"/>
        <v>#REF!</v>
      </c>
      <c r="I129" s="226" t="e">
        <f t="shared" si="33"/>
        <v>#REF!</v>
      </c>
      <c r="J129" s="226" t="e">
        <f t="shared" si="33"/>
        <v>#REF!</v>
      </c>
      <c r="K129" s="226" t="e">
        <f t="shared" si="33"/>
        <v>#REF!</v>
      </c>
      <c r="L129" s="226" t="e">
        <f t="shared" si="33"/>
        <v>#REF!</v>
      </c>
      <c r="M129" s="226" t="e">
        <f t="shared" si="33"/>
        <v>#REF!</v>
      </c>
      <c r="N129" s="226" t="e">
        <f t="shared" si="33"/>
        <v>#REF!</v>
      </c>
      <c r="O129" s="226" t="e">
        <f t="shared" si="33"/>
        <v>#REF!</v>
      </c>
      <c r="P129" s="226" t="e">
        <f t="shared" si="33"/>
        <v>#REF!</v>
      </c>
      <c r="Q129" s="226" t="e">
        <f t="shared" si="33"/>
        <v>#REF!</v>
      </c>
      <c r="R129" s="226" t="e">
        <f t="shared" si="33"/>
        <v>#REF!</v>
      </c>
    </row>
    <row r="130" spans="1:18" s="226" customFormat="1">
      <c r="A130" s="275" t="s">
        <v>216</v>
      </c>
      <c r="B130" s="228" t="e">
        <f>B123-B128</f>
        <v>#REF!</v>
      </c>
      <c r="C130" s="228" t="e">
        <f>C123-C128</f>
        <v>#REF!</v>
      </c>
      <c r="D130" s="228" t="e">
        <f>D123-D128</f>
        <v>#REF!</v>
      </c>
      <c r="E130" s="228" t="e">
        <f>SUM(B130:D130)</f>
        <v>#REF!</v>
      </c>
      <c r="F130" s="228" t="e">
        <f>F123-F128</f>
        <v>#REF!</v>
      </c>
      <c r="G130" s="228" t="e">
        <f>G123-G128</f>
        <v>#REF!</v>
      </c>
      <c r="H130" s="228" t="e">
        <f>H123-H128</f>
        <v>#REF!</v>
      </c>
      <c r="I130" s="228" t="e">
        <f>SUM(F130:H130)</f>
        <v>#REF!</v>
      </c>
      <c r="J130" s="228" t="e">
        <f>J123-J128</f>
        <v>#REF!</v>
      </c>
      <c r="K130" s="228" t="e">
        <f>K123-K128</f>
        <v>#REF!</v>
      </c>
      <c r="L130" s="228" t="e">
        <f>L123-L128</f>
        <v>#REF!</v>
      </c>
      <c r="M130" s="228" t="e">
        <f>SUM(J130:L130)</f>
        <v>#REF!</v>
      </c>
      <c r="N130" s="228" t="e">
        <f>N123-N128</f>
        <v>#REF!</v>
      </c>
      <c r="O130" s="228" t="e">
        <f>O123-O128</f>
        <v>#REF!</v>
      </c>
      <c r="P130" s="228" t="e">
        <f>P123-P128</f>
        <v>#REF!</v>
      </c>
      <c r="Q130" s="228" t="e">
        <f>SUM(N130:P130)</f>
        <v>#REF!</v>
      </c>
      <c r="R130" s="222" t="e">
        <f>E130+I130+M130+Q130</f>
        <v>#REF!</v>
      </c>
    </row>
    <row r="131" spans="1:18">
      <c r="A131" s="276"/>
      <c r="B131" s="265" t="e">
        <f t="shared" ref="B131:R131" si="34">B130/B111</f>
        <v>#REF!</v>
      </c>
      <c r="C131" s="265" t="e">
        <f t="shared" si="34"/>
        <v>#REF!</v>
      </c>
      <c r="D131" s="265" t="e">
        <f t="shared" si="34"/>
        <v>#REF!</v>
      </c>
      <c r="E131" s="265" t="e">
        <f t="shared" si="34"/>
        <v>#REF!</v>
      </c>
      <c r="F131" s="265" t="e">
        <f t="shared" si="34"/>
        <v>#REF!</v>
      </c>
      <c r="G131" s="265" t="e">
        <f t="shared" si="34"/>
        <v>#REF!</v>
      </c>
      <c r="H131" s="265" t="e">
        <f t="shared" si="34"/>
        <v>#REF!</v>
      </c>
      <c r="I131" s="265" t="e">
        <f t="shared" si="34"/>
        <v>#REF!</v>
      </c>
      <c r="J131" s="265" t="e">
        <f t="shared" si="34"/>
        <v>#REF!</v>
      </c>
      <c r="K131" s="265" t="e">
        <f t="shared" si="34"/>
        <v>#REF!</v>
      </c>
      <c r="L131" s="265" t="e">
        <f t="shared" si="34"/>
        <v>#REF!</v>
      </c>
      <c r="M131" s="265" t="e">
        <f t="shared" si="34"/>
        <v>#REF!</v>
      </c>
      <c r="N131" s="265" t="e">
        <f t="shared" si="34"/>
        <v>#REF!</v>
      </c>
      <c r="O131" s="265" t="e">
        <f t="shared" si="34"/>
        <v>#REF!</v>
      </c>
      <c r="P131" s="265" t="e">
        <f t="shared" si="34"/>
        <v>#REF!</v>
      </c>
      <c r="Q131" s="265" t="e">
        <f t="shared" si="34"/>
        <v>#REF!</v>
      </c>
      <c r="R131" s="265" t="e">
        <f t="shared" si="34"/>
        <v>#REF!</v>
      </c>
    </row>
    <row r="132" spans="1:18" s="226" customFormat="1">
      <c r="A132" s="275" t="s">
        <v>217</v>
      </c>
      <c r="B132" s="153" t="e">
        <f>B31/#REF!</f>
        <v>#REF!</v>
      </c>
      <c r="C132" s="153" t="e">
        <f>C31/#REF!</f>
        <v>#REF!</v>
      </c>
      <c r="D132" s="153" t="e">
        <f>D31/#REF!</f>
        <v>#REF!</v>
      </c>
      <c r="E132" s="240" t="e">
        <f>B132+C132+D132</f>
        <v>#REF!</v>
      </c>
      <c r="F132" s="153" t="e">
        <f>F31/#REF!</f>
        <v>#REF!</v>
      </c>
      <c r="G132" s="153" t="e">
        <f>G31/#REF!</f>
        <v>#REF!</v>
      </c>
      <c r="H132" s="153" t="e">
        <f>H31/#REF!</f>
        <v>#REF!</v>
      </c>
      <c r="I132" s="240" t="e">
        <f>F132+G132+H132</f>
        <v>#REF!</v>
      </c>
      <c r="J132" s="153" t="e">
        <f>J31/#REF!</f>
        <v>#REF!</v>
      </c>
      <c r="K132" s="153" t="e">
        <f>K31/#REF!</f>
        <v>#REF!</v>
      </c>
      <c r="L132" s="153" t="e">
        <f>L31/#REF!</f>
        <v>#REF!</v>
      </c>
      <c r="M132" s="240" t="e">
        <f>J132+K132+L132</f>
        <v>#REF!</v>
      </c>
      <c r="N132" s="153" t="e">
        <f>N31/#REF!</f>
        <v>#REF!</v>
      </c>
      <c r="O132" s="153" t="e">
        <f>O31/#REF!</f>
        <v>#REF!</v>
      </c>
      <c r="P132" s="153" t="e">
        <f>P31/#REF!</f>
        <v>#REF!</v>
      </c>
      <c r="Q132" s="240" t="e">
        <f>N132+O132+P132</f>
        <v>#REF!</v>
      </c>
      <c r="R132" s="153" t="e">
        <f>E132+I132+M132+Q132</f>
        <v>#REF!</v>
      </c>
    </row>
    <row r="133" spans="1:18">
      <c r="B133" s="153" t="e">
        <f>B32/#REF!</f>
        <v>#REF!</v>
      </c>
      <c r="C133" s="153" t="e">
        <f>C32/#REF!</f>
        <v>#REF!</v>
      </c>
      <c r="D133" s="153" t="e">
        <f>D32/#REF!</f>
        <v>#REF!</v>
      </c>
      <c r="E133" s="240" t="e">
        <f>B133+C133+D133</f>
        <v>#REF!</v>
      </c>
      <c r="F133" s="153" t="e">
        <f>F32/#REF!</f>
        <v>#REF!</v>
      </c>
      <c r="G133" s="153" t="e">
        <f>G32/#REF!</f>
        <v>#REF!</v>
      </c>
      <c r="H133" s="153" t="e">
        <f>H32/#REF!</f>
        <v>#REF!</v>
      </c>
      <c r="I133" s="240" t="e">
        <f>F133+G133+H133</f>
        <v>#REF!</v>
      </c>
      <c r="J133" s="153" t="e">
        <f>J32/#REF!</f>
        <v>#REF!</v>
      </c>
      <c r="K133" s="153" t="e">
        <f>K32/#REF!</f>
        <v>#REF!</v>
      </c>
      <c r="L133" s="153" t="e">
        <f>L32/#REF!</f>
        <v>#REF!</v>
      </c>
      <c r="M133" s="240" t="e">
        <f>J133+K133+L133</f>
        <v>#REF!</v>
      </c>
      <c r="N133" s="153" t="e">
        <f>N32/#REF!</f>
        <v>#REF!</v>
      </c>
      <c r="O133" s="153" t="e">
        <f>O32/#REF!</f>
        <v>#REF!</v>
      </c>
      <c r="P133" s="153" t="e">
        <f>P32/#REF!</f>
        <v>#REF!</v>
      </c>
      <c r="Q133" s="240" t="e">
        <f>N133+O133+P133</f>
        <v>#REF!</v>
      </c>
      <c r="R133" s="153" t="e">
        <f>E133+I133+M133+Q133</f>
        <v>#REF!</v>
      </c>
    </row>
    <row r="134" spans="1:18">
      <c r="B134" s="153" t="e">
        <f>B33/#REF!</f>
        <v>#REF!</v>
      </c>
      <c r="C134" s="153" t="e">
        <f>C33/#REF!</f>
        <v>#REF!</v>
      </c>
      <c r="D134" s="153" t="e">
        <f>D33/#REF!</f>
        <v>#REF!</v>
      </c>
      <c r="E134" s="240" t="e">
        <f>B134+C134+D134</f>
        <v>#REF!</v>
      </c>
      <c r="F134" s="153" t="e">
        <f>F33/#REF!</f>
        <v>#REF!</v>
      </c>
      <c r="G134" s="153" t="e">
        <f>G33/#REF!</f>
        <v>#REF!</v>
      </c>
      <c r="H134" s="153" t="e">
        <f>H33/#REF!</f>
        <v>#REF!</v>
      </c>
      <c r="I134" s="240" t="e">
        <f>F134+G134+H134</f>
        <v>#REF!</v>
      </c>
      <c r="J134" s="153" t="e">
        <f>J33/#REF!</f>
        <v>#REF!</v>
      </c>
      <c r="K134" s="153" t="e">
        <f>K33/#REF!</f>
        <v>#REF!</v>
      </c>
      <c r="L134" s="153" t="e">
        <f>L33/#REF!</f>
        <v>#REF!</v>
      </c>
      <c r="M134" s="240" t="e">
        <f>J134+K134+L134</f>
        <v>#REF!</v>
      </c>
      <c r="N134" s="153" t="e">
        <f>N33/#REF!</f>
        <v>#REF!</v>
      </c>
      <c r="O134" s="153" t="e">
        <f>O33/#REF!</f>
        <v>#REF!</v>
      </c>
      <c r="P134" s="153" t="e">
        <f>P33/#REF!</f>
        <v>#REF!</v>
      </c>
      <c r="Q134" s="240" t="e">
        <f>N134+O134+P134</f>
        <v>#REF!</v>
      </c>
      <c r="R134" s="153" t="e">
        <f>E134+I134+M134+Q134</f>
        <v>#REF!</v>
      </c>
    </row>
    <row r="135" spans="1:18">
      <c r="B135" s="224" t="e">
        <f>B132+B133+B134</f>
        <v>#REF!</v>
      </c>
      <c r="C135" s="224" t="e">
        <f>C132+C133+C134</f>
        <v>#REF!</v>
      </c>
      <c r="D135" s="224" t="e">
        <f>D132+D133+D134</f>
        <v>#REF!</v>
      </c>
      <c r="E135" s="217" t="e">
        <f>B135+C135+D135</f>
        <v>#REF!</v>
      </c>
      <c r="F135" s="224" t="e">
        <f>F132+F133+F134</f>
        <v>#REF!</v>
      </c>
      <c r="G135" s="224" t="e">
        <f>G132+G133+G134</f>
        <v>#REF!</v>
      </c>
      <c r="H135" s="224" t="e">
        <f>H132+H133+H134</f>
        <v>#REF!</v>
      </c>
      <c r="I135" s="217" t="e">
        <f>F135+G135+H135</f>
        <v>#REF!</v>
      </c>
      <c r="J135" s="224" t="e">
        <f>J132+J133+J134</f>
        <v>#REF!</v>
      </c>
      <c r="K135" s="224" t="e">
        <f>K132+K133+K134</f>
        <v>#REF!</v>
      </c>
      <c r="L135" s="224" t="e">
        <f>L132+L133+L134</f>
        <v>#REF!</v>
      </c>
      <c r="M135" s="217" t="e">
        <f>J135+K135+L135</f>
        <v>#REF!</v>
      </c>
      <c r="N135" s="224" t="e">
        <f>N132+N133+N134</f>
        <v>#REF!</v>
      </c>
      <c r="O135" s="224" t="e">
        <f>O132+O133+O134</f>
        <v>#REF!</v>
      </c>
      <c r="P135" s="224" t="e">
        <f>P132+P133+P134</f>
        <v>#REF!</v>
      </c>
      <c r="Q135" s="217" t="e">
        <f>N135+O135+P135</f>
        <v>#REF!</v>
      </c>
      <c r="R135" s="224" t="e">
        <f>R132+R133+R134</f>
        <v>#REF!</v>
      </c>
    </row>
    <row r="136" spans="1:18">
      <c r="B136" s="228" t="e">
        <f>B130-B135</f>
        <v>#REF!</v>
      </c>
      <c r="C136" s="228" t="e">
        <f>C130-C135</f>
        <v>#REF!</v>
      </c>
      <c r="D136" s="228" t="e">
        <f>D130-D135</f>
        <v>#REF!</v>
      </c>
      <c r="E136" s="228" t="e">
        <f>SUM(B136:D136)</f>
        <v>#REF!</v>
      </c>
      <c r="F136" s="228" t="e">
        <f>F130-F135</f>
        <v>#REF!</v>
      </c>
      <c r="G136" s="228" t="e">
        <f>G130-G135</f>
        <v>#REF!</v>
      </c>
      <c r="H136" s="228" t="e">
        <f>H130-H135</f>
        <v>#REF!</v>
      </c>
      <c r="I136" s="228" t="e">
        <f>SUM(F136:H136)</f>
        <v>#REF!</v>
      </c>
      <c r="J136" s="228" t="e">
        <f>J130-J135</f>
        <v>#REF!</v>
      </c>
      <c r="K136" s="228" t="e">
        <f>K130-K135</f>
        <v>#REF!</v>
      </c>
      <c r="L136" s="228" t="e">
        <f>L130-L135</f>
        <v>#REF!</v>
      </c>
      <c r="M136" s="228" t="e">
        <f>SUM(J136:L136)</f>
        <v>#REF!</v>
      </c>
      <c r="N136" s="228" t="e">
        <f>N130-N135</f>
        <v>#REF!</v>
      </c>
      <c r="O136" s="228" t="e">
        <f>O130-O135</f>
        <v>#REF!</v>
      </c>
      <c r="P136" s="228" t="e">
        <f>P130-P135</f>
        <v>#REF!</v>
      </c>
      <c r="Q136" s="228" t="e">
        <f>SUM(N136:P136)</f>
        <v>#REF!</v>
      </c>
      <c r="R136" s="228" t="e">
        <f>E136+I136+M136+Q136</f>
        <v>#REF!</v>
      </c>
    </row>
    <row r="137" spans="1:18">
      <c r="B137" s="265" t="e">
        <f t="shared" ref="B137:R137" si="35">B136/B111</f>
        <v>#REF!</v>
      </c>
      <c r="C137" s="265" t="e">
        <f t="shared" si="35"/>
        <v>#REF!</v>
      </c>
      <c r="D137" s="265" t="e">
        <f t="shared" si="35"/>
        <v>#REF!</v>
      </c>
      <c r="E137" s="265" t="e">
        <f t="shared" si="35"/>
        <v>#REF!</v>
      </c>
      <c r="F137" s="265" t="e">
        <f t="shared" si="35"/>
        <v>#REF!</v>
      </c>
      <c r="G137" s="265" t="e">
        <f t="shared" si="35"/>
        <v>#REF!</v>
      </c>
      <c r="H137" s="265" t="e">
        <f t="shared" si="35"/>
        <v>#REF!</v>
      </c>
      <c r="I137" s="265" t="e">
        <f t="shared" si="35"/>
        <v>#REF!</v>
      </c>
      <c r="J137" s="265" t="e">
        <f t="shared" si="35"/>
        <v>#REF!</v>
      </c>
      <c r="K137" s="265" t="e">
        <f t="shared" si="35"/>
        <v>#REF!</v>
      </c>
      <c r="L137" s="265" t="e">
        <f t="shared" si="35"/>
        <v>#REF!</v>
      </c>
      <c r="M137" s="265" t="e">
        <f t="shared" si="35"/>
        <v>#REF!</v>
      </c>
      <c r="N137" s="265" t="e">
        <f t="shared" si="35"/>
        <v>#REF!</v>
      </c>
      <c r="O137" s="265" t="e">
        <f t="shared" si="35"/>
        <v>#REF!</v>
      </c>
      <c r="P137" s="265" t="e">
        <f t="shared" si="35"/>
        <v>#REF!</v>
      </c>
      <c r="Q137" s="265" t="e">
        <f t="shared" si="35"/>
        <v>#REF!</v>
      </c>
      <c r="R137" s="265" t="e">
        <f t="shared" si="35"/>
        <v>#REF!</v>
      </c>
    </row>
    <row r="138" spans="1:18" s="226" customFormat="1">
      <c r="A138" s="206"/>
      <c r="B138" s="230"/>
      <c r="C138" s="230"/>
      <c r="D138" s="230"/>
      <c r="E138" s="230"/>
      <c r="F138" s="230"/>
      <c r="G138" s="230"/>
      <c r="H138" s="230"/>
      <c r="I138" s="230"/>
      <c r="J138" s="230"/>
      <c r="K138" s="230"/>
      <c r="L138" s="230"/>
      <c r="M138" s="230"/>
      <c r="N138" s="230"/>
      <c r="O138" s="230"/>
      <c r="P138" s="230"/>
      <c r="Q138" s="230"/>
      <c r="R138" s="230"/>
    </row>
    <row r="139" spans="1:18">
      <c r="B139" s="153" t="e">
        <f>B38/#REF!</f>
        <v>#REF!</v>
      </c>
      <c r="C139" s="153" t="e">
        <f>C38/#REF!</f>
        <v>#REF!</v>
      </c>
      <c r="D139" s="153" t="e">
        <f>D38/#REF!</f>
        <v>#REF!</v>
      </c>
      <c r="E139" s="240" t="e">
        <f>B139+C139+D139</f>
        <v>#REF!</v>
      </c>
      <c r="F139" s="153" t="e">
        <f>F38/#REF!</f>
        <v>#REF!</v>
      </c>
      <c r="G139" s="153" t="e">
        <f>G38/#REF!</f>
        <v>#REF!</v>
      </c>
      <c r="H139" s="153" t="e">
        <f>H38/#REF!</f>
        <v>#REF!</v>
      </c>
      <c r="I139" s="240" t="e">
        <f>F139+G139+H139</f>
        <v>#REF!</v>
      </c>
      <c r="J139" s="153" t="e">
        <f>J38/#REF!</f>
        <v>#REF!</v>
      </c>
      <c r="K139" s="153" t="e">
        <f>K38/#REF!</f>
        <v>#REF!</v>
      </c>
      <c r="L139" s="153" t="e">
        <f>L38/#REF!</f>
        <v>#REF!</v>
      </c>
      <c r="M139" s="240" t="e">
        <f>J139+K139+L139</f>
        <v>#REF!</v>
      </c>
      <c r="N139" s="153" t="e">
        <f>N38/#REF!</f>
        <v>#REF!</v>
      </c>
      <c r="O139" s="153" t="e">
        <f>O38/#REF!</f>
        <v>#REF!</v>
      </c>
      <c r="P139" s="153" t="e">
        <f>P38/#REF!</f>
        <v>#REF!</v>
      </c>
      <c r="Q139" s="240" t="e">
        <f>N139+O139+P139</f>
        <v>#REF!</v>
      </c>
      <c r="R139" s="153" t="e">
        <f>E139+I139+M139+Q139</f>
        <v>#REF!</v>
      </c>
    </row>
    <row r="140" spans="1:18">
      <c r="B140" s="228" t="e">
        <f>B136-B139</f>
        <v>#REF!</v>
      </c>
      <c r="C140" s="228" t="e">
        <f>C136-C139</f>
        <v>#REF!</v>
      </c>
      <c r="D140" s="228" t="e">
        <f>D136-D139</f>
        <v>#REF!</v>
      </c>
      <c r="E140" s="228" t="e">
        <f>B140+C140+D140</f>
        <v>#REF!</v>
      </c>
      <c r="F140" s="228" t="e">
        <f>F136-F139</f>
        <v>#REF!</v>
      </c>
      <c r="G140" s="228" t="e">
        <f>G136-G139</f>
        <v>#REF!</v>
      </c>
      <c r="H140" s="228" t="e">
        <f>H136-H139</f>
        <v>#REF!</v>
      </c>
      <c r="I140" s="228" t="e">
        <f>F140+G140+H140</f>
        <v>#REF!</v>
      </c>
      <c r="J140" s="228" t="e">
        <f>J136-J139</f>
        <v>#REF!</v>
      </c>
      <c r="K140" s="228" t="e">
        <f>K136-K139</f>
        <v>#REF!</v>
      </c>
      <c r="L140" s="228" t="e">
        <f>L136-L139</f>
        <v>#REF!</v>
      </c>
      <c r="M140" s="228" t="e">
        <f>J140+K140+L140</f>
        <v>#REF!</v>
      </c>
      <c r="N140" s="228" t="e">
        <f>N136-N139</f>
        <v>#REF!</v>
      </c>
      <c r="O140" s="228" t="e">
        <f>O136-O139</f>
        <v>#REF!</v>
      </c>
      <c r="P140" s="228" t="e">
        <f>P136-P139</f>
        <v>#REF!</v>
      </c>
      <c r="Q140" s="228" t="e">
        <f>N140+O140+P140</f>
        <v>#REF!</v>
      </c>
      <c r="R140" s="222" t="e">
        <f>R136-R135</f>
        <v>#REF!</v>
      </c>
    </row>
    <row r="141" spans="1:18">
      <c r="B141" s="265" t="e">
        <f t="shared" ref="B141:R141" si="36">B140/B111</f>
        <v>#REF!</v>
      </c>
      <c r="C141" s="265" t="e">
        <f t="shared" si="36"/>
        <v>#REF!</v>
      </c>
      <c r="D141" s="265" t="e">
        <f t="shared" si="36"/>
        <v>#REF!</v>
      </c>
      <c r="E141" s="265" t="e">
        <f t="shared" si="36"/>
        <v>#REF!</v>
      </c>
      <c r="F141" s="265" t="e">
        <f t="shared" si="36"/>
        <v>#REF!</v>
      </c>
      <c r="G141" s="265" t="e">
        <f t="shared" si="36"/>
        <v>#REF!</v>
      </c>
      <c r="H141" s="265" t="e">
        <f t="shared" si="36"/>
        <v>#REF!</v>
      </c>
      <c r="I141" s="265" t="e">
        <f t="shared" si="36"/>
        <v>#REF!</v>
      </c>
      <c r="J141" s="265" t="e">
        <f t="shared" si="36"/>
        <v>#REF!</v>
      </c>
      <c r="K141" s="265" t="e">
        <f t="shared" si="36"/>
        <v>#REF!</v>
      </c>
      <c r="L141" s="265" t="e">
        <f t="shared" si="36"/>
        <v>#REF!</v>
      </c>
      <c r="M141" s="265" t="e">
        <f t="shared" si="36"/>
        <v>#REF!</v>
      </c>
      <c r="N141" s="265" t="e">
        <f t="shared" si="36"/>
        <v>#REF!</v>
      </c>
      <c r="O141" s="265" t="e">
        <f t="shared" si="36"/>
        <v>#REF!</v>
      </c>
      <c r="P141" s="265" t="e">
        <f t="shared" si="36"/>
        <v>#REF!</v>
      </c>
      <c r="Q141" s="265" t="e">
        <f t="shared" si="36"/>
        <v>#REF!</v>
      </c>
      <c r="R141" s="265" t="e">
        <f t="shared" si="36"/>
        <v>#REF!</v>
      </c>
    </row>
    <row r="142" spans="1:18" s="226" customFormat="1">
      <c r="A142" s="206"/>
      <c r="B142" s="242"/>
      <c r="C142" s="242"/>
      <c r="D142" s="242"/>
      <c r="E142" s="242"/>
      <c r="F142" s="242"/>
      <c r="G142" s="242"/>
      <c r="H142" s="242"/>
      <c r="I142" s="242"/>
      <c r="J142" s="242"/>
      <c r="K142" s="242"/>
      <c r="L142" s="242"/>
      <c r="M142" s="242"/>
      <c r="N142" s="242"/>
      <c r="O142" s="242"/>
      <c r="P142" s="242"/>
      <c r="Q142" s="242"/>
      <c r="R142" s="242"/>
    </row>
    <row r="143" spans="1:18">
      <c r="B143" s="153" t="e">
        <f>B42/#REF!</f>
        <v>#REF!</v>
      </c>
      <c r="C143" s="153" t="e">
        <f>C42/#REF!</f>
        <v>#REF!</v>
      </c>
      <c r="D143" s="153" t="e">
        <f>D42/#REF!</f>
        <v>#REF!</v>
      </c>
      <c r="E143" s="240" t="e">
        <f>B143+C143+D143</f>
        <v>#REF!</v>
      </c>
      <c r="F143" s="153" t="e">
        <f>F42/#REF!</f>
        <v>#REF!</v>
      </c>
      <c r="G143" s="153" t="e">
        <f>G42/#REF!</f>
        <v>#REF!</v>
      </c>
      <c r="H143" s="153" t="e">
        <f>H42/#REF!</f>
        <v>#REF!</v>
      </c>
      <c r="I143" s="240" t="e">
        <f>F143+G143+H143</f>
        <v>#REF!</v>
      </c>
      <c r="J143" s="153" t="e">
        <f>J42/#REF!</f>
        <v>#REF!</v>
      </c>
      <c r="K143" s="153" t="e">
        <f>K42/#REF!</f>
        <v>#REF!</v>
      </c>
      <c r="L143" s="153" t="e">
        <f>L42/#REF!</f>
        <v>#REF!</v>
      </c>
      <c r="M143" s="240" t="e">
        <f>J143+K143+L143</f>
        <v>#REF!</v>
      </c>
      <c r="N143" s="153" t="e">
        <f>N42/#REF!</f>
        <v>#REF!</v>
      </c>
      <c r="O143" s="153" t="e">
        <f>O42/#REF!</f>
        <v>#REF!</v>
      </c>
      <c r="P143" s="153" t="e">
        <f>P42/#REF!</f>
        <v>#REF!</v>
      </c>
      <c r="Q143" s="240" t="e">
        <f>N143+O143+P143</f>
        <v>#REF!</v>
      </c>
      <c r="R143" s="153" t="e">
        <f>E143+I143+M143+Q143</f>
        <v>#REF!</v>
      </c>
    </row>
    <row r="144" spans="1:18">
      <c r="B144" s="153" t="e">
        <f>B43/#REF!</f>
        <v>#REF!</v>
      </c>
      <c r="C144" s="153" t="e">
        <f>C43/#REF!</f>
        <v>#REF!</v>
      </c>
      <c r="D144" s="153" t="e">
        <f>D43/#REF!</f>
        <v>#REF!</v>
      </c>
      <c r="E144" s="240" t="e">
        <f>B144+C144+D144</f>
        <v>#REF!</v>
      </c>
      <c r="F144" s="153" t="e">
        <f>F43/#REF!</f>
        <v>#REF!</v>
      </c>
      <c r="G144" s="153" t="e">
        <f>G43/#REF!</f>
        <v>#REF!</v>
      </c>
      <c r="H144" s="153" t="e">
        <f>H43/#REF!</f>
        <v>#REF!</v>
      </c>
      <c r="I144" s="240" t="e">
        <f>F144+G144+H144</f>
        <v>#REF!</v>
      </c>
      <c r="J144" s="153" t="e">
        <f>J43/#REF!</f>
        <v>#REF!</v>
      </c>
      <c r="K144" s="153" t="e">
        <f>K43/#REF!</f>
        <v>#REF!</v>
      </c>
      <c r="L144" s="153" t="e">
        <f>L43/#REF!</f>
        <v>#REF!</v>
      </c>
      <c r="M144" s="240" t="e">
        <f>J144+K144+L144</f>
        <v>#REF!</v>
      </c>
      <c r="N144" s="153" t="e">
        <f>N43/#REF!</f>
        <v>#REF!</v>
      </c>
      <c r="O144" s="153" t="e">
        <f>O43/#REF!</f>
        <v>#REF!</v>
      </c>
      <c r="P144" s="153" t="e">
        <f>P43/#REF!</f>
        <v>#REF!</v>
      </c>
      <c r="Q144" s="240" t="e">
        <f>N144+O144+P144</f>
        <v>#REF!</v>
      </c>
      <c r="R144" s="153" t="e">
        <f>E144+I144+M144+Q144</f>
        <v>#REF!</v>
      </c>
    </row>
    <row r="145" spans="2:18">
      <c r="B145" s="224" t="e">
        <f t="shared" ref="B145:R145" si="37">B143-B144</f>
        <v>#REF!</v>
      </c>
      <c r="C145" s="224" t="e">
        <f t="shared" si="37"/>
        <v>#REF!</v>
      </c>
      <c r="D145" s="224" t="e">
        <f t="shared" si="37"/>
        <v>#REF!</v>
      </c>
      <c r="E145" s="217" t="e">
        <f t="shared" si="37"/>
        <v>#REF!</v>
      </c>
      <c r="F145" s="224" t="e">
        <f t="shared" si="37"/>
        <v>#REF!</v>
      </c>
      <c r="G145" s="224" t="e">
        <f t="shared" si="37"/>
        <v>#REF!</v>
      </c>
      <c r="H145" s="224" t="e">
        <f t="shared" si="37"/>
        <v>#REF!</v>
      </c>
      <c r="I145" s="217" t="e">
        <f t="shared" si="37"/>
        <v>#REF!</v>
      </c>
      <c r="J145" s="224" t="e">
        <f t="shared" si="37"/>
        <v>#REF!</v>
      </c>
      <c r="K145" s="224" t="e">
        <f t="shared" si="37"/>
        <v>#REF!</v>
      </c>
      <c r="L145" s="224" t="e">
        <f t="shared" si="37"/>
        <v>#REF!</v>
      </c>
      <c r="M145" s="217" t="e">
        <f t="shared" si="37"/>
        <v>#REF!</v>
      </c>
      <c r="N145" s="224" t="e">
        <f t="shared" si="37"/>
        <v>#REF!</v>
      </c>
      <c r="O145" s="224" t="e">
        <f t="shared" si="37"/>
        <v>#REF!</v>
      </c>
      <c r="P145" s="224" t="e">
        <f t="shared" si="37"/>
        <v>#REF!</v>
      </c>
      <c r="Q145" s="217" t="e">
        <f t="shared" si="37"/>
        <v>#REF!</v>
      </c>
      <c r="R145" s="217" t="e">
        <f t="shared" si="37"/>
        <v>#REF!</v>
      </c>
    </row>
    <row r="146" spans="2:18">
      <c r="B146" s="153" t="e">
        <f>B145-B44/#REF!</f>
        <v>#REF!</v>
      </c>
      <c r="C146" s="153" t="e">
        <f>C145-C44/#REF!</f>
        <v>#REF!</v>
      </c>
      <c r="D146" s="153" t="e">
        <f>D145-D44/#REF!</f>
        <v>#REF!</v>
      </c>
      <c r="E146" s="153" t="e">
        <f>E145-E44/#REF!</f>
        <v>#REF!</v>
      </c>
      <c r="F146" s="153" t="e">
        <f>F145-F44/#REF!</f>
        <v>#REF!</v>
      </c>
      <c r="G146" s="153" t="e">
        <f>G145-G44/#REF!</f>
        <v>#REF!</v>
      </c>
      <c r="H146" s="153" t="e">
        <f>H145-H44/#REF!</f>
        <v>#REF!</v>
      </c>
      <c r="I146" s="153" t="e">
        <f>I145-I44/#REF!</f>
        <v>#REF!</v>
      </c>
      <c r="J146" s="153" t="e">
        <f>J145-J44/#REF!</f>
        <v>#REF!</v>
      </c>
      <c r="K146" s="153" t="e">
        <f>K145-K44/#REF!</f>
        <v>#REF!</v>
      </c>
      <c r="L146" s="153" t="e">
        <f>L145-L44/#REF!</f>
        <v>#REF!</v>
      </c>
      <c r="M146" s="153" t="e">
        <f>M145-M44/#REF!</f>
        <v>#REF!</v>
      </c>
      <c r="N146" s="153" t="e">
        <f>N145-N44/#REF!</f>
        <v>#REF!</v>
      </c>
      <c r="O146" s="153" t="e">
        <f>O145-O44/#REF!</f>
        <v>#REF!</v>
      </c>
      <c r="P146" s="153" t="e">
        <f>P145-P44/#REF!</f>
        <v>#REF!</v>
      </c>
      <c r="Q146" s="153" t="e">
        <f>Q145-Q44/#REF!</f>
        <v>#REF!</v>
      </c>
      <c r="R146" s="153" t="e">
        <f>R145-R44/#REF!</f>
        <v>#REF!</v>
      </c>
    </row>
  </sheetData>
  <autoFilter ref="A3:R36"/>
  <mergeCells count="1">
    <mergeCell ref="B1:R1"/>
  </mergeCells>
  <phoneticPr fontId="12" type="noConversion"/>
  <conditionalFormatting sqref="A1:A1048576 B42:D43 F42:R43">
    <cfRule type="cellIs" dxfId="193" priority="30" operator="lessThan">
      <formula>0</formula>
    </cfRule>
  </conditionalFormatting>
  <conditionalFormatting sqref="B48:R48">
    <cfRule type="cellIs" dxfId="192" priority="29" operator="lessThan">
      <formula>0</formula>
    </cfRule>
  </conditionalFormatting>
  <conditionalFormatting sqref="B44:R44">
    <cfRule type="cellIs" dxfId="191" priority="28" operator="lessThan">
      <formula>0</formula>
    </cfRule>
  </conditionalFormatting>
  <conditionalFormatting sqref="B42:D42">
    <cfRule type="cellIs" dxfId="190" priority="27" operator="lessThan">
      <formula>0</formula>
    </cfRule>
  </conditionalFormatting>
  <conditionalFormatting sqref="B43:D43">
    <cfRule type="cellIs" dxfId="189" priority="26" operator="lessThan">
      <formula>0</formula>
    </cfRule>
  </conditionalFormatting>
  <conditionalFormatting sqref="B48:R48">
    <cfRule type="cellIs" dxfId="188" priority="25" operator="lessThan">
      <formula>0</formula>
    </cfRule>
  </conditionalFormatting>
  <conditionalFormatting sqref="B44:R44">
    <cfRule type="cellIs" dxfId="187" priority="24" operator="lessThan">
      <formula>0</formula>
    </cfRule>
  </conditionalFormatting>
  <conditionalFormatting sqref="E42">
    <cfRule type="cellIs" dxfId="186" priority="23" operator="lessThan">
      <formula>0</formula>
    </cfRule>
  </conditionalFormatting>
  <conditionalFormatting sqref="E42">
    <cfRule type="cellIs" dxfId="185" priority="22" operator="lessThan">
      <formula>0</formula>
    </cfRule>
  </conditionalFormatting>
  <conditionalFormatting sqref="E43">
    <cfRule type="cellIs" dxfId="184" priority="21" operator="lessThan">
      <formula>0</formula>
    </cfRule>
  </conditionalFormatting>
  <conditionalFormatting sqref="E43">
    <cfRule type="cellIs" dxfId="183" priority="20" operator="lessThan">
      <formula>0</formula>
    </cfRule>
  </conditionalFormatting>
  <conditionalFormatting sqref="A2">
    <cfRule type="cellIs" dxfId="182" priority="19" operator="lessThan">
      <formula>0</formula>
    </cfRule>
  </conditionalFormatting>
  <conditionalFormatting sqref="F42:H42">
    <cfRule type="cellIs" dxfId="181" priority="16" operator="lessThan">
      <formula>0</formula>
    </cfRule>
  </conditionalFormatting>
  <conditionalFormatting sqref="F43:H43">
    <cfRule type="cellIs" dxfId="180" priority="15" operator="lessThan">
      <formula>0</formula>
    </cfRule>
  </conditionalFormatting>
  <conditionalFormatting sqref="F43:H43">
    <cfRule type="cellIs" dxfId="179" priority="13" operator="lessThan">
      <formula>0</formula>
    </cfRule>
  </conditionalFormatting>
  <conditionalFormatting sqref="J42:L42">
    <cfRule type="cellIs" dxfId="178" priority="10" operator="lessThan">
      <formula>0</formula>
    </cfRule>
  </conditionalFormatting>
  <conditionalFormatting sqref="J43:L43">
    <cfRule type="cellIs" dxfId="177" priority="9" operator="lessThan">
      <formula>0</formula>
    </cfRule>
  </conditionalFormatting>
  <conditionalFormatting sqref="J43:L43">
    <cfRule type="cellIs" dxfId="176" priority="8" operator="lessThan">
      <formula>0</formula>
    </cfRule>
  </conditionalFormatting>
  <conditionalFormatting sqref="N42:P42">
    <cfRule type="cellIs" dxfId="175" priority="4" operator="lessThan">
      <formula>0</formula>
    </cfRule>
  </conditionalFormatting>
  <conditionalFormatting sqref="N43:P43">
    <cfRule type="cellIs" dxfId="174" priority="3" operator="lessThan">
      <formula>0</formula>
    </cfRule>
  </conditionalFormatting>
  <conditionalFormatting sqref="N43:P43">
    <cfRule type="cellIs" dxfId="173" priority="2" operator="lessThan">
      <formula>0</formula>
    </cfRule>
  </conditionalFormatting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L65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6" sqref="A6"/>
    </sheetView>
  </sheetViews>
  <sheetFormatPr defaultRowHeight="11.25"/>
  <cols>
    <col min="1" max="1" width="32.140625" style="107" customWidth="1"/>
    <col min="2" max="10" width="14.85546875" style="107" customWidth="1"/>
    <col min="11" max="11" width="14.42578125" style="107" bestFit="1" customWidth="1"/>
    <col min="12" max="12" width="10.42578125" style="107" bestFit="1" customWidth="1"/>
    <col min="13" max="16384" width="9.140625" style="107"/>
  </cols>
  <sheetData>
    <row r="2" spans="1:12">
      <c r="A2" s="108" t="s">
        <v>254</v>
      </c>
      <c r="B2" s="108"/>
      <c r="C2" s="108"/>
      <c r="D2" s="108"/>
      <c r="E2" s="108"/>
      <c r="F2" s="108"/>
      <c r="G2" s="108"/>
      <c r="H2" s="108"/>
      <c r="I2" s="108"/>
      <c r="J2" s="108"/>
    </row>
    <row r="3" spans="1:12" s="111" customFormat="1" ht="16.5" customHeight="1">
      <c r="A3" s="109" t="s">
        <v>260</v>
      </c>
      <c r="B3" s="296" t="s">
        <v>245</v>
      </c>
      <c r="C3" s="296" t="s">
        <v>246</v>
      </c>
      <c r="D3" s="296" t="s">
        <v>247</v>
      </c>
      <c r="E3" s="296" t="s">
        <v>248</v>
      </c>
      <c r="F3" s="296" t="s">
        <v>249</v>
      </c>
      <c r="G3" s="296" t="s">
        <v>250</v>
      </c>
      <c r="H3" s="296" t="s">
        <v>251</v>
      </c>
      <c r="I3" s="296" t="s">
        <v>252</v>
      </c>
      <c r="J3" s="296" t="s">
        <v>253</v>
      </c>
      <c r="K3" s="290" t="s">
        <v>255</v>
      </c>
    </row>
    <row r="4" spans="1:12" s="156" customFormat="1" ht="14.25">
      <c r="A4" s="154" t="s">
        <v>96</v>
      </c>
      <c r="B4" s="160">
        <v>4</v>
      </c>
      <c r="C4" s="160">
        <v>40</v>
      </c>
      <c r="D4" s="160">
        <v>401</v>
      </c>
      <c r="E4" s="160">
        <v>401</v>
      </c>
      <c r="F4" s="160">
        <v>0</v>
      </c>
      <c r="G4" s="160"/>
      <c r="H4" s="160">
        <v>140</v>
      </c>
      <c r="I4" s="160">
        <v>140</v>
      </c>
      <c r="J4" s="155">
        <f>SUM(B4:I4)</f>
        <v>1126</v>
      </c>
      <c r="K4" s="159">
        <v>2658</v>
      </c>
      <c r="L4" s="156">
        <f>J4-K4</f>
        <v>-1532</v>
      </c>
    </row>
    <row r="5" spans="1:12" s="156" customFormat="1" ht="14.25">
      <c r="A5" s="157" t="s">
        <v>155</v>
      </c>
      <c r="B5" s="161"/>
      <c r="C5" s="160">
        <v>40</v>
      </c>
      <c r="D5" s="160">
        <v>401</v>
      </c>
      <c r="E5" s="160">
        <v>401</v>
      </c>
      <c r="F5" s="160">
        <v>0</v>
      </c>
      <c r="G5" s="160"/>
      <c r="H5" s="160">
        <v>140</v>
      </c>
      <c r="I5" s="160">
        <v>140</v>
      </c>
      <c r="J5" s="155">
        <f>SUM(B5:I5)</f>
        <v>1122</v>
      </c>
      <c r="K5" s="159">
        <v>2596</v>
      </c>
      <c r="L5" s="156">
        <f t="shared" ref="L5:L46" si="0">J5-K5</f>
        <v>-1474</v>
      </c>
    </row>
    <row r="6" spans="1:12" s="309" customFormat="1" ht="14.25">
      <c r="A6" s="303" t="s">
        <v>259</v>
      </c>
      <c r="B6" s="304"/>
      <c r="C6" s="304">
        <v>10000004.1</v>
      </c>
      <c r="D6" s="305">
        <v>4000000</v>
      </c>
      <c r="E6" s="305">
        <v>10104</v>
      </c>
      <c r="F6" s="305">
        <v>10040070</v>
      </c>
      <c r="G6" s="305"/>
      <c r="H6" s="304">
        <v>1000000</v>
      </c>
      <c r="I6" s="304">
        <v>1000000</v>
      </c>
      <c r="J6" s="306">
        <f>SUM(B6:I6)</f>
        <v>26050178.100000001</v>
      </c>
      <c r="K6" s="307">
        <v>44522642.310000025</v>
      </c>
      <c r="L6" s="308">
        <f t="shared" si="0"/>
        <v>-18472464.210000023</v>
      </c>
    </row>
    <row r="7" spans="1:12" ht="14.25">
      <c r="A7" s="114" t="s">
        <v>92</v>
      </c>
      <c r="B7" s="163"/>
      <c r="C7" s="163"/>
      <c r="D7" s="164"/>
      <c r="E7" s="164"/>
      <c r="F7" s="164"/>
      <c r="G7" s="164"/>
      <c r="H7" s="163"/>
      <c r="I7" s="163"/>
      <c r="J7" s="115">
        <f>SUM(B7:I7)</f>
        <v>0</v>
      </c>
      <c r="K7" s="159"/>
      <c r="L7" s="156">
        <f t="shared" si="0"/>
        <v>0</v>
      </c>
    </row>
    <row r="8" spans="1:12" ht="14.25">
      <c r="A8" s="116" t="s">
        <v>21</v>
      </c>
      <c r="B8" s="117">
        <f t="shared" ref="B8:K8" si="1">B6-B7</f>
        <v>0</v>
      </c>
      <c r="C8" s="117">
        <f t="shared" si="1"/>
        <v>10000004.1</v>
      </c>
      <c r="D8" s="117">
        <f t="shared" si="1"/>
        <v>4000000</v>
      </c>
      <c r="E8" s="117">
        <f t="shared" si="1"/>
        <v>10104</v>
      </c>
      <c r="F8" s="117">
        <f t="shared" si="1"/>
        <v>10040070</v>
      </c>
      <c r="G8" s="117">
        <f t="shared" si="1"/>
        <v>0</v>
      </c>
      <c r="H8" s="117">
        <f t="shared" si="1"/>
        <v>1000000</v>
      </c>
      <c r="I8" s="117">
        <f t="shared" si="1"/>
        <v>1000000</v>
      </c>
      <c r="J8" s="117">
        <f t="shared" si="1"/>
        <v>26050178.100000001</v>
      </c>
      <c r="K8" s="279">
        <f t="shared" si="1"/>
        <v>44522642.310000025</v>
      </c>
      <c r="L8" s="156">
        <f t="shared" si="0"/>
        <v>-18472464.210000023</v>
      </c>
    </row>
    <row r="9" spans="1:12" s="309" customFormat="1" ht="14.25">
      <c r="A9" s="310" t="s">
        <v>262</v>
      </c>
      <c r="B9" s="311">
        <v>-400.01</v>
      </c>
      <c r="C9" s="311">
        <v>1E-10</v>
      </c>
      <c r="D9" s="312">
        <v>44404</v>
      </c>
      <c r="E9" s="312">
        <v>1400</v>
      </c>
      <c r="F9" s="312">
        <v>74044</v>
      </c>
      <c r="G9" s="312"/>
      <c r="H9" s="311">
        <v>10007.040000000001</v>
      </c>
      <c r="I9" s="311">
        <v>14004</v>
      </c>
      <c r="J9" s="313">
        <f>SUM(B9:I9)</f>
        <v>143459.03000000012</v>
      </c>
      <c r="K9" s="307">
        <v>270174.2199999998</v>
      </c>
      <c r="L9" s="308">
        <f t="shared" si="0"/>
        <v>-126715.18999999968</v>
      </c>
    </row>
    <row r="10" spans="1:12" ht="14.25">
      <c r="A10" s="120" t="s">
        <v>23</v>
      </c>
      <c r="B10" s="121">
        <f t="shared" ref="B10:K10" si="2">B8-B9</f>
        <v>400.01</v>
      </c>
      <c r="C10" s="121">
        <f t="shared" si="2"/>
        <v>10000004.1</v>
      </c>
      <c r="D10" s="121">
        <f t="shared" si="2"/>
        <v>3955596</v>
      </c>
      <c r="E10" s="121">
        <f t="shared" si="2"/>
        <v>8704</v>
      </c>
      <c r="F10" s="121">
        <f t="shared" si="2"/>
        <v>9966026</v>
      </c>
      <c r="G10" s="121">
        <f t="shared" si="2"/>
        <v>0</v>
      </c>
      <c r="H10" s="121">
        <f t="shared" si="2"/>
        <v>989992.95999999996</v>
      </c>
      <c r="I10" s="121">
        <f t="shared" si="2"/>
        <v>985996</v>
      </c>
      <c r="J10" s="121">
        <f t="shared" si="2"/>
        <v>25906719.07</v>
      </c>
      <c r="K10" s="280">
        <f t="shared" si="2"/>
        <v>44252468.090000026</v>
      </c>
      <c r="L10" s="156">
        <f t="shared" si="0"/>
        <v>-18345749.020000026</v>
      </c>
    </row>
    <row r="11" spans="1:12" ht="14.25">
      <c r="A11" s="113" t="s">
        <v>98</v>
      </c>
      <c r="B11" s="112"/>
      <c r="C11" s="112"/>
      <c r="D11" s="112"/>
      <c r="E11" s="112"/>
      <c r="F11" s="112"/>
      <c r="G11" s="112"/>
      <c r="H11" s="112"/>
      <c r="I11" s="112"/>
      <c r="J11" s="112">
        <f>SUM(B11:I11)</f>
        <v>0</v>
      </c>
      <c r="K11" s="159"/>
      <c r="L11" s="156">
        <f t="shared" si="0"/>
        <v>0</v>
      </c>
    </row>
    <row r="12" spans="1:12" ht="14.25">
      <c r="A12" s="113" t="s">
        <v>99</v>
      </c>
      <c r="B12" s="112"/>
      <c r="C12" s="112"/>
      <c r="D12" s="112"/>
      <c r="E12" s="112"/>
      <c r="F12" s="112"/>
      <c r="G12" s="112"/>
      <c r="H12" s="11"/>
      <c r="I12" s="112"/>
      <c r="J12" s="112">
        <f>SUM(B12:I12)</f>
        <v>0</v>
      </c>
      <c r="K12" s="159"/>
      <c r="L12" s="156">
        <f t="shared" si="0"/>
        <v>0</v>
      </c>
    </row>
    <row r="13" spans="1:12" ht="14.25">
      <c r="A13" s="122" t="s">
        <v>24</v>
      </c>
      <c r="B13" s="123">
        <f t="shared" ref="B13:K13" si="3">B14+B15</f>
        <v>0</v>
      </c>
      <c r="C13" s="123">
        <f t="shared" si="3"/>
        <v>-144891.959999996</v>
      </c>
      <c r="D13" s="123">
        <f t="shared" si="3"/>
        <v>3744314.07</v>
      </c>
      <c r="E13" s="123">
        <f t="shared" si="3"/>
        <v>4213041.1099999994</v>
      </c>
      <c r="F13" s="123">
        <f t="shared" si="3"/>
        <v>-239392.28999999899</v>
      </c>
      <c r="G13" s="123">
        <f t="shared" si="3"/>
        <v>0</v>
      </c>
      <c r="H13" s="123">
        <f t="shared" si="3"/>
        <v>1147120</v>
      </c>
      <c r="I13" s="123">
        <f t="shared" si="3"/>
        <v>1164410.5100000009</v>
      </c>
      <c r="J13" s="123">
        <f t="shared" si="3"/>
        <v>9884601.4400000069</v>
      </c>
      <c r="K13" s="280">
        <f t="shared" si="3"/>
        <v>25500722.489999745</v>
      </c>
      <c r="L13" s="156">
        <f t="shared" si="0"/>
        <v>-15616121.049999738</v>
      </c>
    </row>
    <row r="14" spans="1:12" s="309" customFormat="1" ht="14.25">
      <c r="A14" s="314" t="s">
        <v>261</v>
      </c>
      <c r="B14" s="306"/>
      <c r="C14" s="306">
        <f>((10401)+104014)-1000017.7</f>
        <v>-885602.7</v>
      </c>
      <c r="D14" s="306">
        <f>((4044004.07)+710)-400400</f>
        <v>3644314.07</v>
      </c>
      <c r="E14" s="306">
        <f>((4000040.01)+70070)-1070</f>
        <v>4069040.01</v>
      </c>
      <c r="F14" s="306">
        <f>((7)+101000)-1040400</f>
        <v>-939393</v>
      </c>
      <c r="G14" s="306"/>
      <c r="H14" s="306">
        <f>((1000707)+40114)-701</f>
        <v>1040120</v>
      </c>
      <c r="I14" s="306">
        <f>((1417010.44)+47400)-400000</f>
        <v>1064410.44</v>
      </c>
      <c r="J14" s="306">
        <f t="shared" ref="J14:J20" si="4">SUM(B14:I14)</f>
        <v>7992888.8200000003</v>
      </c>
      <c r="K14" s="307">
        <f>27319801.0799998+492960-4327926.7</f>
        <v>23484834.379999802</v>
      </c>
      <c r="L14" s="308">
        <f t="shared" si="0"/>
        <v>-15491945.559999801</v>
      </c>
    </row>
    <row r="15" spans="1:12" s="125" customFormat="1" ht="14.25">
      <c r="A15" s="124" t="s">
        <v>110</v>
      </c>
      <c r="B15" s="112"/>
      <c r="C15" s="112">
        <v>740710.74000000395</v>
      </c>
      <c r="D15" s="112">
        <v>100000</v>
      </c>
      <c r="E15" s="112">
        <v>144001.1</v>
      </c>
      <c r="F15" s="112">
        <v>700000.71000000101</v>
      </c>
      <c r="G15" s="112"/>
      <c r="H15" s="112">
        <v>107000</v>
      </c>
      <c r="I15" s="112">
        <v>100000.070000001</v>
      </c>
      <c r="J15" s="112">
        <f t="shared" si="4"/>
        <v>1891712.6200000059</v>
      </c>
      <c r="K15" s="159">
        <v>2015888.1099999452</v>
      </c>
      <c r="L15" s="156">
        <f t="shared" si="0"/>
        <v>-124175.48999993922</v>
      </c>
    </row>
    <row r="16" spans="1:12" s="309" customFormat="1" ht="14.25">
      <c r="A16" s="303" t="s">
        <v>26</v>
      </c>
      <c r="B16" s="306"/>
      <c r="C16" s="306">
        <v>100004.17</v>
      </c>
      <c r="D16" s="306">
        <v>41400.1</v>
      </c>
      <c r="E16" s="306">
        <v>400.07</v>
      </c>
      <c r="F16" s="306">
        <v>110004</v>
      </c>
      <c r="G16" s="306"/>
      <c r="H16" s="306">
        <v>44004.04</v>
      </c>
      <c r="I16" s="306">
        <v>400</v>
      </c>
      <c r="J16" s="306">
        <f t="shared" si="4"/>
        <v>296212.38</v>
      </c>
      <c r="K16" s="307">
        <f>337052.05+22.37</f>
        <v>337074.42</v>
      </c>
      <c r="L16" s="308">
        <f t="shared" si="0"/>
        <v>-40862.039999999979</v>
      </c>
    </row>
    <row r="17" spans="1:12" s="309" customFormat="1" ht="14.25">
      <c r="A17" s="303" t="s">
        <v>111</v>
      </c>
      <c r="B17" s="306"/>
      <c r="C17" s="306">
        <v>1007</v>
      </c>
      <c r="D17" s="306">
        <v>117</v>
      </c>
      <c r="E17" s="306">
        <v>4044.07</v>
      </c>
      <c r="F17" s="306">
        <v>417101.04</v>
      </c>
      <c r="G17" s="306"/>
      <c r="H17" s="306">
        <v>4100.07</v>
      </c>
      <c r="I17" s="306">
        <v>4004</v>
      </c>
      <c r="J17" s="306">
        <f t="shared" si="4"/>
        <v>430373.18</v>
      </c>
      <c r="K17" s="307">
        <v>971462.64999999956</v>
      </c>
      <c r="L17" s="308">
        <f t="shared" si="0"/>
        <v>-541089.46999999951</v>
      </c>
    </row>
    <row r="18" spans="1:12" ht="14.25">
      <c r="A18" s="113" t="s">
        <v>112</v>
      </c>
      <c r="B18" s="112"/>
      <c r="C18" s="112">
        <v>1000010</v>
      </c>
      <c r="D18" s="112">
        <v>0</v>
      </c>
      <c r="E18" s="112">
        <v>4000</v>
      </c>
      <c r="F18" s="112">
        <v>1000004</v>
      </c>
      <c r="G18" s="112"/>
      <c r="H18" s="112"/>
      <c r="I18" s="112"/>
      <c r="J18" s="112">
        <f t="shared" si="4"/>
        <v>2004014</v>
      </c>
      <c r="K18" s="159">
        <v>2912979.5500000003</v>
      </c>
      <c r="L18" s="156">
        <f t="shared" si="0"/>
        <v>-908965.55000000028</v>
      </c>
    </row>
    <row r="19" spans="1:12" s="126" customFormat="1" ht="14.25">
      <c r="A19" s="113" t="s">
        <v>113</v>
      </c>
      <c r="B19" s="112"/>
      <c r="C19" s="112">
        <v>0</v>
      </c>
      <c r="D19" s="112">
        <v>-440.7</v>
      </c>
      <c r="E19" s="112">
        <v>-447100</v>
      </c>
      <c r="F19" s="112">
        <v>-11000.17</v>
      </c>
      <c r="G19" s="112"/>
      <c r="H19" s="112"/>
      <c r="I19" s="112"/>
      <c r="J19" s="112">
        <f t="shared" si="4"/>
        <v>-458540.87</v>
      </c>
      <c r="K19" s="159">
        <v>-1295172.5499999996</v>
      </c>
      <c r="L19" s="156">
        <f t="shared" si="0"/>
        <v>836631.67999999959</v>
      </c>
    </row>
    <row r="20" spans="1:12" ht="14.25">
      <c r="A20" s="113" t="s">
        <v>114</v>
      </c>
      <c r="B20" s="112"/>
      <c r="C20" s="112"/>
      <c r="D20" s="112"/>
      <c r="E20" s="112"/>
      <c r="F20" s="112"/>
      <c r="G20" s="112"/>
      <c r="H20" s="112"/>
      <c r="I20" s="112"/>
      <c r="J20" s="112">
        <f t="shared" si="4"/>
        <v>0</v>
      </c>
      <c r="K20" s="159"/>
      <c r="L20" s="156">
        <f t="shared" si="0"/>
        <v>0</v>
      </c>
    </row>
    <row r="21" spans="1:12" ht="14.25">
      <c r="A21" s="120" t="s">
        <v>93</v>
      </c>
      <c r="B21" s="127">
        <f t="shared" ref="B21:K21" si="5">SUM(B11:B13,B16:B20)</f>
        <v>0</v>
      </c>
      <c r="C21" s="127">
        <f t="shared" si="5"/>
        <v>956129.21000000404</v>
      </c>
      <c r="D21" s="127">
        <f t="shared" si="5"/>
        <v>3785390.4699999997</v>
      </c>
      <c r="E21" s="127">
        <f t="shared" si="5"/>
        <v>3774385.25</v>
      </c>
      <c r="F21" s="127">
        <f t="shared" si="5"/>
        <v>1276716.580000001</v>
      </c>
      <c r="G21" s="127">
        <f t="shared" si="5"/>
        <v>0</v>
      </c>
      <c r="H21" s="127">
        <f t="shared" si="5"/>
        <v>1195224.1100000001</v>
      </c>
      <c r="I21" s="127">
        <f t="shared" si="5"/>
        <v>1168814.5100000009</v>
      </c>
      <c r="J21" s="127">
        <f t="shared" si="5"/>
        <v>12156660.130000008</v>
      </c>
      <c r="K21" s="281">
        <f t="shared" si="5"/>
        <v>28427066.559999745</v>
      </c>
      <c r="L21" s="156">
        <f t="shared" si="0"/>
        <v>-16270406.429999737</v>
      </c>
    </row>
    <row r="22" spans="1:12" ht="14.25">
      <c r="A22" s="128" t="s">
        <v>27</v>
      </c>
      <c r="B22" s="129">
        <f t="shared" ref="B22:K22" si="6">B10-B21</f>
        <v>400.01</v>
      </c>
      <c r="C22" s="129">
        <f t="shared" si="6"/>
        <v>9043874.889999995</v>
      </c>
      <c r="D22" s="129">
        <f t="shared" si="6"/>
        <v>170205.53000000026</v>
      </c>
      <c r="E22" s="129">
        <f t="shared" si="6"/>
        <v>-3765681.25</v>
      </c>
      <c r="F22" s="129">
        <f t="shared" si="6"/>
        <v>8689309.4199999981</v>
      </c>
      <c r="G22" s="129">
        <f t="shared" si="6"/>
        <v>0</v>
      </c>
      <c r="H22" s="129">
        <f t="shared" si="6"/>
        <v>-205231.15000000014</v>
      </c>
      <c r="I22" s="129">
        <f t="shared" si="6"/>
        <v>-182818.51000000094</v>
      </c>
      <c r="J22" s="129">
        <f t="shared" si="6"/>
        <v>13750058.939999992</v>
      </c>
      <c r="K22" s="282">
        <f t="shared" si="6"/>
        <v>15825401.530000281</v>
      </c>
      <c r="L22" s="156">
        <f t="shared" si="0"/>
        <v>-2075342.5900002886</v>
      </c>
    </row>
    <row r="23" spans="1:12" s="132" customFormat="1" ht="14.25">
      <c r="A23" s="130" t="s">
        <v>28</v>
      </c>
      <c r="B23" s="131">
        <f t="shared" ref="B23:K23" si="7">B22/B10</f>
        <v>1</v>
      </c>
      <c r="C23" s="131">
        <f t="shared" si="7"/>
        <v>0.90438711820128104</v>
      </c>
      <c r="D23" s="131">
        <f t="shared" si="7"/>
        <v>4.3029047961419785E-2</v>
      </c>
      <c r="E23" s="131">
        <f t="shared" si="7"/>
        <v>-432.63801125919116</v>
      </c>
      <c r="F23" s="131">
        <f t="shared" si="7"/>
        <v>0.87189311165754513</v>
      </c>
      <c r="G23" s="131" t="e">
        <f t="shared" si="7"/>
        <v>#DIV/0!</v>
      </c>
      <c r="H23" s="131">
        <f t="shared" si="7"/>
        <v>-0.20730566609281761</v>
      </c>
      <c r="I23" s="131">
        <f t="shared" si="7"/>
        <v>-0.1854150625357516</v>
      </c>
      <c r="J23" s="131">
        <f t="shared" si="7"/>
        <v>0.53075261683454811</v>
      </c>
      <c r="K23" s="283">
        <f t="shared" si="7"/>
        <v>0.35761624634844796</v>
      </c>
      <c r="L23" s="156">
        <f t="shared" si="0"/>
        <v>0.17313637048610014</v>
      </c>
    </row>
    <row r="24" spans="1:12" ht="15.75" customHeight="1">
      <c r="A24" s="133" t="s">
        <v>100</v>
      </c>
      <c r="B24" s="112">
        <f>((1010000)+10104)-0</f>
        <v>1020104</v>
      </c>
      <c r="C24" s="112"/>
      <c r="D24" s="112"/>
      <c r="E24" s="112"/>
      <c r="F24" s="112"/>
      <c r="G24" s="112"/>
      <c r="H24" s="112"/>
      <c r="I24" s="112"/>
      <c r="J24" s="112">
        <f>SUM(B24:I24)</f>
        <v>1020104</v>
      </c>
      <c r="K24" s="159">
        <f>1415498.04+14142-50904+22195+95900</f>
        <v>1496831.04</v>
      </c>
      <c r="L24" s="156">
        <f t="shared" si="0"/>
        <v>-476727.04000000004</v>
      </c>
    </row>
    <row r="25" spans="1:12" ht="14.25">
      <c r="A25" s="133" t="s">
        <v>101</v>
      </c>
      <c r="B25" s="112"/>
      <c r="C25" s="112">
        <v>404004.44</v>
      </c>
      <c r="D25" s="112">
        <v>0</v>
      </c>
      <c r="E25" s="112">
        <v>1400</v>
      </c>
      <c r="F25" s="112">
        <v>70700.7</v>
      </c>
      <c r="G25" s="112"/>
      <c r="H25" s="112">
        <v>14000.07</v>
      </c>
      <c r="I25" s="112">
        <v>40040</v>
      </c>
      <c r="J25" s="112">
        <f>SUM(B25:I25)</f>
        <v>530145.21</v>
      </c>
      <c r="K25" s="159">
        <v>330838.32999999996</v>
      </c>
      <c r="L25" s="156">
        <f t="shared" si="0"/>
        <v>199306.88</v>
      </c>
    </row>
    <row r="26" spans="1:12" s="125" customFormat="1" ht="14.25">
      <c r="A26" s="133" t="s">
        <v>29</v>
      </c>
      <c r="B26" s="112">
        <v>407040</v>
      </c>
      <c r="C26" s="112">
        <f>((700141.44)+0)-0</f>
        <v>700141.44</v>
      </c>
      <c r="D26" s="112">
        <f>((4)+1074)-0</f>
        <v>1078</v>
      </c>
      <c r="E26" s="112">
        <f>((101400)+740)-400</f>
        <v>101740</v>
      </c>
      <c r="F26" s="112">
        <f>((1400000)+0)-14144</f>
        <v>1385856</v>
      </c>
      <c r="G26" s="112"/>
      <c r="H26" s="112">
        <f>(-440.7)-0</f>
        <v>-440.7</v>
      </c>
      <c r="I26" s="112">
        <f>(70040.01)-140</f>
        <v>69900.009999999995</v>
      </c>
      <c r="J26" s="112">
        <f>SUM(B26:I26)</f>
        <v>2665314.7499999995</v>
      </c>
      <c r="K26" s="159">
        <f>2719162.26+18876-50216</f>
        <v>2687822.26</v>
      </c>
      <c r="L26" s="156">
        <f t="shared" si="0"/>
        <v>-22507.510000000242</v>
      </c>
    </row>
    <row r="27" spans="1:12" ht="14.25">
      <c r="A27" s="128" t="s">
        <v>30</v>
      </c>
      <c r="B27" s="129">
        <f>SUM(B24:B26)</f>
        <v>1427144</v>
      </c>
      <c r="C27" s="129">
        <f t="shared" ref="C27:K27" si="8">SUM(C24:C26)</f>
        <v>1104145.8799999999</v>
      </c>
      <c r="D27" s="129">
        <f t="shared" si="8"/>
        <v>1078</v>
      </c>
      <c r="E27" s="129">
        <f t="shared" si="8"/>
        <v>103140</v>
      </c>
      <c r="F27" s="129">
        <f t="shared" si="8"/>
        <v>1456556.7</v>
      </c>
      <c r="G27" s="129">
        <f t="shared" si="8"/>
        <v>0</v>
      </c>
      <c r="H27" s="129">
        <f t="shared" si="8"/>
        <v>13559.369999999999</v>
      </c>
      <c r="I27" s="129">
        <f t="shared" si="8"/>
        <v>109940.01</v>
      </c>
      <c r="J27" s="129">
        <f t="shared" si="8"/>
        <v>4215563.959999999</v>
      </c>
      <c r="K27" s="282">
        <f t="shared" si="8"/>
        <v>4515491.63</v>
      </c>
      <c r="L27" s="156">
        <f t="shared" si="0"/>
        <v>-299927.67000000086</v>
      </c>
    </row>
    <row r="28" spans="1:12" s="132" customFormat="1" ht="14.25">
      <c r="A28" s="130" t="s">
        <v>102</v>
      </c>
      <c r="B28" s="131">
        <f>B27/B10</f>
        <v>3567.7708057298569</v>
      </c>
      <c r="C28" s="131">
        <f t="shared" ref="C28:K28" si="9">C27/C10</f>
        <v>0.11041454273003748</v>
      </c>
      <c r="D28" s="131">
        <f t="shared" si="9"/>
        <v>2.7252530339296529E-4</v>
      </c>
      <c r="E28" s="131">
        <f t="shared" si="9"/>
        <v>11.849724264705882</v>
      </c>
      <c r="F28" s="131">
        <f t="shared" si="9"/>
        <v>0.14615220750979377</v>
      </c>
      <c r="G28" s="131" t="e">
        <f t="shared" si="9"/>
        <v>#DIV/0!</v>
      </c>
      <c r="H28" s="131">
        <f t="shared" si="9"/>
        <v>1.369643073017408E-2</v>
      </c>
      <c r="I28" s="131">
        <f t="shared" si="9"/>
        <v>0.11150147667941858</v>
      </c>
      <c r="J28" s="131">
        <f t="shared" si="9"/>
        <v>0.16272087363164506</v>
      </c>
      <c r="K28" s="283">
        <f t="shared" si="9"/>
        <v>0.10203931723800035</v>
      </c>
      <c r="L28" s="156">
        <f t="shared" si="0"/>
        <v>6.0681556393644712E-2</v>
      </c>
    </row>
    <row r="29" spans="1:12" ht="14.25">
      <c r="A29" s="128" t="s">
        <v>94</v>
      </c>
      <c r="B29" s="134">
        <f>B22-B27</f>
        <v>-1426743.99</v>
      </c>
      <c r="C29" s="134">
        <f t="shared" ref="C29:K29" si="10">C22-C27</f>
        <v>7939729.0099999951</v>
      </c>
      <c r="D29" s="134">
        <f t="shared" si="10"/>
        <v>169127.53000000026</v>
      </c>
      <c r="E29" s="134">
        <f t="shared" si="10"/>
        <v>-3868821.25</v>
      </c>
      <c r="F29" s="134">
        <f t="shared" si="10"/>
        <v>7232752.7199999979</v>
      </c>
      <c r="G29" s="134">
        <f t="shared" si="10"/>
        <v>0</v>
      </c>
      <c r="H29" s="134">
        <f t="shared" si="10"/>
        <v>-218790.52000000014</v>
      </c>
      <c r="I29" s="134">
        <f t="shared" si="10"/>
        <v>-292758.52000000095</v>
      </c>
      <c r="J29" s="134">
        <f t="shared" si="10"/>
        <v>9534494.979999993</v>
      </c>
      <c r="K29" s="284">
        <f t="shared" si="10"/>
        <v>11309909.900000282</v>
      </c>
      <c r="L29" s="156">
        <f t="shared" si="0"/>
        <v>-1775414.9200002886</v>
      </c>
    </row>
    <row r="30" spans="1:12" s="132" customFormat="1" ht="14.25">
      <c r="A30" s="130" t="s">
        <v>162</v>
      </c>
      <c r="B30" s="131">
        <f t="shared" ref="B30:K30" si="11">B29/B10</f>
        <v>-3566.7708057298569</v>
      </c>
      <c r="C30" s="131">
        <f t="shared" si="11"/>
        <v>0.79397257547124356</v>
      </c>
      <c r="D30" s="131">
        <f t="shared" si="11"/>
        <v>4.2756522658026819E-2</v>
      </c>
      <c r="E30" s="131">
        <f t="shared" si="11"/>
        <v>-444.48773552389707</v>
      </c>
      <c r="F30" s="131">
        <f t="shared" si="11"/>
        <v>0.72574090414775139</v>
      </c>
      <c r="G30" s="131" t="e">
        <f t="shared" si="11"/>
        <v>#DIV/0!</v>
      </c>
      <c r="H30" s="131">
        <f t="shared" si="11"/>
        <v>-0.22100209682299168</v>
      </c>
      <c r="I30" s="131">
        <f t="shared" si="11"/>
        <v>-0.29691653921517019</v>
      </c>
      <c r="J30" s="131">
        <f t="shared" si="11"/>
        <v>0.36803174320290311</v>
      </c>
      <c r="K30" s="285">
        <f t="shared" si="11"/>
        <v>0.2555769291104476</v>
      </c>
      <c r="L30" s="156">
        <f t="shared" si="0"/>
        <v>0.1124548140924555</v>
      </c>
    </row>
    <row r="31" spans="1:12" ht="14.25">
      <c r="A31" s="133" t="s">
        <v>103</v>
      </c>
      <c r="B31" s="112"/>
      <c r="C31" s="112"/>
      <c r="D31" s="112"/>
      <c r="E31" s="112"/>
      <c r="F31" s="112"/>
      <c r="G31" s="112"/>
      <c r="H31" s="112"/>
      <c r="I31" s="112"/>
      <c r="J31" s="112">
        <f>SUM(B31:I31)</f>
        <v>0</v>
      </c>
      <c r="K31" s="159"/>
      <c r="L31" s="156">
        <f t="shared" si="0"/>
        <v>0</v>
      </c>
    </row>
    <row r="32" spans="1:12" ht="14.25">
      <c r="A32" s="133" t="s">
        <v>164</v>
      </c>
      <c r="B32" s="112"/>
      <c r="C32" s="112"/>
      <c r="D32" s="112"/>
      <c r="E32" s="112"/>
      <c r="F32" s="112"/>
      <c r="G32" s="112"/>
      <c r="H32" s="112"/>
      <c r="I32" s="112"/>
      <c r="J32" s="112">
        <f>SUM(B32:I32)</f>
        <v>0</v>
      </c>
      <c r="K32" s="159"/>
      <c r="L32" s="156">
        <f t="shared" si="0"/>
        <v>0</v>
      </c>
    </row>
    <row r="33" spans="1:12" ht="14.25">
      <c r="A33" s="133" t="s">
        <v>117</v>
      </c>
      <c r="B33" s="112"/>
      <c r="C33" s="112"/>
      <c r="D33" s="112"/>
      <c r="E33" s="112"/>
      <c r="F33" s="112"/>
      <c r="G33" s="112"/>
      <c r="H33" s="112"/>
      <c r="I33" s="112"/>
      <c r="J33" s="112">
        <f>SUM(B33:I33)</f>
        <v>0</v>
      </c>
      <c r="K33" s="159"/>
      <c r="L33" s="156">
        <f t="shared" si="0"/>
        <v>0</v>
      </c>
    </row>
    <row r="34" spans="1:12" ht="14.25">
      <c r="A34" s="128" t="s">
        <v>106</v>
      </c>
      <c r="B34" s="129">
        <f t="shared" ref="B34:K34" si="12">B31+B32+B33</f>
        <v>0</v>
      </c>
      <c r="C34" s="129">
        <f t="shared" si="12"/>
        <v>0</v>
      </c>
      <c r="D34" s="129">
        <f t="shared" si="12"/>
        <v>0</v>
      </c>
      <c r="E34" s="129">
        <f t="shared" si="12"/>
        <v>0</v>
      </c>
      <c r="F34" s="129">
        <f t="shared" si="12"/>
        <v>0</v>
      </c>
      <c r="G34" s="129">
        <f t="shared" si="12"/>
        <v>0</v>
      </c>
      <c r="H34" s="129">
        <f t="shared" si="12"/>
        <v>0</v>
      </c>
      <c r="I34" s="129">
        <f t="shared" si="12"/>
        <v>0</v>
      </c>
      <c r="J34" s="129">
        <f t="shared" si="12"/>
        <v>0</v>
      </c>
      <c r="K34" s="282">
        <f t="shared" si="12"/>
        <v>0</v>
      </c>
      <c r="L34" s="156">
        <f t="shared" si="0"/>
        <v>0</v>
      </c>
    </row>
    <row r="35" spans="1:12" ht="14.25">
      <c r="A35" s="128" t="s">
        <v>118</v>
      </c>
      <c r="B35" s="134">
        <f>B29-B34</f>
        <v>-1426743.99</v>
      </c>
      <c r="C35" s="134">
        <f t="shared" ref="C35:K35" si="13">C29-C34</f>
        <v>7939729.0099999951</v>
      </c>
      <c r="D35" s="134">
        <f t="shared" si="13"/>
        <v>169127.53000000026</v>
      </c>
      <c r="E35" s="134">
        <f t="shared" si="13"/>
        <v>-3868821.25</v>
      </c>
      <c r="F35" s="134">
        <f t="shared" si="13"/>
        <v>7232752.7199999979</v>
      </c>
      <c r="G35" s="134">
        <f t="shared" si="13"/>
        <v>0</v>
      </c>
      <c r="H35" s="134">
        <f t="shared" si="13"/>
        <v>-218790.52000000014</v>
      </c>
      <c r="I35" s="134">
        <f t="shared" si="13"/>
        <v>-292758.52000000095</v>
      </c>
      <c r="J35" s="134">
        <f t="shared" si="13"/>
        <v>9534494.979999993</v>
      </c>
      <c r="K35" s="284">
        <f t="shared" si="13"/>
        <v>11309909.900000282</v>
      </c>
      <c r="L35" s="156">
        <f t="shared" si="0"/>
        <v>-1775414.9200002886</v>
      </c>
    </row>
    <row r="36" spans="1:12" s="132" customFormat="1" ht="14.25">
      <c r="A36" s="130" t="s">
        <v>119</v>
      </c>
      <c r="B36" s="131">
        <f t="shared" ref="B36:K36" si="14">B35/B10</f>
        <v>-3566.7708057298569</v>
      </c>
      <c r="C36" s="131">
        <f t="shared" si="14"/>
        <v>0.79397257547124356</v>
      </c>
      <c r="D36" s="131">
        <f t="shared" si="14"/>
        <v>4.2756522658026819E-2</v>
      </c>
      <c r="E36" s="131">
        <f t="shared" si="14"/>
        <v>-444.48773552389707</v>
      </c>
      <c r="F36" s="131">
        <f t="shared" si="14"/>
        <v>0.72574090414775139</v>
      </c>
      <c r="G36" s="131" t="e">
        <f t="shared" si="14"/>
        <v>#DIV/0!</v>
      </c>
      <c r="H36" s="131">
        <f t="shared" si="14"/>
        <v>-0.22100209682299168</v>
      </c>
      <c r="I36" s="131">
        <f t="shared" si="14"/>
        <v>-0.29691653921517019</v>
      </c>
      <c r="J36" s="131">
        <f t="shared" si="14"/>
        <v>0.36803174320290311</v>
      </c>
      <c r="K36" s="285">
        <f t="shared" si="14"/>
        <v>0.2555769291104476</v>
      </c>
      <c r="L36" s="156">
        <f t="shared" si="0"/>
        <v>0.1124548140924555</v>
      </c>
    </row>
    <row r="37" spans="1:12" ht="14.25">
      <c r="A37" s="135"/>
      <c r="B37" s="136"/>
      <c r="C37" s="136"/>
      <c r="D37" s="136"/>
      <c r="E37" s="136"/>
      <c r="F37" s="136"/>
      <c r="G37" s="136"/>
      <c r="H37" s="136"/>
      <c r="I37" s="136"/>
      <c r="J37" s="136"/>
      <c r="K37" s="286"/>
      <c r="L37" s="156">
        <f t="shared" si="0"/>
        <v>0</v>
      </c>
    </row>
    <row r="38" spans="1:12" ht="14.25">
      <c r="A38" s="133" t="s">
        <v>109</v>
      </c>
      <c r="B38" s="112"/>
      <c r="C38" s="112"/>
      <c r="D38" s="112"/>
      <c r="E38" s="112"/>
      <c r="F38" s="112">
        <f>B38+C38+D38</f>
        <v>0</v>
      </c>
      <c r="G38" s="112"/>
      <c r="H38" s="112"/>
      <c r="I38" s="112"/>
      <c r="J38" s="112"/>
      <c r="K38" s="159"/>
      <c r="L38" s="156">
        <f t="shared" si="0"/>
        <v>0</v>
      </c>
    </row>
    <row r="39" spans="1:12" ht="14.25">
      <c r="A39" s="120" t="s">
        <v>91</v>
      </c>
      <c r="B39" s="134">
        <f>B35-B38</f>
        <v>-1426743.99</v>
      </c>
      <c r="C39" s="134">
        <f t="shared" ref="C39:K39" si="15">C35-C38</f>
        <v>7939729.0099999951</v>
      </c>
      <c r="D39" s="134">
        <f t="shared" si="15"/>
        <v>169127.53000000026</v>
      </c>
      <c r="E39" s="134">
        <f t="shared" si="15"/>
        <v>-3868821.25</v>
      </c>
      <c r="F39" s="134">
        <f t="shared" si="15"/>
        <v>7232752.7199999979</v>
      </c>
      <c r="G39" s="134">
        <f t="shared" si="15"/>
        <v>0</v>
      </c>
      <c r="H39" s="134">
        <f t="shared" si="15"/>
        <v>-218790.52000000014</v>
      </c>
      <c r="I39" s="134">
        <f t="shared" si="15"/>
        <v>-292758.52000000095</v>
      </c>
      <c r="J39" s="134">
        <f t="shared" si="15"/>
        <v>9534494.979999993</v>
      </c>
      <c r="K39" s="284">
        <f t="shared" si="15"/>
        <v>11309909.900000282</v>
      </c>
      <c r="L39" s="156">
        <f t="shared" si="0"/>
        <v>-1775414.9200002886</v>
      </c>
    </row>
    <row r="40" spans="1:12" s="132" customFormat="1" ht="14.25">
      <c r="A40" s="130" t="s">
        <v>120</v>
      </c>
      <c r="B40" s="131">
        <f t="shared" ref="B40:K40" si="16">B39/B10</f>
        <v>-3566.7708057298569</v>
      </c>
      <c r="C40" s="131">
        <f t="shared" si="16"/>
        <v>0.79397257547124356</v>
      </c>
      <c r="D40" s="131">
        <f t="shared" si="16"/>
        <v>4.2756522658026819E-2</v>
      </c>
      <c r="E40" s="131">
        <f t="shared" si="16"/>
        <v>-444.48773552389707</v>
      </c>
      <c r="F40" s="131">
        <f t="shared" si="16"/>
        <v>0.72574090414775139</v>
      </c>
      <c r="G40" s="131" t="e">
        <f t="shared" si="16"/>
        <v>#DIV/0!</v>
      </c>
      <c r="H40" s="131">
        <f t="shared" si="16"/>
        <v>-0.22100209682299168</v>
      </c>
      <c r="I40" s="131">
        <f t="shared" si="16"/>
        <v>-0.29691653921517019</v>
      </c>
      <c r="J40" s="131">
        <f t="shared" si="16"/>
        <v>0.36803174320290311</v>
      </c>
      <c r="K40" s="285">
        <f t="shared" si="16"/>
        <v>0.2555769291104476</v>
      </c>
      <c r="L40" s="156">
        <f t="shared" si="0"/>
        <v>0.1124548140924555</v>
      </c>
    </row>
    <row r="41" spans="1:12" ht="14.25">
      <c r="A41" s="133" t="s">
        <v>105</v>
      </c>
      <c r="B41" s="137"/>
      <c r="C41" s="137"/>
      <c r="D41" s="137">
        <v>-4011.74</v>
      </c>
      <c r="E41" s="137">
        <v>10047</v>
      </c>
      <c r="F41" s="137">
        <v>-100.04</v>
      </c>
      <c r="G41" s="137"/>
      <c r="H41" s="158"/>
      <c r="I41" s="137"/>
      <c r="J41" s="112">
        <f>SUM(B41:I41)</f>
        <v>5935.22</v>
      </c>
      <c r="K41" s="159">
        <v>-48129.179999999986</v>
      </c>
      <c r="L41" s="156">
        <f t="shared" si="0"/>
        <v>54064.399999999987</v>
      </c>
    </row>
    <row r="42" spans="1:12" ht="14.25">
      <c r="A42" s="138" t="s">
        <v>106</v>
      </c>
      <c r="B42" s="139">
        <f>SUM(B41)</f>
        <v>0</v>
      </c>
      <c r="C42" s="139">
        <f t="shared" ref="C42:J42" si="17">SUM(C41)</f>
        <v>0</v>
      </c>
      <c r="D42" s="139">
        <f t="shared" si="17"/>
        <v>-4011.74</v>
      </c>
      <c r="E42" s="139">
        <f t="shared" si="17"/>
        <v>10047</v>
      </c>
      <c r="F42" s="139">
        <f t="shared" si="17"/>
        <v>-100.04</v>
      </c>
      <c r="G42" s="139">
        <f t="shared" si="17"/>
        <v>0</v>
      </c>
      <c r="H42" s="139">
        <f t="shared" si="17"/>
        <v>0</v>
      </c>
      <c r="I42" s="139">
        <f t="shared" si="17"/>
        <v>0</v>
      </c>
      <c r="J42" s="139">
        <f t="shared" si="17"/>
        <v>5935.22</v>
      </c>
      <c r="K42" s="287">
        <f t="shared" ref="K42" si="18">SUM(K41)</f>
        <v>-48129.179999999986</v>
      </c>
      <c r="L42" s="156">
        <f t="shared" si="0"/>
        <v>54064.399999999987</v>
      </c>
    </row>
    <row r="43" spans="1:12" ht="14.25">
      <c r="A43" s="138" t="s">
        <v>107</v>
      </c>
      <c r="B43" s="140">
        <f>B39-B42</f>
        <v>-1426743.99</v>
      </c>
      <c r="C43" s="140">
        <f t="shared" ref="C43:K43" si="19">C39-C42</f>
        <v>7939729.0099999951</v>
      </c>
      <c r="D43" s="140">
        <f t="shared" si="19"/>
        <v>173139.27000000025</v>
      </c>
      <c r="E43" s="140">
        <f t="shared" si="19"/>
        <v>-3878868.25</v>
      </c>
      <c r="F43" s="140">
        <f t="shared" si="19"/>
        <v>7232852.7599999979</v>
      </c>
      <c r="G43" s="140">
        <f t="shared" si="19"/>
        <v>0</v>
      </c>
      <c r="H43" s="140">
        <f t="shared" si="19"/>
        <v>-218790.52000000014</v>
      </c>
      <c r="I43" s="140">
        <f t="shared" si="19"/>
        <v>-292758.52000000095</v>
      </c>
      <c r="J43" s="140">
        <f t="shared" si="19"/>
        <v>9528559.7599999923</v>
      </c>
      <c r="K43" s="288">
        <f t="shared" si="19"/>
        <v>11358039.080000281</v>
      </c>
      <c r="L43" s="156">
        <f t="shared" si="0"/>
        <v>-1829479.320000289</v>
      </c>
    </row>
    <row r="44" spans="1:12" s="143" customFormat="1" ht="14.25">
      <c r="A44" s="141" t="s">
        <v>108</v>
      </c>
      <c r="B44" s="142">
        <f>B43/B10</f>
        <v>-3566.7708057298569</v>
      </c>
      <c r="C44" s="142">
        <f t="shared" ref="C44:K44" si="20">C43/C10</f>
        <v>0.79397257547124356</v>
      </c>
      <c r="D44" s="142">
        <f t="shared" si="20"/>
        <v>4.3770716220766795E-2</v>
      </c>
      <c r="E44" s="142">
        <f t="shared" si="20"/>
        <v>-445.64203239889707</v>
      </c>
      <c r="F44" s="142">
        <f t="shared" si="20"/>
        <v>0.72575094225120407</v>
      </c>
      <c r="G44" s="142" t="e">
        <f t="shared" si="20"/>
        <v>#DIV/0!</v>
      </c>
      <c r="H44" s="142">
        <f t="shared" si="20"/>
        <v>-0.22100209682299168</v>
      </c>
      <c r="I44" s="142">
        <f t="shared" si="20"/>
        <v>-0.29691653921517019</v>
      </c>
      <c r="J44" s="142">
        <f t="shared" si="20"/>
        <v>0.36780264356338627</v>
      </c>
      <c r="K44" s="289">
        <f t="shared" si="20"/>
        <v>0.25666453353291996</v>
      </c>
      <c r="L44" s="156">
        <f t="shared" si="0"/>
        <v>0.11113811003046631</v>
      </c>
    </row>
    <row r="45" spans="1:12" s="146" customFormat="1" ht="14.25">
      <c r="A45" s="144"/>
      <c r="B45" s="145"/>
      <c r="C45" s="145"/>
      <c r="D45" s="145"/>
      <c r="E45" s="145"/>
      <c r="F45" s="145"/>
      <c r="G45" s="145"/>
      <c r="H45" s="145"/>
      <c r="I45" s="145"/>
      <c r="J45" s="145"/>
      <c r="K45" s="285"/>
      <c r="L45" s="156">
        <f t="shared" si="0"/>
        <v>0</v>
      </c>
    </row>
    <row r="46" spans="1:12" ht="14.25">
      <c r="A46" s="133" t="s">
        <v>121</v>
      </c>
      <c r="B46" s="147">
        <v>10040.700000000001</v>
      </c>
      <c r="C46" s="147">
        <v>4040000</v>
      </c>
      <c r="D46" s="147">
        <v>700010.01</v>
      </c>
      <c r="E46" s="147">
        <v>1001000.04</v>
      </c>
      <c r="F46" s="147">
        <v>700000</v>
      </c>
      <c r="G46" s="147"/>
      <c r="H46" s="147">
        <v>47400</v>
      </c>
      <c r="I46" s="147"/>
      <c r="J46" s="147">
        <f>SUM(B46:I46)</f>
        <v>6498450.75</v>
      </c>
      <c r="K46" s="159">
        <v>14061753.720000001</v>
      </c>
      <c r="L46" s="156">
        <f t="shared" si="0"/>
        <v>-7563302.9700000007</v>
      </c>
    </row>
    <row r="47" spans="1:12" ht="14.25">
      <c r="A47" s="133" t="s">
        <v>122</v>
      </c>
      <c r="B47" s="112"/>
      <c r="C47" s="112"/>
      <c r="D47" s="112"/>
      <c r="E47" s="112"/>
      <c r="F47" s="112"/>
      <c r="G47" s="112"/>
      <c r="H47" s="112"/>
      <c r="I47" s="112"/>
      <c r="J47" s="112">
        <f>SUM(B47:I47)</f>
        <v>0</v>
      </c>
      <c r="K47" s="159">
        <v>31841199.210000001</v>
      </c>
    </row>
    <row r="48" spans="1:12" ht="14.25">
      <c r="A48" s="128" t="s">
        <v>123</v>
      </c>
      <c r="B48" s="129">
        <f t="shared" ref="B48:K48" si="21">B46-B47</f>
        <v>10040.700000000001</v>
      </c>
      <c r="C48" s="129">
        <f t="shared" si="21"/>
        <v>4040000</v>
      </c>
      <c r="D48" s="129">
        <f t="shared" si="21"/>
        <v>700010.01</v>
      </c>
      <c r="E48" s="129">
        <f t="shared" si="21"/>
        <v>1001000.04</v>
      </c>
      <c r="F48" s="129">
        <f t="shared" si="21"/>
        <v>700000</v>
      </c>
      <c r="G48" s="129">
        <f t="shared" si="21"/>
        <v>0</v>
      </c>
      <c r="H48" s="129">
        <f t="shared" si="21"/>
        <v>47400</v>
      </c>
      <c r="I48" s="129">
        <f t="shared" si="21"/>
        <v>0</v>
      </c>
      <c r="J48" s="129">
        <f t="shared" si="21"/>
        <v>6498450.75</v>
      </c>
      <c r="K48" s="282">
        <f t="shared" si="21"/>
        <v>-17779445.490000002</v>
      </c>
    </row>
    <row r="49" spans="1:11" ht="14.25">
      <c r="A49" s="148"/>
      <c r="B49" s="149"/>
      <c r="C49" s="149"/>
      <c r="D49" s="149"/>
      <c r="E49" s="149"/>
      <c r="F49" s="149"/>
      <c r="G49" s="149"/>
      <c r="H49" s="149"/>
      <c r="I49" s="149"/>
      <c r="J49" s="149"/>
      <c r="K49" s="297"/>
    </row>
    <row r="50" spans="1:11" ht="14.25">
      <c r="A50" s="150" t="s">
        <v>124</v>
      </c>
      <c r="B50" s="149"/>
      <c r="C50" s="149"/>
      <c r="D50" s="149"/>
      <c r="E50" s="149"/>
      <c r="F50" s="149"/>
      <c r="G50" s="149"/>
      <c r="H50" s="149"/>
      <c r="I50" s="149"/>
      <c r="J50" s="149"/>
    </row>
    <row r="51" spans="1:11" ht="14.25">
      <c r="A51" s="148" t="s">
        <v>125</v>
      </c>
      <c r="B51" s="149">
        <f>IFERROR(B10/B5,0)</f>
        <v>0</v>
      </c>
      <c r="C51" s="149">
        <f t="shared" ref="C51:J51" si="22">IFERROR(C10/C5,0)</f>
        <v>250000.10249999998</v>
      </c>
      <c r="D51" s="149">
        <f t="shared" si="22"/>
        <v>9864.329177057356</v>
      </c>
      <c r="E51" s="149">
        <f t="shared" si="22"/>
        <v>21.705735660847882</v>
      </c>
      <c r="F51" s="149">
        <f t="shared" si="22"/>
        <v>0</v>
      </c>
      <c r="G51" s="149">
        <f t="shared" si="22"/>
        <v>0</v>
      </c>
      <c r="H51" s="149">
        <f t="shared" si="22"/>
        <v>7071.3782857142851</v>
      </c>
      <c r="I51" s="149">
        <f t="shared" si="22"/>
        <v>7042.8285714285712</v>
      </c>
      <c r="J51" s="149">
        <f t="shared" si="22"/>
        <v>23089.767442067736</v>
      </c>
    </row>
    <row r="52" spans="1:11" ht="14.25">
      <c r="A52" s="148" t="s">
        <v>126</v>
      </c>
      <c r="B52" s="149">
        <f>IFERROR(B13/B5,0)</f>
        <v>0</v>
      </c>
      <c r="C52" s="149">
        <f t="shared" ref="C52:J52" si="23">IFERROR(C13/C5,0)</f>
        <v>-3622.2989999998999</v>
      </c>
      <c r="D52" s="149">
        <f t="shared" si="23"/>
        <v>9337.4415710723188</v>
      </c>
      <c r="E52" s="149">
        <f t="shared" si="23"/>
        <v>10506.336932668328</v>
      </c>
      <c r="F52" s="149">
        <f t="shared" si="23"/>
        <v>0</v>
      </c>
      <c r="G52" s="149">
        <f t="shared" si="23"/>
        <v>0</v>
      </c>
      <c r="H52" s="149">
        <f t="shared" si="23"/>
        <v>8193.7142857142862</v>
      </c>
      <c r="I52" s="149">
        <f t="shared" si="23"/>
        <v>8317.2179285714356</v>
      </c>
      <c r="J52" s="149">
        <f t="shared" si="23"/>
        <v>8809.805204991093</v>
      </c>
    </row>
    <row r="53" spans="1:11" ht="14.25">
      <c r="A53" s="148" t="s">
        <v>127</v>
      </c>
      <c r="B53" s="149">
        <f>IFERROR(B10/(B13+B26),0)</f>
        <v>9.8272897012578611E-4</v>
      </c>
      <c r="C53" s="149">
        <f t="shared" ref="C53:J53" si="24">IFERROR(C10/(C13+C26),0)</f>
        <v>18.009929698628316</v>
      </c>
      <c r="D53" s="149">
        <f t="shared" si="24"/>
        <v>1.0561233446516054</v>
      </c>
      <c r="E53" s="149">
        <f t="shared" si="24"/>
        <v>2.0172518090958271E-3</v>
      </c>
      <c r="F53" s="149">
        <f t="shared" si="24"/>
        <v>8.6928403516583987</v>
      </c>
      <c r="G53" s="149">
        <f t="shared" si="24"/>
        <v>0</v>
      </c>
      <c r="H53" s="149">
        <f t="shared" si="24"/>
        <v>0.86335644150897284</v>
      </c>
      <c r="I53" s="149">
        <f t="shared" si="24"/>
        <v>0.79882329772252059</v>
      </c>
      <c r="J53" s="149">
        <f t="shared" si="24"/>
        <v>2.0642941895215943</v>
      </c>
    </row>
    <row r="54" spans="1:11" ht="14.25">
      <c r="A54" s="148" t="s">
        <v>128</v>
      </c>
      <c r="B54" s="149">
        <f>IFERROR((B15+B26)/B10,0)</f>
        <v>1017.5745606359841</v>
      </c>
      <c r="C54" s="149">
        <f t="shared" ref="C54:J54" si="25">IFERROR((C15+C26)/C10,0)</f>
        <v>0.14408515892508522</v>
      </c>
      <c r="D54" s="149">
        <f t="shared" si="25"/>
        <v>2.5553165692350787E-2</v>
      </c>
      <c r="E54" s="149">
        <f t="shared" si="25"/>
        <v>28.233122702205883</v>
      </c>
      <c r="F54" s="149">
        <f t="shared" si="25"/>
        <v>0.2092967357299691</v>
      </c>
      <c r="G54" s="149">
        <f t="shared" si="25"/>
        <v>0</v>
      </c>
      <c r="H54" s="149">
        <f t="shared" si="25"/>
        <v>0.10763642198021288</v>
      </c>
      <c r="I54" s="149">
        <f t="shared" si="25"/>
        <v>0.17231315340021766</v>
      </c>
      <c r="J54" s="149">
        <f t="shared" si="25"/>
        <v>0.1759013697445404</v>
      </c>
    </row>
    <row r="55" spans="1:11" ht="14.25">
      <c r="A55" s="149"/>
      <c r="B55" s="149"/>
      <c r="C55" s="149"/>
      <c r="D55" s="149"/>
      <c r="E55" s="149"/>
      <c r="F55" s="149"/>
      <c r="G55" s="149"/>
      <c r="H55" s="149"/>
      <c r="I55" s="149"/>
      <c r="J55" s="149"/>
    </row>
    <row r="56" spans="1:11" ht="14.25">
      <c r="A56" s="149"/>
      <c r="B56" s="149"/>
      <c r="C56" s="149"/>
      <c r="D56" s="149"/>
      <c r="E56" s="149"/>
      <c r="F56" s="149"/>
      <c r="G56" s="149"/>
      <c r="H56" s="149"/>
      <c r="I56" s="149"/>
      <c r="J56" s="149"/>
    </row>
    <row r="57" spans="1:11" ht="14.25">
      <c r="A57" s="149"/>
      <c r="B57" s="149"/>
      <c r="C57" s="149"/>
      <c r="D57" s="149"/>
      <c r="E57" s="149"/>
      <c r="F57" s="149"/>
      <c r="G57" s="149"/>
      <c r="H57" s="149"/>
      <c r="I57" s="149"/>
      <c r="J57" s="149"/>
    </row>
    <row r="58" spans="1:11" ht="14.25">
      <c r="A58" s="149"/>
      <c r="B58" s="149"/>
      <c r="C58" s="149"/>
      <c r="D58" s="149"/>
      <c r="E58" s="149"/>
      <c r="F58" s="149"/>
      <c r="G58" s="149"/>
      <c r="H58" s="149"/>
      <c r="I58" s="149"/>
      <c r="J58" s="149"/>
    </row>
    <row r="59" spans="1:11" ht="14.25">
      <c r="A59" s="149"/>
      <c r="B59" s="149"/>
      <c r="C59" s="149"/>
      <c r="D59" s="149"/>
      <c r="E59" s="149"/>
      <c r="F59" s="149"/>
      <c r="G59" s="149"/>
      <c r="H59" s="149"/>
      <c r="I59" s="149"/>
      <c r="J59" s="149"/>
    </row>
    <row r="60" spans="1:11" ht="14.25">
      <c r="A60" s="149"/>
      <c r="B60" s="149"/>
      <c r="C60" s="149"/>
      <c r="D60" s="149"/>
      <c r="E60" s="149"/>
      <c r="F60" s="149"/>
      <c r="G60" s="149"/>
      <c r="H60" s="149"/>
      <c r="I60" s="149"/>
      <c r="J60" s="149"/>
    </row>
    <row r="61" spans="1:11" ht="14.25">
      <c r="A61" s="149"/>
      <c r="B61" s="149"/>
      <c r="C61" s="149"/>
      <c r="D61" s="149"/>
      <c r="E61" s="149"/>
      <c r="F61" s="149"/>
      <c r="G61" s="149"/>
      <c r="H61" s="149"/>
      <c r="I61" s="149"/>
      <c r="J61" s="149"/>
    </row>
    <row r="62" spans="1:11" ht="14.25">
      <c r="A62" s="149"/>
      <c r="B62" s="149"/>
      <c r="C62" s="149"/>
      <c r="D62" s="149"/>
      <c r="E62" s="149"/>
      <c r="F62" s="149"/>
      <c r="G62" s="149"/>
      <c r="H62" s="149"/>
      <c r="I62" s="149"/>
      <c r="J62" s="149"/>
    </row>
    <row r="63" spans="1:11" ht="14.25">
      <c r="A63" s="149"/>
      <c r="B63" s="149"/>
      <c r="C63" s="149"/>
      <c r="D63" s="149"/>
      <c r="E63" s="149"/>
      <c r="F63" s="149"/>
      <c r="G63" s="149"/>
      <c r="H63" s="149"/>
      <c r="I63" s="149"/>
      <c r="J63" s="149"/>
    </row>
    <row r="64" spans="1:11" ht="14.25">
      <c r="A64" s="149"/>
      <c r="B64" s="149"/>
      <c r="C64" s="149"/>
      <c r="D64" s="149"/>
      <c r="E64" s="149"/>
      <c r="F64" s="149"/>
      <c r="G64" s="149"/>
      <c r="H64" s="149"/>
      <c r="I64" s="149"/>
      <c r="J64" s="149"/>
    </row>
    <row r="65" spans="1:10" ht="14.25">
      <c r="A65" s="149"/>
      <c r="B65" s="149"/>
      <c r="C65" s="149"/>
      <c r="D65" s="149"/>
      <c r="E65" s="149"/>
      <c r="F65" s="149"/>
      <c r="G65" s="149"/>
      <c r="H65" s="149"/>
      <c r="I65" s="149"/>
      <c r="J65" s="149"/>
    </row>
  </sheetData>
  <phoneticPr fontId="12" type="noConversion"/>
  <conditionalFormatting sqref="B3:J3">
    <cfRule type="cellIs" dxfId="172" priority="16" operator="lessThan">
      <formula>0</formula>
    </cfRule>
    <cfRule type="cellIs" dxfId="171" priority="17" operator="lessThan">
      <formula>0</formula>
    </cfRule>
  </conditionalFormatting>
  <conditionalFormatting sqref="H10:H40 H42:H1048576 A1:A1048576 B1:I3 B10:G1048576 B8:I8 I10:I1048576 A3:J3 J1:XFD1048576">
    <cfRule type="cellIs" dxfId="170" priority="15" operator="lessThan">
      <formula>0</formula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P65"/>
  <sheetViews>
    <sheetView workbookViewId="0">
      <pane xSplit="1" ySplit="3" topLeftCell="G4" activePane="bottomRight" state="frozen"/>
      <selection pane="topRight" activeCell="B1" sqref="B1"/>
      <selection pane="bottomLeft" activeCell="A4" sqref="A4"/>
      <selection pane="bottomRight" activeCell="H11" sqref="H11"/>
    </sheetView>
  </sheetViews>
  <sheetFormatPr defaultRowHeight="11.25"/>
  <cols>
    <col min="1" max="1" width="32.140625" style="107" customWidth="1"/>
    <col min="2" max="14" width="14.85546875" style="107" customWidth="1"/>
    <col min="15" max="15" width="13.28515625" style="107" customWidth="1"/>
    <col min="16" max="16" width="14.85546875" style="107" customWidth="1"/>
    <col min="17" max="16384" width="9.140625" style="107"/>
  </cols>
  <sheetData>
    <row r="2" spans="1:16">
      <c r="A2" s="108" t="s">
        <v>233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</row>
    <row r="3" spans="1:16" s="111" customFormat="1" ht="16.5" customHeight="1">
      <c r="A3" s="109" t="s">
        <v>3</v>
      </c>
      <c r="B3" s="151" t="s">
        <v>220</v>
      </c>
      <c r="C3" s="151" t="s">
        <v>221</v>
      </c>
      <c r="D3" s="151" t="s">
        <v>222</v>
      </c>
      <c r="E3" s="151" t="s">
        <v>223</v>
      </c>
      <c r="F3" s="151" t="s">
        <v>224</v>
      </c>
      <c r="G3" s="151" t="s">
        <v>225</v>
      </c>
      <c r="H3" s="151" t="s">
        <v>226</v>
      </c>
      <c r="I3" s="152" t="s">
        <v>227</v>
      </c>
      <c r="J3" s="152" t="s">
        <v>228</v>
      </c>
      <c r="K3" s="152" t="s">
        <v>229</v>
      </c>
      <c r="L3" s="152" t="s">
        <v>230</v>
      </c>
      <c r="M3" s="152" t="s">
        <v>231</v>
      </c>
      <c r="N3" s="152" t="s">
        <v>232</v>
      </c>
      <c r="O3" s="110" t="s">
        <v>153</v>
      </c>
      <c r="P3" s="110" t="s">
        <v>154</v>
      </c>
    </row>
    <row r="4" spans="1:16" s="156" customFormat="1" ht="14.25">
      <c r="A4" s="154" t="s">
        <v>96</v>
      </c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55"/>
      <c r="P4" s="155">
        <f>SUM(B4:O4)</f>
        <v>0</v>
      </c>
    </row>
    <row r="5" spans="1:16" s="156" customFormat="1" ht="14.25">
      <c r="A5" s="157" t="s">
        <v>155</v>
      </c>
      <c r="B5" s="161"/>
      <c r="C5" s="161"/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55"/>
      <c r="P5" s="155">
        <f>SUM(B5:O5)</f>
        <v>0</v>
      </c>
    </row>
    <row r="6" spans="1:16" ht="14.25">
      <c r="A6" s="113" t="s">
        <v>20</v>
      </c>
      <c r="B6" s="158"/>
      <c r="C6" s="158"/>
      <c r="D6" s="162"/>
      <c r="E6" s="162"/>
      <c r="F6" s="162"/>
      <c r="G6" s="162"/>
      <c r="H6" s="158"/>
      <c r="I6" s="158"/>
      <c r="J6" s="162"/>
      <c r="K6" s="162"/>
      <c r="L6" s="162"/>
      <c r="M6" s="162"/>
      <c r="N6" s="162"/>
      <c r="O6" s="158"/>
      <c r="P6" s="112">
        <f>SUM(B6:O6)</f>
        <v>0</v>
      </c>
    </row>
    <row r="7" spans="1:16" ht="14.25">
      <c r="A7" s="114" t="s">
        <v>92</v>
      </c>
      <c r="B7" s="163"/>
      <c r="C7" s="163"/>
      <c r="D7" s="164"/>
      <c r="E7" s="164"/>
      <c r="F7" s="164"/>
      <c r="G7" s="164"/>
      <c r="H7" s="163"/>
      <c r="I7" s="163"/>
      <c r="J7" s="158"/>
      <c r="K7" s="164"/>
      <c r="L7" s="115"/>
      <c r="M7" s="115"/>
      <c r="N7" s="115"/>
      <c r="O7" s="115"/>
      <c r="P7" s="115">
        <f>SUM(B7:O7)</f>
        <v>0</v>
      </c>
    </row>
    <row r="8" spans="1:16" ht="14.25">
      <c r="A8" s="116" t="s">
        <v>21</v>
      </c>
      <c r="B8" s="117">
        <f t="shared" ref="B8:P8" si="0">B6-B7</f>
        <v>0</v>
      </c>
      <c r="C8" s="117">
        <f t="shared" si="0"/>
        <v>0</v>
      </c>
      <c r="D8" s="117">
        <f t="shared" si="0"/>
        <v>0</v>
      </c>
      <c r="E8" s="117">
        <f t="shared" si="0"/>
        <v>0</v>
      </c>
      <c r="F8" s="117">
        <f t="shared" si="0"/>
        <v>0</v>
      </c>
      <c r="G8" s="117">
        <f t="shared" si="0"/>
        <v>0</v>
      </c>
      <c r="H8" s="117">
        <f t="shared" si="0"/>
        <v>0</v>
      </c>
      <c r="I8" s="117">
        <f t="shared" si="0"/>
        <v>0</v>
      </c>
      <c r="J8" s="117">
        <f t="shared" si="0"/>
        <v>0</v>
      </c>
      <c r="K8" s="117">
        <f t="shared" si="0"/>
        <v>0</v>
      </c>
      <c r="L8" s="117">
        <f t="shared" si="0"/>
        <v>0</v>
      </c>
      <c r="M8" s="117">
        <f t="shared" si="0"/>
        <v>0</v>
      </c>
      <c r="N8" s="117">
        <f t="shared" si="0"/>
        <v>0</v>
      </c>
      <c r="O8" s="117">
        <f t="shared" si="0"/>
        <v>0</v>
      </c>
      <c r="P8" s="117">
        <f t="shared" si="0"/>
        <v>0</v>
      </c>
    </row>
    <row r="9" spans="1:16" ht="14.25">
      <c r="A9" s="118" t="s">
        <v>22</v>
      </c>
      <c r="B9" s="163"/>
      <c r="C9" s="163"/>
      <c r="D9" s="164"/>
      <c r="E9" s="164"/>
      <c r="F9" s="164"/>
      <c r="G9" s="164"/>
      <c r="H9" s="163"/>
      <c r="I9" s="163"/>
      <c r="J9" s="158"/>
      <c r="K9" s="164"/>
      <c r="L9" s="164"/>
      <c r="M9" s="164"/>
      <c r="N9" s="164"/>
      <c r="O9" s="119"/>
      <c r="P9" s="119">
        <f>SUM(B9:O9)</f>
        <v>0</v>
      </c>
    </row>
    <row r="10" spans="1:16" ht="14.25">
      <c r="A10" s="120" t="s">
        <v>23</v>
      </c>
      <c r="B10" s="121">
        <f t="shared" ref="B10:P10" si="1">B8-B9</f>
        <v>0</v>
      </c>
      <c r="C10" s="121">
        <f t="shared" si="1"/>
        <v>0</v>
      </c>
      <c r="D10" s="121">
        <f t="shared" si="1"/>
        <v>0</v>
      </c>
      <c r="E10" s="121">
        <f t="shared" si="1"/>
        <v>0</v>
      </c>
      <c r="F10" s="121">
        <f t="shared" si="1"/>
        <v>0</v>
      </c>
      <c r="G10" s="121">
        <f t="shared" si="1"/>
        <v>0</v>
      </c>
      <c r="H10" s="121">
        <f t="shared" si="1"/>
        <v>0</v>
      </c>
      <c r="I10" s="121">
        <f t="shared" si="1"/>
        <v>0</v>
      </c>
      <c r="J10" s="121">
        <f t="shared" si="1"/>
        <v>0</v>
      </c>
      <c r="K10" s="121">
        <f t="shared" si="1"/>
        <v>0</v>
      </c>
      <c r="L10" s="121">
        <f t="shared" si="1"/>
        <v>0</v>
      </c>
      <c r="M10" s="121">
        <f t="shared" si="1"/>
        <v>0</v>
      </c>
      <c r="N10" s="121">
        <f t="shared" si="1"/>
        <v>0</v>
      </c>
      <c r="O10" s="121">
        <f t="shared" si="1"/>
        <v>0</v>
      </c>
      <c r="P10" s="121">
        <f t="shared" si="1"/>
        <v>0</v>
      </c>
    </row>
    <row r="11" spans="1:16" ht="14.25">
      <c r="A11" s="113" t="s">
        <v>98</v>
      </c>
      <c r="B11" s="112"/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>
        <f>SUM(B11:O11)</f>
        <v>0</v>
      </c>
    </row>
    <row r="12" spans="1:16" ht="14.25">
      <c r="A12" s="113" t="s">
        <v>99</v>
      </c>
      <c r="B12" s="112"/>
      <c r="C12" s="112"/>
      <c r="D12" s="112"/>
      <c r="E12" s="112"/>
      <c r="F12" s="112"/>
      <c r="G12" s="112"/>
      <c r="H12" s="11"/>
      <c r="I12" s="112"/>
      <c r="J12" s="112"/>
      <c r="K12" s="112"/>
      <c r="L12" s="112"/>
      <c r="M12" s="112"/>
      <c r="N12" s="112"/>
      <c r="O12" s="112"/>
      <c r="P12" s="112">
        <f>SUM(B12:O12)</f>
        <v>0</v>
      </c>
    </row>
    <row r="13" spans="1:16" ht="14.25">
      <c r="A13" s="122" t="s">
        <v>24</v>
      </c>
      <c r="B13" s="123">
        <f t="shared" ref="B13:P13" si="2">B14+B15</f>
        <v>0</v>
      </c>
      <c r="C13" s="123">
        <f t="shared" si="2"/>
        <v>0</v>
      </c>
      <c r="D13" s="123">
        <f t="shared" si="2"/>
        <v>0</v>
      </c>
      <c r="E13" s="123">
        <f t="shared" si="2"/>
        <v>0</v>
      </c>
      <c r="F13" s="123">
        <f t="shared" si="2"/>
        <v>0</v>
      </c>
      <c r="G13" s="123">
        <f t="shared" si="2"/>
        <v>0</v>
      </c>
      <c r="H13" s="123">
        <f t="shared" si="2"/>
        <v>0</v>
      </c>
      <c r="I13" s="123">
        <f t="shared" si="2"/>
        <v>0</v>
      </c>
      <c r="J13" s="123">
        <f t="shared" si="2"/>
        <v>0</v>
      </c>
      <c r="K13" s="123">
        <f t="shared" si="2"/>
        <v>0</v>
      </c>
      <c r="L13" s="123">
        <f t="shared" si="2"/>
        <v>0</v>
      </c>
      <c r="M13" s="123">
        <f t="shared" si="2"/>
        <v>0</v>
      </c>
      <c r="N13" s="123">
        <f t="shared" si="2"/>
        <v>0</v>
      </c>
      <c r="O13" s="123">
        <f t="shared" si="2"/>
        <v>0</v>
      </c>
      <c r="P13" s="123">
        <f t="shared" si="2"/>
        <v>0</v>
      </c>
    </row>
    <row r="14" spans="1:16" ht="14.25">
      <c r="A14" s="124" t="s">
        <v>25</v>
      </c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>
        <f>SUM(B14:O14)</f>
        <v>0</v>
      </c>
    </row>
    <row r="15" spans="1:16" s="125" customFormat="1" ht="14.25">
      <c r="A15" s="124" t="s">
        <v>110</v>
      </c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>
        <f t="shared" ref="P15:P20" si="3">SUM(B15:O15)</f>
        <v>0</v>
      </c>
    </row>
    <row r="16" spans="1:16" ht="14.25">
      <c r="A16" s="113" t="s">
        <v>26</v>
      </c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>
        <f t="shared" si="3"/>
        <v>0</v>
      </c>
    </row>
    <row r="17" spans="1:16" ht="14.25">
      <c r="A17" s="113" t="s">
        <v>111</v>
      </c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>
        <f t="shared" si="3"/>
        <v>0</v>
      </c>
    </row>
    <row r="18" spans="1:16" ht="14.25">
      <c r="A18" s="113" t="s">
        <v>112</v>
      </c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>
        <f t="shared" si="3"/>
        <v>0</v>
      </c>
    </row>
    <row r="19" spans="1:16" s="126" customFormat="1" ht="14.25">
      <c r="A19" s="113" t="s">
        <v>113</v>
      </c>
      <c r="B19" s="112"/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>
        <f t="shared" si="3"/>
        <v>0</v>
      </c>
    </row>
    <row r="20" spans="1:16" ht="14.25">
      <c r="A20" s="113" t="s">
        <v>114</v>
      </c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>
        <f t="shared" si="3"/>
        <v>0</v>
      </c>
    </row>
    <row r="21" spans="1:16" ht="14.25">
      <c r="A21" s="120" t="s">
        <v>93</v>
      </c>
      <c r="B21" s="127">
        <f t="shared" ref="B21:P21" si="4">SUM(B11:B13,B16:B20)</f>
        <v>0</v>
      </c>
      <c r="C21" s="127">
        <f t="shared" si="4"/>
        <v>0</v>
      </c>
      <c r="D21" s="127">
        <f t="shared" si="4"/>
        <v>0</v>
      </c>
      <c r="E21" s="127">
        <f t="shared" si="4"/>
        <v>0</v>
      </c>
      <c r="F21" s="127">
        <f t="shared" si="4"/>
        <v>0</v>
      </c>
      <c r="G21" s="127">
        <f t="shared" si="4"/>
        <v>0</v>
      </c>
      <c r="H21" s="127">
        <f t="shared" si="4"/>
        <v>0</v>
      </c>
      <c r="I21" s="127">
        <f t="shared" si="4"/>
        <v>0</v>
      </c>
      <c r="J21" s="127">
        <f t="shared" si="4"/>
        <v>0</v>
      </c>
      <c r="K21" s="127">
        <f t="shared" si="4"/>
        <v>0</v>
      </c>
      <c r="L21" s="127">
        <f t="shared" si="4"/>
        <v>0</v>
      </c>
      <c r="M21" s="127">
        <f t="shared" si="4"/>
        <v>0</v>
      </c>
      <c r="N21" s="127">
        <f t="shared" si="4"/>
        <v>0</v>
      </c>
      <c r="O21" s="127">
        <f t="shared" si="4"/>
        <v>0</v>
      </c>
      <c r="P21" s="127">
        <f t="shared" si="4"/>
        <v>0</v>
      </c>
    </row>
    <row r="22" spans="1:16" ht="14.25">
      <c r="A22" s="128" t="s">
        <v>27</v>
      </c>
      <c r="B22" s="129">
        <f t="shared" ref="B22:P22" si="5">B10-B21</f>
        <v>0</v>
      </c>
      <c r="C22" s="129">
        <f t="shared" si="5"/>
        <v>0</v>
      </c>
      <c r="D22" s="129">
        <f t="shared" si="5"/>
        <v>0</v>
      </c>
      <c r="E22" s="129">
        <f t="shared" si="5"/>
        <v>0</v>
      </c>
      <c r="F22" s="129">
        <f t="shared" si="5"/>
        <v>0</v>
      </c>
      <c r="G22" s="129">
        <f t="shared" si="5"/>
        <v>0</v>
      </c>
      <c r="H22" s="129">
        <f t="shared" si="5"/>
        <v>0</v>
      </c>
      <c r="I22" s="129">
        <f t="shared" si="5"/>
        <v>0</v>
      </c>
      <c r="J22" s="129">
        <f t="shared" si="5"/>
        <v>0</v>
      </c>
      <c r="K22" s="129">
        <f t="shared" si="5"/>
        <v>0</v>
      </c>
      <c r="L22" s="129">
        <f t="shared" si="5"/>
        <v>0</v>
      </c>
      <c r="M22" s="129">
        <f t="shared" si="5"/>
        <v>0</v>
      </c>
      <c r="N22" s="129">
        <f t="shared" si="5"/>
        <v>0</v>
      </c>
      <c r="O22" s="129">
        <f t="shared" si="5"/>
        <v>0</v>
      </c>
      <c r="P22" s="129">
        <f t="shared" si="5"/>
        <v>0</v>
      </c>
    </row>
    <row r="23" spans="1:16" s="132" customFormat="1" ht="14.25">
      <c r="A23" s="130" t="s">
        <v>28</v>
      </c>
      <c r="B23" s="131" t="e">
        <f t="shared" ref="B23:P23" si="6">B22/B10</f>
        <v>#DIV/0!</v>
      </c>
      <c r="C23" s="131" t="e">
        <f t="shared" si="6"/>
        <v>#DIV/0!</v>
      </c>
      <c r="D23" s="131" t="e">
        <f t="shared" si="6"/>
        <v>#DIV/0!</v>
      </c>
      <c r="E23" s="131" t="e">
        <f t="shared" si="6"/>
        <v>#DIV/0!</v>
      </c>
      <c r="F23" s="131" t="e">
        <f t="shared" si="6"/>
        <v>#DIV/0!</v>
      </c>
      <c r="G23" s="131" t="e">
        <f t="shared" si="6"/>
        <v>#DIV/0!</v>
      </c>
      <c r="H23" s="131" t="e">
        <f t="shared" si="6"/>
        <v>#DIV/0!</v>
      </c>
      <c r="I23" s="131" t="e">
        <f t="shared" si="6"/>
        <v>#DIV/0!</v>
      </c>
      <c r="J23" s="131" t="e">
        <f t="shared" si="6"/>
        <v>#DIV/0!</v>
      </c>
      <c r="K23" s="131" t="e">
        <f t="shared" si="6"/>
        <v>#DIV/0!</v>
      </c>
      <c r="L23" s="131" t="e">
        <f t="shared" si="6"/>
        <v>#DIV/0!</v>
      </c>
      <c r="M23" s="131" t="e">
        <f t="shared" si="6"/>
        <v>#DIV/0!</v>
      </c>
      <c r="N23" s="131" t="e">
        <f t="shared" si="6"/>
        <v>#DIV/0!</v>
      </c>
      <c r="O23" s="131" t="e">
        <f t="shared" si="6"/>
        <v>#DIV/0!</v>
      </c>
      <c r="P23" s="131" t="e">
        <f t="shared" si="6"/>
        <v>#DIV/0!</v>
      </c>
    </row>
    <row r="24" spans="1:16" ht="15.75" customHeight="1">
      <c r="A24" s="133" t="s">
        <v>100</v>
      </c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>
        <f>SUM(B24:O24)</f>
        <v>0</v>
      </c>
    </row>
    <row r="25" spans="1:16" ht="14.25">
      <c r="A25" s="133" t="s">
        <v>101</v>
      </c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>
        <f>SUM(B25:O25)</f>
        <v>0</v>
      </c>
    </row>
    <row r="26" spans="1:16" s="125" customFormat="1" ht="14.25">
      <c r="A26" s="133" t="s">
        <v>29</v>
      </c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>
        <f>SUM(B26:O26)</f>
        <v>0</v>
      </c>
    </row>
    <row r="27" spans="1:16" ht="14.25">
      <c r="A27" s="128" t="s">
        <v>30</v>
      </c>
      <c r="B27" s="129">
        <f>SUM(B24:B26)</f>
        <v>0</v>
      </c>
      <c r="C27" s="129">
        <f t="shared" ref="C27:P27" si="7">SUM(C24:C26)</f>
        <v>0</v>
      </c>
      <c r="D27" s="129">
        <f t="shared" si="7"/>
        <v>0</v>
      </c>
      <c r="E27" s="129">
        <f t="shared" si="7"/>
        <v>0</v>
      </c>
      <c r="F27" s="129">
        <f t="shared" si="7"/>
        <v>0</v>
      </c>
      <c r="G27" s="129">
        <f t="shared" si="7"/>
        <v>0</v>
      </c>
      <c r="H27" s="129">
        <f t="shared" si="7"/>
        <v>0</v>
      </c>
      <c r="I27" s="129">
        <f t="shared" si="7"/>
        <v>0</v>
      </c>
      <c r="J27" s="129">
        <f t="shared" si="7"/>
        <v>0</v>
      </c>
      <c r="K27" s="129">
        <f t="shared" si="7"/>
        <v>0</v>
      </c>
      <c r="L27" s="129">
        <f t="shared" si="7"/>
        <v>0</v>
      </c>
      <c r="M27" s="129">
        <f t="shared" si="7"/>
        <v>0</v>
      </c>
      <c r="N27" s="129">
        <f t="shared" si="7"/>
        <v>0</v>
      </c>
      <c r="O27" s="129">
        <f t="shared" si="7"/>
        <v>0</v>
      </c>
      <c r="P27" s="129">
        <f t="shared" si="7"/>
        <v>0</v>
      </c>
    </row>
    <row r="28" spans="1:16" s="132" customFormat="1" ht="14.25">
      <c r="A28" s="130" t="s">
        <v>102</v>
      </c>
      <c r="B28" s="131" t="e">
        <f>B27/B10</f>
        <v>#DIV/0!</v>
      </c>
      <c r="C28" s="131" t="e">
        <f t="shared" ref="C28:P28" si="8">C27/C10</f>
        <v>#DIV/0!</v>
      </c>
      <c r="D28" s="131" t="e">
        <f t="shared" si="8"/>
        <v>#DIV/0!</v>
      </c>
      <c r="E28" s="131" t="e">
        <f t="shared" si="8"/>
        <v>#DIV/0!</v>
      </c>
      <c r="F28" s="131" t="e">
        <f t="shared" si="8"/>
        <v>#DIV/0!</v>
      </c>
      <c r="G28" s="131" t="e">
        <f t="shared" si="8"/>
        <v>#DIV/0!</v>
      </c>
      <c r="H28" s="131" t="e">
        <f t="shared" si="8"/>
        <v>#DIV/0!</v>
      </c>
      <c r="I28" s="131" t="e">
        <f t="shared" si="8"/>
        <v>#DIV/0!</v>
      </c>
      <c r="J28" s="131" t="e">
        <f t="shared" si="8"/>
        <v>#DIV/0!</v>
      </c>
      <c r="K28" s="131" t="e">
        <f t="shared" si="8"/>
        <v>#DIV/0!</v>
      </c>
      <c r="L28" s="131" t="e">
        <f t="shared" si="8"/>
        <v>#DIV/0!</v>
      </c>
      <c r="M28" s="131" t="e">
        <f t="shared" si="8"/>
        <v>#DIV/0!</v>
      </c>
      <c r="N28" s="131" t="e">
        <f t="shared" si="8"/>
        <v>#DIV/0!</v>
      </c>
      <c r="O28" s="131" t="e">
        <f t="shared" si="8"/>
        <v>#DIV/0!</v>
      </c>
      <c r="P28" s="131" t="e">
        <f t="shared" si="8"/>
        <v>#DIV/0!</v>
      </c>
    </row>
    <row r="29" spans="1:16" ht="14.25">
      <c r="A29" s="128" t="s">
        <v>94</v>
      </c>
      <c r="B29" s="134">
        <f>B22-B27</f>
        <v>0</v>
      </c>
      <c r="C29" s="134">
        <f t="shared" ref="C29:P29" si="9">C22-C27</f>
        <v>0</v>
      </c>
      <c r="D29" s="134">
        <f t="shared" si="9"/>
        <v>0</v>
      </c>
      <c r="E29" s="134">
        <f t="shared" si="9"/>
        <v>0</v>
      </c>
      <c r="F29" s="134">
        <f t="shared" si="9"/>
        <v>0</v>
      </c>
      <c r="G29" s="134">
        <f t="shared" si="9"/>
        <v>0</v>
      </c>
      <c r="H29" s="134">
        <f t="shared" si="9"/>
        <v>0</v>
      </c>
      <c r="I29" s="134">
        <f t="shared" si="9"/>
        <v>0</v>
      </c>
      <c r="J29" s="134">
        <f t="shared" si="9"/>
        <v>0</v>
      </c>
      <c r="K29" s="134">
        <f t="shared" si="9"/>
        <v>0</v>
      </c>
      <c r="L29" s="134">
        <f t="shared" si="9"/>
        <v>0</v>
      </c>
      <c r="M29" s="134">
        <f t="shared" si="9"/>
        <v>0</v>
      </c>
      <c r="N29" s="134">
        <f t="shared" si="9"/>
        <v>0</v>
      </c>
      <c r="O29" s="134">
        <f t="shared" si="9"/>
        <v>0</v>
      </c>
      <c r="P29" s="134">
        <f t="shared" si="9"/>
        <v>0</v>
      </c>
    </row>
    <row r="30" spans="1:16" s="132" customFormat="1" ht="14.25">
      <c r="A30" s="130" t="s">
        <v>162</v>
      </c>
      <c r="B30" s="131" t="e">
        <f t="shared" ref="B30:P30" si="10">B29/B10</f>
        <v>#DIV/0!</v>
      </c>
      <c r="C30" s="131" t="e">
        <f t="shared" si="10"/>
        <v>#DIV/0!</v>
      </c>
      <c r="D30" s="131" t="e">
        <f t="shared" si="10"/>
        <v>#DIV/0!</v>
      </c>
      <c r="E30" s="131" t="e">
        <f t="shared" si="10"/>
        <v>#DIV/0!</v>
      </c>
      <c r="F30" s="131" t="e">
        <f t="shared" si="10"/>
        <v>#DIV/0!</v>
      </c>
      <c r="G30" s="131" t="e">
        <f t="shared" si="10"/>
        <v>#DIV/0!</v>
      </c>
      <c r="H30" s="131" t="e">
        <f t="shared" si="10"/>
        <v>#DIV/0!</v>
      </c>
      <c r="I30" s="131" t="e">
        <f t="shared" si="10"/>
        <v>#DIV/0!</v>
      </c>
      <c r="J30" s="131" t="e">
        <f t="shared" si="10"/>
        <v>#DIV/0!</v>
      </c>
      <c r="K30" s="131" t="e">
        <f t="shared" si="10"/>
        <v>#DIV/0!</v>
      </c>
      <c r="L30" s="131" t="e">
        <f t="shared" si="10"/>
        <v>#DIV/0!</v>
      </c>
      <c r="M30" s="131" t="e">
        <f t="shared" si="10"/>
        <v>#DIV/0!</v>
      </c>
      <c r="N30" s="131" t="e">
        <f t="shared" si="10"/>
        <v>#DIV/0!</v>
      </c>
      <c r="O30" s="131" t="e">
        <f t="shared" si="10"/>
        <v>#DIV/0!</v>
      </c>
      <c r="P30" s="131" t="e">
        <f t="shared" si="10"/>
        <v>#DIV/0!</v>
      </c>
    </row>
    <row r="31" spans="1:16" ht="14.25">
      <c r="A31" s="133" t="s">
        <v>103</v>
      </c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>
        <f>SUM(B31:O31)</f>
        <v>0</v>
      </c>
    </row>
    <row r="32" spans="1:16" ht="14.25">
      <c r="A32" s="133" t="s">
        <v>164</v>
      </c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>
        <f>SUM(B32:O32)</f>
        <v>0</v>
      </c>
    </row>
    <row r="33" spans="1:16" ht="14.25">
      <c r="A33" s="133" t="s">
        <v>117</v>
      </c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>
        <f>SUM(B33:O33)</f>
        <v>0</v>
      </c>
    </row>
    <row r="34" spans="1:16" ht="14.25">
      <c r="A34" s="128" t="s">
        <v>106</v>
      </c>
      <c r="B34" s="129">
        <f t="shared" ref="B34:P34" si="11">B31+B32+B33</f>
        <v>0</v>
      </c>
      <c r="C34" s="129">
        <f t="shared" si="11"/>
        <v>0</v>
      </c>
      <c r="D34" s="129">
        <f t="shared" si="11"/>
        <v>0</v>
      </c>
      <c r="E34" s="129">
        <f t="shared" si="11"/>
        <v>0</v>
      </c>
      <c r="F34" s="129">
        <f t="shared" si="11"/>
        <v>0</v>
      </c>
      <c r="G34" s="129">
        <f t="shared" si="11"/>
        <v>0</v>
      </c>
      <c r="H34" s="129">
        <f t="shared" si="11"/>
        <v>0</v>
      </c>
      <c r="I34" s="129">
        <f t="shared" si="11"/>
        <v>0</v>
      </c>
      <c r="J34" s="129">
        <f t="shared" si="11"/>
        <v>0</v>
      </c>
      <c r="K34" s="129">
        <f t="shared" si="11"/>
        <v>0</v>
      </c>
      <c r="L34" s="129">
        <f t="shared" si="11"/>
        <v>0</v>
      </c>
      <c r="M34" s="129">
        <f t="shared" si="11"/>
        <v>0</v>
      </c>
      <c r="N34" s="129">
        <f t="shared" si="11"/>
        <v>0</v>
      </c>
      <c r="O34" s="129">
        <f t="shared" si="11"/>
        <v>0</v>
      </c>
      <c r="P34" s="129">
        <f t="shared" si="11"/>
        <v>0</v>
      </c>
    </row>
    <row r="35" spans="1:16" ht="14.25">
      <c r="A35" s="128" t="s">
        <v>118</v>
      </c>
      <c r="B35" s="134">
        <f>B29-B34</f>
        <v>0</v>
      </c>
      <c r="C35" s="134">
        <f t="shared" ref="C35:P35" si="12">C29-C34</f>
        <v>0</v>
      </c>
      <c r="D35" s="134">
        <f t="shared" si="12"/>
        <v>0</v>
      </c>
      <c r="E35" s="134">
        <f t="shared" si="12"/>
        <v>0</v>
      </c>
      <c r="F35" s="134">
        <f t="shared" si="12"/>
        <v>0</v>
      </c>
      <c r="G35" s="134">
        <f t="shared" si="12"/>
        <v>0</v>
      </c>
      <c r="H35" s="134">
        <f t="shared" si="12"/>
        <v>0</v>
      </c>
      <c r="I35" s="134">
        <f t="shared" si="12"/>
        <v>0</v>
      </c>
      <c r="J35" s="134">
        <f t="shared" si="12"/>
        <v>0</v>
      </c>
      <c r="K35" s="134">
        <f t="shared" si="12"/>
        <v>0</v>
      </c>
      <c r="L35" s="134">
        <f t="shared" si="12"/>
        <v>0</v>
      </c>
      <c r="M35" s="134">
        <f t="shared" si="12"/>
        <v>0</v>
      </c>
      <c r="N35" s="134">
        <f t="shared" si="12"/>
        <v>0</v>
      </c>
      <c r="O35" s="134">
        <f t="shared" si="12"/>
        <v>0</v>
      </c>
      <c r="P35" s="134">
        <f t="shared" si="12"/>
        <v>0</v>
      </c>
    </row>
    <row r="36" spans="1:16" s="132" customFormat="1" ht="14.25">
      <c r="A36" s="130" t="s">
        <v>119</v>
      </c>
      <c r="B36" s="131" t="e">
        <f t="shared" ref="B36:P36" si="13">B35/B10</f>
        <v>#DIV/0!</v>
      </c>
      <c r="C36" s="131" t="e">
        <f t="shared" si="13"/>
        <v>#DIV/0!</v>
      </c>
      <c r="D36" s="131" t="e">
        <f t="shared" si="13"/>
        <v>#DIV/0!</v>
      </c>
      <c r="E36" s="131" t="e">
        <f t="shared" si="13"/>
        <v>#DIV/0!</v>
      </c>
      <c r="F36" s="131" t="e">
        <f t="shared" si="13"/>
        <v>#DIV/0!</v>
      </c>
      <c r="G36" s="131" t="e">
        <f t="shared" si="13"/>
        <v>#DIV/0!</v>
      </c>
      <c r="H36" s="131" t="e">
        <f t="shared" si="13"/>
        <v>#DIV/0!</v>
      </c>
      <c r="I36" s="131" t="e">
        <f t="shared" si="13"/>
        <v>#DIV/0!</v>
      </c>
      <c r="J36" s="131" t="e">
        <f t="shared" si="13"/>
        <v>#DIV/0!</v>
      </c>
      <c r="K36" s="131" t="e">
        <f t="shared" si="13"/>
        <v>#DIV/0!</v>
      </c>
      <c r="L36" s="131" t="e">
        <f t="shared" si="13"/>
        <v>#DIV/0!</v>
      </c>
      <c r="M36" s="131" t="e">
        <f t="shared" si="13"/>
        <v>#DIV/0!</v>
      </c>
      <c r="N36" s="131" t="e">
        <f t="shared" si="13"/>
        <v>#DIV/0!</v>
      </c>
      <c r="O36" s="131" t="e">
        <f t="shared" si="13"/>
        <v>#DIV/0!</v>
      </c>
      <c r="P36" s="131" t="e">
        <f t="shared" si="13"/>
        <v>#DIV/0!</v>
      </c>
    </row>
    <row r="37" spans="1:16" ht="14.25">
      <c r="A37" s="135"/>
      <c r="B37" s="136"/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</row>
    <row r="38" spans="1:16" ht="14.25">
      <c r="A38" s="133" t="s">
        <v>109</v>
      </c>
      <c r="B38" s="112"/>
      <c r="C38" s="112"/>
      <c r="D38" s="112"/>
      <c r="E38" s="112"/>
      <c r="F38" s="112">
        <f>B38+C38+D38</f>
        <v>0</v>
      </c>
      <c r="G38" s="112"/>
      <c r="H38" s="112"/>
      <c r="I38" s="112"/>
      <c r="J38" s="112"/>
      <c r="K38" s="112"/>
      <c r="L38" s="112">
        <v>0</v>
      </c>
      <c r="M38" s="112"/>
      <c r="N38" s="112"/>
      <c r="O38" s="112"/>
      <c r="P38" s="112"/>
    </row>
    <row r="39" spans="1:16" ht="14.25">
      <c r="A39" s="120" t="s">
        <v>91</v>
      </c>
      <c r="B39" s="134">
        <f>B35-B38</f>
        <v>0</v>
      </c>
      <c r="C39" s="134">
        <f t="shared" ref="C39:P39" si="14">C35-C38</f>
        <v>0</v>
      </c>
      <c r="D39" s="134">
        <f t="shared" si="14"/>
        <v>0</v>
      </c>
      <c r="E39" s="134">
        <f t="shared" si="14"/>
        <v>0</v>
      </c>
      <c r="F39" s="134">
        <f t="shared" si="14"/>
        <v>0</v>
      </c>
      <c r="G39" s="134">
        <f t="shared" si="14"/>
        <v>0</v>
      </c>
      <c r="H39" s="134">
        <f t="shared" si="14"/>
        <v>0</v>
      </c>
      <c r="I39" s="134">
        <f t="shared" si="14"/>
        <v>0</v>
      </c>
      <c r="J39" s="134">
        <f t="shared" si="14"/>
        <v>0</v>
      </c>
      <c r="K39" s="134">
        <f t="shared" si="14"/>
        <v>0</v>
      </c>
      <c r="L39" s="134">
        <f t="shared" si="14"/>
        <v>0</v>
      </c>
      <c r="M39" s="134">
        <f t="shared" si="14"/>
        <v>0</v>
      </c>
      <c r="N39" s="134">
        <f t="shared" si="14"/>
        <v>0</v>
      </c>
      <c r="O39" s="134">
        <f t="shared" si="14"/>
        <v>0</v>
      </c>
      <c r="P39" s="134">
        <f t="shared" si="14"/>
        <v>0</v>
      </c>
    </row>
    <row r="40" spans="1:16" s="132" customFormat="1" ht="14.25">
      <c r="A40" s="130" t="s">
        <v>120</v>
      </c>
      <c r="B40" s="131" t="e">
        <f t="shared" ref="B40:P40" si="15">B39/B10</f>
        <v>#DIV/0!</v>
      </c>
      <c r="C40" s="131" t="e">
        <f t="shared" si="15"/>
        <v>#DIV/0!</v>
      </c>
      <c r="D40" s="131" t="e">
        <f t="shared" si="15"/>
        <v>#DIV/0!</v>
      </c>
      <c r="E40" s="131" t="e">
        <f t="shared" si="15"/>
        <v>#DIV/0!</v>
      </c>
      <c r="F40" s="131" t="e">
        <f t="shared" si="15"/>
        <v>#DIV/0!</v>
      </c>
      <c r="G40" s="131" t="e">
        <f t="shared" si="15"/>
        <v>#DIV/0!</v>
      </c>
      <c r="H40" s="131" t="e">
        <f t="shared" si="15"/>
        <v>#DIV/0!</v>
      </c>
      <c r="I40" s="131" t="e">
        <f t="shared" si="15"/>
        <v>#DIV/0!</v>
      </c>
      <c r="J40" s="131" t="e">
        <f t="shared" si="15"/>
        <v>#DIV/0!</v>
      </c>
      <c r="K40" s="131" t="e">
        <f t="shared" si="15"/>
        <v>#DIV/0!</v>
      </c>
      <c r="L40" s="131" t="e">
        <f t="shared" si="15"/>
        <v>#DIV/0!</v>
      </c>
      <c r="M40" s="131" t="e">
        <f t="shared" si="15"/>
        <v>#DIV/0!</v>
      </c>
      <c r="N40" s="131" t="e">
        <f t="shared" si="15"/>
        <v>#DIV/0!</v>
      </c>
      <c r="O40" s="131" t="e">
        <f t="shared" si="15"/>
        <v>#DIV/0!</v>
      </c>
      <c r="P40" s="131" t="e">
        <f t="shared" si="15"/>
        <v>#DIV/0!</v>
      </c>
    </row>
    <row r="41" spans="1:16" ht="14.25">
      <c r="A41" s="133" t="s">
        <v>105</v>
      </c>
      <c r="B41" s="137"/>
      <c r="C41" s="137"/>
      <c r="D41" s="137"/>
      <c r="E41" s="137"/>
      <c r="F41" s="137"/>
      <c r="G41" s="137"/>
      <c r="H41" s="158"/>
      <c r="I41" s="137"/>
      <c r="J41" s="137"/>
      <c r="K41" s="137"/>
      <c r="L41" s="137"/>
      <c r="M41" s="137"/>
      <c r="N41" s="137"/>
      <c r="O41" s="137"/>
      <c r="P41" s="112">
        <f>SUM(B41:O41)</f>
        <v>0</v>
      </c>
    </row>
    <row r="42" spans="1:16" ht="14.25">
      <c r="A42" s="138" t="s">
        <v>106</v>
      </c>
      <c r="B42" s="139">
        <f>SUM(B41)</f>
        <v>0</v>
      </c>
      <c r="C42" s="139">
        <f t="shared" ref="C42:P42" si="16">SUM(C41)</f>
        <v>0</v>
      </c>
      <c r="D42" s="139">
        <f t="shared" si="16"/>
        <v>0</v>
      </c>
      <c r="E42" s="139">
        <f t="shared" si="16"/>
        <v>0</v>
      </c>
      <c r="F42" s="139">
        <f t="shared" si="16"/>
        <v>0</v>
      </c>
      <c r="G42" s="139">
        <f t="shared" si="16"/>
        <v>0</v>
      </c>
      <c r="H42" s="139">
        <f t="shared" si="16"/>
        <v>0</v>
      </c>
      <c r="I42" s="139">
        <f t="shared" si="16"/>
        <v>0</v>
      </c>
      <c r="J42" s="139">
        <f t="shared" si="16"/>
        <v>0</v>
      </c>
      <c r="K42" s="139">
        <f t="shared" si="16"/>
        <v>0</v>
      </c>
      <c r="L42" s="139">
        <f t="shared" si="16"/>
        <v>0</v>
      </c>
      <c r="M42" s="139">
        <f t="shared" si="16"/>
        <v>0</v>
      </c>
      <c r="N42" s="139">
        <f t="shared" si="16"/>
        <v>0</v>
      </c>
      <c r="O42" s="139">
        <f t="shared" si="16"/>
        <v>0</v>
      </c>
      <c r="P42" s="139">
        <f t="shared" si="16"/>
        <v>0</v>
      </c>
    </row>
    <row r="43" spans="1:16" ht="14.25">
      <c r="A43" s="138" t="s">
        <v>107</v>
      </c>
      <c r="B43" s="140">
        <f>B39-B42</f>
        <v>0</v>
      </c>
      <c r="C43" s="140">
        <f t="shared" ref="C43:P43" si="17">C39-C42</f>
        <v>0</v>
      </c>
      <c r="D43" s="140">
        <f t="shared" si="17"/>
        <v>0</v>
      </c>
      <c r="E43" s="140">
        <f t="shared" si="17"/>
        <v>0</v>
      </c>
      <c r="F43" s="140">
        <f t="shared" si="17"/>
        <v>0</v>
      </c>
      <c r="G43" s="140">
        <f t="shared" si="17"/>
        <v>0</v>
      </c>
      <c r="H43" s="140">
        <f t="shared" si="17"/>
        <v>0</v>
      </c>
      <c r="I43" s="140">
        <f t="shared" si="17"/>
        <v>0</v>
      </c>
      <c r="J43" s="140">
        <f t="shared" si="17"/>
        <v>0</v>
      </c>
      <c r="K43" s="140">
        <f t="shared" si="17"/>
        <v>0</v>
      </c>
      <c r="L43" s="140">
        <f t="shared" si="17"/>
        <v>0</v>
      </c>
      <c r="M43" s="140">
        <f t="shared" si="17"/>
        <v>0</v>
      </c>
      <c r="N43" s="140">
        <f t="shared" si="17"/>
        <v>0</v>
      </c>
      <c r="O43" s="140">
        <f t="shared" si="17"/>
        <v>0</v>
      </c>
      <c r="P43" s="140">
        <f t="shared" si="17"/>
        <v>0</v>
      </c>
    </row>
    <row r="44" spans="1:16" s="143" customFormat="1" ht="14.25">
      <c r="A44" s="141" t="s">
        <v>108</v>
      </c>
      <c r="B44" s="142" t="e">
        <f>B43/B10</f>
        <v>#DIV/0!</v>
      </c>
      <c r="C44" s="142" t="e">
        <f t="shared" ref="C44:P44" si="18">C43/C10</f>
        <v>#DIV/0!</v>
      </c>
      <c r="D44" s="142" t="e">
        <f t="shared" si="18"/>
        <v>#DIV/0!</v>
      </c>
      <c r="E44" s="142" t="e">
        <f t="shared" si="18"/>
        <v>#DIV/0!</v>
      </c>
      <c r="F44" s="142" t="e">
        <f t="shared" si="18"/>
        <v>#DIV/0!</v>
      </c>
      <c r="G44" s="142" t="e">
        <f t="shared" si="18"/>
        <v>#DIV/0!</v>
      </c>
      <c r="H44" s="142" t="e">
        <f t="shared" si="18"/>
        <v>#DIV/0!</v>
      </c>
      <c r="I44" s="142" t="e">
        <f t="shared" si="18"/>
        <v>#DIV/0!</v>
      </c>
      <c r="J44" s="142" t="e">
        <f t="shared" si="18"/>
        <v>#DIV/0!</v>
      </c>
      <c r="K44" s="142" t="e">
        <f t="shared" si="18"/>
        <v>#DIV/0!</v>
      </c>
      <c r="L44" s="142" t="e">
        <f t="shared" si="18"/>
        <v>#DIV/0!</v>
      </c>
      <c r="M44" s="142" t="e">
        <f t="shared" si="18"/>
        <v>#DIV/0!</v>
      </c>
      <c r="N44" s="142" t="e">
        <f t="shared" si="18"/>
        <v>#DIV/0!</v>
      </c>
      <c r="O44" s="142" t="e">
        <f t="shared" si="18"/>
        <v>#DIV/0!</v>
      </c>
      <c r="P44" s="142" t="e">
        <f t="shared" si="18"/>
        <v>#DIV/0!</v>
      </c>
    </row>
    <row r="45" spans="1:16" s="146" customFormat="1" ht="14.25">
      <c r="A45" s="144"/>
      <c r="B45" s="145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</row>
    <row r="46" spans="1:16" ht="14.25">
      <c r="A46" s="133" t="s">
        <v>121</v>
      </c>
      <c r="B46" s="147"/>
      <c r="C46" s="147"/>
      <c r="D46" s="147"/>
      <c r="E46" s="147"/>
      <c r="F46" s="147"/>
      <c r="G46" s="147"/>
      <c r="H46" s="147"/>
      <c r="I46" s="147"/>
      <c r="J46" s="147"/>
      <c r="K46" s="147"/>
      <c r="L46" s="112"/>
      <c r="M46" s="147"/>
      <c r="N46" s="147"/>
      <c r="O46" s="147"/>
      <c r="P46" s="147">
        <f>SUM(B46:O46)</f>
        <v>0</v>
      </c>
    </row>
    <row r="47" spans="1:16" ht="14.25">
      <c r="A47" s="133" t="s">
        <v>122</v>
      </c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65"/>
      <c r="P47" s="112">
        <f>SUM(B47:O47)</f>
        <v>0</v>
      </c>
    </row>
    <row r="48" spans="1:16" ht="14.25">
      <c r="A48" s="128" t="s">
        <v>123</v>
      </c>
      <c r="B48" s="129">
        <f t="shared" ref="B48:P48" si="19">B46-B47</f>
        <v>0</v>
      </c>
      <c r="C48" s="129">
        <f t="shared" si="19"/>
        <v>0</v>
      </c>
      <c r="D48" s="129">
        <f t="shared" si="19"/>
        <v>0</v>
      </c>
      <c r="E48" s="129">
        <f t="shared" si="19"/>
        <v>0</v>
      </c>
      <c r="F48" s="129">
        <f t="shared" si="19"/>
        <v>0</v>
      </c>
      <c r="G48" s="129">
        <f t="shared" si="19"/>
        <v>0</v>
      </c>
      <c r="H48" s="129">
        <f t="shared" si="19"/>
        <v>0</v>
      </c>
      <c r="I48" s="129">
        <f t="shared" si="19"/>
        <v>0</v>
      </c>
      <c r="J48" s="129">
        <f t="shared" si="19"/>
        <v>0</v>
      </c>
      <c r="K48" s="129">
        <f t="shared" si="19"/>
        <v>0</v>
      </c>
      <c r="L48" s="129">
        <f t="shared" si="19"/>
        <v>0</v>
      </c>
      <c r="M48" s="129">
        <f t="shared" si="19"/>
        <v>0</v>
      </c>
      <c r="N48" s="129">
        <f t="shared" si="19"/>
        <v>0</v>
      </c>
      <c r="O48" s="129">
        <f t="shared" si="19"/>
        <v>0</v>
      </c>
      <c r="P48" s="129">
        <f t="shared" si="19"/>
        <v>0</v>
      </c>
    </row>
    <row r="49" spans="1:16" ht="14.25">
      <c r="A49" s="148"/>
      <c r="B49" s="149"/>
      <c r="C49" s="149"/>
      <c r="D49" s="149"/>
      <c r="E49" s="149"/>
      <c r="F49" s="149"/>
      <c r="G49" s="149"/>
      <c r="H49" s="149"/>
      <c r="I49" s="149"/>
      <c r="J49" s="149"/>
      <c r="K49" s="149"/>
      <c r="L49" s="149"/>
      <c r="M49" s="149"/>
      <c r="N49" s="149"/>
      <c r="O49" s="149"/>
      <c r="P49" s="149"/>
    </row>
    <row r="50" spans="1:16" ht="14.25">
      <c r="A50" s="150" t="s">
        <v>124</v>
      </c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49"/>
      <c r="P50" s="149"/>
    </row>
    <row r="51" spans="1:16" ht="14.25">
      <c r="A51" s="148" t="s">
        <v>125</v>
      </c>
      <c r="B51" s="149">
        <f>IFERROR(B10/B5,0)</f>
        <v>0</v>
      </c>
      <c r="C51" s="149">
        <f t="shared" ref="C51:P51" si="20">IFERROR(C10/C5,0)</f>
        <v>0</v>
      </c>
      <c r="D51" s="149">
        <f t="shared" si="20"/>
        <v>0</v>
      </c>
      <c r="E51" s="149">
        <f t="shared" si="20"/>
        <v>0</v>
      </c>
      <c r="F51" s="149">
        <f t="shared" si="20"/>
        <v>0</v>
      </c>
      <c r="G51" s="149">
        <f t="shared" si="20"/>
        <v>0</v>
      </c>
      <c r="H51" s="149">
        <f t="shared" si="20"/>
        <v>0</v>
      </c>
      <c r="I51" s="149">
        <f t="shared" si="20"/>
        <v>0</v>
      </c>
      <c r="J51" s="149">
        <f t="shared" si="20"/>
        <v>0</v>
      </c>
      <c r="K51" s="149">
        <f t="shared" si="20"/>
        <v>0</v>
      </c>
      <c r="L51" s="149">
        <f t="shared" si="20"/>
        <v>0</v>
      </c>
      <c r="M51" s="149">
        <f t="shared" si="20"/>
        <v>0</v>
      </c>
      <c r="N51" s="149">
        <f t="shared" si="20"/>
        <v>0</v>
      </c>
      <c r="O51" s="149">
        <f t="shared" si="20"/>
        <v>0</v>
      </c>
      <c r="P51" s="149">
        <f t="shared" si="20"/>
        <v>0</v>
      </c>
    </row>
    <row r="52" spans="1:16" ht="14.25">
      <c r="A52" s="148" t="s">
        <v>126</v>
      </c>
      <c r="B52" s="149">
        <f>IFERROR(B13/B5,0)</f>
        <v>0</v>
      </c>
      <c r="C52" s="149">
        <f t="shared" ref="C52:P52" si="21">IFERROR(C13/C5,0)</f>
        <v>0</v>
      </c>
      <c r="D52" s="149">
        <f t="shared" si="21"/>
        <v>0</v>
      </c>
      <c r="E52" s="149">
        <f t="shared" si="21"/>
        <v>0</v>
      </c>
      <c r="F52" s="149">
        <f t="shared" si="21"/>
        <v>0</v>
      </c>
      <c r="G52" s="149">
        <f t="shared" si="21"/>
        <v>0</v>
      </c>
      <c r="H52" s="149">
        <f t="shared" si="21"/>
        <v>0</v>
      </c>
      <c r="I52" s="149">
        <f t="shared" si="21"/>
        <v>0</v>
      </c>
      <c r="J52" s="149">
        <f t="shared" si="21"/>
        <v>0</v>
      </c>
      <c r="K52" s="149">
        <f t="shared" si="21"/>
        <v>0</v>
      </c>
      <c r="L52" s="149">
        <f t="shared" si="21"/>
        <v>0</v>
      </c>
      <c r="M52" s="149">
        <f t="shared" si="21"/>
        <v>0</v>
      </c>
      <c r="N52" s="149">
        <f t="shared" si="21"/>
        <v>0</v>
      </c>
      <c r="O52" s="149">
        <f t="shared" si="21"/>
        <v>0</v>
      </c>
      <c r="P52" s="149">
        <f t="shared" si="21"/>
        <v>0</v>
      </c>
    </row>
    <row r="53" spans="1:16" ht="14.25">
      <c r="A53" s="148" t="s">
        <v>127</v>
      </c>
      <c r="B53" s="149">
        <f>IFERROR(B10/(B13+B26),0)</f>
        <v>0</v>
      </c>
      <c r="C53" s="149">
        <f t="shared" ref="C53:P53" si="22">IFERROR(C10/(C13+C26),0)</f>
        <v>0</v>
      </c>
      <c r="D53" s="149">
        <f t="shared" si="22"/>
        <v>0</v>
      </c>
      <c r="E53" s="149">
        <f t="shared" si="22"/>
        <v>0</v>
      </c>
      <c r="F53" s="149">
        <f t="shared" si="22"/>
        <v>0</v>
      </c>
      <c r="G53" s="149">
        <f t="shared" si="22"/>
        <v>0</v>
      </c>
      <c r="H53" s="149">
        <f t="shared" si="22"/>
        <v>0</v>
      </c>
      <c r="I53" s="149">
        <f t="shared" si="22"/>
        <v>0</v>
      </c>
      <c r="J53" s="149">
        <f t="shared" si="22"/>
        <v>0</v>
      </c>
      <c r="K53" s="149">
        <f t="shared" si="22"/>
        <v>0</v>
      </c>
      <c r="L53" s="149">
        <f t="shared" si="22"/>
        <v>0</v>
      </c>
      <c r="M53" s="149">
        <f t="shared" si="22"/>
        <v>0</v>
      </c>
      <c r="N53" s="149">
        <f t="shared" si="22"/>
        <v>0</v>
      </c>
      <c r="O53" s="149">
        <f t="shared" si="22"/>
        <v>0</v>
      </c>
      <c r="P53" s="149">
        <f t="shared" si="22"/>
        <v>0</v>
      </c>
    </row>
    <row r="54" spans="1:16" ht="14.25">
      <c r="A54" s="148" t="s">
        <v>128</v>
      </c>
      <c r="B54" s="149">
        <f>IFERROR((B15+B26)/B10,0)</f>
        <v>0</v>
      </c>
      <c r="C54" s="149">
        <f t="shared" ref="C54:P54" si="23">IFERROR((C15+C26)/C10,0)</f>
        <v>0</v>
      </c>
      <c r="D54" s="149">
        <f t="shared" si="23"/>
        <v>0</v>
      </c>
      <c r="E54" s="149">
        <f t="shared" si="23"/>
        <v>0</v>
      </c>
      <c r="F54" s="149">
        <f t="shared" si="23"/>
        <v>0</v>
      </c>
      <c r="G54" s="149">
        <f t="shared" si="23"/>
        <v>0</v>
      </c>
      <c r="H54" s="149">
        <f t="shared" si="23"/>
        <v>0</v>
      </c>
      <c r="I54" s="149">
        <f t="shared" si="23"/>
        <v>0</v>
      </c>
      <c r="J54" s="149">
        <f t="shared" si="23"/>
        <v>0</v>
      </c>
      <c r="K54" s="149">
        <f t="shared" si="23"/>
        <v>0</v>
      </c>
      <c r="L54" s="149">
        <f t="shared" si="23"/>
        <v>0</v>
      </c>
      <c r="M54" s="149">
        <f t="shared" si="23"/>
        <v>0</v>
      </c>
      <c r="N54" s="149">
        <f t="shared" si="23"/>
        <v>0</v>
      </c>
      <c r="O54" s="149">
        <f t="shared" si="23"/>
        <v>0</v>
      </c>
      <c r="P54" s="149">
        <f t="shared" si="23"/>
        <v>0</v>
      </c>
    </row>
    <row r="55" spans="1:16" ht="14.25">
      <c r="A55" s="149"/>
      <c r="B55" s="149"/>
      <c r="C55" s="149"/>
      <c r="D55" s="149"/>
      <c r="E55" s="149"/>
      <c r="F55" s="149"/>
      <c r="G55" s="149"/>
      <c r="H55" s="149"/>
      <c r="I55" s="149"/>
      <c r="J55" s="149"/>
      <c r="K55" s="149"/>
      <c r="L55" s="149"/>
      <c r="M55" s="149"/>
      <c r="N55" s="149"/>
      <c r="O55" s="149"/>
      <c r="P55" s="149"/>
    </row>
    <row r="56" spans="1:16" ht="14.25">
      <c r="A56" s="149"/>
      <c r="B56" s="149"/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</row>
    <row r="57" spans="1:16" ht="14.25">
      <c r="A57" s="149"/>
      <c r="B57" s="149"/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</row>
    <row r="58" spans="1:16" ht="14.25">
      <c r="A58" s="149"/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</row>
    <row r="59" spans="1:16" ht="14.25">
      <c r="A59" s="149"/>
      <c r="B59" s="149"/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</row>
    <row r="60" spans="1:16" ht="14.25">
      <c r="A60" s="149"/>
      <c r="B60" s="149"/>
      <c r="C60" s="149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</row>
    <row r="61" spans="1:16" ht="14.25">
      <c r="A61" s="149"/>
      <c r="B61" s="149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</row>
    <row r="62" spans="1:16" ht="14.25">
      <c r="A62" s="149"/>
      <c r="B62" s="149"/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</row>
    <row r="63" spans="1:16" ht="14.25">
      <c r="A63" s="149"/>
      <c r="B63" s="149"/>
      <c r="C63" s="149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</row>
    <row r="64" spans="1:16" ht="14.25">
      <c r="A64" s="149"/>
      <c r="B64" s="149"/>
      <c r="C64" s="149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</row>
    <row r="65" spans="1:16" ht="14.25">
      <c r="A65" s="149"/>
      <c r="B65" s="149"/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</row>
  </sheetData>
  <autoFilter ref="A3:P36"/>
  <phoneticPr fontId="12" type="noConversion"/>
  <conditionalFormatting sqref="B3:P3">
    <cfRule type="cellIs" dxfId="169" priority="14" operator="lessThan">
      <formula>0</formula>
    </cfRule>
    <cfRule type="cellIs" dxfId="168" priority="15" operator="lessThan">
      <formula>0</formula>
    </cfRule>
  </conditionalFormatting>
  <conditionalFormatting sqref="H42:H1048576 A1:A1048576 B1:N3 B10:G1048576 B8:K8 L7:N8 I10:N1048576 O1:O5 H10:H40 O7:O1048576 P1:XFD1048576">
    <cfRule type="cellIs" dxfId="167" priority="13" operator="lessThan">
      <formula>0</formula>
    </cfRule>
  </conditionalFormatting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P6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G20" sqref="G20"/>
    </sheetView>
  </sheetViews>
  <sheetFormatPr defaultRowHeight="11.25"/>
  <cols>
    <col min="1" max="1" width="32.140625" style="107" customWidth="1"/>
    <col min="2" max="14" width="14.85546875" style="107" customWidth="1"/>
    <col min="15" max="15" width="13.28515625" style="107" customWidth="1"/>
    <col min="16" max="16" width="14.85546875" style="107" customWidth="1"/>
    <col min="17" max="16384" width="9.140625" style="107"/>
  </cols>
  <sheetData>
    <row r="2" spans="1:16">
      <c r="A2" s="108" t="s">
        <v>233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</row>
    <row r="3" spans="1:16" s="111" customFormat="1" ht="16.5" customHeight="1">
      <c r="A3" s="109" t="s">
        <v>3</v>
      </c>
      <c r="B3" s="151" t="s">
        <v>220</v>
      </c>
      <c r="C3" s="151" t="s">
        <v>221</v>
      </c>
      <c r="D3" s="151" t="s">
        <v>222</v>
      </c>
      <c r="E3" s="151" t="s">
        <v>223</v>
      </c>
      <c r="F3" s="151" t="s">
        <v>224</v>
      </c>
      <c r="G3" s="151" t="s">
        <v>225</v>
      </c>
      <c r="H3" s="151" t="s">
        <v>226</v>
      </c>
      <c r="I3" s="152" t="s">
        <v>227</v>
      </c>
      <c r="J3" s="152" t="s">
        <v>228</v>
      </c>
      <c r="K3" s="152" t="s">
        <v>229</v>
      </c>
      <c r="L3" s="152" t="s">
        <v>230</v>
      </c>
      <c r="M3" s="152" t="s">
        <v>231</v>
      </c>
      <c r="N3" s="152" t="s">
        <v>232</v>
      </c>
      <c r="O3" s="110" t="s">
        <v>153</v>
      </c>
      <c r="P3" s="110" t="s">
        <v>154</v>
      </c>
    </row>
    <row r="4" spans="1:16" s="156" customFormat="1" ht="14.25">
      <c r="A4" s="154" t="s">
        <v>96</v>
      </c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55"/>
      <c r="P4" s="155">
        <f>SUM(B4:O4)</f>
        <v>0</v>
      </c>
    </row>
    <row r="5" spans="1:16" s="156" customFormat="1" ht="14.25">
      <c r="A5" s="157" t="s">
        <v>155</v>
      </c>
      <c r="B5" s="161"/>
      <c r="C5" s="161"/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55"/>
      <c r="P5" s="155">
        <f>SUM(B5:O5)</f>
        <v>0</v>
      </c>
    </row>
    <row r="6" spans="1:16" ht="14.25">
      <c r="A6" s="113" t="s">
        <v>20</v>
      </c>
      <c r="B6" s="158"/>
      <c r="C6" s="158"/>
      <c r="D6" s="162"/>
      <c r="E6" s="162"/>
      <c r="F6" s="162"/>
      <c r="G6" s="162"/>
      <c r="H6" s="158"/>
      <c r="I6" s="158"/>
      <c r="J6" s="162"/>
      <c r="K6" s="162"/>
      <c r="L6" s="162"/>
      <c r="M6" s="162"/>
      <c r="N6" s="162"/>
      <c r="O6" s="158"/>
      <c r="P6" s="112">
        <f>SUM(B6:O6)</f>
        <v>0</v>
      </c>
    </row>
    <row r="7" spans="1:16" ht="14.25">
      <c r="A7" s="114" t="s">
        <v>92</v>
      </c>
      <c r="B7" s="163"/>
      <c r="C7" s="163"/>
      <c r="D7" s="164"/>
      <c r="E7" s="164"/>
      <c r="F7" s="164"/>
      <c r="G7" s="164"/>
      <c r="H7" s="163"/>
      <c r="I7" s="163"/>
      <c r="J7" s="158"/>
      <c r="K7" s="164"/>
      <c r="L7" s="115"/>
      <c r="M7" s="115"/>
      <c r="N7" s="115"/>
      <c r="O7" s="115"/>
      <c r="P7" s="115">
        <f>SUM(B7:O7)</f>
        <v>0</v>
      </c>
    </row>
    <row r="8" spans="1:16" ht="14.25">
      <c r="A8" s="116" t="s">
        <v>21</v>
      </c>
      <c r="B8" s="117">
        <f t="shared" ref="B8:P8" si="0">B6-B7</f>
        <v>0</v>
      </c>
      <c r="C8" s="117">
        <f t="shared" si="0"/>
        <v>0</v>
      </c>
      <c r="D8" s="117">
        <f t="shared" si="0"/>
        <v>0</v>
      </c>
      <c r="E8" s="117">
        <f t="shared" si="0"/>
        <v>0</v>
      </c>
      <c r="F8" s="117">
        <f t="shared" si="0"/>
        <v>0</v>
      </c>
      <c r="G8" s="117">
        <f t="shared" si="0"/>
        <v>0</v>
      </c>
      <c r="H8" s="117">
        <f t="shared" si="0"/>
        <v>0</v>
      </c>
      <c r="I8" s="117">
        <f t="shared" si="0"/>
        <v>0</v>
      </c>
      <c r="J8" s="117">
        <f t="shared" si="0"/>
        <v>0</v>
      </c>
      <c r="K8" s="117">
        <f t="shared" si="0"/>
        <v>0</v>
      </c>
      <c r="L8" s="117">
        <f t="shared" si="0"/>
        <v>0</v>
      </c>
      <c r="M8" s="117">
        <f t="shared" si="0"/>
        <v>0</v>
      </c>
      <c r="N8" s="117">
        <f t="shared" si="0"/>
        <v>0</v>
      </c>
      <c r="O8" s="117">
        <f t="shared" si="0"/>
        <v>0</v>
      </c>
      <c r="P8" s="117">
        <f t="shared" si="0"/>
        <v>0</v>
      </c>
    </row>
    <row r="9" spans="1:16" ht="14.25">
      <c r="A9" s="118" t="s">
        <v>22</v>
      </c>
      <c r="B9" s="163"/>
      <c r="C9" s="163"/>
      <c r="D9" s="164"/>
      <c r="E9" s="164"/>
      <c r="F9" s="164"/>
      <c r="G9" s="164"/>
      <c r="H9" s="163"/>
      <c r="I9" s="163"/>
      <c r="J9" s="158"/>
      <c r="K9" s="164"/>
      <c r="L9" s="164"/>
      <c r="M9" s="164"/>
      <c r="N9" s="164"/>
      <c r="O9" s="119"/>
      <c r="P9" s="119">
        <f>SUM(B9:O9)</f>
        <v>0</v>
      </c>
    </row>
    <row r="10" spans="1:16" ht="14.25">
      <c r="A10" s="120" t="s">
        <v>23</v>
      </c>
      <c r="B10" s="121">
        <f t="shared" ref="B10:P10" si="1">B8-B9</f>
        <v>0</v>
      </c>
      <c r="C10" s="121">
        <f t="shared" si="1"/>
        <v>0</v>
      </c>
      <c r="D10" s="121">
        <f t="shared" si="1"/>
        <v>0</v>
      </c>
      <c r="E10" s="121">
        <f t="shared" si="1"/>
        <v>0</v>
      </c>
      <c r="F10" s="121">
        <f t="shared" si="1"/>
        <v>0</v>
      </c>
      <c r="G10" s="121">
        <f t="shared" si="1"/>
        <v>0</v>
      </c>
      <c r="H10" s="121">
        <f t="shared" si="1"/>
        <v>0</v>
      </c>
      <c r="I10" s="121">
        <f t="shared" si="1"/>
        <v>0</v>
      </c>
      <c r="J10" s="121">
        <f t="shared" si="1"/>
        <v>0</v>
      </c>
      <c r="K10" s="121">
        <f t="shared" si="1"/>
        <v>0</v>
      </c>
      <c r="L10" s="121">
        <f t="shared" si="1"/>
        <v>0</v>
      </c>
      <c r="M10" s="121">
        <f t="shared" si="1"/>
        <v>0</v>
      </c>
      <c r="N10" s="121">
        <f t="shared" si="1"/>
        <v>0</v>
      </c>
      <c r="O10" s="121">
        <f t="shared" si="1"/>
        <v>0</v>
      </c>
      <c r="P10" s="121">
        <f t="shared" si="1"/>
        <v>0</v>
      </c>
    </row>
    <row r="11" spans="1:16" ht="14.25">
      <c r="A11" s="113" t="s">
        <v>98</v>
      </c>
      <c r="B11" s="112"/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>
        <f>SUM(B11:O11)</f>
        <v>0</v>
      </c>
    </row>
    <row r="12" spans="1:16" ht="14.25">
      <c r="A12" s="113" t="s">
        <v>99</v>
      </c>
      <c r="B12" s="112"/>
      <c r="C12" s="112"/>
      <c r="D12" s="112"/>
      <c r="E12" s="112"/>
      <c r="F12" s="112"/>
      <c r="G12" s="112"/>
      <c r="H12" s="11"/>
      <c r="I12" s="112"/>
      <c r="J12" s="112"/>
      <c r="K12" s="112"/>
      <c r="L12" s="112"/>
      <c r="M12" s="112"/>
      <c r="N12" s="112"/>
      <c r="O12" s="112"/>
      <c r="P12" s="112">
        <f>SUM(B12:O12)</f>
        <v>0</v>
      </c>
    </row>
    <row r="13" spans="1:16" ht="14.25">
      <c r="A13" s="122" t="s">
        <v>24</v>
      </c>
      <c r="B13" s="123">
        <f t="shared" ref="B13:P13" si="2">B14+B15</f>
        <v>0</v>
      </c>
      <c r="C13" s="123">
        <f t="shared" si="2"/>
        <v>0</v>
      </c>
      <c r="D13" s="123">
        <f t="shared" si="2"/>
        <v>0</v>
      </c>
      <c r="E13" s="123">
        <f t="shared" si="2"/>
        <v>0</v>
      </c>
      <c r="F13" s="123">
        <f t="shared" si="2"/>
        <v>0</v>
      </c>
      <c r="G13" s="123">
        <f t="shared" si="2"/>
        <v>0</v>
      </c>
      <c r="H13" s="123">
        <f t="shared" si="2"/>
        <v>0</v>
      </c>
      <c r="I13" s="123">
        <f t="shared" si="2"/>
        <v>0</v>
      </c>
      <c r="J13" s="123">
        <f t="shared" si="2"/>
        <v>0</v>
      </c>
      <c r="K13" s="123">
        <f t="shared" si="2"/>
        <v>0</v>
      </c>
      <c r="L13" s="123">
        <f t="shared" si="2"/>
        <v>0</v>
      </c>
      <c r="M13" s="123">
        <f t="shared" si="2"/>
        <v>0</v>
      </c>
      <c r="N13" s="123">
        <f t="shared" si="2"/>
        <v>0</v>
      </c>
      <c r="O13" s="123">
        <f t="shared" si="2"/>
        <v>0</v>
      </c>
      <c r="P13" s="123">
        <f t="shared" si="2"/>
        <v>0</v>
      </c>
    </row>
    <row r="14" spans="1:16" ht="14.25">
      <c r="A14" s="124" t="s">
        <v>25</v>
      </c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>
        <f>SUM(B14:O14)</f>
        <v>0</v>
      </c>
    </row>
    <row r="15" spans="1:16" s="125" customFormat="1" ht="14.25">
      <c r="A15" s="124" t="s">
        <v>110</v>
      </c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>
        <f t="shared" ref="P15:P20" si="3">SUM(B15:O15)</f>
        <v>0</v>
      </c>
    </row>
    <row r="16" spans="1:16" ht="14.25">
      <c r="A16" s="113" t="s">
        <v>26</v>
      </c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>
        <f t="shared" si="3"/>
        <v>0</v>
      </c>
    </row>
    <row r="17" spans="1:16" ht="14.25">
      <c r="A17" s="113" t="s">
        <v>111</v>
      </c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>
        <f t="shared" si="3"/>
        <v>0</v>
      </c>
    </row>
    <row r="18" spans="1:16" ht="14.25">
      <c r="A18" s="113" t="s">
        <v>112</v>
      </c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>
        <f t="shared" si="3"/>
        <v>0</v>
      </c>
    </row>
    <row r="19" spans="1:16" s="126" customFormat="1" ht="14.25">
      <c r="A19" s="113" t="s">
        <v>113</v>
      </c>
      <c r="B19" s="112"/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>
        <f t="shared" si="3"/>
        <v>0</v>
      </c>
    </row>
    <row r="20" spans="1:16" ht="14.25">
      <c r="A20" s="113" t="s">
        <v>114</v>
      </c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>
        <f t="shared" si="3"/>
        <v>0</v>
      </c>
    </row>
    <row r="21" spans="1:16" ht="14.25">
      <c r="A21" s="120" t="s">
        <v>93</v>
      </c>
      <c r="B21" s="127">
        <f t="shared" ref="B21:P21" si="4">SUM(B11:B13,B16:B20)</f>
        <v>0</v>
      </c>
      <c r="C21" s="127">
        <f t="shared" si="4"/>
        <v>0</v>
      </c>
      <c r="D21" s="127">
        <f t="shared" si="4"/>
        <v>0</v>
      </c>
      <c r="E21" s="127">
        <f t="shared" si="4"/>
        <v>0</v>
      </c>
      <c r="F21" s="127">
        <f t="shared" si="4"/>
        <v>0</v>
      </c>
      <c r="G21" s="127">
        <f t="shared" si="4"/>
        <v>0</v>
      </c>
      <c r="H21" s="127">
        <f t="shared" si="4"/>
        <v>0</v>
      </c>
      <c r="I21" s="127">
        <f t="shared" si="4"/>
        <v>0</v>
      </c>
      <c r="J21" s="127">
        <f t="shared" si="4"/>
        <v>0</v>
      </c>
      <c r="K21" s="127">
        <f t="shared" si="4"/>
        <v>0</v>
      </c>
      <c r="L21" s="127">
        <f t="shared" si="4"/>
        <v>0</v>
      </c>
      <c r="M21" s="127">
        <f t="shared" si="4"/>
        <v>0</v>
      </c>
      <c r="N21" s="127">
        <f t="shared" si="4"/>
        <v>0</v>
      </c>
      <c r="O21" s="127">
        <f t="shared" si="4"/>
        <v>0</v>
      </c>
      <c r="P21" s="127">
        <f t="shared" si="4"/>
        <v>0</v>
      </c>
    </row>
    <row r="22" spans="1:16" ht="14.25">
      <c r="A22" s="128" t="s">
        <v>27</v>
      </c>
      <c r="B22" s="129">
        <f t="shared" ref="B22:P22" si="5">B10-B21</f>
        <v>0</v>
      </c>
      <c r="C22" s="129">
        <f t="shared" si="5"/>
        <v>0</v>
      </c>
      <c r="D22" s="129">
        <f t="shared" si="5"/>
        <v>0</v>
      </c>
      <c r="E22" s="129">
        <f t="shared" si="5"/>
        <v>0</v>
      </c>
      <c r="F22" s="129">
        <f t="shared" si="5"/>
        <v>0</v>
      </c>
      <c r="G22" s="129">
        <f t="shared" si="5"/>
        <v>0</v>
      </c>
      <c r="H22" s="129">
        <f t="shared" si="5"/>
        <v>0</v>
      </c>
      <c r="I22" s="129">
        <f t="shared" si="5"/>
        <v>0</v>
      </c>
      <c r="J22" s="129">
        <f t="shared" si="5"/>
        <v>0</v>
      </c>
      <c r="K22" s="129">
        <f t="shared" si="5"/>
        <v>0</v>
      </c>
      <c r="L22" s="129">
        <f t="shared" si="5"/>
        <v>0</v>
      </c>
      <c r="M22" s="129">
        <f t="shared" si="5"/>
        <v>0</v>
      </c>
      <c r="N22" s="129">
        <f t="shared" si="5"/>
        <v>0</v>
      </c>
      <c r="O22" s="129">
        <f t="shared" si="5"/>
        <v>0</v>
      </c>
      <c r="P22" s="129">
        <f t="shared" si="5"/>
        <v>0</v>
      </c>
    </row>
    <row r="23" spans="1:16" s="132" customFormat="1" ht="14.25">
      <c r="A23" s="130" t="s">
        <v>28</v>
      </c>
      <c r="B23" s="131" t="e">
        <f t="shared" ref="B23:P23" si="6">B22/B10</f>
        <v>#DIV/0!</v>
      </c>
      <c r="C23" s="131" t="e">
        <f t="shared" si="6"/>
        <v>#DIV/0!</v>
      </c>
      <c r="D23" s="131" t="e">
        <f t="shared" si="6"/>
        <v>#DIV/0!</v>
      </c>
      <c r="E23" s="131" t="e">
        <f t="shared" si="6"/>
        <v>#DIV/0!</v>
      </c>
      <c r="F23" s="131" t="e">
        <f t="shared" si="6"/>
        <v>#DIV/0!</v>
      </c>
      <c r="G23" s="131" t="e">
        <f t="shared" si="6"/>
        <v>#DIV/0!</v>
      </c>
      <c r="H23" s="131" t="e">
        <f t="shared" si="6"/>
        <v>#DIV/0!</v>
      </c>
      <c r="I23" s="131" t="e">
        <f t="shared" si="6"/>
        <v>#DIV/0!</v>
      </c>
      <c r="J23" s="131" t="e">
        <f t="shared" si="6"/>
        <v>#DIV/0!</v>
      </c>
      <c r="K23" s="131" t="e">
        <f t="shared" si="6"/>
        <v>#DIV/0!</v>
      </c>
      <c r="L23" s="131" t="e">
        <f t="shared" si="6"/>
        <v>#DIV/0!</v>
      </c>
      <c r="M23" s="131" t="e">
        <f t="shared" si="6"/>
        <v>#DIV/0!</v>
      </c>
      <c r="N23" s="131" t="e">
        <f t="shared" si="6"/>
        <v>#DIV/0!</v>
      </c>
      <c r="O23" s="131" t="e">
        <f t="shared" si="6"/>
        <v>#DIV/0!</v>
      </c>
      <c r="P23" s="131" t="e">
        <f t="shared" si="6"/>
        <v>#DIV/0!</v>
      </c>
    </row>
    <row r="24" spans="1:16" ht="15.75" customHeight="1">
      <c r="A24" s="133" t="s">
        <v>100</v>
      </c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>
        <f>SUM(B24:O24)</f>
        <v>0</v>
      </c>
    </row>
    <row r="25" spans="1:16" ht="14.25">
      <c r="A25" s="133" t="s">
        <v>101</v>
      </c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>
        <f>SUM(B25:O25)</f>
        <v>0</v>
      </c>
    </row>
    <row r="26" spans="1:16" s="125" customFormat="1" ht="14.25">
      <c r="A26" s="133" t="s">
        <v>29</v>
      </c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>
        <f>SUM(B26:O26)</f>
        <v>0</v>
      </c>
    </row>
    <row r="27" spans="1:16" ht="14.25">
      <c r="A27" s="128" t="s">
        <v>30</v>
      </c>
      <c r="B27" s="129">
        <f>SUM(B24:B26)</f>
        <v>0</v>
      </c>
      <c r="C27" s="129">
        <f t="shared" ref="C27:P27" si="7">SUM(C24:C26)</f>
        <v>0</v>
      </c>
      <c r="D27" s="129">
        <f t="shared" si="7"/>
        <v>0</v>
      </c>
      <c r="E27" s="129">
        <f t="shared" si="7"/>
        <v>0</v>
      </c>
      <c r="F27" s="129">
        <f t="shared" si="7"/>
        <v>0</v>
      </c>
      <c r="G27" s="129">
        <f t="shared" si="7"/>
        <v>0</v>
      </c>
      <c r="H27" s="129">
        <f t="shared" si="7"/>
        <v>0</v>
      </c>
      <c r="I27" s="129">
        <f t="shared" si="7"/>
        <v>0</v>
      </c>
      <c r="J27" s="129">
        <f t="shared" si="7"/>
        <v>0</v>
      </c>
      <c r="K27" s="129">
        <f t="shared" si="7"/>
        <v>0</v>
      </c>
      <c r="L27" s="129">
        <f t="shared" si="7"/>
        <v>0</v>
      </c>
      <c r="M27" s="129">
        <f t="shared" si="7"/>
        <v>0</v>
      </c>
      <c r="N27" s="129">
        <f t="shared" si="7"/>
        <v>0</v>
      </c>
      <c r="O27" s="129">
        <f t="shared" si="7"/>
        <v>0</v>
      </c>
      <c r="P27" s="129">
        <f t="shared" si="7"/>
        <v>0</v>
      </c>
    </row>
    <row r="28" spans="1:16" s="132" customFormat="1" ht="14.25">
      <c r="A28" s="130" t="s">
        <v>102</v>
      </c>
      <c r="B28" s="131" t="e">
        <f>B27/B10</f>
        <v>#DIV/0!</v>
      </c>
      <c r="C28" s="131" t="e">
        <f t="shared" ref="C28:P28" si="8">C27/C10</f>
        <v>#DIV/0!</v>
      </c>
      <c r="D28" s="131" t="e">
        <f t="shared" si="8"/>
        <v>#DIV/0!</v>
      </c>
      <c r="E28" s="131" t="e">
        <f t="shared" si="8"/>
        <v>#DIV/0!</v>
      </c>
      <c r="F28" s="131" t="e">
        <f t="shared" si="8"/>
        <v>#DIV/0!</v>
      </c>
      <c r="G28" s="131" t="e">
        <f t="shared" si="8"/>
        <v>#DIV/0!</v>
      </c>
      <c r="H28" s="131" t="e">
        <f t="shared" si="8"/>
        <v>#DIV/0!</v>
      </c>
      <c r="I28" s="131" t="e">
        <f t="shared" si="8"/>
        <v>#DIV/0!</v>
      </c>
      <c r="J28" s="131" t="e">
        <f t="shared" si="8"/>
        <v>#DIV/0!</v>
      </c>
      <c r="K28" s="131" t="e">
        <f t="shared" si="8"/>
        <v>#DIV/0!</v>
      </c>
      <c r="L28" s="131" t="e">
        <f t="shared" si="8"/>
        <v>#DIV/0!</v>
      </c>
      <c r="M28" s="131" t="e">
        <f t="shared" si="8"/>
        <v>#DIV/0!</v>
      </c>
      <c r="N28" s="131" t="e">
        <f t="shared" si="8"/>
        <v>#DIV/0!</v>
      </c>
      <c r="O28" s="131" t="e">
        <f t="shared" si="8"/>
        <v>#DIV/0!</v>
      </c>
      <c r="P28" s="131" t="e">
        <f t="shared" si="8"/>
        <v>#DIV/0!</v>
      </c>
    </row>
    <row r="29" spans="1:16" ht="14.25">
      <c r="A29" s="128" t="s">
        <v>94</v>
      </c>
      <c r="B29" s="134">
        <f>B22-B27</f>
        <v>0</v>
      </c>
      <c r="C29" s="134">
        <f t="shared" ref="C29:P29" si="9">C22-C27</f>
        <v>0</v>
      </c>
      <c r="D29" s="134">
        <f t="shared" si="9"/>
        <v>0</v>
      </c>
      <c r="E29" s="134">
        <f t="shared" si="9"/>
        <v>0</v>
      </c>
      <c r="F29" s="134">
        <f t="shared" si="9"/>
        <v>0</v>
      </c>
      <c r="G29" s="134">
        <f t="shared" si="9"/>
        <v>0</v>
      </c>
      <c r="H29" s="134">
        <f t="shared" si="9"/>
        <v>0</v>
      </c>
      <c r="I29" s="134">
        <f t="shared" si="9"/>
        <v>0</v>
      </c>
      <c r="J29" s="134">
        <f t="shared" si="9"/>
        <v>0</v>
      </c>
      <c r="K29" s="134">
        <f t="shared" si="9"/>
        <v>0</v>
      </c>
      <c r="L29" s="134">
        <f t="shared" si="9"/>
        <v>0</v>
      </c>
      <c r="M29" s="134">
        <f t="shared" si="9"/>
        <v>0</v>
      </c>
      <c r="N29" s="134">
        <f t="shared" si="9"/>
        <v>0</v>
      </c>
      <c r="O29" s="134">
        <f t="shared" si="9"/>
        <v>0</v>
      </c>
      <c r="P29" s="134">
        <f t="shared" si="9"/>
        <v>0</v>
      </c>
    </row>
    <row r="30" spans="1:16" s="132" customFormat="1" ht="14.25">
      <c r="A30" s="130" t="s">
        <v>162</v>
      </c>
      <c r="B30" s="131" t="e">
        <f t="shared" ref="B30:P30" si="10">B29/B10</f>
        <v>#DIV/0!</v>
      </c>
      <c r="C30" s="131" t="e">
        <f t="shared" si="10"/>
        <v>#DIV/0!</v>
      </c>
      <c r="D30" s="131" t="e">
        <f t="shared" si="10"/>
        <v>#DIV/0!</v>
      </c>
      <c r="E30" s="131" t="e">
        <f t="shared" si="10"/>
        <v>#DIV/0!</v>
      </c>
      <c r="F30" s="131" t="e">
        <f t="shared" si="10"/>
        <v>#DIV/0!</v>
      </c>
      <c r="G30" s="131" t="e">
        <f t="shared" si="10"/>
        <v>#DIV/0!</v>
      </c>
      <c r="H30" s="131" t="e">
        <f t="shared" si="10"/>
        <v>#DIV/0!</v>
      </c>
      <c r="I30" s="131" t="e">
        <f t="shared" si="10"/>
        <v>#DIV/0!</v>
      </c>
      <c r="J30" s="131" t="e">
        <f t="shared" si="10"/>
        <v>#DIV/0!</v>
      </c>
      <c r="K30" s="131" t="e">
        <f t="shared" si="10"/>
        <v>#DIV/0!</v>
      </c>
      <c r="L30" s="131" t="e">
        <f t="shared" si="10"/>
        <v>#DIV/0!</v>
      </c>
      <c r="M30" s="131" t="e">
        <f t="shared" si="10"/>
        <v>#DIV/0!</v>
      </c>
      <c r="N30" s="131" t="e">
        <f t="shared" si="10"/>
        <v>#DIV/0!</v>
      </c>
      <c r="O30" s="131" t="e">
        <f t="shared" si="10"/>
        <v>#DIV/0!</v>
      </c>
      <c r="P30" s="131" t="e">
        <f t="shared" si="10"/>
        <v>#DIV/0!</v>
      </c>
    </row>
    <row r="31" spans="1:16" ht="14.25">
      <c r="A31" s="133" t="s">
        <v>103</v>
      </c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>
        <f>SUM(B31:O31)</f>
        <v>0</v>
      </c>
    </row>
    <row r="32" spans="1:16" ht="14.25">
      <c r="A32" s="133" t="s">
        <v>164</v>
      </c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>
        <f>SUM(B32:O32)</f>
        <v>0</v>
      </c>
    </row>
    <row r="33" spans="1:16" ht="14.25">
      <c r="A33" s="133" t="s">
        <v>117</v>
      </c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>
        <f>SUM(B33:O33)</f>
        <v>0</v>
      </c>
    </row>
    <row r="34" spans="1:16" ht="14.25">
      <c r="A34" s="128" t="s">
        <v>106</v>
      </c>
      <c r="B34" s="129">
        <f t="shared" ref="B34:P34" si="11">B31+B32+B33</f>
        <v>0</v>
      </c>
      <c r="C34" s="129">
        <f t="shared" si="11"/>
        <v>0</v>
      </c>
      <c r="D34" s="129">
        <f t="shared" si="11"/>
        <v>0</v>
      </c>
      <c r="E34" s="129">
        <f t="shared" si="11"/>
        <v>0</v>
      </c>
      <c r="F34" s="129">
        <f t="shared" si="11"/>
        <v>0</v>
      </c>
      <c r="G34" s="129">
        <f t="shared" si="11"/>
        <v>0</v>
      </c>
      <c r="H34" s="129">
        <f t="shared" si="11"/>
        <v>0</v>
      </c>
      <c r="I34" s="129">
        <f t="shared" si="11"/>
        <v>0</v>
      </c>
      <c r="J34" s="129">
        <f t="shared" si="11"/>
        <v>0</v>
      </c>
      <c r="K34" s="129">
        <f t="shared" si="11"/>
        <v>0</v>
      </c>
      <c r="L34" s="129">
        <f t="shared" si="11"/>
        <v>0</v>
      </c>
      <c r="M34" s="129">
        <f t="shared" si="11"/>
        <v>0</v>
      </c>
      <c r="N34" s="129">
        <f t="shared" si="11"/>
        <v>0</v>
      </c>
      <c r="O34" s="129">
        <f t="shared" si="11"/>
        <v>0</v>
      </c>
      <c r="P34" s="129">
        <f t="shared" si="11"/>
        <v>0</v>
      </c>
    </row>
    <row r="35" spans="1:16" ht="14.25">
      <c r="A35" s="128" t="s">
        <v>118</v>
      </c>
      <c r="B35" s="134">
        <f>B29-B34</f>
        <v>0</v>
      </c>
      <c r="C35" s="134">
        <f t="shared" ref="C35:P35" si="12">C29-C34</f>
        <v>0</v>
      </c>
      <c r="D35" s="134">
        <f t="shared" si="12"/>
        <v>0</v>
      </c>
      <c r="E35" s="134">
        <f t="shared" si="12"/>
        <v>0</v>
      </c>
      <c r="F35" s="134">
        <f t="shared" si="12"/>
        <v>0</v>
      </c>
      <c r="G35" s="134">
        <f t="shared" si="12"/>
        <v>0</v>
      </c>
      <c r="H35" s="134">
        <f t="shared" si="12"/>
        <v>0</v>
      </c>
      <c r="I35" s="134">
        <f t="shared" si="12"/>
        <v>0</v>
      </c>
      <c r="J35" s="134">
        <f t="shared" si="12"/>
        <v>0</v>
      </c>
      <c r="K35" s="134">
        <f t="shared" si="12"/>
        <v>0</v>
      </c>
      <c r="L35" s="134">
        <f t="shared" si="12"/>
        <v>0</v>
      </c>
      <c r="M35" s="134">
        <f t="shared" si="12"/>
        <v>0</v>
      </c>
      <c r="N35" s="134">
        <f t="shared" si="12"/>
        <v>0</v>
      </c>
      <c r="O35" s="134">
        <f t="shared" si="12"/>
        <v>0</v>
      </c>
      <c r="P35" s="134">
        <f t="shared" si="12"/>
        <v>0</v>
      </c>
    </row>
    <row r="36" spans="1:16" s="132" customFormat="1" ht="14.25">
      <c r="A36" s="130" t="s">
        <v>119</v>
      </c>
      <c r="B36" s="131" t="e">
        <f t="shared" ref="B36:P36" si="13">B35/B10</f>
        <v>#DIV/0!</v>
      </c>
      <c r="C36" s="131" t="e">
        <f t="shared" si="13"/>
        <v>#DIV/0!</v>
      </c>
      <c r="D36" s="131" t="e">
        <f t="shared" si="13"/>
        <v>#DIV/0!</v>
      </c>
      <c r="E36" s="131" t="e">
        <f t="shared" si="13"/>
        <v>#DIV/0!</v>
      </c>
      <c r="F36" s="131" t="e">
        <f t="shared" si="13"/>
        <v>#DIV/0!</v>
      </c>
      <c r="G36" s="131" t="e">
        <f t="shared" si="13"/>
        <v>#DIV/0!</v>
      </c>
      <c r="H36" s="131" t="e">
        <f t="shared" si="13"/>
        <v>#DIV/0!</v>
      </c>
      <c r="I36" s="131" t="e">
        <f t="shared" si="13"/>
        <v>#DIV/0!</v>
      </c>
      <c r="J36" s="131" t="e">
        <f t="shared" si="13"/>
        <v>#DIV/0!</v>
      </c>
      <c r="K36" s="131" t="e">
        <f t="shared" si="13"/>
        <v>#DIV/0!</v>
      </c>
      <c r="L36" s="131" t="e">
        <f t="shared" si="13"/>
        <v>#DIV/0!</v>
      </c>
      <c r="M36" s="131" t="e">
        <f t="shared" si="13"/>
        <v>#DIV/0!</v>
      </c>
      <c r="N36" s="131" t="e">
        <f t="shared" si="13"/>
        <v>#DIV/0!</v>
      </c>
      <c r="O36" s="131" t="e">
        <f t="shared" si="13"/>
        <v>#DIV/0!</v>
      </c>
      <c r="P36" s="131" t="e">
        <f t="shared" si="13"/>
        <v>#DIV/0!</v>
      </c>
    </row>
    <row r="37" spans="1:16" ht="14.25">
      <c r="A37" s="135"/>
      <c r="B37" s="136"/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</row>
    <row r="38" spans="1:16" ht="14.25">
      <c r="A38" s="133" t="s">
        <v>109</v>
      </c>
      <c r="B38" s="112"/>
      <c r="C38" s="112"/>
      <c r="D38" s="112"/>
      <c r="E38" s="112"/>
      <c r="F38" s="112">
        <f>B38+C38+D38</f>
        <v>0</v>
      </c>
      <c r="G38" s="112"/>
      <c r="H38" s="112"/>
      <c r="I38" s="112"/>
      <c r="J38" s="112"/>
      <c r="K38" s="112"/>
      <c r="L38" s="112">
        <v>0</v>
      </c>
      <c r="M38" s="112"/>
      <c r="N38" s="112"/>
      <c r="O38" s="112"/>
      <c r="P38" s="112"/>
    </row>
    <row r="39" spans="1:16" ht="14.25">
      <c r="A39" s="120" t="s">
        <v>91</v>
      </c>
      <c r="B39" s="134">
        <f>B35-B38</f>
        <v>0</v>
      </c>
      <c r="C39" s="134">
        <f t="shared" ref="C39:P39" si="14">C35-C38</f>
        <v>0</v>
      </c>
      <c r="D39" s="134">
        <f t="shared" si="14"/>
        <v>0</v>
      </c>
      <c r="E39" s="134">
        <f t="shared" si="14"/>
        <v>0</v>
      </c>
      <c r="F39" s="134">
        <f t="shared" si="14"/>
        <v>0</v>
      </c>
      <c r="G39" s="134">
        <f t="shared" si="14"/>
        <v>0</v>
      </c>
      <c r="H39" s="134">
        <f t="shared" si="14"/>
        <v>0</v>
      </c>
      <c r="I39" s="134">
        <f t="shared" si="14"/>
        <v>0</v>
      </c>
      <c r="J39" s="134">
        <f t="shared" si="14"/>
        <v>0</v>
      </c>
      <c r="K39" s="134">
        <f t="shared" si="14"/>
        <v>0</v>
      </c>
      <c r="L39" s="134">
        <f t="shared" si="14"/>
        <v>0</v>
      </c>
      <c r="M39" s="134">
        <f t="shared" si="14"/>
        <v>0</v>
      </c>
      <c r="N39" s="134">
        <f t="shared" si="14"/>
        <v>0</v>
      </c>
      <c r="O39" s="134">
        <f t="shared" si="14"/>
        <v>0</v>
      </c>
      <c r="P39" s="134">
        <f t="shared" si="14"/>
        <v>0</v>
      </c>
    </row>
    <row r="40" spans="1:16" s="132" customFormat="1" ht="14.25">
      <c r="A40" s="130" t="s">
        <v>120</v>
      </c>
      <c r="B40" s="131" t="e">
        <f t="shared" ref="B40:P40" si="15">B39/B10</f>
        <v>#DIV/0!</v>
      </c>
      <c r="C40" s="131" t="e">
        <f t="shared" si="15"/>
        <v>#DIV/0!</v>
      </c>
      <c r="D40" s="131" t="e">
        <f t="shared" si="15"/>
        <v>#DIV/0!</v>
      </c>
      <c r="E40" s="131" t="e">
        <f t="shared" si="15"/>
        <v>#DIV/0!</v>
      </c>
      <c r="F40" s="131" t="e">
        <f t="shared" si="15"/>
        <v>#DIV/0!</v>
      </c>
      <c r="G40" s="131" t="e">
        <f t="shared" si="15"/>
        <v>#DIV/0!</v>
      </c>
      <c r="H40" s="131" t="e">
        <f t="shared" si="15"/>
        <v>#DIV/0!</v>
      </c>
      <c r="I40" s="131" t="e">
        <f t="shared" si="15"/>
        <v>#DIV/0!</v>
      </c>
      <c r="J40" s="131" t="e">
        <f t="shared" si="15"/>
        <v>#DIV/0!</v>
      </c>
      <c r="K40" s="131" t="e">
        <f t="shared" si="15"/>
        <v>#DIV/0!</v>
      </c>
      <c r="L40" s="131" t="e">
        <f t="shared" si="15"/>
        <v>#DIV/0!</v>
      </c>
      <c r="M40" s="131" t="e">
        <f t="shared" si="15"/>
        <v>#DIV/0!</v>
      </c>
      <c r="N40" s="131" t="e">
        <f t="shared" si="15"/>
        <v>#DIV/0!</v>
      </c>
      <c r="O40" s="131" t="e">
        <f t="shared" si="15"/>
        <v>#DIV/0!</v>
      </c>
      <c r="P40" s="131" t="e">
        <f t="shared" si="15"/>
        <v>#DIV/0!</v>
      </c>
    </row>
    <row r="41" spans="1:16" ht="14.25">
      <c r="A41" s="133" t="s">
        <v>105</v>
      </c>
      <c r="B41" s="137"/>
      <c r="C41" s="137"/>
      <c r="D41" s="137"/>
      <c r="E41" s="137"/>
      <c r="F41" s="137"/>
      <c r="G41" s="137"/>
      <c r="H41" s="158"/>
      <c r="I41" s="137"/>
      <c r="J41" s="137"/>
      <c r="K41" s="137"/>
      <c r="L41" s="137"/>
      <c r="M41" s="137"/>
      <c r="N41" s="137"/>
      <c r="O41" s="137"/>
      <c r="P41" s="112">
        <f>SUM(B41:O41)</f>
        <v>0</v>
      </c>
    </row>
    <row r="42" spans="1:16" ht="14.25">
      <c r="A42" s="138" t="s">
        <v>106</v>
      </c>
      <c r="B42" s="139">
        <f>SUM(B41)</f>
        <v>0</v>
      </c>
      <c r="C42" s="139">
        <f t="shared" ref="C42:P42" si="16">SUM(C41)</f>
        <v>0</v>
      </c>
      <c r="D42" s="139">
        <f t="shared" si="16"/>
        <v>0</v>
      </c>
      <c r="E42" s="139">
        <f t="shared" si="16"/>
        <v>0</v>
      </c>
      <c r="F42" s="139">
        <f t="shared" si="16"/>
        <v>0</v>
      </c>
      <c r="G42" s="139">
        <f t="shared" si="16"/>
        <v>0</v>
      </c>
      <c r="H42" s="139">
        <f t="shared" si="16"/>
        <v>0</v>
      </c>
      <c r="I42" s="139">
        <f t="shared" si="16"/>
        <v>0</v>
      </c>
      <c r="J42" s="139">
        <f t="shared" si="16"/>
        <v>0</v>
      </c>
      <c r="K42" s="139">
        <f t="shared" si="16"/>
        <v>0</v>
      </c>
      <c r="L42" s="139">
        <f t="shared" si="16"/>
        <v>0</v>
      </c>
      <c r="M42" s="139">
        <f t="shared" si="16"/>
        <v>0</v>
      </c>
      <c r="N42" s="139">
        <f t="shared" si="16"/>
        <v>0</v>
      </c>
      <c r="O42" s="139">
        <f t="shared" si="16"/>
        <v>0</v>
      </c>
      <c r="P42" s="139">
        <f t="shared" si="16"/>
        <v>0</v>
      </c>
    </row>
    <row r="43" spans="1:16" ht="14.25">
      <c r="A43" s="138" t="s">
        <v>107</v>
      </c>
      <c r="B43" s="140">
        <f>B39-B42</f>
        <v>0</v>
      </c>
      <c r="C43" s="140">
        <f t="shared" ref="C43:P43" si="17">C39-C42</f>
        <v>0</v>
      </c>
      <c r="D43" s="140">
        <f t="shared" si="17"/>
        <v>0</v>
      </c>
      <c r="E43" s="140">
        <f t="shared" si="17"/>
        <v>0</v>
      </c>
      <c r="F43" s="140">
        <f t="shared" si="17"/>
        <v>0</v>
      </c>
      <c r="G43" s="140">
        <f t="shared" si="17"/>
        <v>0</v>
      </c>
      <c r="H43" s="140">
        <f t="shared" si="17"/>
        <v>0</v>
      </c>
      <c r="I43" s="140">
        <f t="shared" si="17"/>
        <v>0</v>
      </c>
      <c r="J43" s="140">
        <f t="shared" si="17"/>
        <v>0</v>
      </c>
      <c r="K43" s="140">
        <f t="shared" si="17"/>
        <v>0</v>
      </c>
      <c r="L43" s="140">
        <f t="shared" si="17"/>
        <v>0</v>
      </c>
      <c r="M43" s="140">
        <f t="shared" si="17"/>
        <v>0</v>
      </c>
      <c r="N43" s="140">
        <f t="shared" si="17"/>
        <v>0</v>
      </c>
      <c r="O43" s="140">
        <f t="shared" si="17"/>
        <v>0</v>
      </c>
      <c r="P43" s="140">
        <f t="shared" si="17"/>
        <v>0</v>
      </c>
    </row>
    <row r="44" spans="1:16" s="143" customFormat="1" ht="14.25">
      <c r="A44" s="141" t="s">
        <v>108</v>
      </c>
      <c r="B44" s="142" t="e">
        <f>B43/B10</f>
        <v>#DIV/0!</v>
      </c>
      <c r="C44" s="142" t="e">
        <f t="shared" ref="C44:P44" si="18">C43/C10</f>
        <v>#DIV/0!</v>
      </c>
      <c r="D44" s="142" t="e">
        <f t="shared" si="18"/>
        <v>#DIV/0!</v>
      </c>
      <c r="E44" s="142" t="e">
        <f t="shared" si="18"/>
        <v>#DIV/0!</v>
      </c>
      <c r="F44" s="142" t="e">
        <f t="shared" si="18"/>
        <v>#DIV/0!</v>
      </c>
      <c r="G44" s="142" t="e">
        <f t="shared" si="18"/>
        <v>#DIV/0!</v>
      </c>
      <c r="H44" s="142" t="e">
        <f t="shared" si="18"/>
        <v>#DIV/0!</v>
      </c>
      <c r="I44" s="142" t="e">
        <f t="shared" si="18"/>
        <v>#DIV/0!</v>
      </c>
      <c r="J44" s="142" t="e">
        <f t="shared" si="18"/>
        <v>#DIV/0!</v>
      </c>
      <c r="K44" s="142" t="e">
        <f t="shared" si="18"/>
        <v>#DIV/0!</v>
      </c>
      <c r="L44" s="142" t="e">
        <f t="shared" si="18"/>
        <v>#DIV/0!</v>
      </c>
      <c r="M44" s="142" t="e">
        <f t="shared" si="18"/>
        <v>#DIV/0!</v>
      </c>
      <c r="N44" s="142" t="e">
        <f t="shared" si="18"/>
        <v>#DIV/0!</v>
      </c>
      <c r="O44" s="142" t="e">
        <f t="shared" si="18"/>
        <v>#DIV/0!</v>
      </c>
      <c r="P44" s="142" t="e">
        <f t="shared" si="18"/>
        <v>#DIV/0!</v>
      </c>
    </row>
    <row r="45" spans="1:16" s="146" customFormat="1" ht="14.25">
      <c r="A45" s="144"/>
      <c r="B45" s="145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</row>
    <row r="46" spans="1:16" ht="14.25">
      <c r="A46" s="133" t="s">
        <v>121</v>
      </c>
      <c r="B46" s="147"/>
      <c r="C46" s="147"/>
      <c r="D46" s="147"/>
      <c r="E46" s="147"/>
      <c r="F46" s="147"/>
      <c r="G46" s="147"/>
      <c r="H46" s="147"/>
      <c r="I46" s="147"/>
      <c r="J46" s="147"/>
      <c r="K46" s="147"/>
      <c r="L46" s="112"/>
      <c r="M46" s="147"/>
      <c r="N46" s="147"/>
      <c r="O46" s="147"/>
      <c r="P46" s="147">
        <f>SUM(B46:O46)</f>
        <v>0</v>
      </c>
    </row>
    <row r="47" spans="1:16" ht="14.25">
      <c r="A47" s="133" t="s">
        <v>122</v>
      </c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66"/>
      <c r="P47" s="112">
        <f>SUM(B47:O47)</f>
        <v>0</v>
      </c>
    </row>
    <row r="48" spans="1:16" ht="14.25">
      <c r="A48" s="128" t="s">
        <v>123</v>
      </c>
      <c r="B48" s="129">
        <f t="shared" ref="B48:P48" si="19">B46-B47</f>
        <v>0</v>
      </c>
      <c r="C48" s="129">
        <f t="shared" si="19"/>
        <v>0</v>
      </c>
      <c r="D48" s="129">
        <f t="shared" si="19"/>
        <v>0</v>
      </c>
      <c r="E48" s="129">
        <f t="shared" si="19"/>
        <v>0</v>
      </c>
      <c r="F48" s="129">
        <f t="shared" si="19"/>
        <v>0</v>
      </c>
      <c r="G48" s="129">
        <f t="shared" si="19"/>
        <v>0</v>
      </c>
      <c r="H48" s="129">
        <f t="shared" si="19"/>
        <v>0</v>
      </c>
      <c r="I48" s="129">
        <f t="shared" si="19"/>
        <v>0</v>
      </c>
      <c r="J48" s="129">
        <f t="shared" si="19"/>
        <v>0</v>
      </c>
      <c r="K48" s="129">
        <f t="shared" si="19"/>
        <v>0</v>
      </c>
      <c r="L48" s="129">
        <f t="shared" si="19"/>
        <v>0</v>
      </c>
      <c r="M48" s="129">
        <f t="shared" si="19"/>
        <v>0</v>
      </c>
      <c r="N48" s="129">
        <f t="shared" si="19"/>
        <v>0</v>
      </c>
      <c r="O48" s="129">
        <f t="shared" si="19"/>
        <v>0</v>
      </c>
      <c r="P48" s="129">
        <f t="shared" si="19"/>
        <v>0</v>
      </c>
    </row>
    <row r="49" spans="1:16" ht="14.25">
      <c r="A49" s="148"/>
      <c r="B49" s="149"/>
      <c r="C49" s="149"/>
      <c r="D49" s="149"/>
      <c r="E49" s="149"/>
      <c r="F49" s="149"/>
      <c r="G49" s="149"/>
      <c r="H49" s="149"/>
      <c r="I49" s="149"/>
      <c r="J49" s="149"/>
      <c r="K49" s="149"/>
      <c r="L49" s="149"/>
      <c r="M49" s="149"/>
      <c r="N49" s="149"/>
      <c r="O49" s="149"/>
      <c r="P49" s="149"/>
    </row>
    <row r="50" spans="1:16" ht="14.25">
      <c r="A50" s="150" t="s">
        <v>124</v>
      </c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49"/>
      <c r="P50" s="149"/>
    </row>
    <row r="51" spans="1:16" ht="14.25">
      <c r="A51" s="148" t="s">
        <v>125</v>
      </c>
      <c r="B51" s="149">
        <f>IFERROR(B10/B5,0)</f>
        <v>0</v>
      </c>
      <c r="C51" s="149">
        <f t="shared" ref="C51:P51" si="20">IFERROR(C10/C5,0)</f>
        <v>0</v>
      </c>
      <c r="D51" s="149">
        <f t="shared" si="20"/>
        <v>0</v>
      </c>
      <c r="E51" s="149">
        <f t="shared" si="20"/>
        <v>0</v>
      </c>
      <c r="F51" s="149">
        <f t="shared" si="20"/>
        <v>0</v>
      </c>
      <c r="G51" s="149">
        <f t="shared" si="20"/>
        <v>0</v>
      </c>
      <c r="H51" s="149">
        <f t="shared" si="20"/>
        <v>0</v>
      </c>
      <c r="I51" s="149">
        <f t="shared" si="20"/>
        <v>0</v>
      </c>
      <c r="J51" s="149">
        <f t="shared" si="20"/>
        <v>0</v>
      </c>
      <c r="K51" s="149">
        <f t="shared" si="20"/>
        <v>0</v>
      </c>
      <c r="L51" s="149">
        <f t="shared" si="20"/>
        <v>0</v>
      </c>
      <c r="M51" s="149">
        <f t="shared" si="20"/>
        <v>0</v>
      </c>
      <c r="N51" s="149">
        <f t="shared" si="20"/>
        <v>0</v>
      </c>
      <c r="O51" s="149">
        <f t="shared" si="20"/>
        <v>0</v>
      </c>
      <c r="P51" s="149">
        <f t="shared" si="20"/>
        <v>0</v>
      </c>
    </row>
    <row r="52" spans="1:16" ht="14.25">
      <c r="A52" s="148" t="s">
        <v>126</v>
      </c>
      <c r="B52" s="149">
        <f>IFERROR(B13/B5,0)</f>
        <v>0</v>
      </c>
      <c r="C52" s="149">
        <f t="shared" ref="C52:P52" si="21">IFERROR(C13/C5,0)</f>
        <v>0</v>
      </c>
      <c r="D52" s="149">
        <f t="shared" si="21"/>
        <v>0</v>
      </c>
      <c r="E52" s="149">
        <f t="shared" si="21"/>
        <v>0</v>
      </c>
      <c r="F52" s="149">
        <f t="shared" si="21"/>
        <v>0</v>
      </c>
      <c r="G52" s="149">
        <f t="shared" si="21"/>
        <v>0</v>
      </c>
      <c r="H52" s="149">
        <f t="shared" si="21"/>
        <v>0</v>
      </c>
      <c r="I52" s="149">
        <f t="shared" si="21"/>
        <v>0</v>
      </c>
      <c r="J52" s="149">
        <f t="shared" si="21"/>
        <v>0</v>
      </c>
      <c r="K52" s="149">
        <f t="shared" si="21"/>
        <v>0</v>
      </c>
      <c r="L52" s="149">
        <f t="shared" si="21"/>
        <v>0</v>
      </c>
      <c r="M52" s="149">
        <f t="shared" si="21"/>
        <v>0</v>
      </c>
      <c r="N52" s="149">
        <f t="shared" si="21"/>
        <v>0</v>
      </c>
      <c r="O52" s="149">
        <f t="shared" si="21"/>
        <v>0</v>
      </c>
      <c r="P52" s="149">
        <f t="shared" si="21"/>
        <v>0</v>
      </c>
    </row>
    <row r="53" spans="1:16" ht="14.25">
      <c r="A53" s="148" t="s">
        <v>127</v>
      </c>
      <c r="B53" s="149">
        <f>IFERROR(B10/(B13+B26),0)</f>
        <v>0</v>
      </c>
      <c r="C53" s="149">
        <f t="shared" ref="C53:P53" si="22">IFERROR(C10/(C13+C26),0)</f>
        <v>0</v>
      </c>
      <c r="D53" s="149">
        <f t="shared" si="22"/>
        <v>0</v>
      </c>
      <c r="E53" s="149">
        <f t="shared" si="22"/>
        <v>0</v>
      </c>
      <c r="F53" s="149">
        <f t="shared" si="22"/>
        <v>0</v>
      </c>
      <c r="G53" s="149">
        <f t="shared" si="22"/>
        <v>0</v>
      </c>
      <c r="H53" s="149">
        <f t="shared" si="22"/>
        <v>0</v>
      </c>
      <c r="I53" s="149">
        <f t="shared" si="22"/>
        <v>0</v>
      </c>
      <c r="J53" s="149">
        <f t="shared" si="22"/>
        <v>0</v>
      </c>
      <c r="K53" s="149">
        <f t="shared" si="22"/>
        <v>0</v>
      </c>
      <c r="L53" s="149">
        <f t="shared" si="22"/>
        <v>0</v>
      </c>
      <c r="M53" s="149">
        <f t="shared" si="22"/>
        <v>0</v>
      </c>
      <c r="N53" s="149">
        <f t="shared" si="22"/>
        <v>0</v>
      </c>
      <c r="O53" s="149">
        <f t="shared" si="22"/>
        <v>0</v>
      </c>
      <c r="P53" s="149">
        <f t="shared" si="22"/>
        <v>0</v>
      </c>
    </row>
    <row r="54" spans="1:16" ht="14.25">
      <c r="A54" s="148" t="s">
        <v>128</v>
      </c>
      <c r="B54" s="149">
        <f>IFERROR((B15+B26)/B10,0)</f>
        <v>0</v>
      </c>
      <c r="C54" s="149">
        <f t="shared" ref="C54:P54" si="23">IFERROR((C15+C26)/C10,0)</f>
        <v>0</v>
      </c>
      <c r="D54" s="149">
        <f t="shared" si="23"/>
        <v>0</v>
      </c>
      <c r="E54" s="149">
        <f t="shared" si="23"/>
        <v>0</v>
      </c>
      <c r="F54" s="149">
        <f t="shared" si="23"/>
        <v>0</v>
      </c>
      <c r="G54" s="149">
        <f t="shared" si="23"/>
        <v>0</v>
      </c>
      <c r="H54" s="149">
        <f t="shared" si="23"/>
        <v>0</v>
      </c>
      <c r="I54" s="149">
        <f t="shared" si="23"/>
        <v>0</v>
      </c>
      <c r="J54" s="149">
        <f t="shared" si="23"/>
        <v>0</v>
      </c>
      <c r="K54" s="149">
        <f t="shared" si="23"/>
        <v>0</v>
      </c>
      <c r="L54" s="149">
        <f t="shared" si="23"/>
        <v>0</v>
      </c>
      <c r="M54" s="149">
        <f t="shared" si="23"/>
        <v>0</v>
      </c>
      <c r="N54" s="149">
        <f t="shared" si="23"/>
        <v>0</v>
      </c>
      <c r="O54" s="149">
        <f t="shared" si="23"/>
        <v>0</v>
      </c>
      <c r="P54" s="149">
        <f t="shared" si="23"/>
        <v>0</v>
      </c>
    </row>
    <row r="55" spans="1:16" ht="14.25">
      <c r="A55" s="149"/>
      <c r="B55" s="149"/>
      <c r="C55" s="149"/>
      <c r="D55" s="149"/>
      <c r="E55" s="149"/>
      <c r="F55" s="149"/>
      <c r="G55" s="149"/>
      <c r="H55" s="149"/>
      <c r="I55" s="149"/>
      <c r="J55" s="149"/>
      <c r="K55" s="149"/>
      <c r="L55" s="149"/>
      <c r="M55" s="149"/>
      <c r="N55" s="149"/>
      <c r="O55" s="149"/>
      <c r="P55" s="149"/>
    </row>
    <row r="56" spans="1:16" ht="14.25">
      <c r="A56" s="149"/>
      <c r="B56" s="149"/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</row>
    <row r="57" spans="1:16" ht="14.25">
      <c r="A57" s="149"/>
      <c r="B57" s="149"/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</row>
    <row r="58" spans="1:16" ht="14.25">
      <c r="A58" s="149"/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</row>
    <row r="59" spans="1:16" ht="14.25">
      <c r="A59" s="149"/>
      <c r="B59" s="149"/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</row>
    <row r="60" spans="1:16" ht="14.25">
      <c r="A60" s="149"/>
      <c r="B60" s="149"/>
      <c r="C60" s="149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</row>
    <row r="61" spans="1:16" ht="14.25">
      <c r="A61" s="149"/>
      <c r="B61" s="149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</row>
    <row r="62" spans="1:16" ht="14.25">
      <c r="A62" s="149"/>
      <c r="B62" s="149"/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</row>
    <row r="63" spans="1:16" ht="14.25">
      <c r="A63" s="149"/>
      <c r="B63" s="149"/>
      <c r="C63" s="149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</row>
    <row r="64" spans="1:16" ht="14.25">
      <c r="A64" s="149"/>
      <c r="B64" s="149"/>
      <c r="C64" s="149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</row>
    <row r="65" spans="1:16" ht="14.25">
      <c r="A65" s="149"/>
      <c r="B65" s="149"/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</row>
  </sheetData>
  <autoFilter ref="A3:P36"/>
  <phoneticPr fontId="12" type="noConversion"/>
  <conditionalFormatting sqref="B3:P3">
    <cfRule type="cellIs" dxfId="166" priority="10" operator="lessThan">
      <formula>0</formula>
    </cfRule>
    <cfRule type="cellIs" dxfId="165" priority="11" operator="lessThan">
      <formula>0</formula>
    </cfRule>
  </conditionalFormatting>
  <conditionalFormatting sqref="H42:H1048576 A1:A1048576 B1:N3 B10:G1048576 B8:K8 L7:N8 I10:N1048576 O1:O5 H10:H40 O7:O1048576 P1:XFD1048576">
    <cfRule type="cellIs" dxfId="164" priority="9" operator="lessThan">
      <formula>0</formula>
    </cfRule>
  </conditionalFormatting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2:P6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O46" sqref="B46:O47"/>
    </sheetView>
  </sheetViews>
  <sheetFormatPr defaultRowHeight="11.25"/>
  <cols>
    <col min="1" max="1" width="32.140625" style="107" customWidth="1"/>
    <col min="2" max="14" width="14.85546875" style="107" customWidth="1"/>
    <col min="15" max="15" width="13.28515625" style="107" customWidth="1"/>
    <col min="16" max="16" width="14.85546875" style="107" customWidth="1"/>
    <col min="17" max="16384" width="9.140625" style="107"/>
  </cols>
  <sheetData>
    <row r="2" spans="1:16">
      <c r="A2" s="108" t="s">
        <v>233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</row>
    <row r="3" spans="1:16" s="111" customFormat="1" ht="16.5" customHeight="1">
      <c r="A3" s="109" t="s">
        <v>3</v>
      </c>
      <c r="B3" s="151" t="s">
        <v>220</v>
      </c>
      <c r="C3" s="151" t="s">
        <v>221</v>
      </c>
      <c r="D3" s="151" t="s">
        <v>222</v>
      </c>
      <c r="E3" s="151" t="s">
        <v>223</v>
      </c>
      <c r="F3" s="151" t="s">
        <v>224</v>
      </c>
      <c r="G3" s="151" t="s">
        <v>225</v>
      </c>
      <c r="H3" s="151" t="s">
        <v>226</v>
      </c>
      <c r="I3" s="152" t="s">
        <v>227</v>
      </c>
      <c r="J3" s="152" t="s">
        <v>228</v>
      </c>
      <c r="K3" s="152" t="s">
        <v>229</v>
      </c>
      <c r="L3" s="152" t="s">
        <v>230</v>
      </c>
      <c r="M3" s="152" t="s">
        <v>231</v>
      </c>
      <c r="N3" s="152" t="s">
        <v>232</v>
      </c>
      <c r="O3" s="110" t="s">
        <v>153</v>
      </c>
      <c r="P3" s="110" t="s">
        <v>154</v>
      </c>
    </row>
    <row r="4" spans="1:16" s="156" customFormat="1" ht="14.25">
      <c r="A4" s="154" t="s">
        <v>96</v>
      </c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55"/>
      <c r="P4" s="155">
        <f>SUM(B4:O4)</f>
        <v>0</v>
      </c>
    </row>
    <row r="5" spans="1:16" s="156" customFormat="1" ht="14.25">
      <c r="A5" s="157" t="s">
        <v>155</v>
      </c>
      <c r="B5" s="161"/>
      <c r="C5" s="161"/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55"/>
      <c r="P5" s="155">
        <f>SUM(B5:O5)</f>
        <v>0</v>
      </c>
    </row>
    <row r="6" spans="1:16" ht="14.25">
      <c r="A6" s="113" t="s">
        <v>20</v>
      </c>
      <c r="B6" s="158"/>
      <c r="C6" s="158"/>
      <c r="D6" s="162"/>
      <c r="E6" s="162"/>
      <c r="F6" s="162"/>
      <c r="G6" s="162"/>
      <c r="H6" s="158"/>
      <c r="I6" s="158"/>
      <c r="J6" s="162"/>
      <c r="K6" s="162"/>
      <c r="L6" s="162"/>
      <c r="M6" s="162"/>
      <c r="N6" s="162"/>
      <c r="O6" s="158"/>
      <c r="P6" s="112">
        <f>SUM(B6:O6)</f>
        <v>0</v>
      </c>
    </row>
    <row r="7" spans="1:16" ht="14.25">
      <c r="A7" s="114" t="s">
        <v>92</v>
      </c>
      <c r="B7" s="163"/>
      <c r="C7" s="163"/>
      <c r="D7" s="164"/>
      <c r="E7" s="164"/>
      <c r="F7" s="164"/>
      <c r="G7" s="164"/>
      <c r="H7" s="163"/>
      <c r="I7" s="163"/>
      <c r="J7" s="158"/>
      <c r="K7" s="164"/>
      <c r="L7" s="115"/>
      <c r="M7" s="115"/>
      <c r="N7" s="115"/>
      <c r="O7" s="115"/>
      <c r="P7" s="115">
        <f>SUM(B7:O7)</f>
        <v>0</v>
      </c>
    </row>
    <row r="8" spans="1:16" ht="14.25">
      <c r="A8" s="116" t="s">
        <v>21</v>
      </c>
      <c r="B8" s="117">
        <f t="shared" ref="B8:P8" si="0">B6-B7</f>
        <v>0</v>
      </c>
      <c r="C8" s="117">
        <f t="shared" si="0"/>
        <v>0</v>
      </c>
      <c r="D8" s="117">
        <f t="shared" si="0"/>
        <v>0</v>
      </c>
      <c r="E8" s="117">
        <f t="shared" si="0"/>
        <v>0</v>
      </c>
      <c r="F8" s="117">
        <f t="shared" si="0"/>
        <v>0</v>
      </c>
      <c r="G8" s="117">
        <f t="shared" si="0"/>
        <v>0</v>
      </c>
      <c r="H8" s="117">
        <f t="shared" si="0"/>
        <v>0</v>
      </c>
      <c r="I8" s="117">
        <f t="shared" si="0"/>
        <v>0</v>
      </c>
      <c r="J8" s="117">
        <f t="shared" si="0"/>
        <v>0</v>
      </c>
      <c r="K8" s="117">
        <f t="shared" si="0"/>
        <v>0</v>
      </c>
      <c r="L8" s="117">
        <f t="shared" si="0"/>
        <v>0</v>
      </c>
      <c r="M8" s="117">
        <f t="shared" si="0"/>
        <v>0</v>
      </c>
      <c r="N8" s="117">
        <f t="shared" si="0"/>
        <v>0</v>
      </c>
      <c r="O8" s="117">
        <f t="shared" si="0"/>
        <v>0</v>
      </c>
      <c r="P8" s="117">
        <f t="shared" si="0"/>
        <v>0</v>
      </c>
    </row>
    <row r="9" spans="1:16" ht="14.25">
      <c r="A9" s="118" t="s">
        <v>22</v>
      </c>
      <c r="B9" s="163"/>
      <c r="C9" s="163"/>
      <c r="D9" s="164"/>
      <c r="E9" s="164"/>
      <c r="F9" s="164"/>
      <c r="G9" s="164"/>
      <c r="H9" s="163"/>
      <c r="I9" s="163"/>
      <c r="J9" s="158"/>
      <c r="K9" s="164"/>
      <c r="L9" s="164"/>
      <c r="M9" s="164"/>
      <c r="N9" s="164"/>
      <c r="O9" s="119"/>
      <c r="P9" s="119">
        <f>SUM(B9:O9)</f>
        <v>0</v>
      </c>
    </row>
    <row r="10" spans="1:16" ht="14.25">
      <c r="A10" s="120" t="s">
        <v>23</v>
      </c>
      <c r="B10" s="121">
        <f t="shared" ref="B10:P10" si="1">B8-B9</f>
        <v>0</v>
      </c>
      <c r="C10" s="121">
        <f t="shared" si="1"/>
        <v>0</v>
      </c>
      <c r="D10" s="121">
        <f t="shared" si="1"/>
        <v>0</v>
      </c>
      <c r="E10" s="121">
        <f t="shared" si="1"/>
        <v>0</v>
      </c>
      <c r="F10" s="121">
        <f t="shared" si="1"/>
        <v>0</v>
      </c>
      <c r="G10" s="121">
        <f t="shared" si="1"/>
        <v>0</v>
      </c>
      <c r="H10" s="121">
        <f t="shared" si="1"/>
        <v>0</v>
      </c>
      <c r="I10" s="121">
        <f t="shared" si="1"/>
        <v>0</v>
      </c>
      <c r="J10" s="121">
        <f t="shared" si="1"/>
        <v>0</v>
      </c>
      <c r="K10" s="121">
        <f t="shared" si="1"/>
        <v>0</v>
      </c>
      <c r="L10" s="121">
        <f t="shared" si="1"/>
        <v>0</v>
      </c>
      <c r="M10" s="121">
        <f t="shared" si="1"/>
        <v>0</v>
      </c>
      <c r="N10" s="121">
        <f t="shared" si="1"/>
        <v>0</v>
      </c>
      <c r="O10" s="121">
        <f t="shared" si="1"/>
        <v>0</v>
      </c>
      <c r="P10" s="121">
        <f t="shared" si="1"/>
        <v>0</v>
      </c>
    </row>
    <row r="11" spans="1:16" ht="14.25">
      <c r="A11" s="113" t="s">
        <v>98</v>
      </c>
      <c r="B11" s="112"/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>
        <f>SUM(B11:O11)</f>
        <v>0</v>
      </c>
    </row>
    <row r="12" spans="1:16" ht="14.25">
      <c r="A12" s="113" t="s">
        <v>99</v>
      </c>
      <c r="B12" s="112"/>
      <c r="C12" s="112"/>
      <c r="D12" s="112"/>
      <c r="E12" s="112"/>
      <c r="F12" s="112"/>
      <c r="G12" s="112"/>
      <c r="H12" s="11"/>
      <c r="I12" s="112"/>
      <c r="J12" s="112"/>
      <c r="K12" s="112"/>
      <c r="L12" s="112"/>
      <c r="M12" s="112"/>
      <c r="N12" s="112"/>
      <c r="O12" s="112"/>
      <c r="P12" s="112">
        <f>SUM(B12:O12)</f>
        <v>0</v>
      </c>
    </row>
    <row r="13" spans="1:16" ht="14.25">
      <c r="A13" s="122" t="s">
        <v>24</v>
      </c>
      <c r="B13" s="123">
        <f t="shared" ref="B13:P13" si="2">B14+B15</f>
        <v>0</v>
      </c>
      <c r="C13" s="123">
        <f t="shared" si="2"/>
        <v>0</v>
      </c>
      <c r="D13" s="123">
        <f t="shared" si="2"/>
        <v>0</v>
      </c>
      <c r="E13" s="123">
        <f t="shared" si="2"/>
        <v>0</v>
      </c>
      <c r="F13" s="123">
        <f t="shared" si="2"/>
        <v>0</v>
      </c>
      <c r="G13" s="123">
        <f t="shared" si="2"/>
        <v>0</v>
      </c>
      <c r="H13" s="123">
        <f t="shared" si="2"/>
        <v>0</v>
      </c>
      <c r="I13" s="123">
        <f t="shared" si="2"/>
        <v>0</v>
      </c>
      <c r="J13" s="123">
        <f t="shared" si="2"/>
        <v>0</v>
      </c>
      <c r="K13" s="123">
        <f t="shared" si="2"/>
        <v>0</v>
      </c>
      <c r="L13" s="123">
        <f t="shared" si="2"/>
        <v>0</v>
      </c>
      <c r="M13" s="123">
        <f t="shared" si="2"/>
        <v>0</v>
      </c>
      <c r="N13" s="123">
        <f t="shared" si="2"/>
        <v>0</v>
      </c>
      <c r="O13" s="123">
        <f t="shared" si="2"/>
        <v>0</v>
      </c>
      <c r="P13" s="123">
        <f t="shared" si="2"/>
        <v>0</v>
      </c>
    </row>
    <row r="14" spans="1:16" ht="14.25">
      <c r="A14" s="124" t="s">
        <v>25</v>
      </c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>
        <f>SUM(B14:O14)</f>
        <v>0</v>
      </c>
    </row>
    <row r="15" spans="1:16" s="125" customFormat="1" ht="14.25">
      <c r="A15" s="124" t="s">
        <v>110</v>
      </c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>
        <f t="shared" ref="P15:P20" si="3">SUM(B15:O15)</f>
        <v>0</v>
      </c>
    </row>
    <row r="16" spans="1:16" ht="14.25">
      <c r="A16" s="113" t="s">
        <v>26</v>
      </c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>
        <f t="shared" si="3"/>
        <v>0</v>
      </c>
    </row>
    <row r="17" spans="1:16" ht="14.25">
      <c r="A17" s="113" t="s">
        <v>111</v>
      </c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>
        <f t="shared" si="3"/>
        <v>0</v>
      </c>
    </row>
    <row r="18" spans="1:16" ht="14.25">
      <c r="A18" s="113" t="s">
        <v>112</v>
      </c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>
        <f t="shared" si="3"/>
        <v>0</v>
      </c>
    </row>
    <row r="19" spans="1:16" s="126" customFormat="1" ht="14.25">
      <c r="A19" s="113" t="s">
        <v>113</v>
      </c>
      <c r="B19" s="112"/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>
        <f t="shared" si="3"/>
        <v>0</v>
      </c>
    </row>
    <row r="20" spans="1:16" ht="14.25">
      <c r="A20" s="113" t="s">
        <v>114</v>
      </c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>
        <f t="shared" si="3"/>
        <v>0</v>
      </c>
    </row>
    <row r="21" spans="1:16" ht="14.25">
      <c r="A21" s="120" t="s">
        <v>93</v>
      </c>
      <c r="B21" s="127">
        <f t="shared" ref="B21:P21" si="4">SUM(B11:B13,B16:B20)</f>
        <v>0</v>
      </c>
      <c r="C21" s="127">
        <f t="shared" si="4"/>
        <v>0</v>
      </c>
      <c r="D21" s="127">
        <f t="shared" si="4"/>
        <v>0</v>
      </c>
      <c r="E21" s="127">
        <f t="shared" si="4"/>
        <v>0</v>
      </c>
      <c r="F21" s="127">
        <f t="shared" si="4"/>
        <v>0</v>
      </c>
      <c r="G21" s="127">
        <f t="shared" si="4"/>
        <v>0</v>
      </c>
      <c r="H21" s="127">
        <f t="shared" si="4"/>
        <v>0</v>
      </c>
      <c r="I21" s="127">
        <f t="shared" si="4"/>
        <v>0</v>
      </c>
      <c r="J21" s="127">
        <f t="shared" si="4"/>
        <v>0</v>
      </c>
      <c r="K21" s="127">
        <f t="shared" si="4"/>
        <v>0</v>
      </c>
      <c r="L21" s="127">
        <f t="shared" si="4"/>
        <v>0</v>
      </c>
      <c r="M21" s="127">
        <f t="shared" si="4"/>
        <v>0</v>
      </c>
      <c r="N21" s="127">
        <f t="shared" si="4"/>
        <v>0</v>
      </c>
      <c r="O21" s="127">
        <f t="shared" si="4"/>
        <v>0</v>
      </c>
      <c r="P21" s="127">
        <f t="shared" si="4"/>
        <v>0</v>
      </c>
    </row>
    <row r="22" spans="1:16" ht="14.25">
      <c r="A22" s="128" t="s">
        <v>27</v>
      </c>
      <c r="B22" s="129">
        <f t="shared" ref="B22:P22" si="5">B10-B21</f>
        <v>0</v>
      </c>
      <c r="C22" s="129">
        <f t="shared" si="5"/>
        <v>0</v>
      </c>
      <c r="D22" s="129">
        <f t="shared" si="5"/>
        <v>0</v>
      </c>
      <c r="E22" s="129">
        <f t="shared" si="5"/>
        <v>0</v>
      </c>
      <c r="F22" s="129">
        <f t="shared" si="5"/>
        <v>0</v>
      </c>
      <c r="G22" s="129">
        <f t="shared" si="5"/>
        <v>0</v>
      </c>
      <c r="H22" s="129">
        <f t="shared" si="5"/>
        <v>0</v>
      </c>
      <c r="I22" s="129">
        <f t="shared" si="5"/>
        <v>0</v>
      </c>
      <c r="J22" s="129">
        <f t="shared" si="5"/>
        <v>0</v>
      </c>
      <c r="K22" s="129">
        <f t="shared" si="5"/>
        <v>0</v>
      </c>
      <c r="L22" s="129">
        <f t="shared" si="5"/>
        <v>0</v>
      </c>
      <c r="M22" s="129">
        <f t="shared" si="5"/>
        <v>0</v>
      </c>
      <c r="N22" s="129">
        <f t="shared" si="5"/>
        <v>0</v>
      </c>
      <c r="O22" s="129">
        <f t="shared" si="5"/>
        <v>0</v>
      </c>
      <c r="P22" s="129">
        <f t="shared" si="5"/>
        <v>0</v>
      </c>
    </row>
    <row r="23" spans="1:16" s="132" customFormat="1" ht="14.25">
      <c r="A23" s="130" t="s">
        <v>28</v>
      </c>
      <c r="B23" s="131" t="e">
        <f t="shared" ref="B23:P23" si="6">B22/B10</f>
        <v>#DIV/0!</v>
      </c>
      <c r="C23" s="131" t="e">
        <f t="shared" si="6"/>
        <v>#DIV/0!</v>
      </c>
      <c r="D23" s="131" t="e">
        <f t="shared" si="6"/>
        <v>#DIV/0!</v>
      </c>
      <c r="E23" s="131" t="e">
        <f t="shared" si="6"/>
        <v>#DIV/0!</v>
      </c>
      <c r="F23" s="131" t="e">
        <f t="shared" si="6"/>
        <v>#DIV/0!</v>
      </c>
      <c r="G23" s="131" t="e">
        <f t="shared" si="6"/>
        <v>#DIV/0!</v>
      </c>
      <c r="H23" s="131" t="e">
        <f t="shared" si="6"/>
        <v>#DIV/0!</v>
      </c>
      <c r="I23" s="131" t="e">
        <f t="shared" si="6"/>
        <v>#DIV/0!</v>
      </c>
      <c r="J23" s="131" t="e">
        <f t="shared" si="6"/>
        <v>#DIV/0!</v>
      </c>
      <c r="K23" s="131" t="e">
        <f t="shared" si="6"/>
        <v>#DIV/0!</v>
      </c>
      <c r="L23" s="131" t="e">
        <f t="shared" si="6"/>
        <v>#DIV/0!</v>
      </c>
      <c r="M23" s="131" t="e">
        <f t="shared" si="6"/>
        <v>#DIV/0!</v>
      </c>
      <c r="N23" s="131" t="e">
        <f t="shared" si="6"/>
        <v>#DIV/0!</v>
      </c>
      <c r="O23" s="131" t="e">
        <f t="shared" si="6"/>
        <v>#DIV/0!</v>
      </c>
      <c r="P23" s="131" t="e">
        <f t="shared" si="6"/>
        <v>#DIV/0!</v>
      </c>
    </row>
    <row r="24" spans="1:16" ht="15.75" customHeight="1">
      <c r="A24" s="133" t="s">
        <v>100</v>
      </c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>
        <f>SUM(B24:O24)</f>
        <v>0</v>
      </c>
    </row>
    <row r="25" spans="1:16" ht="14.25">
      <c r="A25" s="133" t="s">
        <v>101</v>
      </c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>
        <f>SUM(B25:O25)</f>
        <v>0</v>
      </c>
    </row>
    <row r="26" spans="1:16" s="125" customFormat="1" ht="14.25">
      <c r="A26" s="133" t="s">
        <v>29</v>
      </c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>
        <f>SUM(B26:O26)</f>
        <v>0</v>
      </c>
    </row>
    <row r="27" spans="1:16" ht="14.25">
      <c r="A27" s="128" t="s">
        <v>30</v>
      </c>
      <c r="B27" s="129">
        <f>SUM(B24:B26)</f>
        <v>0</v>
      </c>
      <c r="C27" s="129">
        <f t="shared" ref="C27:P27" si="7">SUM(C24:C26)</f>
        <v>0</v>
      </c>
      <c r="D27" s="129">
        <f t="shared" si="7"/>
        <v>0</v>
      </c>
      <c r="E27" s="129">
        <f t="shared" si="7"/>
        <v>0</v>
      </c>
      <c r="F27" s="129">
        <f t="shared" si="7"/>
        <v>0</v>
      </c>
      <c r="G27" s="129">
        <f t="shared" si="7"/>
        <v>0</v>
      </c>
      <c r="H27" s="129">
        <f t="shared" si="7"/>
        <v>0</v>
      </c>
      <c r="I27" s="129">
        <f t="shared" si="7"/>
        <v>0</v>
      </c>
      <c r="J27" s="129">
        <f t="shared" si="7"/>
        <v>0</v>
      </c>
      <c r="K27" s="129">
        <f t="shared" si="7"/>
        <v>0</v>
      </c>
      <c r="L27" s="129">
        <f t="shared" si="7"/>
        <v>0</v>
      </c>
      <c r="M27" s="129">
        <f t="shared" si="7"/>
        <v>0</v>
      </c>
      <c r="N27" s="129">
        <f t="shared" si="7"/>
        <v>0</v>
      </c>
      <c r="O27" s="129">
        <f t="shared" si="7"/>
        <v>0</v>
      </c>
      <c r="P27" s="129">
        <f t="shared" si="7"/>
        <v>0</v>
      </c>
    </row>
    <row r="28" spans="1:16" s="132" customFormat="1" ht="14.25">
      <c r="A28" s="130" t="s">
        <v>102</v>
      </c>
      <c r="B28" s="131" t="e">
        <f>B27/B10</f>
        <v>#DIV/0!</v>
      </c>
      <c r="C28" s="131" t="e">
        <f t="shared" ref="C28:P28" si="8">C27/C10</f>
        <v>#DIV/0!</v>
      </c>
      <c r="D28" s="131" t="e">
        <f t="shared" si="8"/>
        <v>#DIV/0!</v>
      </c>
      <c r="E28" s="131" t="e">
        <f t="shared" si="8"/>
        <v>#DIV/0!</v>
      </c>
      <c r="F28" s="131" t="e">
        <f t="shared" si="8"/>
        <v>#DIV/0!</v>
      </c>
      <c r="G28" s="131" t="e">
        <f t="shared" si="8"/>
        <v>#DIV/0!</v>
      </c>
      <c r="H28" s="131" t="e">
        <f t="shared" si="8"/>
        <v>#DIV/0!</v>
      </c>
      <c r="I28" s="131" t="e">
        <f t="shared" si="8"/>
        <v>#DIV/0!</v>
      </c>
      <c r="J28" s="131" t="e">
        <f t="shared" si="8"/>
        <v>#DIV/0!</v>
      </c>
      <c r="K28" s="131" t="e">
        <f t="shared" si="8"/>
        <v>#DIV/0!</v>
      </c>
      <c r="L28" s="131" t="e">
        <f t="shared" si="8"/>
        <v>#DIV/0!</v>
      </c>
      <c r="M28" s="131" t="e">
        <f t="shared" si="8"/>
        <v>#DIV/0!</v>
      </c>
      <c r="N28" s="131" t="e">
        <f t="shared" si="8"/>
        <v>#DIV/0!</v>
      </c>
      <c r="O28" s="131" t="e">
        <f t="shared" si="8"/>
        <v>#DIV/0!</v>
      </c>
      <c r="P28" s="131" t="e">
        <f t="shared" si="8"/>
        <v>#DIV/0!</v>
      </c>
    </row>
    <row r="29" spans="1:16" ht="14.25">
      <c r="A29" s="128" t="s">
        <v>94</v>
      </c>
      <c r="B29" s="134">
        <f>B22-B27</f>
        <v>0</v>
      </c>
      <c r="C29" s="134">
        <f t="shared" ref="C29:P29" si="9">C22-C27</f>
        <v>0</v>
      </c>
      <c r="D29" s="134">
        <f t="shared" si="9"/>
        <v>0</v>
      </c>
      <c r="E29" s="134">
        <f t="shared" si="9"/>
        <v>0</v>
      </c>
      <c r="F29" s="134">
        <f t="shared" si="9"/>
        <v>0</v>
      </c>
      <c r="G29" s="134">
        <f t="shared" si="9"/>
        <v>0</v>
      </c>
      <c r="H29" s="134">
        <f t="shared" si="9"/>
        <v>0</v>
      </c>
      <c r="I29" s="134">
        <f t="shared" si="9"/>
        <v>0</v>
      </c>
      <c r="J29" s="134">
        <f t="shared" si="9"/>
        <v>0</v>
      </c>
      <c r="K29" s="134">
        <f t="shared" si="9"/>
        <v>0</v>
      </c>
      <c r="L29" s="134">
        <f t="shared" si="9"/>
        <v>0</v>
      </c>
      <c r="M29" s="134">
        <f t="shared" si="9"/>
        <v>0</v>
      </c>
      <c r="N29" s="134">
        <f t="shared" si="9"/>
        <v>0</v>
      </c>
      <c r="O29" s="134">
        <f t="shared" si="9"/>
        <v>0</v>
      </c>
      <c r="P29" s="134">
        <f t="shared" si="9"/>
        <v>0</v>
      </c>
    </row>
    <row r="30" spans="1:16" s="132" customFormat="1" ht="14.25">
      <c r="A30" s="130" t="s">
        <v>162</v>
      </c>
      <c r="B30" s="131" t="e">
        <f t="shared" ref="B30:P30" si="10">B29/B10</f>
        <v>#DIV/0!</v>
      </c>
      <c r="C30" s="131" t="e">
        <f t="shared" si="10"/>
        <v>#DIV/0!</v>
      </c>
      <c r="D30" s="131" t="e">
        <f t="shared" si="10"/>
        <v>#DIV/0!</v>
      </c>
      <c r="E30" s="131" t="e">
        <f t="shared" si="10"/>
        <v>#DIV/0!</v>
      </c>
      <c r="F30" s="131" t="e">
        <f t="shared" si="10"/>
        <v>#DIV/0!</v>
      </c>
      <c r="G30" s="131" t="e">
        <f t="shared" si="10"/>
        <v>#DIV/0!</v>
      </c>
      <c r="H30" s="131" t="e">
        <f t="shared" si="10"/>
        <v>#DIV/0!</v>
      </c>
      <c r="I30" s="131" t="e">
        <f t="shared" si="10"/>
        <v>#DIV/0!</v>
      </c>
      <c r="J30" s="131" t="e">
        <f t="shared" si="10"/>
        <v>#DIV/0!</v>
      </c>
      <c r="K30" s="131" t="e">
        <f t="shared" si="10"/>
        <v>#DIV/0!</v>
      </c>
      <c r="L30" s="131" t="e">
        <f t="shared" si="10"/>
        <v>#DIV/0!</v>
      </c>
      <c r="M30" s="131" t="e">
        <f t="shared" si="10"/>
        <v>#DIV/0!</v>
      </c>
      <c r="N30" s="131" t="e">
        <f t="shared" si="10"/>
        <v>#DIV/0!</v>
      </c>
      <c r="O30" s="131" t="e">
        <f t="shared" si="10"/>
        <v>#DIV/0!</v>
      </c>
      <c r="P30" s="131" t="e">
        <f t="shared" si="10"/>
        <v>#DIV/0!</v>
      </c>
    </row>
    <row r="31" spans="1:16" ht="14.25">
      <c r="A31" s="133" t="s">
        <v>103</v>
      </c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>
        <f>SUM(B31:O31)</f>
        <v>0</v>
      </c>
    </row>
    <row r="32" spans="1:16" ht="14.25">
      <c r="A32" s="133" t="s">
        <v>164</v>
      </c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>
        <f>SUM(B32:O32)</f>
        <v>0</v>
      </c>
    </row>
    <row r="33" spans="1:16" ht="14.25">
      <c r="A33" s="133" t="s">
        <v>117</v>
      </c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>
        <f>SUM(B33:O33)</f>
        <v>0</v>
      </c>
    </row>
    <row r="34" spans="1:16" ht="14.25">
      <c r="A34" s="128" t="s">
        <v>106</v>
      </c>
      <c r="B34" s="129">
        <f t="shared" ref="B34:P34" si="11">B31+B32+B33</f>
        <v>0</v>
      </c>
      <c r="C34" s="129">
        <f t="shared" si="11"/>
        <v>0</v>
      </c>
      <c r="D34" s="129">
        <f t="shared" si="11"/>
        <v>0</v>
      </c>
      <c r="E34" s="129">
        <f t="shared" si="11"/>
        <v>0</v>
      </c>
      <c r="F34" s="129">
        <f t="shared" si="11"/>
        <v>0</v>
      </c>
      <c r="G34" s="129">
        <f t="shared" si="11"/>
        <v>0</v>
      </c>
      <c r="H34" s="129">
        <f t="shared" si="11"/>
        <v>0</v>
      </c>
      <c r="I34" s="129">
        <f t="shared" si="11"/>
        <v>0</v>
      </c>
      <c r="J34" s="129">
        <f t="shared" si="11"/>
        <v>0</v>
      </c>
      <c r="K34" s="129">
        <f t="shared" si="11"/>
        <v>0</v>
      </c>
      <c r="L34" s="129">
        <f t="shared" si="11"/>
        <v>0</v>
      </c>
      <c r="M34" s="129">
        <f t="shared" si="11"/>
        <v>0</v>
      </c>
      <c r="N34" s="129">
        <f t="shared" si="11"/>
        <v>0</v>
      </c>
      <c r="O34" s="129">
        <f t="shared" si="11"/>
        <v>0</v>
      </c>
      <c r="P34" s="129">
        <f t="shared" si="11"/>
        <v>0</v>
      </c>
    </row>
    <row r="35" spans="1:16" ht="14.25">
      <c r="A35" s="128" t="s">
        <v>118</v>
      </c>
      <c r="B35" s="134">
        <f>B29-B34</f>
        <v>0</v>
      </c>
      <c r="C35" s="134">
        <f t="shared" ref="C35:P35" si="12">C29-C34</f>
        <v>0</v>
      </c>
      <c r="D35" s="134">
        <f t="shared" si="12"/>
        <v>0</v>
      </c>
      <c r="E35" s="134">
        <f t="shared" si="12"/>
        <v>0</v>
      </c>
      <c r="F35" s="134">
        <f t="shared" si="12"/>
        <v>0</v>
      </c>
      <c r="G35" s="134">
        <f t="shared" si="12"/>
        <v>0</v>
      </c>
      <c r="H35" s="134">
        <f t="shared" si="12"/>
        <v>0</v>
      </c>
      <c r="I35" s="134">
        <f t="shared" si="12"/>
        <v>0</v>
      </c>
      <c r="J35" s="134">
        <f t="shared" si="12"/>
        <v>0</v>
      </c>
      <c r="K35" s="134">
        <f t="shared" si="12"/>
        <v>0</v>
      </c>
      <c r="L35" s="134">
        <f t="shared" si="12"/>
        <v>0</v>
      </c>
      <c r="M35" s="134">
        <f t="shared" si="12"/>
        <v>0</v>
      </c>
      <c r="N35" s="134">
        <f t="shared" si="12"/>
        <v>0</v>
      </c>
      <c r="O35" s="134">
        <f t="shared" si="12"/>
        <v>0</v>
      </c>
      <c r="P35" s="134">
        <f t="shared" si="12"/>
        <v>0</v>
      </c>
    </row>
    <row r="36" spans="1:16" s="132" customFormat="1" ht="14.25">
      <c r="A36" s="130" t="s">
        <v>119</v>
      </c>
      <c r="B36" s="131" t="e">
        <f t="shared" ref="B36:P36" si="13">B35/B10</f>
        <v>#DIV/0!</v>
      </c>
      <c r="C36" s="131" t="e">
        <f t="shared" si="13"/>
        <v>#DIV/0!</v>
      </c>
      <c r="D36" s="131" t="e">
        <f t="shared" si="13"/>
        <v>#DIV/0!</v>
      </c>
      <c r="E36" s="131" t="e">
        <f t="shared" si="13"/>
        <v>#DIV/0!</v>
      </c>
      <c r="F36" s="131" t="e">
        <f t="shared" si="13"/>
        <v>#DIV/0!</v>
      </c>
      <c r="G36" s="131" t="e">
        <f t="shared" si="13"/>
        <v>#DIV/0!</v>
      </c>
      <c r="H36" s="131" t="e">
        <f t="shared" si="13"/>
        <v>#DIV/0!</v>
      </c>
      <c r="I36" s="131" t="e">
        <f t="shared" si="13"/>
        <v>#DIV/0!</v>
      </c>
      <c r="J36" s="131" t="e">
        <f t="shared" si="13"/>
        <v>#DIV/0!</v>
      </c>
      <c r="K36" s="131" t="e">
        <f t="shared" si="13"/>
        <v>#DIV/0!</v>
      </c>
      <c r="L36" s="131" t="e">
        <f t="shared" si="13"/>
        <v>#DIV/0!</v>
      </c>
      <c r="M36" s="131" t="e">
        <f t="shared" si="13"/>
        <v>#DIV/0!</v>
      </c>
      <c r="N36" s="131" t="e">
        <f t="shared" si="13"/>
        <v>#DIV/0!</v>
      </c>
      <c r="O36" s="131" t="e">
        <f t="shared" si="13"/>
        <v>#DIV/0!</v>
      </c>
      <c r="P36" s="131" t="e">
        <f t="shared" si="13"/>
        <v>#DIV/0!</v>
      </c>
    </row>
    <row r="37" spans="1:16" ht="14.25">
      <c r="A37" s="135"/>
      <c r="B37" s="136"/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</row>
    <row r="38" spans="1:16" ht="14.25">
      <c r="A38" s="133" t="s">
        <v>109</v>
      </c>
      <c r="B38" s="112"/>
      <c r="C38" s="112"/>
      <c r="D38" s="112"/>
      <c r="E38" s="112"/>
      <c r="F38" s="112">
        <f>B38+C38+D38</f>
        <v>0</v>
      </c>
      <c r="G38" s="112"/>
      <c r="H38" s="112"/>
      <c r="I38" s="112"/>
      <c r="J38" s="112"/>
      <c r="K38" s="112"/>
      <c r="L38" s="112">
        <v>0</v>
      </c>
      <c r="M38" s="112"/>
      <c r="N38" s="112"/>
      <c r="O38" s="112"/>
      <c r="P38" s="112"/>
    </row>
    <row r="39" spans="1:16" ht="14.25">
      <c r="A39" s="120" t="s">
        <v>91</v>
      </c>
      <c r="B39" s="134">
        <f>B35-B38</f>
        <v>0</v>
      </c>
      <c r="C39" s="134">
        <f t="shared" ref="C39:P39" si="14">C35-C38</f>
        <v>0</v>
      </c>
      <c r="D39" s="134">
        <f t="shared" si="14"/>
        <v>0</v>
      </c>
      <c r="E39" s="134">
        <f t="shared" si="14"/>
        <v>0</v>
      </c>
      <c r="F39" s="134">
        <f t="shared" si="14"/>
        <v>0</v>
      </c>
      <c r="G39" s="134">
        <f t="shared" si="14"/>
        <v>0</v>
      </c>
      <c r="H39" s="134">
        <f t="shared" si="14"/>
        <v>0</v>
      </c>
      <c r="I39" s="134">
        <f t="shared" si="14"/>
        <v>0</v>
      </c>
      <c r="J39" s="134">
        <f t="shared" si="14"/>
        <v>0</v>
      </c>
      <c r="K39" s="134">
        <f t="shared" si="14"/>
        <v>0</v>
      </c>
      <c r="L39" s="134">
        <f t="shared" si="14"/>
        <v>0</v>
      </c>
      <c r="M39" s="134">
        <f t="shared" si="14"/>
        <v>0</v>
      </c>
      <c r="N39" s="134">
        <f t="shared" si="14"/>
        <v>0</v>
      </c>
      <c r="O39" s="134">
        <f t="shared" si="14"/>
        <v>0</v>
      </c>
      <c r="P39" s="134">
        <f t="shared" si="14"/>
        <v>0</v>
      </c>
    </row>
    <row r="40" spans="1:16" s="132" customFormat="1" ht="14.25">
      <c r="A40" s="130" t="s">
        <v>120</v>
      </c>
      <c r="B40" s="131" t="e">
        <f t="shared" ref="B40:P40" si="15">B39/B10</f>
        <v>#DIV/0!</v>
      </c>
      <c r="C40" s="131" t="e">
        <f t="shared" si="15"/>
        <v>#DIV/0!</v>
      </c>
      <c r="D40" s="131" t="e">
        <f t="shared" si="15"/>
        <v>#DIV/0!</v>
      </c>
      <c r="E40" s="131" t="e">
        <f t="shared" si="15"/>
        <v>#DIV/0!</v>
      </c>
      <c r="F40" s="131" t="e">
        <f t="shared" si="15"/>
        <v>#DIV/0!</v>
      </c>
      <c r="G40" s="131" t="e">
        <f t="shared" si="15"/>
        <v>#DIV/0!</v>
      </c>
      <c r="H40" s="131" t="e">
        <f t="shared" si="15"/>
        <v>#DIV/0!</v>
      </c>
      <c r="I40" s="131" t="e">
        <f t="shared" si="15"/>
        <v>#DIV/0!</v>
      </c>
      <c r="J40" s="131" t="e">
        <f t="shared" si="15"/>
        <v>#DIV/0!</v>
      </c>
      <c r="K40" s="131" t="e">
        <f t="shared" si="15"/>
        <v>#DIV/0!</v>
      </c>
      <c r="L40" s="131" t="e">
        <f t="shared" si="15"/>
        <v>#DIV/0!</v>
      </c>
      <c r="M40" s="131" t="e">
        <f t="shared" si="15"/>
        <v>#DIV/0!</v>
      </c>
      <c r="N40" s="131" t="e">
        <f t="shared" si="15"/>
        <v>#DIV/0!</v>
      </c>
      <c r="O40" s="131" t="e">
        <f t="shared" si="15"/>
        <v>#DIV/0!</v>
      </c>
      <c r="P40" s="131" t="e">
        <f t="shared" si="15"/>
        <v>#DIV/0!</v>
      </c>
    </row>
    <row r="41" spans="1:16" ht="14.25">
      <c r="A41" s="133" t="s">
        <v>105</v>
      </c>
      <c r="B41" s="137"/>
      <c r="C41" s="137"/>
      <c r="D41" s="137"/>
      <c r="E41" s="137"/>
      <c r="F41" s="137"/>
      <c r="G41" s="137"/>
      <c r="H41" s="158"/>
      <c r="I41" s="137"/>
      <c r="J41" s="137"/>
      <c r="K41" s="137"/>
      <c r="L41" s="137"/>
      <c r="M41" s="137"/>
      <c r="N41" s="137"/>
      <c r="O41" s="137"/>
      <c r="P41" s="112">
        <f>SUM(B41:O41)</f>
        <v>0</v>
      </c>
    </row>
    <row r="42" spans="1:16" ht="14.25">
      <c r="A42" s="138" t="s">
        <v>106</v>
      </c>
      <c r="B42" s="139">
        <f>SUM(B41)</f>
        <v>0</v>
      </c>
      <c r="C42" s="139">
        <f t="shared" ref="C42:P42" si="16">SUM(C41)</f>
        <v>0</v>
      </c>
      <c r="D42" s="139">
        <f t="shared" si="16"/>
        <v>0</v>
      </c>
      <c r="E42" s="139">
        <f t="shared" si="16"/>
        <v>0</v>
      </c>
      <c r="F42" s="139">
        <f t="shared" si="16"/>
        <v>0</v>
      </c>
      <c r="G42" s="139">
        <f t="shared" si="16"/>
        <v>0</v>
      </c>
      <c r="H42" s="139">
        <f t="shared" si="16"/>
        <v>0</v>
      </c>
      <c r="I42" s="139">
        <f t="shared" si="16"/>
        <v>0</v>
      </c>
      <c r="J42" s="139">
        <f t="shared" si="16"/>
        <v>0</v>
      </c>
      <c r="K42" s="139">
        <f t="shared" si="16"/>
        <v>0</v>
      </c>
      <c r="L42" s="139">
        <f t="shared" si="16"/>
        <v>0</v>
      </c>
      <c r="M42" s="139">
        <f t="shared" si="16"/>
        <v>0</v>
      </c>
      <c r="N42" s="139">
        <f t="shared" si="16"/>
        <v>0</v>
      </c>
      <c r="O42" s="139">
        <f t="shared" si="16"/>
        <v>0</v>
      </c>
      <c r="P42" s="139">
        <f t="shared" si="16"/>
        <v>0</v>
      </c>
    </row>
    <row r="43" spans="1:16" ht="14.25">
      <c r="A43" s="138" t="s">
        <v>107</v>
      </c>
      <c r="B43" s="140">
        <f>B39-B42</f>
        <v>0</v>
      </c>
      <c r="C43" s="140">
        <f t="shared" ref="C43:P43" si="17">C39-C42</f>
        <v>0</v>
      </c>
      <c r="D43" s="140">
        <f t="shared" si="17"/>
        <v>0</v>
      </c>
      <c r="E43" s="140">
        <f t="shared" si="17"/>
        <v>0</v>
      </c>
      <c r="F43" s="140">
        <f t="shared" si="17"/>
        <v>0</v>
      </c>
      <c r="G43" s="140">
        <f t="shared" si="17"/>
        <v>0</v>
      </c>
      <c r="H43" s="140">
        <f t="shared" si="17"/>
        <v>0</v>
      </c>
      <c r="I43" s="140">
        <f t="shared" si="17"/>
        <v>0</v>
      </c>
      <c r="J43" s="140">
        <f t="shared" si="17"/>
        <v>0</v>
      </c>
      <c r="K43" s="140">
        <f t="shared" si="17"/>
        <v>0</v>
      </c>
      <c r="L43" s="140">
        <f t="shared" si="17"/>
        <v>0</v>
      </c>
      <c r="M43" s="140">
        <f t="shared" si="17"/>
        <v>0</v>
      </c>
      <c r="N43" s="140">
        <f t="shared" si="17"/>
        <v>0</v>
      </c>
      <c r="O43" s="140">
        <f t="shared" si="17"/>
        <v>0</v>
      </c>
      <c r="P43" s="140">
        <f t="shared" si="17"/>
        <v>0</v>
      </c>
    </row>
    <row r="44" spans="1:16" s="143" customFormat="1" ht="14.25">
      <c r="A44" s="141" t="s">
        <v>108</v>
      </c>
      <c r="B44" s="142" t="e">
        <f>B43/B10</f>
        <v>#DIV/0!</v>
      </c>
      <c r="C44" s="142" t="e">
        <f t="shared" ref="C44:P44" si="18">C43/C10</f>
        <v>#DIV/0!</v>
      </c>
      <c r="D44" s="142" t="e">
        <f t="shared" si="18"/>
        <v>#DIV/0!</v>
      </c>
      <c r="E44" s="142" t="e">
        <f t="shared" si="18"/>
        <v>#DIV/0!</v>
      </c>
      <c r="F44" s="142" t="e">
        <f t="shared" si="18"/>
        <v>#DIV/0!</v>
      </c>
      <c r="G44" s="142" t="e">
        <f t="shared" si="18"/>
        <v>#DIV/0!</v>
      </c>
      <c r="H44" s="142" t="e">
        <f t="shared" si="18"/>
        <v>#DIV/0!</v>
      </c>
      <c r="I44" s="142" t="e">
        <f t="shared" si="18"/>
        <v>#DIV/0!</v>
      </c>
      <c r="J44" s="142" t="e">
        <f t="shared" si="18"/>
        <v>#DIV/0!</v>
      </c>
      <c r="K44" s="142" t="e">
        <f t="shared" si="18"/>
        <v>#DIV/0!</v>
      </c>
      <c r="L44" s="142" t="e">
        <f t="shared" si="18"/>
        <v>#DIV/0!</v>
      </c>
      <c r="M44" s="142" t="e">
        <f t="shared" si="18"/>
        <v>#DIV/0!</v>
      </c>
      <c r="N44" s="142" t="e">
        <f t="shared" si="18"/>
        <v>#DIV/0!</v>
      </c>
      <c r="O44" s="142" t="e">
        <f t="shared" si="18"/>
        <v>#DIV/0!</v>
      </c>
      <c r="P44" s="142" t="e">
        <f t="shared" si="18"/>
        <v>#DIV/0!</v>
      </c>
    </row>
    <row r="45" spans="1:16" s="146" customFormat="1" ht="14.25">
      <c r="A45" s="144"/>
      <c r="B45" s="145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</row>
    <row r="46" spans="1:16" ht="14.25">
      <c r="A46" s="133" t="s">
        <v>121</v>
      </c>
      <c r="B46" s="147"/>
      <c r="C46" s="147"/>
      <c r="D46" s="147"/>
      <c r="E46" s="147"/>
      <c r="F46" s="147"/>
      <c r="G46" s="147"/>
      <c r="H46" s="147"/>
      <c r="I46" s="147"/>
      <c r="J46" s="147"/>
      <c r="K46" s="147"/>
      <c r="L46" s="112"/>
      <c r="M46" s="147"/>
      <c r="N46" s="147"/>
      <c r="O46" s="147"/>
      <c r="P46" s="147">
        <f>SUM(B46:O46)</f>
        <v>0</v>
      </c>
    </row>
    <row r="47" spans="1:16" ht="14.25">
      <c r="A47" s="133" t="s">
        <v>122</v>
      </c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67"/>
      <c r="P47" s="112">
        <f>SUM(B47:O47)</f>
        <v>0</v>
      </c>
    </row>
    <row r="48" spans="1:16" ht="14.25">
      <c r="A48" s="128" t="s">
        <v>123</v>
      </c>
      <c r="B48" s="129">
        <f t="shared" ref="B48:P48" si="19">B46-B47</f>
        <v>0</v>
      </c>
      <c r="C48" s="129">
        <f t="shared" si="19"/>
        <v>0</v>
      </c>
      <c r="D48" s="129">
        <f t="shared" si="19"/>
        <v>0</v>
      </c>
      <c r="E48" s="129">
        <f t="shared" si="19"/>
        <v>0</v>
      </c>
      <c r="F48" s="129">
        <f t="shared" si="19"/>
        <v>0</v>
      </c>
      <c r="G48" s="129">
        <f t="shared" si="19"/>
        <v>0</v>
      </c>
      <c r="H48" s="129">
        <f t="shared" si="19"/>
        <v>0</v>
      </c>
      <c r="I48" s="129">
        <f t="shared" si="19"/>
        <v>0</v>
      </c>
      <c r="J48" s="129">
        <f t="shared" si="19"/>
        <v>0</v>
      </c>
      <c r="K48" s="129">
        <f t="shared" si="19"/>
        <v>0</v>
      </c>
      <c r="L48" s="129">
        <f t="shared" si="19"/>
        <v>0</v>
      </c>
      <c r="M48" s="129">
        <f t="shared" si="19"/>
        <v>0</v>
      </c>
      <c r="N48" s="129">
        <f t="shared" si="19"/>
        <v>0</v>
      </c>
      <c r="O48" s="129">
        <f t="shared" si="19"/>
        <v>0</v>
      </c>
      <c r="P48" s="129">
        <f t="shared" si="19"/>
        <v>0</v>
      </c>
    </row>
    <row r="49" spans="1:16" ht="14.25">
      <c r="A49" s="148"/>
      <c r="B49" s="149"/>
      <c r="C49" s="149"/>
      <c r="D49" s="149"/>
      <c r="E49" s="149"/>
      <c r="F49" s="149"/>
      <c r="G49" s="149"/>
      <c r="H49" s="149"/>
      <c r="I49" s="149"/>
      <c r="J49" s="149"/>
      <c r="K49" s="149"/>
      <c r="L49" s="149"/>
      <c r="M49" s="149"/>
      <c r="N49" s="149"/>
      <c r="O49" s="149"/>
      <c r="P49" s="149"/>
    </row>
    <row r="50" spans="1:16" ht="14.25">
      <c r="A50" s="150" t="s">
        <v>124</v>
      </c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49"/>
      <c r="P50" s="149"/>
    </row>
    <row r="51" spans="1:16" ht="14.25">
      <c r="A51" s="148" t="s">
        <v>125</v>
      </c>
      <c r="B51" s="149">
        <f>IFERROR(B10/B5,0)</f>
        <v>0</v>
      </c>
      <c r="C51" s="149">
        <f t="shared" ref="C51:P51" si="20">IFERROR(C10/C5,0)</f>
        <v>0</v>
      </c>
      <c r="D51" s="149">
        <f t="shared" si="20"/>
        <v>0</v>
      </c>
      <c r="E51" s="149">
        <f t="shared" si="20"/>
        <v>0</v>
      </c>
      <c r="F51" s="149">
        <f t="shared" si="20"/>
        <v>0</v>
      </c>
      <c r="G51" s="149">
        <f t="shared" si="20"/>
        <v>0</v>
      </c>
      <c r="H51" s="149">
        <f t="shared" si="20"/>
        <v>0</v>
      </c>
      <c r="I51" s="149">
        <f t="shared" si="20"/>
        <v>0</v>
      </c>
      <c r="J51" s="149">
        <f t="shared" si="20"/>
        <v>0</v>
      </c>
      <c r="K51" s="149">
        <f t="shared" si="20"/>
        <v>0</v>
      </c>
      <c r="L51" s="149">
        <f t="shared" si="20"/>
        <v>0</v>
      </c>
      <c r="M51" s="149">
        <f t="shared" si="20"/>
        <v>0</v>
      </c>
      <c r="N51" s="149">
        <f t="shared" si="20"/>
        <v>0</v>
      </c>
      <c r="O51" s="149">
        <f t="shared" si="20"/>
        <v>0</v>
      </c>
      <c r="P51" s="149">
        <f t="shared" si="20"/>
        <v>0</v>
      </c>
    </row>
    <row r="52" spans="1:16" ht="14.25">
      <c r="A52" s="148" t="s">
        <v>126</v>
      </c>
      <c r="B52" s="149">
        <f>IFERROR(B13/B5,0)</f>
        <v>0</v>
      </c>
      <c r="C52" s="149">
        <f t="shared" ref="C52:P52" si="21">IFERROR(C13/C5,0)</f>
        <v>0</v>
      </c>
      <c r="D52" s="149">
        <f t="shared" si="21"/>
        <v>0</v>
      </c>
      <c r="E52" s="149">
        <f t="shared" si="21"/>
        <v>0</v>
      </c>
      <c r="F52" s="149">
        <f t="shared" si="21"/>
        <v>0</v>
      </c>
      <c r="G52" s="149">
        <f t="shared" si="21"/>
        <v>0</v>
      </c>
      <c r="H52" s="149">
        <f t="shared" si="21"/>
        <v>0</v>
      </c>
      <c r="I52" s="149">
        <f t="shared" si="21"/>
        <v>0</v>
      </c>
      <c r="J52" s="149">
        <f t="shared" si="21"/>
        <v>0</v>
      </c>
      <c r="K52" s="149">
        <f t="shared" si="21"/>
        <v>0</v>
      </c>
      <c r="L52" s="149">
        <f t="shared" si="21"/>
        <v>0</v>
      </c>
      <c r="M52" s="149">
        <f t="shared" si="21"/>
        <v>0</v>
      </c>
      <c r="N52" s="149">
        <f t="shared" si="21"/>
        <v>0</v>
      </c>
      <c r="O52" s="149">
        <f t="shared" si="21"/>
        <v>0</v>
      </c>
      <c r="P52" s="149">
        <f t="shared" si="21"/>
        <v>0</v>
      </c>
    </row>
    <row r="53" spans="1:16" ht="14.25">
      <c r="A53" s="148" t="s">
        <v>127</v>
      </c>
      <c r="B53" s="149">
        <f>IFERROR(B10/(B13+B26),0)</f>
        <v>0</v>
      </c>
      <c r="C53" s="149">
        <f t="shared" ref="C53:P53" si="22">IFERROR(C10/(C13+C26),0)</f>
        <v>0</v>
      </c>
      <c r="D53" s="149">
        <f t="shared" si="22"/>
        <v>0</v>
      </c>
      <c r="E53" s="149">
        <f t="shared" si="22"/>
        <v>0</v>
      </c>
      <c r="F53" s="149">
        <f t="shared" si="22"/>
        <v>0</v>
      </c>
      <c r="G53" s="149">
        <f t="shared" si="22"/>
        <v>0</v>
      </c>
      <c r="H53" s="149">
        <f t="shared" si="22"/>
        <v>0</v>
      </c>
      <c r="I53" s="149">
        <f t="shared" si="22"/>
        <v>0</v>
      </c>
      <c r="J53" s="149">
        <f t="shared" si="22"/>
        <v>0</v>
      </c>
      <c r="K53" s="149">
        <f t="shared" si="22"/>
        <v>0</v>
      </c>
      <c r="L53" s="149">
        <f t="shared" si="22"/>
        <v>0</v>
      </c>
      <c r="M53" s="149">
        <f t="shared" si="22"/>
        <v>0</v>
      </c>
      <c r="N53" s="149">
        <f t="shared" si="22"/>
        <v>0</v>
      </c>
      <c r="O53" s="149">
        <f t="shared" si="22"/>
        <v>0</v>
      </c>
      <c r="P53" s="149">
        <f t="shared" si="22"/>
        <v>0</v>
      </c>
    </row>
    <row r="54" spans="1:16" ht="14.25">
      <c r="A54" s="148" t="s">
        <v>128</v>
      </c>
      <c r="B54" s="149">
        <f>IFERROR((B15+B26)/B10,0)</f>
        <v>0</v>
      </c>
      <c r="C54" s="149">
        <f t="shared" ref="C54:P54" si="23">IFERROR((C15+C26)/C10,0)</f>
        <v>0</v>
      </c>
      <c r="D54" s="149">
        <f t="shared" si="23"/>
        <v>0</v>
      </c>
      <c r="E54" s="149">
        <f t="shared" si="23"/>
        <v>0</v>
      </c>
      <c r="F54" s="149">
        <f t="shared" si="23"/>
        <v>0</v>
      </c>
      <c r="G54" s="149">
        <f t="shared" si="23"/>
        <v>0</v>
      </c>
      <c r="H54" s="149">
        <f t="shared" si="23"/>
        <v>0</v>
      </c>
      <c r="I54" s="149">
        <f t="shared" si="23"/>
        <v>0</v>
      </c>
      <c r="J54" s="149">
        <f t="shared" si="23"/>
        <v>0</v>
      </c>
      <c r="K54" s="149">
        <f t="shared" si="23"/>
        <v>0</v>
      </c>
      <c r="L54" s="149">
        <f t="shared" si="23"/>
        <v>0</v>
      </c>
      <c r="M54" s="149">
        <f t="shared" si="23"/>
        <v>0</v>
      </c>
      <c r="N54" s="149">
        <f t="shared" si="23"/>
        <v>0</v>
      </c>
      <c r="O54" s="149">
        <f t="shared" si="23"/>
        <v>0</v>
      </c>
      <c r="P54" s="149">
        <f t="shared" si="23"/>
        <v>0</v>
      </c>
    </row>
    <row r="55" spans="1:16" ht="14.25">
      <c r="A55" s="149"/>
      <c r="B55" s="149"/>
      <c r="C55" s="149"/>
      <c r="D55" s="149"/>
      <c r="E55" s="149"/>
      <c r="F55" s="149"/>
      <c r="G55" s="149"/>
      <c r="H55" s="149"/>
      <c r="I55" s="149"/>
      <c r="J55" s="149"/>
      <c r="K55" s="149"/>
      <c r="L55" s="149"/>
      <c r="M55" s="149"/>
      <c r="N55" s="149"/>
      <c r="O55" s="149"/>
      <c r="P55" s="149"/>
    </row>
    <row r="56" spans="1:16" ht="14.25">
      <c r="A56" s="149"/>
      <c r="B56" s="149"/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</row>
    <row r="57" spans="1:16" ht="14.25">
      <c r="A57" s="149"/>
      <c r="B57" s="149"/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</row>
    <row r="58" spans="1:16" ht="14.25">
      <c r="A58" s="149"/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</row>
    <row r="59" spans="1:16" ht="14.25">
      <c r="A59" s="149"/>
      <c r="B59" s="149"/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</row>
    <row r="60" spans="1:16" ht="14.25">
      <c r="A60" s="149"/>
      <c r="B60" s="149"/>
      <c r="C60" s="149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</row>
    <row r="61" spans="1:16" ht="14.25">
      <c r="A61" s="149"/>
      <c r="B61" s="149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</row>
    <row r="62" spans="1:16" ht="14.25">
      <c r="A62" s="149"/>
      <c r="B62" s="149"/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</row>
    <row r="63" spans="1:16" ht="14.25">
      <c r="A63" s="149"/>
      <c r="B63" s="149"/>
      <c r="C63" s="149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</row>
    <row r="64" spans="1:16" ht="14.25">
      <c r="A64" s="149"/>
      <c r="B64" s="149"/>
      <c r="C64" s="149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</row>
    <row r="65" spans="1:16" ht="14.25">
      <c r="A65" s="149"/>
      <c r="B65" s="149"/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</row>
  </sheetData>
  <autoFilter ref="A3:P36"/>
  <phoneticPr fontId="12" type="noConversion"/>
  <conditionalFormatting sqref="B3:P3">
    <cfRule type="cellIs" dxfId="163" priority="11" operator="lessThan">
      <formula>0</formula>
    </cfRule>
    <cfRule type="cellIs" dxfId="162" priority="12" operator="lessThan">
      <formula>0</formula>
    </cfRule>
  </conditionalFormatting>
  <conditionalFormatting sqref="H42:H1048576 A1:A1048576 B1:N3 B8:K8 L7:N8 I10:N1048576 O1:O5 H10:H40 O7:O1048576 P1:XFD1048576 B10:G1048576">
    <cfRule type="cellIs" dxfId="161" priority="10" operator="lessThan">
      <formula>0</formula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2:P6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3" sqref="E13"/>
    </sheetView>
  </sheetViews>
  <sheetFormatPr defaultRowHeight="11.25"/>
  <cols>
    <col min="1" max="1" width="32.140625" style="107" customWidth="1"/>
    <col min="2" max="14" width="14.85546875" style="107" customWidth="1"/>
    <col min="15" max="15" width="13.28515625" style="107" customWidth="1"/>
    <col min="16" max="16" width="14.85546875" style="107" customWidth="1"/>
    <col min="17" max="16384" width="9.140625" style="107"/>
  </cols>
  <sheetData>
    <row r="2" spans="1:16">
      <c r="A2" s="108" t="s">
        <v>233</v>
      </c>
      <c r="B2" s="108"/>
      <c r="C2" s="108"/>
      <c r="D2" s="108"/>
      <c r="E2" s="108"/>
      <c r="F2" s="108"/>
      <c r="G2" s="108"/>
      <c r="H2" s="108"/>
      <c r="I2" s="108"/>
      <c r="J2" s="108"/>
      <c r="K2" s="108"/>
      <c r="L2" s="108"/>
      <c r="M2" s="108"/>
      <c r="N2" s="108"/>
      <c r="O2" s="108"/>
      <c r="P2" s="108"/>
    </row>
    <row r="3" spans="1:16" s="111" customFormat="1" ht="16.5" customHeight="1">
      <c r="A3" s="109" t="s">
        <v>3</v>
      </c>
      <c r="B3" s="151" t="s">
        <v>220</v>
      </c>
      <c r="C3" s="151" t="s">
        <v>221</v>
      </c>
      <c r="D3" s="151" t="s">
        <v>222</v>
      </c>
      <c r="E3" s="151" t="s">
        <v>223</v>
      </c>
      <c r="F3" s="151" t="s">
        <v>224</v>
      </c>
      <c r="G3" s="151" t="s">
        <v>225</v>
      </c>
      <c r="H3" s="151" t="s">
        <v>226</v>
      </c>
      <c r="I3" s="152" t="s">
        <v>227</v>
      </c>
      <c r="J3" s="152" t="s">
        <v>228</v>
      </c>
      <c r="K3" s="152" t="s">
        <v>229</v>
      </c>
      <c r="L3" s="152" t="s">
        <v>230</v>
      </c>
      <c r="M3" s="152" t="s">
        <v>231</v>
      </c>
      <c r="N3" s="152" t="s">
        <v>232</v>
      </c>
      <c r="O3" s="110" t="s">
        <v>153</v>
      </c>
      <c r="P3" s="110" t="s">
        <v>154</v>
      </c>
    </row>
    <row r="4" spans="1:16" s="156" customFormat="1" ht="14.25">
      <c r="A4" s="154" t="s">
        <v>96</v>
      </c>
      <c r="B4" s="160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55"/>
      <c r="P4" s="155">
        <f>SUM(B4:O4)</f>
        <v>0</v>
      </c>
    </row>
    <row r="5" spans="1:16" s="156" customFormat="1" ht="14.25">
      <c r="A5" s="157" t="s">
        <v>155</v>
      </c>
      <c r="B5" s="161"/>
      <c r="C5" s="161"/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55"/>
      <c r="P5" s="155">
        <f>SUM(B5:O5)</f>
        <v>0</v>
      </c>
    </row>
    <row r="6" spans="1:16" ht="14.25">
      <c r="A6" s="113" t="s">
        <v>20</v>
      </c>
      <c r="B6" s="158"/>
      <c r="C6" s="158"/>
      <c r="D6" s="162"/>
      <c r="E6" s="162"/>
      <c r="F6" s="162"/>
      <c r="G6" s="162"/>
      <c r="H6" s="158"/>
      <c r="I6" s="158"/>
      <c r="J6" s="162"/>
      <c r="K6" s="162"/>
      <c r="L6" s="162"/>
      <c r="M6" s="162"/>
      <c r="N6" s="162"/>
      <c r="O6" s="158"/>
      <c r="P6" s="112">
        <f>SUM(B6:O6)</f>
        <v>0</v>
      </c>
    </row>
    <row r="7" spans="1:16" ht="14.25">
      <c r="A7" s="114" t="s">
        <v>92</v>
      </c>
      <c r="B7" s="163"/>
      <c r="C7" s="163"/>
      <c r="D7" s="164"/>
      <c r="E7" s="164"/>
      <c r="F7" s="164"/>
      <c r="G7" s="164"/>
      <c r="H7" s="163"/>
      <c r="I7" s="163"/>
      <c r="J7" s="158"/>
      <c r="K7" s="164"/>
      <c r="L7" s="115"/>
      <c r="M7" s="115"/>
      <c r="N7" s="115"/>
      <c r="O7" s="115"/>
      <c r="P7" s="115">
        <f>SUM(B7:O7)</f>
        <v>0</v>
      </c>
    </row>
    <row r="8" spans="1:16" ht="14.25">
      <c r="A8" s="116" t="s">
        <v>21</v>
      </c>
      <c r="B8" s="117">
        <f t="shared" ref="B8:P8" si="0">B6-B7</f>
        <v>0</v>
      </c>
      <c r="C8" s="117">
        <f t="shared" si="0"/>
        <v>0</v>
      </c>
      <c r="D8" s="117">
        <f t="shared" si="0"/>
        <v>0</v>
      </c>
      <c r="E8" s="117">
        <f t="shared" si="0"/>
        <v>0</v>
      </c>
      <c r="F8" s="117">
        <f t="shared" si="0"/>
        <v>0</v>
      </c>
      <c r="G8" s="117">
        <f t="shared" si="0"/>
        <v>0</v>
      </c>
      <c r="H8" s="117">
        <f t="shared" si="0"/>
        <v>0</v>
      </c>
      <c r="I8" s="117">
        <f t="shared" si="0"/>
        <v>0</v>
      </c>
      <c r="J8" s="117">
        <f t="shared" si="0"/>
        <v>0</v>
      </c>
      <c r="K8" s="117">
        <f t="shared" si="0"/>
        <v>0</v>
      </c>
      <c r="L8" s="117">
        <f t="shared" si="0"/>
        <v>0</v>
      </c>
      <c r="M8" s="117">
        <f t="shared" si="0"/>
        <v>0</v>
      </c>
      <c r="N8" s="117">
        <f t="shared" si="0"/>
        <v>0</v>
      </c>
      <c r="O8" s="117">
        <f t="shared" si="0"/>
        <v>0</v>
      </c>
      <c r="P8" s="117">
        <f t="shared" si="0"/>
        <v>0</v>
      </c>
    </row>
    <row r="9" spans="1:16" ht="14.25">
      <c r="A9" s="118" t="s">
        <v>22</v>
      </c>
      <c r="B9" s="163"/>
      <c r="C9" s="163"/>
      <c r="D9" s="164"/>
      <c r="E9" s="164"/>
      <c r="F9" s="164"/>
      <c r="G9" s="164"/>
      <c r="H9" s="163"/>
      <c r="I9" s="163"/>
      <c r="J9" s="158"/>
      <c r="K9" s="164"/>
      <c r="L9" s="164"/>
      <c r="M9" s="164"/>
      <c r="N9" s="164"/>
      <c r="O9" s="119"/>
      <c r="P9" s="119">
        <f>SUM(B9:O9)</f>
        <v>0</v>
      </c>
    </row>
    <row r="10" spans="1:16" ht="14.25">
      <c r="A10" s="120" t="s">
        <v>23</v>
      </c>
      <c r="B10" s="121">
        <f t="shared" ref="B10:P10" si="1">B8-B9</f>
        <v>0</v>
      </c>
      <c r="C10" s="121">
        <f t="shared" si="1"/>
        <v>0</v>
      </c>
      <c r="D10" s="121">
        <f t="shared" si="1"/>
        <v>0</v>
      </c>
      <c r="E10" s="121">
        <f t="shared" si="1"/>
        <v>0</v>
      </c>
      <c r="F10" s="121">
        <f t="shared" si="1"/>
        <v>0</v>
      </c>
      <c r="G10" s="121">
        <f t="shared" si="1"/>
        <v>0</v>
      </c>
      <c r="H10" s="121">
        <f t="shared" si="1"/>
        <v>0</v>
      </c>
      <c r="I10" s="121">
        <f t="shared" si="1"/>
        <v>0</v>
      </c>
      <c r="J10" s="121">
        <f t="shared" si="1"/>
        <v>0</v>
      </c>
      <c r="K10" s="121">
        <f t="shared" si="1"/>
        <v>0</v>
      </c>
      <c r="L10" s="121">
        <f t="shared" si="1"/>
        <v>0</v>
      </c>
      <c r="M10" s="121">
        <f t="shared" si="1"/>
        <v>0</v>
      </c>
      <c r="N10" s="121">
        <f t="shared" si="1"/>
        <v>0</v>
      </c>
      <c r="O10" s="121">
        <f t="shared" si="1"/>
        <v>0</v>
      </c>
      <c r="P10" s="121">
        <f t="shared" si="1"/>
        <v>0</v>
      </c>
    </row>
    <row r="11" spans="1:16" ht="14.25">
      <c r="A11" s="113" t="s">
        <v>98</v>
      </c>
      <c r="B11" s="112"/>
      <c r="C11" s="112"/>
      <c r="D11" s="112"/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>
        <f>SUM(B11:O11)</f>
        <v>0</v>
      </c>
    </row>
    <row r="12" spans="1:16" ht="14.25">
      <c r="A12" s="113" t="s">
        <v>99</v>
      </c>
      <c r="B12" s="112"/>
      <c r="C12" s="112"/>
      <c r="D12" s="112"/>
      <c r="E12" s="112"/>
      <c r="F12" s="112"/>
      <c r="G12" s="112"/>
      <c r="H12" s="11"/>
      <c r="I12" s="112"/>
      <c r="J12" s="112"/>
      <c r="K12" s="112"/>
      <c r="L12" s="112"/>
      <c r="M12" s="112"/>
      <c r="N12" s="112"/>
      <c r="O12" s="112"/>
      <c r="P12" s="112">
        <f>SUM(B12:O12)</f>
        <v>0</v>
      </c>
    </row>
    <row r="13" spans="1:16" ht="14.25">
      <c r="A13" s="122" t="s">
        <v>24</v>
      </c>
      <c r="B13" s="123">
        <f t="shared" ref="B13:P13" si="2">B14+B15</f>
        <v>0</v>
      </c>
      <c r="C13" s="123">
        <f t="shared" si="2"/>
        <v>0</v>
      </c>
      <c r="D13" s="123">
        <f t="shared" si="2"/>
        <v>0</v>
      </c>
      <c r="E13" s="123">
        <f t="shared" si="2"/>
        <v>0</v>
      </c>
      <c r="F13" s="123">
        <f t="shared" si="2"/>
        <v>0</v>
      </c>
      <c r="G13" s="123">
        <f t="shared" si="2"/>
        <v>0</v>
      </c>
      <c r="H13" s="123">
        <f t="shared" si="2"/>
        <v>0</v>
      </c>
      <c r="I13" s="123">
        <f t="shared" si="2"/>
        <v>0</v>
      </c>
      <c r="J13" s="123">
        <f t="shared" si="2"/>
        <v>0</v>
      </c>
      <c r="K13" s="123">
        <f t="shared" si="2"/>
        <v>0</v>
      </c>
      <c r="L13" s="123">
        <f t="shared" si="2"/>
        <v>0</v>
      </c>
      <c r="M13" s="123">
        <f t="shared" si="2"/>
        <v>0</v>
      </c>
      <c r="N13" s="123">
        <f t="shared" si="2"/>
        <v>0</v>
      </c>
      <c r="O13" s="123">
        <f t="shared" si="2"/>
        <v>0</v>
      </c>
      <c r="P13" s="123">
        <f t="shared" si="2"/>
        <v>0</v>
      </c>
    </row>
    <row r="14" spans="1:16" ht="14.25">
      <c r="A14" s="124" t="s">
        <v>25</v>
      </c>
      <c r="B14" s="112"/>
      <c r="C14" s="112"/>
      <c r="D14" s="112"/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>
        <f>SUM(B14:O14)</f>
        <v>0</v>
      </c>
    </row>
    <row r="15" spans="1:16" s="125" customFormat="1" ht="14.25">
      <c r="A15" s="124" t="s">
        <v>110</v>
      </c>
      <c r="B15" s="112"/>
      <c r="C15" s="112"/>
      <c r="D15" s="112"/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>
        <f t="shared" ref="P15:P20" si="3">SUM(B15:O15)</f>
        <v>0</v>
      </c>
    </row>
    <row r="16" spans="1:16" ht="14.25">
      <c r="A16" s="113" t="s">
        <v>26</v>
      </c>
      <c r="B16" s="112"/>
      <c r="C16" s="112"/>
      <c r="D16" s="112"/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>
        <f t="shared" si="3"/>
        <v>0</v>
      </c>
    </row>
    <row r="17" spans="1:16" ht="14.25">
      <c r="A17" s="113" t="s">
        <v>111</v>
      </c>
      <c r="B17" s="112"/>
      <c r="C17" s="112"/>
      <c r="D17" s="112"/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>
        <f t="shared" si="3"/>
        <v>0</v>
      </c>
    </row>
    <row r="18" spans="1:16" ht="14.25">
      <c r="A18" s="113" t="s">
        <v>112</v>
      </c>
      <c r="B18" s="112"/>
      <c r="C18" s="112"/>
      <c r="D18" s="112"/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>
        <f t="shared" si="3"/>
        <v>0</v>
      </c>
    </row>
    <row r="19" spans="1:16" s="126" customFormat="1" ht="14.25">
      <c r="A19" s="113" t="s">
        <v>113</v>
      </c>
      <c r="B19" s="112"/>
      <c r="C19" s="112"/>
      <c r="D19" s="112"/>
      <c r="E19" s="112"/>
      <c r="F19" s="112"/>
      <c r="G19" s="112"/>
      <c r="H19" s="112"/>
      <c r="I19" s="112"/>
      <c r="J19" s="112"/>
      <c r="K19" s="112"/>
      <c r="L19" s="112"/>
      <c r="M19" s="112"/>
      <c r="N19" s="112"/>
      <c r="O19" s="112"/>
      <c r="P19" s="112">
        <f t="shared" si="3"/>
        <v>0</v>
      </c>
    </row>
    <row r="20" spans="1:16" ht="14.25">
      <c r="A20" s="113" t="s">
        <v>114</v>
      </c>
      <c r="B20" s="112"/>
      <c r="C20" s="112"/>
      <c r="D20" s="112"/>
      <c r="E20" s="112"/>
      <c r="F20" s="112"/>
      <c r="G20" s="112"/>
      <c r="H20" s="112"/>
      <c r="I20" s="112"/>
      <c r="J20" s="112"/>
      <c r="K20" s="112"/>
      <c r="L20" s="112"/>
      <c r="M20" s="112"/>
      <c r="N20" s="112"/>
      <c r="O20" s="112"/>
      <c r="P20" s="112">
        <f t="shared" si="3"/>
        <v>0</v>
      </c>
    </row>
    <row r="21" spans="1:16" ht="14.25">
      <c r="A21" s="120" t="s">
        <v>93</v>
      </c>
      <c r="B21" s="127">
        <f t="shared" ref="B21:P21" si="4">SUM(B11:B13,B16:B20)</f>
        <v>0</v>
      </c>
      <c r="C21" s="127">
        <f t="shared" si="4"/>
        <v>0</v>
      </c>
      <c r="D21" s="127">
        <f t="shared" si="4"/>
        <v>0</v>
      </c>
      <c r="E21" s="127">
        <f t="shared" si="4"/>
        <v>0</v>
      </c>
      <c r="F21" s="127">
        <f t="shared" si="4"/>
        <v>0</v>
      </c>
      <c r="G21" s="127">
        <f t="shared" si="4"/>
        <v>0</v>
      </c>
      <c r="H21" s="127">
        <f t="shared" si="4"/>
        <v>0</v>
      </c>
      <c r="I21" s="127">
        <f t="shared" si="4"/>
        <v>0</v>
      </c>
      <c r="J21" s="127">
        <f t="shared" si="4"/>
        <v>0</v>
      </c>
      <c r="K21" s="127">
        <f t="shared" si="4"/>
        <v>0</v>
      </c>
      <c r="L21" s="127">
        <f t="shared" si="4"/>
        <v>0</v>
      </c>
      <c r="M21" s="127">
        <f t="shared" si="4"/>
        <v>0</v>
      </c>
      <c r="N21" s="127">
        <f t="shared" si="4"/>
        <v>0</v>
      </c>
      <c r="O21" s="127">
        <f t="shared" si="4"/>
        <v>0</v>
      </c>
      <c r="P21" s="127">
        <f t="shared" si="4"/>
        <v>0</v>
      </c>
    </row>
    <row r="22" spans="1:16" ht="14.25">
      <c r="A22" s="128" t="s">
        <v>27</v>
      </c>
      <c r="B22" s="129">
        <f t="shared" ref="B22:P22" si="5">B10-B21</f>
        <v>0</v>
      </c>
      <c r="C22" s="129">
        <f t="shared" si="5"/>
        <v>0</v>
      </c>
      <c r="D22" s="129">
        <f t="shared" si="5"/>
        <v>0</v>
      </c>
      <c r="E22" s="129">
        <f t="shared" si="5"/>
        <v>0</v>
      </c>
      <c r="F22" s="129">
        <f t="shared" si="5"/>
        <v>0</v>
      </c>
      <c r="G22" s="129">
        <f t="shared" si="5"/>
        <v>0</v>
      </c>
      <c r="H22" s="129">
        <f t="shared" si="5"/>
        <v>0</v>
      </c>
      <c r="I22" s="129">
        <f t="shared" si="5"/>
        <v>0</v>
      </c>
      <c r="J22" s="129">
        <f t="shared" si="5"/>
        <v>0</v>
      </c>
      <c r="K22" s="129">
        <f t="shared" si="5"/>
        <v>0</v>
      </c>
      <c r="L22" s="129">
        <f t="shared" si="5"/>
        <v>0</v>
      </c>
      <c r="M22" s="129">
        <f t="shared" si="5"/>
        <v>0</v>
      </c>
      <c r="N22" s="129">
        <f t="shared" si="5"/>
        <v>0</v>
      </c>
      <c r="O22" s="129">
        <f t="shared" si="5"/>
        <v>0</v>
      </c>
      <c r="P22" s="129">
        <f t="shared" si="5"/>
        <v>0</v>
      </c>
    </row>
    <row r="23" spans="1:16" s="132" customFormat="1" ht="14.25">
      <c r="A23" s="130" t="s">
        <v>28</v>
      </c>
      <c r="B23" s="131" t="e">
        <f t="shared" ref="B23:P23" si="6">B22/B10</f>
        <v>#DIV/0!</v>
      </c>
      <c r="C23" s="131" t="e">
        <f t="shared" si="6"/>
        <v>#DIV/0!</v>
      </c>
      <c r="D23" s="131" t="e">
        <f t="shared" si="6"/>
        <v>#DIV/0!</v>
      </c>
      <c r="E23" s="131" t="e">
        <f t="shared" si="6"/>
        <v>#DIV/0!</v>
      </c>
      <c r="F23" s="131" t="e">
        <f t="shared" si="6"/>
        <v>#DIV/0!</v>
      </c>
      <c r="G23" s="131" t="e">
        <f t="shared" si="6"/>
        <v>#DIV/0!</v>
      </c>
      <c r="H23" s="131" t="e">
        <f t="shared" si="6"/>
        <v>#DIV/0!</v>
      </c>
      <c r="I23" s="131" t="e">
        <f t="shared" si="6"/>
        <v>#DIV/0!</v>
      </c>
      <c r="J23" s="131" t="e">
        <f t="shared" si="6"/>
        <v>#DIV/0!</v>
      </c>
      <c r="K23" s="131" t="e">
        <f t="shared" si="6"/>
        <v>#DIV/0!</v>
      </c>
      <c r="L23" s="131" t="e">
        <f t="shared" si="6"/>
        <v>#DIV/0!</v>
      </c>
      <c r="M23" s="131" t="e">
        <f t="shared" si="6"/>
        <v>#DIV/0!</v>
      </c>
      <c r="N23" s="131" t="e">
        <f t="shared" si="6"/>
        <v>#DIV/0!</v>
      </c>
      <c r="O23" s="131" t="e">
        <f t="shared" si="6"/>
        <v>#DIV/0!</v>
      </c>
      <c r="P23" s="131" t="e">
        <f t="shared" si="6"/>
        <v>#DIV/0!</v>
      </c>
    </row>
    <row r="24" spans="1:16" ht="15.75" customHeight="1">
      <c r="A24" s="133" t="s">
        <v>100</v>
      </c>
      <c r="B24" s="112"/>
      <c r="C24" s="112"/>
      <c r="D24" s="112"/>
      <c r="E24" s="112"/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>
        <f>SUM(B24:O24)</f>
        <v>0</v>
      </c>
    </row>
    <row r="25" spans="1:16" ht="14.25">
      <c r="A25" s="133" t="s">
        <v>101</v>
      </c>
      <c r="B25" s="112"/>
      <c r="C25" s="112"/>
      <c r="D25" s="112"/>
      <c r="E25" s="112"/>
      <c r="F25" s="112"/>
      <c r="G25" s="112"/>
      <c r="H25" s="112"/>
      <c r="I25" s="112"/>
      <c r="J25" s="112"/>
      <c r="K25" s="112"/>
      <c r="L25" s="112"/>
      <c r="M25" s="112"/>
      <c r="N25" s="112"/>
      <c r="O25" s="112"/>
      <c r="P25" s="112">
        <f>SUM(B25:O25)</f>
        <v>0</v>
      </c>
    </row>
    <row r="26" spans="1:16" s="125" customFormat="1" ht="14.25">
      <c r="A26" s="133" t="s">
        <v>29</v>
      </c>
      <c r="B26" s="112"/>
      <c r="C26" s="112"/>
      <c r="D26" s="112"/>
      <c r="E26" s="112"/>
      <c r="F26" s="112"/>
      <c r="G26" s="112"/>
      <c r="H26" s="112"/>
      <c r="I26" s="112"/>
      <c r="J26" s="112"/>
      <c r="K26" s="112"/>
      <c r="L26" s="112"/>
      <c r="M26" s="112"/>
      <c r="N26" s="112"/>
      <c r="O26" s="112"/>
      <c r="P26" s="112">
        <f>SUM(B26:O26)</f>
        <v>0</v>
      </c>
    </row>
    <row r="27" spans="1:16" ht="14.25">
      <c r="A27" s="128" t="s">
        <v>30</v>
      </c>
      <c r="B27" s="129">
        <f>SUM(B24:B26)</f>
        <v>0</v>
      </c>
      <c r="C27" s="129">
        <f t="shared" ref="C27:P27" si="7">SUM(C24:C26)</f>
        <v>0</v>
      </c>
      <c r="D27" s="129">
        <f t="shared" si="7"/>
        <v>0</v>
      </c>
      <c r="E27" s="129">
        <f t="shared" si="7"/>
        <v>0</v>
      </c>
      <c r="F27" s="129">
        <f t="shared" si="7"/>
        <v>0</v>
      </c>
      <c r="G27" s="129">
        <f t="shared" si="7"/>
        <v>0</v>
      </c>
      <c r="H27" s="129">
        <f t="shared" si="7"/>
        <v>0</v>
      </c>
      <c r="I27" s="129">
        <f t="shared" si="7"/>
        <v>0</v>
      </c>
      <c r="J27" s="129">
        <f t="shared" si="7"/>
        <v>0</v>
      </c>
      <c r="K27" s="129">
        <f t="shared" si="7"/>
        <v>0</v>
      </c>
      <c r="L27" s="129">
        <f t="shared" si="7"/>
        <v>0</v>
      </c>
      <c r="M27" s="129">
        <f t="shared" si="7"/>
        <v>0</v>
      </c>
      <c r="N27" s="129">
        <f t="shared" si="7"/>
        <v>0</v>
      </c>
      <c r="O27" s="129">
        <f t="shared" si="7"/>
        <v>0</v>
      </c>
      <c r="P27" s="129">
        <f t="shared" si="7"/>
        <v>0</v>
      </c>
    </row>
    <row r="28" spans="1:16" s="132" customFormat="1" ht="14.25">
      <c r="A28" s="130" t="s">
        <v>102</v>
      </c>
      <c r="B28" s="131" t="e">
        <f>B27/B10</f>
        <v>#DIV/0!</v>
      </c>
      <c r="C28" s="131" t="e">
        <f t="shared" ref="C28:P28" si="8">C27/C10</f>
        <v>#DIV/0!</v>
      </c>
      <c r="D28" s="131" t="e">
        <f t="shared" si="8"/>
        <v>#DIV/0!</v>
      </c>
      <c r="E28" s="131" t="e">
        <f t="shared" si="8"/>
        <v>#DIV/0!</v>
      </c>
      <c r="F28" s="131" t="e">
        <f t="shared" si="8"/>
        <v>#DIV/0!</v>
      </c>
      <c r="G28" s="131" t="e">
        <f t="shared" si="8"/>
        <v>#DIV/0!</v>
      </c>
      <c r="H28" s="131" t="e">
        <f t="shared" si="8"/>
        <v>#DIV/0!</v>
      </c>
      <c r="I28" s="131" t="e">
        <f t="shared" si="8"/>
        <v>#DIV/0!</v>
      </c>
      <c r="J28" s="131" t="e">
        <f t="shared" si="8"/>
        <v>#DIV/0!</v>
      </c>
      <c r="K28" s="131" t="e">
        <f t="shared" si="8"/>
        <v>#DIV/0!</v>
      </c>
      <c r="L28" s="131" t="e">
        <f t="shared" si="8"/>
        <v>#DIV/0!</v>
      </c>
      <c r="M28" s="131" t="e">
        <f t="shared" si="8"/>
        <v>#DIV/0!</v>
      </c>
      <c r="N28" s="131" t="e">
        <f t="shared" si="8"/>
        <v>#DIV/0!</v>
      </c>
      <c r="O28" s="131" t="e">
        <f t="shared" si="8"/>
        <v>#DIV/0!</v>
      </c>
      <c r="P28" s="131" t="e">
        <f t="shared" si="8"/>
        <v>#DIV/0!</v>
      </c>
    </row>
    <row r="29" spans="1:16" ht="14.25">
      <c r="A29" s="128" t="s">
        <v>94</v>
      </c>
      <c r="B29" s="134">
        <f>B22-B27</f>
        <v>0</v>
      </c>
      <c r="C29" s="134">
        <f t="shared" ref="C29:P29" si="9">C22-C27</f>
        <v>0</v>
      </c>
      <c r="D29" s="134">
        <f t="shared" si="9"/>
        <v>0</v>
      </c>
      <c r="E29" s="134">
        <f t="shared" si="9"/>
        <v>0</v>
      </c>
      <c r="F29" s="134">
        <f t="shared" si="9"/>
        <v>0</v>
      </c>
      <c r="G29" s="134">
        <f t="shared" si="9"/>
        <v>0</v>
      </c>
      <c r="H29" s="134">
        <f t="shared" si="9"/>
        <v>0</v>
      </c>
      <c r="I29" s="134">
        <f t="shared" si="9"/>
        <v>0</v>
      </c>
      <c r="J29" s="134">
        <f t="shared" si="9"/>
        <v>0</v>
      </c>
      <c r="K29" s="134">
        <f t="shared" si="9"/>
        <v>0</v>
      </c>
      <c r="L29" s="134">
        <f t="shared" si="9"/>
        <v>0</v>
      </c>
      <c r="M29" s="134">
        <f t="shared" si="9"/>
        <v>0</v>
      </c>
      <c r="N29" s="134">
        <f t="shared" si="9"/>
        <v>0</v>
      </c>
      <c r="O29" s="134">
        <f t="shared" si="9"/>
        <v>0</v>
      </c>
      <c r="P29" s="134">
        <f t="shared" si="9"/>
        <v>0</v>
      </c>
    </row>
    <row r="30" spans="1:16" s="132" customFormat="1" ht="14.25">
      <c r="A30" s="130" t="s">
        <v>162</v>
      </c>
      <c r="B30" s="131" t="e">
        <f t="shared" ref="B30:P30" si="10">B29/B10</f>
        <v>#DIV/0!</v>
      </c>
      <c r="C30" s="131" t="e">
        <f t="shared" si="10"/>
        <v>#DIV/0!</v>
      </c>
      <c r="D30" s="131" t="e">
        <f t="shared" si="10"/>
        <v>#DIV/0!</v>
      </c>
      <c r="E30" s="131" t="e">
        <f t="shared" si="10"/>
        <v>#DIV/0!</v>
      </c>
      <c r="F30" s="131" t="e">
        <f t="shared" si="10"/>
        <v>#DIV/0!</v>
      </c>
      <c r="G30" s="131" t="e">
        <f t="shared" si="10"/>
        <v>#DIV/0!</v>
      </c>
      <c r="H30" s="131" t="e">
        <f t="shared" si="10"/>
        <v>#DIV/0!</v>
      </c>
      <c r="I30" s="131" t="e">
        <f t="shared" si="10"/>
        <v>#DIV/0!</v>
      </c>
      <c r="J30" s="131" t="e">
        <f t="shared" si="10"/>
        <v>#DIV/0!</v>
      </c>
      <c r="K30" s="131" t="e">
        <f t="shared" si="10"/>
        <v>#DIV/0!</v>
      </c>
      <c r="L30" s="131" t="e">
        <f t="shared" si="10"/>
        <v>#DIV/0!</v>
      </c>
      <c r="M30" s="131" t="e">
        <f t="shared" si="10"/>
        <v>#DIV/0!</v>
      </c>
      <c r="N30" s="131" t="e">
        <f t="shared" si="10"/>
        <v>#DIV/0!</v>
      </c>
      <c r="O30" s="131" t="e">
        <f t="shared" si="10"/>
        <v>#DIV/0!</v>
      </c>
      <c r="P30" s="131" t="e">
        <f t="shared" si="10"/>
        <v>#DIV/0!</v>
      </c>
    </row>
    <row r="31" spans="1:16" ht="14.25">
      <c r="A31" s="133" t="s">
        <v>103</v>
      </c>
      <c r="B31" s="112"/>
      <c r="C31" s="112"/>
      <c r="D31" s="112"/>
      <c r="E31" s="112"/>
      <c r="F31" s="112"/>
      <c r="G31" s="112"/>
      <c r="H31" s="112"/>
      <c r="I31" s="112"/>
      <c r="J31" s="112"/>
      <c r="K31" s="112"/>
      <c r="L31" s="112"/>
      <c r="M31" s="112"/>
      <c r="N31" s="112"/>
      <c r="O31" s="112"/>
      <c r="P31" s="112">
        <f>SUM(B31:O31)</f>
        <v>0</v>
      </c>
    </row>
    <row r="32" spans="1:16" ht="14.25">
      <c r="A32" s="133" t="s">
        <v>164</v>
      </c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>
        <f>SUM(B32:O32)</f>
        <v>0</v>
      </c>
    </row>
    <row r="33" spans="1:16" ht="14.25">
      <c r="A33" s="133" t="s">
        <v>117</v>
      </c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>
        <f>SUM(B33:O33)</f>
        <v>0</v>
      </c>
    </row>
    <row r="34" spans="1:16" ht="14.25">
      <c r="A34" s="128" t="s">
        <v>106</v>
      </c>
      <c r="B34" s="129">
        <f t="shared" ref="B34:P34" si="11">B31+B32+B33</f>
        <v>0</v>
      </c>
      <c r="C34" s="129">
        <f t="shared" si="11"/>
        <v>0</v>
      </c>
      <c r="D34" s="129">
        <f t="shared" si="11"/>
        <v>0</v>
      </c>
      <c r="E34" s="129">
        <f t="shared" si="11"/>
        <v>0</v>
      </c>
      <c r="F34" s="129">
        <f t="shared" si="11"/>
        <v>0</v>
      </c>
      <c r="G34" s="129">
        <f t="shared" si="11"/>
        <v>0</v>
      </c>
      <c r="H34" s="129">
        <f t="shared" si="11"/>
        <v>0</v>
      </c>
      <c r="I34" s="129">
        <f t="shared" si="11"/>
        <v>0</v>
      </c>
      <c r="J34" s="129">
        <f t="shared" si="11"/>
        <v>0</v>
      </c>
      <c r="K34" s="129">
        <f t="shared" si="11"/>
        <v>0</v>
      </c>
      <c r="L34" s="129">
        <f t="shared" si="11"/>
        <v>0</v>
      </c>
      <c r="M34" s="129">
        <f t="shared" si="11"/>
        <v>0</v>
      </c>
      <c r="N34" s="129">
        <f t="shared" si="11"/>
        <v>0</v>
      </c>
      <c r="O34" s="129">
        <f t="shared" si="11"/>
        <v>0</v>
      </c>
      <c r="P34" s="129">
        <f t="shared" si="11"/>
        <v>0</v>
      </c>
    </row>
    <row r="35" spans="1:16" ht="14.25">
      <c r="A35" s="128" t="s">
        <v>118</v>
      </c>
      <c r="B35" s="134">
        <f>B29-B34</f>
        <v>0</v>
      </c>
      <c r="C35" s="134">
        <f t="shared" ref="C35:P35" si="12">C29-C34</f>
        <v>0</v>
      </c>
      <c r="D35" s="134">
        <f t="shared" si="12"/>
        <v>0</v>
      </c>
      <c r="E35" s="134">
        <f t="shared" si="12"/>
        <v>0</v>
      </c>
      <c r="F35" s="134">
        <f t="shared" si="12"/>
        <v>0</v>
      </c>
      <c r="G35" s="134">
        <f t="shared" si="12"/>
        <v>0</v>
      </c>
      <c r="H35" s="134">
        <f t="shared" si="12"/>
        <v>0</v>
      </c>
      <c r="I35" s="134">
        <f t="shared" si="12"/>
        <v>0</v>
      </c>
      <c r="J35" s="134">
        <f t="shared" si="12"/>
        <v>0</v>
      </c>
      <c r="K35" s="134">
        <f t="shared" si="12"/>
        <v>0</v>
      </c>
      <c r="L35" s="134">
        <f t="shared" si="12"/>
        <v>0</v>
      </c>
      <c r="M35" s="134">
        <f t="shared" si="12"/>
        <v>0</v>
      </c>
      <c r="N35" s="134">
        <f t="shared" si="12"/>
        <v>0</v>
      </c>
      <c r="O35" s="134">
        <f t="shared" si="12"/>
        <v>0</v>
      </c>
      <c r="P35" s="134">
        <f t="shared" si="12"/>
        <v>0</v>
      </c>
    </row>
    <row r="36" spans="1:16" s="132" customFormat="1" ht="14.25">
      <c r="A36" s="130" t="s">
        <v>119</v>
      </c>
      <c r="B36" s="131" t="e">
        <f t="shared" ref="B36:P36" si="13">B35/B10</f>
        <v>#DIV/0!</v>
      </c>
      <c r="C36" s="131" t="e">
        <f t="shared" si="13"/>
        <v>#DIV/0!</v>
      </c>
      <c r="D36" s="131" t="e">
        <f t="shared" si="13"/>
        <v>#DIV/0!</v>
      </c>
      <c r="E36" s="131" t="e">
        <f t="shared" si="13"/>
        <v>#DIV/0!</v>
      </c>
      <c r="F36" s="131" t="e">
        <f t="shared" si="13"/>
        <v>#DIV/0!</v>
      </c>
      <c r="G36" s="131" t="e">
        <f t="shared" si="13"/>
        <v>#DIV/0!</v>
      </c>
      <c r="H36" s="131" t="e">
        <f t="shared" si="13"/>
        <v>#DIV/0!</v>
      </c>
      <c r="I36" s="131" t="e">
        <f t="shared" si="13"/>
        <v>#DIV/0!</v>
      </c>
      <c r="J36" s="131" t="e">
        <f t="shared" si="13"/>
        <v>#DIV/0!</v>
      </c>
      <c r="K36" s="131" t="e">
        <f t="shared" si="13"/>
        <v>#DIV/0!</v>
      </c>
      <c r="L36" s="131" t="e">
        <f t="shared" si="13"/>
        <v>#DIV/0!</v>
      </c>
      <c r="M36" s="131" t="e">
        <f t="shared" si="13"/>
        <v>#DIV/0!</v>
      </c>
      <c r="N36" s="131" t="e">
        <f t="shared" si="13"/>
        <v>#DIV/0!</v>
      </c>
      <c r="O36" s="131" t="e">
        <f t="shared" si="13"/>
        <v>#DIV/0!</v>
      </c>
      <c r="P36" s="131" t="e">
        <f t="shared" si="13"/>
        <v>#DIV/0!</v>
      </c>
    </row>
    <row r="37" spans="1:16" ht="14.25">
      <c r="A37" s="135"/>
      <c r="B37" s="136"/>
      <c r="C37" s="136"/>
      <c r="D37" s="136"/>
      <c r="E37" s="136"/>
      <c r="F37" s="136"/>
      <c r="G37" s="136"/>
      <c r="H37" s="136"/>
      <c r="I37" s="136"/>
      <c r="J37" s="136"/>
      <c r="K37" s="136"/>
      <c r="L37" s="136"/>
      <c r="M37" s="136"/>
      <c r="N37" s="136"/>
      <c r="O37" s="136"/>
      <c r="P37" s="136"/>
    </row>
    <row r="38" spans="1:16" ht="14.25">
      <c r="A38" s="133" t="s">
        <v>109</v>
      </c>
      <c r="B38" s="112"/>
      <c r="C38" s="112"/>
      <c r="D38" s="112"/>
      <c r="E38" s="112"/>
      <c r="F38" s="112">
        <f>B38+C38+D38</f>
        <v>0</v>
      </c>
      <c r="G38" s="112"/>
      <c r="H38" s="112"/>
      <c r="I38" s="112"/>
      <c r="J38" s="112"/>
      <c r="K38" s="112"/>
      <c r="L38" s="112">
        <v>0</v>
      </c>
      <c r="M38" s="112"/>
      <c r="N38" s="112"/>
      <c r="O38" s="112"/>
      <c r="P38" s="112"/>
    </row>
    <row r="39" spans="1:16" ht="14.25">
      <c r="A39" s="120" t="s">
        <v>91</v>
      </c>
      <c r="B39" s="134">
        <f>B35-B38</f>
        <v>0</v>
      </c>
      <c r="C39" s="134">
        <f t="shared" ref="C39:P39" si="14">C35-C38</f>
        <v>0</v>
      </c>
      <c r="D39" s="134">
        <f t="shared" si="14"/>
        <v>0</v>
      </c>
      <c r="E39" s="134">
        <f t="shared" si="14"/>
        <v>0</v>
      </c>
      <c r="F39" s="134">
        <f t="shared" si="14"/>
        <v>0</v>
      </c>
      <c r="G39" s="134">
        <f t="shared" si="14"/>
        <v>0</v>
      </c>
      <c r="H39" s="134">
        <f t="shared" si="14"/>
        <v>0</v>
      </c>
      <c r="I39" s="134">
        <f t="shared" si="14"/>
        <v>0</v>
      </c>
      <c r="J39" s="134">
        <f t="shared" si="14"/>
        <v>0</v>
      </c>
      <c r="K39" s="134">
        <f t="shared" si="14"/>
        <v>0</v>
      </c>
      <c r="L39" s="134">
        <f t="shared" si="14"/>
        <v>0</v>
      </c>
      <c r="M39" s="134">
        <f t="shared" si="14"/>
        <v>0</v>
      </c>
      <c r="N39" s="134">
        <f t="shared" si="14"/>
        <v>0</v>
      </c>
      <c r="O39" s="134">
        <f t="shared" si="14"/>
        <v>0</v>
      </c>
      <c r="P39" s="134">
        <f t="shared" si="14"/>
        <v>0</v>
      </c>
    </row>
    <row r="40" spans="1:16" s="132" customFormat="1" ht="14.25">
      <c r="A40" s="130" t="s">
        <v>120</v>
      </c>
      <c r="B40" s="131" t="e">
        <f t="shared" ref="B40:P40" si="15">B39/B10</f>
        <v>#DIV/0!</v>
      </c>
      <c r="C40" s="131" t="e">
        <f t="shared" si="15"/>
        <v>#DIV/0!</v>
      </c>
      <c r="D40" s="131" t="e">
        <f t="shared" si="15"/>
        <v>#DIV/0!</v>
      </c>
      <c r="E40" s="131" t="e">
        <f t="shared" si="15"/>
        <v>#DIV/0!</v>
      </c>
      <c r="F40" s="131" t="e">
        <f t="shared" si="15"/>
        <v>#DIV/0!</v>
      </c>
      <c r="G40" s="131" t="e">
        <f t="shared" si="15"/>
        <v>#DIV/0!</v>
      </c>
      <c r="H40" s="131" t="e">
        <f t="shared" si="15"/>
        <v>#DIV/0!</v>
      </c>
      <c r="I40" s="131" t="e">
        <f t="shared" si="15"/>
        <v>#DIV/0!</v>
      </c>
      <c r="J40" s="131" t="e">
        <f t="shared" si="15"/>
        <v>#DIV/0!</v>
      </c>
      <c r="K40" s="131" t="e">
        <f t="shared" si="15"/>
        <v>#DIV/0!</v>
      </c>
      <c r="L40" s="131" t="e">
        <f t="shared" si="15"/>
        <v>#DIV/0!</v>
      </c>
      <c r="M40" s="131" t="e">
        <f t="shared" si="15"/>
        <v>#DIV/0!</v>
      </c>
      <c r="N40" s="131" t="e">
        <f t="shared" si="15"/>
        <v>#DIV/0!</v>
      </c>
      <c r="O40" s="131" t="e">
        <f t="shared" si="15"/>
        <v>#DIV/0!</v>
      </c>
      <c r="P40" s="131" t="e">
        <f t="shared" si="15"/>
        <v>#DIV/0!</v>
      </c>
    </row>
    <row r="41" spans="1:16" ht="14.25">
      <c r="A41" s="133" t="s">
        <v>105</v>
      </c>
      <c r="B41" s="137"/>
      <c r="C41" s="137"/>
      <c r="D41" s="137"/>
      <c r="E41" s="137"/>
      <c r="F41" s="137"/>
      <c r="G41" s="137"/>
      <c r="H41" s="158"/>
      <c r="I41" s="137"/>
      <c r="J41" s="137"/>
      <c r="K41" s="137"/>
      <c r="L41" s="137"/>
      <c r="M41" s="137"/>
      <c r="N41" s="137"/>
      <c r="O41" s="137"/>
      <c r="P41" s="112">
        <f>SUM(B41:O41)</f>
        <v>0</v>
      </c>
    </row>
    <row r="42" spans="1:16" ht="14.25">
      <c r="A42" s="138" t="s">
        <v>106</v>
      </c>
      <c r="B42" s="139">
        <f>SUM(B41)</f>
        <v>0</v>
      </c>
      <c r="C42" s="139">
        <f t="shared" ref="C42:P42" si="16">SUM(C41)</f>
        <v>0</v>
      </c>
      <c r="D42" s="139">
        <f t="shared" si="16"/>
        <v>0</v>
      </c>
      <c r="E42" s="139">
        <f t="shared" si="16"/>
        <v>0</v>
      </c>
      <c r="F42" s="139">
        <f t="shared" si="16"/>
        <v>0</v>
      </c>
      <c r="G42" s="139">
        <f t="shared" si="16"/>
        <v>0</v>
      </c>
      <c r="H42" s="139">
        <f t="shared" si="16"/>
        <v>0</v>
      </c>
      <c r="I42" s="139">
        <f t="shared" si="16"/>
        <v>0</v>
      </c>
      <c r="J42" s="139">
        <f t="shared" si="16"/>
        <v>0</v>
      </c>
      <c r="K42" s="139">
        <f t="shared" si="16"/>
        <v>0</v>
      </c>
      <c r="L42" s="139">
        <f t="shared" si="16"/>
        <v>0</v>
      </c>
      <c r="M42" s="139">
        <f t="shared" si="16"/>
        <v>0</v>
      </c>
      <c r="N42" s="139">
        <f t="shared" si="16"/>
        <v>0</v>
      </c>
      <c r="O42" s="139">
        <f t="shared" si="16"/>
        <v>0</v>
      </c>
      <c r="P42" s="139">
        <f t="shared" si="16"/>
        <v>0</v>
      </c>
    </row>
    <row r="43" spans="1:16" ht="14.25">
      <c r="A43" s="138" t="s">
        <v>107</v>
      </c>
      <c r="B43" s="140">
        <f>B39-B42</f>
        <v>0</v>
      </c>
      <c r="C43" s="140">
        <f t="shared" ref="C43:P43" si="17">C39-C42</f>
        <v>0</v>
      </c>
      <c r="D43" s="140">
        <f t="shared" si="17"/>
        <v>0</v>
      </c>
      <c r="E43" s="140">
        <f t="shared" si="17"/>
        <v>0</v>
      </c>
      <c r="F43" s="140">
        <f t="shared" si="17"/>
        <v>0</v>
      </c>
      <c r="G43" s="140">
        <f t="shared" si="17"/>
        <v>0</v>
      </c>
      <c r="H43" s="140">
        <f t="shared" si="17"/>
        <v>0</v>
      </c>
      <c r="I43" s="140">
        <f t="shared" si="17"/>
        <v>0</v>
      </c>
      <c r="J43" s="140">
        <f t="shared" si="17"/>
        <v>0</v>
      </c>
      <c r="K43" s="140">
        <f t="shared" si="17"/>
        <v>0</v>
      </c>
      <c r="L43" s="140">
        <f t="shared" si="17"/>
        <v>0</v>
      </c>
      <c r="M43" s="140">
        <f t="shared" si="17"/>
        <v>0</v>
      </c>
      <c r="N43" s="140">
        <f t="shared" si="17"/>
        <v>0</v>
      </c>
      <c r="O43" s="140">
        <f t="shared" si="17"/>
        <v>0</v>
      </c>
      <c r="P43" s="140">
        <f t="shared" si="17"/>
        <v>0</v>
      </c>
    </row>
    <row r="44" spans="1:16" s="143" customFormat="1" ht="14.25">
      <c r="A44" s="141" t="s">
        <v>108</v>
      </c>
      <c r="B44" s="142" t="e">
        <f>B43/B10</f>
        <v>#DIV/0!</v>
      </c>
      <c r="C44" s="142" t="e">
        <f t="shared" ref="C44:P44" si="18">C43/C10</f>
        <v>#DIV/0!</v>
      </c>
      <c r="D44" s="142" t="e">
        <f t="shared" si="18"/>
        <v>#DIV/0!</v>
      </c>
      <c r="E44" s="142" t="e">
        <f t="shared" si="18"/>
        <v>#DIV/0!</v>
      </c>
      <c r="F44" s="142" t="e">
        <f t="shared" si="18"/>
        <v>#DIV/0!</v>
      </c>
      <c r="G44" s="142" t="e">
        <f t="shared" si="18"/>
        <v>#DIV/0!</v>
      </c>
      <c r="H44" s="142" t="e">
        <f t="shared" si="18"/>
        <v>#DIV/0!</v>
      </c>
      <c r="I44" s="142" t="e">
        <f t="shared" si="18"/>
        <v>#DIV/0!</v>
      </c>
      <c r="J44" s="142" t="e">
        <f t="shared" si="18"/>
        <v>#DIV/0!</v>
      </c>
      <c r="K44" s="142" t="e">
        <f t="shared" si="18"/>
        <v>#DIV/0!</v>
      </c>
      <c r="L44" s="142" t="e">
        <f t="shared" si="18"/>
        <v>#DIV/0!</v>
      </c>
      <c r="M44" s="142" t="e">
        <f t="shared" si="18"/>
        <v>#DIV/0!</v>
      </c>
      <c r="N44" s="142" t="e">
        <f t="shared" si="18"/>
        <v>#DIV/0!</v>
      </c>
      <c r="O44" s="142" t="e">
        <f t="shared" si="18"/>
        <v>#DIV/0!</v>
      </c>
      <c r="P44" s="142" t="e">
        <f t="shared" si="18"/>
        <v>#DIV/0!</v>
      </c>
    </row>
    <row r="45" spans="1:16" s="146" customFormat="1" ht="14.25">
      <c r="A45" s="144"/>
      <c r="B45" s="145"/>
      <c r="C45" s="145"/>
      <c r="D45" s="145"/>
      <c r="E45" s="145"/>
      <c r="F45" s="145"/>
      <c r="G45" s="145"/>
      <c r="H45" s="145"/>
      <c r="I45" s="145"/>
      <c r="J45" s="145"/>
      <c r="K45" s="145"/>
      <c r="L45" s="145"/>
      <c r="M45" s="145"/>
      <c r="N45" s="145"/>
      <c r="O45" s="145"/>
      <c r="P45" s="145"/>
    </row>
    <row r="46" spans="1:16" ht="14.25">
      <c r="A46" s="133" t="s">
        <v>121</v>
      </c>
      <c r="B46" s="147"/>
      <c r="C46" s="147"/>
      <c r="D46" s="147"/>
      <c r="E46" s="147"/>
      <c r="F46" s="147"/>
      <c r="G46" s="147"/>
      <c r="H46" s="147"/>
      <c r="I46" s="147"/>
      <c r="J46" s="147"/>
      <c r="K46" s="147"/>
      <c r="L46" s="112"/>
      <c r="M46" s="147"/>
      <c r="N46" s="147"/>
      <c r="O46" s="147"/>
      <c r="P46" s="147">
        <f>SUM(B46:O46)</f>
        <v>0</v>
      </c>
    </row>
    <row r="47" spans="1:16" ht="14.25">
      <c r="A47" s="133" t="s">
        <v>122</v>
      </c>
      <c r="B47" s="112"/>
      <c r="C47" s="112"/>
      <c r="D47" s="112"/>
      <c r="E47" s="112"/>
      <c r="F47" s="112"/>
      <c r="G47" s="112"/>
      <c r="H47" s="112"/>
      <c r="I47" s="112"/>
      <c r="J47" s="112"/>
      <c r="K47" s="112"/>
      <c r="L47" s="112"/>
      <c r="M47" s="112"/>
      <c r="N47" s="112"/>
      <c r="O47" s="168"/>
      <c r="P47" s="112">
        <f>SUM(B47:O47)</f>
        <v>0</v>
      </c>
    </row>
    <row r="48" spans="1:16" ht="14.25">
      <c r="A48" s="128" t="s">
        <v>123</v>
      </c>
      <c r="B48" s="129">
        <f t="shared" ref="B48:P48" si="19">B46-B47</f>
        <v>0</v>
      </c>
      <c r="C48" s="129">
        <f t="shared" si="19"/>
        <v>0</v>
      </c>
      <c r="D48" s="129">
        <f t="shared" si="19"/>
        <v>0</v>
      </c>
      <c r="E48" s="129">
        <f t="shared" si="19"/>
        <v>0</v>
      </c>
      <c r="F48" s="129">
        <f t="shared" si="19"/>
        <v>0</v>
      </c>
      <c r="G48" s="129">
        <f t="shared" si="19"/>
        <v>0</v>
      </c>
      <c r="H48" s="129">
        <f t="shared" si="19"/>
        <v>0</v>
      </c>
      <c r="I48" s="129">
        <f t="shared" si="19"/>
        <v>0</v>
      </c>
      <c r="J48" s="129">
        <f t="shared" si="19"/>
        <v>0</v>
      </c>
      <c r="K48" s="129">
        <f t="shared" si="19"/>
        <v>0</v>
      </c>
      <c r="L48" s="129">
        <f t="shared" si="19"/>
        <v>0</v>
      </c>
      <c r="M48" s="129">
        <f t="shared" si="19"/>
        <v>0</v>
      </c>
      <c r="N48" s="129">
        <f t="shared" si="19"/>
        <v>0</v>
      </c>
      <c r="O48" s="129">
        <f t="shared" si="19"/>
        <v>0</v>
      </c>
      <c r="P48" s="129">
        <f t="shared" si="19"/>
        <v>0</v>
      </c>
    </row>
    <row r="49" spans="1:16" ht="14.25">
      <c r="A49" s="148"/>
      <c r="B49" s="149"/>
      <c r="C49" s="149"/>
      <c r="D49" s="149"/>
      <c r="E49" s="149"/>
      <c r="F49" s="149"/>
      <c r="G49" s="149"/>
      <c r="H49" s="149"/>
      <c r="I49" s="149"/>
      <c r="J49" s="149"/>
      <c r="K49" s="149"/>
      <c r="L49" s="149"/>
      <c r="M49" s="149"/>
      <c r="N49" s="149"/>
      <c r="O49" s="149"/>
      <c r="P49" s="149"/>
    </row>
    <row r="50" spans="1:16" ht="14.25">
      <c r="A50" s="150" t="s">
        <v>124</v>
      </c>
      <c r="B50" s="149"/>
      <c r="C50" s="149"/>
      <c r="D50" s="149"/>
      <c r="E50" s="149"/>
      <c r="F50" s="149"/>
      <c r="G50" s="149"/>
      <c r="H50" s="149"/>
      <c r="I50" s="149"/>
      <c r="J50" s="149"/>
      <c r="K50" s="149"/>
      <c r="L50" s="149"/>
      <c r="M50" s="149"/>
      <c r="N50" s="149"/>
      <c r="O50" s="149"/>
      <c r="P50" s="149"/>
    </row>
    <row r="51" spans="1:16" ht="14.25">
      <c r="A51" s="148" t="s">
        <v>125</v>
      </c>
      <c r="B51" s="149">
        <f>IFERROR(B10/B5,0)</f>
        <v>0</v>
      </c>
      <c r="C51" s="149">
        <f t="shared" ref="C51:P51" si="20">IFERROR(C10/C5,0)</f>
        <v>0</v>
      </c>
      <c r="D51" s="149">
        <f t="shared" si="20"/>
        <v>0</v>
      </c>
      <c r="E51" s="149">
        <f t="shared" si="20"/>
        <v>0</v>
      </c>
      <c r="F51" s="149">
        <f t="shared" si="20"/>
        <v>0</v>
      </c>
      <c r="G51" s="149">
        <f t="shared" si="20"/>
        <v>0</v>
      </c>
      <c r="H51" s="149">
        <f t="shared" si="20"/>
        <v>0</v>
      </c>
      <c r="I51" s="149">
        <f t="shared" si="20"/>
        <v>0</v>
      </c>
      <c r="J51" s="149">
        <f t="shared" si="20"/>
        <v>0</v>
      </c>
      <c r="K51" s="149">
        <f t="shared" si="20"/>
        <v>0</v>
      </c>
      <c r="L51" s="149">
        <f t="shared" si="20"/>
        <v>0</v>
      </c>
      <c r="M51" s="149">
        <f t="shared" si="20"/>
        <v>0</v>
      </c>
      <c r="N51" s="149">
        <f t="shared" si="20"/>
        <v>0</v>
      </c>
      <c r="O51" s="149">
        <f t="shared" si="20"/>
        <v>0</v>
      </c>
      <c r="P51" s="149">
        <f t="shared" si="20"/>
        <v>0</v>
      </c>
    </row>
    <row r="52" spans="1:16" ht="14.25">
      <c r="A52" s="148" t="s">
        <v>126</v>
      </c>
      <c r="B52" s="149">
        <f>IFERROR(B13/B5,0)</f>
        <v>0</v>
      </c>
      <c r="C52" s="149">
        <f t="shared" ref="C52:P52" si="21">IFERROR(C13/C5,0)</f>
        <v>0</v>
      </c>
      <c r="D52" s="149">
        <f t="shared" si="21"/>
        <v>0</v>
      </c>
      <c r="E52" s="149">
        <f t="shared" si="21"/>
        <v>0</v>
      </c>
      <c r="F52" s="149">
        <f t="shared" si="21"/>
        <v>0</v>
      </c>
      <c r="G52" s="149">
        <f t="shared" si="21"/>
        <v>0</v>
      </c>
      <c r="H52" s="149">
        <f t="shared" si="21"/>
        <v>0</v>
      </c>
      <c r="I52" s="149">
        <f t="shared" si="21"/>
        <v>0</v>
      </c>
      <c r="J52" s="149">
        <f t="shared" si="21"/>
        <v>0</v>
      </c>
      <c r="K52" s="149">
        <f t="shared" si="21"/>
        <v>0</v>
      </c>
      <c r="L52" s="149">
        <f t="shared" si="21"/>
        <v>0</v>
      </c>
      <c r="M52" s="149">
        <f t="shared" si="21"/>
        <v>0</v>
      </c>
      <c r="N52" s="149">
        <f t="shared" si="21"/>
        <v>0</v>
      </c>
      <c r="O52" s="149">
        <f t="shared" si="21"/>
        <v>0</v>
      </c>
      <c r="P52" s="149">
        <f t="shared" si="21"/>
        <v>0</v>
      </c>
    </row>
    <row r="53" spans="1:16" ht="14.25">
      <c r="A53" s="148" t="s">
        <v>127</v>
      </c>
      <c r="B53" s="149">
        <f>IFERROR(B10/(B13+B26),0)</f>
        <v>0</v>
      </c>
      <c r="C53" s="149">
        <f t="shared" ref="C53:P53" si="22">IFERROR(C10/(C13+C26),0)</f>
        <v>0</v>
      </c>
      <c r="D53" s="149">
        <f t="shared" si="22"/>
        <v>0</v>
      </c>
      <c r="E53" s="149">
        <f t="shared" si="22"/>
        <v>0</v>
      </c>
      <c r="F53" s="149">
        <f t="shared" si="22"/>
        <v>0</v>
      </c>
      <c r="G53" s="149">
        <f t="shared" si="22"/>
        <v>0</v>
      </c>
      <c r="H53" s="149">
        <f t="shared" si="22"/>
        <v>0</v>
      </c>
      <c r="I53" s="149">
        <f t="shared" si="22"/>
        <v>0</v>
      </c>
      <c r="J53" s="149">
        <f t="shared" si="22"/>
        <v>0</v>
      </c>
      <c r="K53" s="149">
        <f t="shared" si="22"/>
        <v>0</v>
      </c>
      <c r="L53" s="149">
        <f t="shared" si="22"/>
        <v>0</v>
      </c>
      <c r="M53" s="149">
        <f t="shared" si="22"/>
        <v>0</v>
      </c>
      <c r="N53" s="149">
        <f t="shared" si="22"/>
        <v>0</v>
      </c>
      <c r="O53" s="149">
        <f t="shared" si="22"/>
        <v>0</v>
      </c>
      <c r="P53" s="149">
        <f t="shared" si="22"/>
        <v>0</v>
      </c>
    </row>
    <row r="54" spans="1:16" ht="14.25">
      <c r="A54" s="148" t="s">
        <v>128</v>
      </c>
      <c r="B54" s="149">
        <f>IFERROR((B15+B26)/B10,0)</f>
        <v>0</v>
      </c>
      <c r="C54" s="149">
        <f t="shared" ref="C54:P54" si="23">IFERROR((C15+C26)/C10,0)</f>
        <v>0</v>
      </c>
      <c r="D54" s="149">
        <f t="shared" si="23"/>
        <v>0</v>
      </c>
      <c r="E54" s="149">
        <f t="shared" si="23"/>
        <v>0</v>
      </c>
      <c r="F54" s="149">
        <f t="shared" si="23"/>
        <v>0</v>
      </c>
      <c r="G54" s="149">
        <f t="shared" si="23"/>
        <v>0</v>
      </c>
      <c r="H54" s="149">
        <f t="shared" si="23"/>
        <v>0</v>
      </c>
      <c r="I54" s="149">
        <f t="shared" si="23"/>
        <v>0</v>
      </c>
      <c r="J54" s="149">
        <f t="shared" si="23"/>
        <v>0</v>
      </c>
      <c r="K54" s="149">
        <f t="shared" si="23"/>
        <v>0</v>
      </c>
      <c r="L54" s="149">
        <f t="shared" si="23"/>
        <v>0</v>
      </c>
      <c r="M54" s="149">
        <f t="shared" si="23"/>
        <v>0</v>
      </c>
      <c r="N54" s="149">
        <f t="shared" si="23"/>
        <v>0</v>
      </c>
      <c r="O54" s="149">
        <f t="shared" si="23"/>
        <v>0</v>
      </c>
      <c r="P54" s="149">
        <f t="shared" si="23"/>
        <v>0</v>
      </c>
    </row>
    <row r="55" spans="1:16" ht="14.25">
      <c r="A55" s="149"/>
      <c r="B55" s="149"/>
      <c r="C55" s="149"/>
      <c r="D55" s="149"/>
      <c r="E55" s="149"/>
      <c r="F55" s="149"/>
      <c r="G55" s="149"/>
      <c r="H55" s="149"/>
      <c r="I55" s="149"/>
      <c r="J55" s="149"/>
      <c r="K55" s="149"/>
      <c r="L55" s="149"/>
      <c r="M55" s="149"/>
      <c r="N55" s="149"/>
      <c r="O55" s="149"/>
      <c r="P55" s="149"/>
    </row>
    <row r="56" spans="1:16" ht="14.25">
      <c r="A56" s="149"/>
      <c r="B56" s="149"/>
      <c r="C56" s="149"/>
      <c r="D56" s="149"/>
      <c r="E56" s="149"/>
      <c r="F56" s="149"/>
      <c r="G56" s="149"/>
      <c r="H56" s="149"/>
      <c r="I56" s="149"/>
      <c r="J56" s="149"/>
      <c r="K56" s="149"/>
      <c r="L56" s="149"/>
      <c r="M56" s="149"/>
      <c r="N56" s="149"/>
      <c r="O56" s="149"/>
      <c r="P56" s="149"/>
    </row>
    <row r="57" spans="1:16" ht="14.25">
      <c r="A57" s="149"/>
      <c r="B57" s="149"/>
      <c r="C57" s="149"/>
      <c r="D57" s="149"/>
      <c r="E57" s="149"/>
      <c r="F57" s="149"/>
      <c r="G57" s="149"/>
      <c r="H57" s="149"/>
      <c r="I57" s="149"/>
      <c r="J57" s="149"/>
      <c r="K57" s="149"/>
      <c r="L57" s="149"/>
      <c r="M57" s="149"/>
      <c r="N57" s="149"/>
      <c r="O57" s="149"/>
      <c r="P57" s="149"/>
    </row>
    <row r="58" spans="1:16" ht="14.25">
      <c r="A58" s="149"/>
      <c r="B58" s="149"/>
      <c r="C58" s="149"/>
      <c r="D58" s="149"/>
      <c r="E58" s="149"/>
      <c r="F58" s="149"/>
      <c r="G58" s="149"/>
      <c r="H58" s="149"/>
      <c r="I58" s="149"/>
      <c r="J58" s="149"/>
      <c r="K58" s="149"/>
      <c r="L58" s="149"/>
      <c r="M58" s="149"/>
      <c r="N58" s="149"/>
      <c r="O58" s="149"/>
      <c r="P58" s="149"/>
    </row>
    <row r="59" spans="1:16" ht="14.25">
      <c r="A59" s="149"/>
      <c r="B59" s="149"/>
      <c r="C59" s="149"/>
      <c r="D59" s="149"/>
      <c r="E59" s="149"/>
      <c r="F59" s="149"/>
      <c r="G59" s="149"/>
      <c r="H59" s="149"/>
      <c r="I59" s="149"/>
      <c r="J59" s="149"/>
      <c r="K59" s="149"/>
      <c r="L59" s="149"/>
      <c r="M59" s="149"/>
      <c r="N59" s="149"/>
      <c r="O59" s="149"/>
      <c r="P59" s="149"/>
    </row>
    <row r="60" spans="1:16" ht="14.25">
      <c r="A60" s="149"/>
      <c r="B60" s="149"/>
      <c r="C60" s="149"/>
      <c r="D60" s="149"/>
      <c r="E60" s="149"/>
      <c r="F60" s="149"/>
      <c r="G60" s="149"/>
      <c r="H60" s="149"/>
      <c r="I60" s="149"/>
      <c r="J60" s="149"/>
      <c r="K60" s="149"/>
      <c r="L60" s="149"/>
      <c r="M60" s="149"/>
      <c r="N60" s="149"/>
      <c r="O60" s="149"/>
      <c r="P60" s="149"/>
    </row>
    <row r="61" spans="1:16" ht="14.25">
      <c r="A61" s="149"/>
      <c r="B61" s="149"/>
      <c r="C61" s="149"/>
      <c r="D61" s="149"/>
      <c r="E61" s="149"/>
      <c r="F61" s="149"/>
      <c r="G61" s="149"/>
      <c r="H61" s="149"/>
      <c r="I61" s="149"/>
      <c r="J61" s="149"/>
      <c r="K61" s="149"/>
      <c r="L61" s="149"/>
      <c r="M61" s="149"/>
      <c r="N61" s="149"/>
      <c r="O61" s="149"/>
      <c r="P61" s="149"/>
    </row>
    <row r="62" spans="1:16" ht="14.25">
      <c r="A62" s="149"/>
      <c r="B62" s="149"/>
      <c r="C62" s="149"/>
      <c r="D62" s="149"/>
      <c r="E62" s="149"/>
      <c r="F62" s="149"/>
      <c r="G62" s="149"/>
      <c r="H62" s="149"/>
      <c r="I62" s="149"/>
      <c r="J62" s="149"/>
      <c r="K62" s="149"/>
      <c r="L62" s="149"/>
      <c r="M62" s="149"/>
      <c r="N62" s="149"/>
      <c r="O62" s="149"/>
      <c r="P62" s="149"/>
    </row>
    <row r="63" spans="1:16" ht="14.25">
      <c r="A63" s="149"/>
      <c r="B63" s="149"/>
      <c r="C63" s="149"/>
      <c r="D63" s="149"/>
      <c r="E63" s="149"/>
      <c r="F63" s="149"/>
      <c r="G63" s="149"/>
      <c r="H63" s="149"/>
      <c r="I63" s="149"/>
      <c r="J63" s="149"/>
      <c r="K63" s="149"/>
      <c r="L63" s="149"/>
      <c r="M63" s="149"/>
      <c r="N63" s="149"/>
      <c r="O63" s="149"/>
      <c r="P63" s="149"/>
    </row>
    <row r="64" spans="1:16" ht="14.25">
      <c r="A64" s="149"/>
      <c r="B64" s="149"/>
      <c r="C64" s="149"/>
      <c r="D64" s="149"/>
      <c r="E64" s="149"/>
      <c r="F64" s="149"/>
      <c r="G64" s="149"/>
      <c r="H64" s="149"/>
      <c r="I64" s="149"/>
      <c r="J64" s="149"/>
      <c r="K64" s="149"/>
      <c r="L64" s="149"/>
      <c r="M64" s="149"/>
      <c r="N64" s="149"/>
      <c r="O64" s="149"/>
      <c r="P64" s="149"/>
    </row>
    <row r="65" spans="1:16" ht="14.25">
      <c r="A65" s="149"/>
      <c r="B65" s="149"/>
      <c r="C65" s="149"/>
      <c r="D65" s="149"/>
      <c r="E65" s="149"/>
      <c r="F65" s="149"/>
      <c r="G65" s="149"/>
      <c r="H65" s="149"/>
      <c r="I65" s="149"/>
      <c r="J65" s="149"/>
      <c r="K65" s="149"/>
      <c r="L65" s="149"/>
      <c r="M65" s="149"/>
      <c r="N65" s="149"/>
      <c r="O65" s="149"/>
      <c r="P65" s="149"/>
    </row>
  </sheetData>
  <autoFilter ref="A3:P36"/>
  <phoneticPr fontId="12" type="noConversion"/>
  <conditionalFormatting sqref="B3:P3">
    <cfRule type="cellIs" dxfId="160" priority="2" operator="lessThan">
      <formula>0</formula>
    </cfRule>
    <cfRule type="cellIs" dxfId="159" priority="3" operator="lessThan">
      <formula>0</formula>
    </cfRule>
  </conditionalFormatting>
  <conditionalFormatting sqref="H42:H1048576 A1:A1048576 B1:N3 B8:K8 L7:N8 O1:O5 H10:H40 B10:G1048576 O7:O1048576 I10:N1048576 P1:XFD1048576">
    <cfRule type="cellIs" dxfId="158" priority="1" operator="lessThan">
      <formula>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模板（英文）</vt:lpstr>
      <vt:lpstr>模板-CU</vt:lpstr>
      <vt:lpstr>模板-BU</vt:lpstr>
      <vt:lpstr>HSS-EP&amp;IT</vt:lpstr>
      <vt:lpstr>2019-07</vt:lpstr>
      <vt:lpstr>2018-08</vt:lpstr>
      <vt:lpstr>2018-09</vt:lpstr>
      <vt:lpstr>2018-10</vt:lpstr>
      <vt:lpstr>2018-11</vt:lpstr>
      <vt:lpstr>2018-12</vt:lpstr>
      <vt:lpstr> 管理部 </vt:lpstr>
      <vt:lpstr>成都企业IT</vt:lpstr>
      <vt:lpstr>杭州企业IT</vt:lpstr>
      <vt:lpstr>深圳企业IT</vt:lpstr>
      <vt:lpstr> 西安企业IT部 </vt:lpstr>
      <vt:lpstr> 北京企业IT部 </vt:lpstr>
      <vt:lpstr> 南京企业IT部 </vt:lpstr>
      <vt:lpstr> 苏州企业IT部 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Fang,Fang</dc:creator>
  <cp:lastModifiedBy>xjchenaf</cp:lastModifiedBy>
  <cp:lastPrinted>2016-08-15T09:38:10Z</cp:lastPrinted>
  <dcterms:created xsi:type="dcterms:W3CDTF">2015-03-03T05:54:40Z</dcterms:created>
  <dcterms:modified xsi:type="dcterms:W3CDTF">2019-09-26T09:03:24Z</dcterms:modified>
</cp:coreProperties>
</file>