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mha\Desktop\Lab Work\Sorting data\OR1-1219\"/>
    </mc:Choice>
  </mc:AlternateContent>
  <xr:revisionPtr revIDLastSave="0" documentId="13_ncr:1_{31861C51-8C74-4B42-A759-7C372173E21F}" xr6:coauthVersionLast="36" xr6:coauthVersionMax="36" xr10:uidLastSave="{00000000-0000-0000-0000-000000000000}"/>
  <bookViews>
    <workbookView xWindow="0" yWindow="0" windowWidth="28800" windowHeight="12285" activeTab="3" xr2:uid="{00000000-000D-0000-FFFF-FFFF00000000}"/>
  </bookViews>
  <sheets>
    <sheet name="Cruise" sheetId="2" r:id="rId1"/>
    <sheet name="Count" sheetId="1" r:id="rId2"/>
    <sheet name="Descrip1" sheetId="4" r:id="rId3"/>
    <sheet name="Size" sheetId="5" r:id="rId4"/>
    <sheet name="Descrip2" sheetId="6" r:id="rId5"/>
    <sheet name="Environ" sheetId="7" r:id="rId6"/>
    <sheet name="Descrip3" sheetId="8" r:id="rId7"/>
  </sheets>
  <definedNames>
    <definedName name="_xlnm._FilterDatabase" localSheetId="1" hidden="1">Count!$F$1:$F$1</definedName>
    <definedName name="_xlnm._FilterDatabase" localSheetId="0" hidden="1">Cruise!$E$1:$E$16</definedName>
    <definedName name="_xlnm._FilterDatabase" localSheetId="3" hidden="1">Size!$A$1:$Q$457</definedName>
  </definedNames>
  <calcPr calcId="191029"/>
</workbook>
</file>

<file path=xl/calcChain.xml><?xml version="1.0" encoding="utf-8"?>
<calcChain xmlns="http://schemas.openxmlformats.org/spreadsheetml/2006/main">
  <c r="AF15" i="7" l="1"/>
  <c r="AF16" i="7"/>
  <c r="AE15" i="7"/>
  <c r="AE16" i="7"/>
  <c r="AF4" i="7"/>
  <c r="AF5" i="7"/>
  <c r="AF2" i="7"/>
  <c r="AE3" i="7"/>
  <c r="AF3" i="7" s="1"/>
  <c r="AE4" i="7"/>
  <c r="AE5" i="7"/>
  <c r="AE2" i="7"/>
  <c r="M2" i="2"/>
  <c r="M3" i="2"/>
  <c r="M4" i="2"/>
  <c r="M5" i="2"/>
  <c r="M6" i="2"/>
  <c r="M20" i="2"/>
  <c r="M21" i="2"/>
  <c r="M22" i="2"/>
  <c r="M23" i="2"/>
  <c r="K26" i="2" l="1"/>
  <c r="M26" i="2" s="1"/>
  <c r="K25" i="2"/>
  <c r="M25" i="2" s="1"/>
  <c r="K24" i="2"/>
  <c r="M24" i="2" s="1"/>
  <c r="T22" i="7" l="1"/>
  <c r="K17" i="2" l="1"/>
  <c r="M17" i="2" s="1"/>
  <c r="K18" i="2"/>
  <c r="M18" i="2" s="1"/>
  <c r="K19" i="2"/>
  <c r="M19" i="2" s="1"/>
  <c r="K8" i="2" l="1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H16" i="2"/>
  <c r="G16" i="2"/>
  <c r="H15" i="2"/>
  <c r="G15" i="2"/>
  <c r="G14" i="2"/>
  <c r="H14" i="2"/>
  <c r="H13" i="2"/>
  <c r="G13" i="2"/>
  <c r="H12" i="2"/>
  <c r="G12" i="2"/>
  <c r="H8" i="2"/>
  <c r="G8" i="2"/>
  <c r="H11" i="2"/>
  <c r="G11" i="2"/>
  <c r="H10" i="2"/>
  <c r="G10" i="2"/>
  <c r="H9" i="2"/>
  <c r="G9" i="2"/>
  <c r="K7" i="2"/>
  <c r="M7" i="2" s="1"/>
  <c r="H7" i="2"/>
  <c r="G7" i="2"/>
  <c r="H6" i="2"/>
  <c r="G6" i="2"/>
  <c r="H5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specimen  n/a
Environ    cn.toc.tn</t>
        </r>
      </text>
    </comment>
    <comment ref="D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      working
Environ/Chala  n/a</t>
        </r>
      </text>
    </comment>
    <comment ref="D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unsure?
Environ    finish</t>
        </r>
      </text>
    </comment>
    <comment ref="D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finish
Environ    n/a</t>
        </r>
      </text>
    </comment>
  </commentList>
</comments>
</file>

<file path=xl/sharedStrings.xml><?xml version="1.0" encoding="utf-8"?>
<sst xmlns="http://schemas.openxmlformats.org/spreadsheetml/2006/main" count="578" uniqueCount="249">
  <si>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</si>
  <si>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</si>
  <si>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</si>
  <si>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</si>
  <si>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</si>
  <si>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Abundance</t>
    <phoneticPr fontId="1" type="noConversion"/>
  </si>
  <si>
    <t>Comment</t>
    <phoneticPr fontId="1" type="noConversion"/>
  </si>
  <si>
    <t>Cruise</t>
  </si>
  <si>
    <t>Station</t>
  </si>
  <si>
    <t>Abundance</t>
  </si>
  <si>
    <t>Comment</t>
  </si>
  <si>
    <t>Subcore</t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</si>
  <si>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</si>
  <si>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</si>
  <si>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</si>
  <si>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</si>
  <si>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</si>
  <si>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</si>
  <si>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</si>
  <si>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</si>
  <si>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</si>
  <si>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</si>
  <si>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</si>
  <si>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</si>
  <si>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</si>
  <si>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</si>
  <si>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</si>
  <si>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</si>
  <si>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</si>
  <si>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</si>
  <si>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</si>
  <si>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</si>
  <si>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</si>
  <si>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</si>
  <si>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</si>
  <si>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</si>
  <si>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</si>
  <si>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</si>
  <si>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</si>
  <si>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</si>
  <si>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</si>
  <si>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</si>
  <si>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</si>
  <si>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</si>
  <si>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</si>
  <si>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</si>
  <si>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</si>
  <si>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</si>
  <si>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</si>
  <si>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</si>
  <si>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</si>
  <si>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</si>
  <si>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Canyon</t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</si>
  <si>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</si>
  <si>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</si>
  <si>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</si>
  <si>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</si>
  <si>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</si>
  <si>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</si>
  <si>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</si>
  <si>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</si>
  <si>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</si>
  <si>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</si>
  <si>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</si>
  <si>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</si>
  <si>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</si>
  <si>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</si>
  <si>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</si>
  <si>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</si>
  <si>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</si>
  <si>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</si>
  <si>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</si>
  <si>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</si>
  <si>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</si>
  <si>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</si>
  <si>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</si>
  <si>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G1</t>
  </si>
  <si>
    <t>H1</t>
  </si>
  <si>
    <t>J1</t>
  </si>
  <si>
    <t>K1</t>
  </si>
  <si>
    <t>L1</t>
  </si>
  <si>
    <t>N1</t>
  </si>
  <si>
    <t>P1</t>
  </si>
  <si>
    <t>Slope</t>
    <phoneticPr fontId="1" type="noConversion"/>
  </si>
  <si>
    <t>Shelf</t>
    <phoneticPr fontId="1" type="noConversion"/>
  </si>
  <si>
    <t>Piston corer</t>
    <phoneticPr fontId="1" type="noConversion"/>
  </si>
  <si>
    <t xml:space="preserve">Pearl_River </t>
    <phoneticPr fontId="1" type="noConversion"/>
  </si>
  <si>
    <t>OR3-2077</t>
  </si>
  <si>
    <t>OR1-1202</t>
  </si>
  <si>
    <t>G1D</t>
  </si>
  <si>
    <t>VB2-C</t>
  </si>
  <si>
    <t>0-10</t>
  </si>
  <si>
    <t>Polychaeta</t>
  </si>
  <si>
    <t>Nematoda</t>
  </si>
  <si>
    <t>Ophiuroidea</t>
  </si>
  <si>
    <t>Isopoda</t>
  </si>
  <si>
    <t>Euphausiacea</t>
  </si>
  <si>
    <t>0-7</t>
  </si>
  <si>
    <t>Nemertea</t>
  </si>
  <si>
    <t>Bivalvia</t>
  </si>
  <si>
    <t>Amphipoda</t>
  </si>
  <si>
    <t>Tanaidacea</t>
  </si>
  <si>
    <t>0-6.5</t>
  </si>
  <si>
    <t>0-6</t>
  </si>
  <si>
    <t>Cumacea</t>
  </si>
  <si>
    <t>Harpacticoida</t>
  </si>
  <si>
    <t>*0-5</t>
  </si>
  <si>
    <t>Tube</t>
    <phoneticPr fontId="1" type="noConversion"/>
  </si>
  <si>
    <t>Section</t>
    <phoneticPr fontId="1" type="noConversion"/>
  </si>
  <si>
    <t>Taxon</t>
    <phoneticPr fontId="1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</si>
  <si>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</si>
  <si>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</si>
  <si>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</si>
  <si>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</si>
  <si>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</si>
  <si>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</si>
  <si>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</si>
  <si>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5" type="noConversion"/>
  </si>
  <si>
    <t>Size</t>
  </si>
  <si>
    <t>Note</t>
    <phoneticPr fontId="1" type="noConversion"/>
  </si>
  <si>
    <t>C</t>
  </si>
  <si>
    <t>OR3_2077</t>
  </si>
  <si>
    <t>ellipsoid</t>
    <phoneticPr fontId="1" type="noConversion"/>
  </si>
  <si>
    <t>Equation</t>
    <phoneticPr fontId="1" type="noConversion"/>
  </si>
  <si>
    <t>Fragment with Head &amp; Tail</t>
    <phoneticPr fontId="1" type="noConversion"/>
  </si>
  <si>
    <t>FHT</t>
    <phoneticPr fontId="1" type="noConversion"/>
  </si>
  <si>
    <t>Fragment with Tail</t>
  </si>
  <si>
    <t>FT</t>
  </si>
  <si>
    <t>Fragment with Head</t>
  </si>
  <si>
    <t>FH</t>
  </si>
  <si>
    <t>Fragment</t>
  </si>
  <si>
    <t>F</t>
  </si>
  <si>
    <t>Complete</t>
  </si>
  <si>
    <t>sample's volume</t>
    <phoneticPr fontId="1" type="noConversion"/>
  </si>
  <si>
    <t>sample's body short radius</t>
    <phoneticPr fontId="1" type="noConversion"/>
  </si>
  <si>
    <t>mm</t>
    <phoneticPr fontId="1" type="noConversion"/>
  </si>
  <si>
    <t>b</t>
    <phoneticPr fontId="1" type="noConversion"/>
  </si>
  <si>
    <t>sample's body long radius</t>
    <phoneticPr fontId="1" type="noConversion"/>
  </si>
  <si>
    <t>mm</t>
    <phoneticPr fontId="1" type="noConversion"/>
  </si>
  <si>
    <t>a</t>
    <phoneticPr fontId="1" type="noConversion"/>
  </si>
  <si>
    <t>sample's body length</t>
    <phoneticPr fontId="1" type="noConversion"/>
  </si>
  <si>
    <t>mm</t>
    <phoneticPr fontId="1" type="noConversion"/>
  </si>
  <si>
    <t>sample's body width</t>
    <phoneticPr fontId="1" type="noConversion"/>
  </si>
  <si>
    <t>Polychaeta, tanaidacea</t>
    <phoneticPr fontId="1" type="noConversion"/>
  </si>
  <si>
    <t>Taxon</t>
    <phoneticPr fontId="1" type="noConversion"/>
  </si>
  <si>
    <t>sampling sectiom  at a distance from seabed surface</t>
    <phoneticPr fontId="1" type="noConversion"/>
  </si>
  <si>
    <t>cm</t>
    <phoneticPr fontId="1" type="noConversion"/>
  </si>
  <si>
    <t>Section</t>
    <phoneticPr fontId="1" type="noConversion"/>
  </si>
  <si>
    <t>Subcore</t>
    <phoneticPr fontId="1" type="noConversion"/>
  </si>
  <si>
    <t>Multicorer tube numbers recorded on board</t>
    <phoneticPr fontId="1" type="noConversion"/>
  </si>
  <si>
    <t>Tube</t>
    <phoneticPr fontId="1" type="noConversion"/>
  </si>
  <si>
    <t>sampling number of box-core or mult-core</t>
    <phoneticPr fontId="1" type="noConversion"/>
  </si>
  <si>
    <t>Deployment</t>
    <phoneticPr fontId="1" type="noConversion"/>
  </si>
  <si>
    <t>sampling landfrom (slope or canyon)</t>
    <phoneticPr fontId="1" type="noConversion"/>
  </si>
  <si>
    <t>sampling cruise</t>
    <phoneticPr fontId="1" type="noConversion"/>
  </si>
  <si>
    <t>Description</t>
    <phoneticPr fontId="1" type="noConversion"/>
  </si>
  <si>
    <t>Unit</t>
    <phoneticPr fontId="1" type="noConversion"/>
  </si>
  <si>
    <r>
      <t>sampling location, four in G</t>
    </r>
    <r>
      <rPr>
        <sz val="11"/>
        <rFont val="Times New Roman"/>
        <family val="1"/>
      </rPr>
      <t>aoping canyon, include GC1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GC4</t>
    </r>
    <r>
      <rPr>
        <sz val="11"/>
        <rFont val="新細明體"/>
        <family val="1"/>
        <charset val="136"/>
      </rPr>
      <t>；</t>
    </r>
    <r>
      <rPr>
        <sz val="11"/>
        <rFont val="Times New Roman"/>
        <family val="1"/>
      </rPr>
      <t xml:space="preserve">four in </t>
    </r>
    <r>
      <rPr>
        <sz val="12"/>
        <rFont val="Times New Roman"/>
        <family val="1"/>
      </rPr>
      <t>G</t>
    </r>
    <r>
      <rPr>
        <sz val="11"/>
        <rFont val="Times New Roman"/>
        <family val="1"/>
      </rPr>
      <t>aoping slope, include GS1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GS4</t>
    </r>
    <phoneticPr fontId="1" type="noConversion"/>
  </si>
  <si>
    <t>box-core Φ=68mm  mult-core Φ=100mm</t>
    <phoneticPr fontId="1" type="noConversion"/>
  </si>
  <si>
    <r>
      <t>mm</t>
    </r>
    <r>
      <rPr>
        <vertAlign val="superscript"/>
        <sz val="6"/>
        <color theme="1"/>
        <rFont val="Times New Roman"/>
        <family val="1"/>
      </rPr>
      <t>3</t>
    </r>
    <phoneticPr fontId="1" type="noConversion"/>
  </si>
  <si>
    <t>4/3 * π * a * b ^2</t>
    <phoneticPr fontId="1" type="noConversion"/>
  </si>
  <si>
    <t>π * r^2 * L</t>
    <phoneticPr fontId="1" type="noConversion"/>
  </si>
  <si>
    <t>pressure</t>
  </si>
  <si>
    <t>Oxygen</t>
  </si>
  <si>
    <t>fluorometer</t>
  </si>
  <si>
    <t>transmissometer</t>
  </si>
  <si>
    <t>Beam_Attn</t>
  </si>
  <si>
    <t>Temperature</t>
  </si>
  <si>
    <t>Salinity</t>
  </si>
  <si>
    <t>Sigma_theta</t>
  </si>
  <si>
    <t>Density</t>
  </si>
  <si>
    <t>OR1_1219</t>
  </si>
  <si>
    <t>GC1</t>
  </si>
  <si>
    <t>GS1</t>
  </si>
  <si>
    <t>S3</t>
  </si>
  <si>
    <t>S5</t>
  </si>
  <si>
    <t>TOU</t>
    <phoneticPr fontId="1" type="noConversion"/>
  </si>
  <si>
    <t>DOU</t>
    <phoneticPr fontId="1" type="noConversion"/>
  </si>
  <si>
    <t>OPD</t>
  </si>
  <si>
    <t>Clay</t>
  </si>
  <si>
    <t>Silt</t>
  </si>
  <si>
    <t>Sand</t>
  </si>
  <si>
    <t>CN</t>
  </si>
  <si>
    <t>TOC</t>
  </si>
  <si>
    <t>TN</t>
  </si>
  <si>
    <t>WC</t>
  </si>
  <si>
    <t>WW</t>
  </si>
  <si>
    <t>DW</t>
  </si>
  <si>
    <t>TOCd13</t>
  </si>
  <si>
    <t>TNd15</t>
  </si>
  <si>
    <t>Chla</t>
  </si>
  <si>
    <t>Porosity</t>
  </si>
  <si>
    <t>LGD_T28</t>
  </si>
  <si>
    <t>FWCR_Dive1</t>
    <phoneticPr fontId="1" type="noConversion"/>
  </si>
  <si>
    <t>FWCR_Dive2</t>
  </si>
  <si>
    <t>FWCR_Dive3</t>
  </si>
  <si>
    <t>db</t>
  </si>
  <si>
    <t>oC</t>
  </si>
  <si>
    <t>sigma-theta(kg/m^3)</t>
  </si>
  <si>
    <t>(kg/m^3)</t>
  </si>
  <si>
    <t>mg/l</t>
  </si>
  <si>
    <t>μg/L</t>
  </si>
  <si>
    <t>%</t>
  </si>
  <si>
    <t>1/m</t>
  </si>
  <si>
    <t>Total Oxygen Utilization</t>
    <phoneticPr fontId="1" type="noConversion"/>
  </si>
  <si>
    <t>Dissolved Oxygen Utilization</t>
    <phoneticPr fontId="1" type="noConversion"/>
  </si>
  <si>
    <t>mmol/m2/d</t>
    <phoneticPr fontId="1" type="noConversion"/>
  </si>
  <si>
    <t>Oxygen Penertration Depth</t>
    <phoneticPr fontId="1" type="noConversion"/>
  </si>
  <si>
    <t>mm</t>
    <phoneticPr fontId="1" type="noConversion"/>
  </si>
  <si>
    <t>C/N ratio</t>
  </si>
  <si>
    <t>Total Organic Carbon Content</t>
  </si>
  <si>
    <t>Total Nitrogen</t>
  </si>
  <si>
    <t>Water content</t>
  </si>
  <si>
    <t>g</t>
  </si>
  <si>
    <t>Wet Weight</t>
  </si>
  <si>
    <t>Dry Weight</t>
  </si>
  <si>
    <t>ng/gdry</t>
  </si>
  <si>
    <t>Chlorophyll a Concentration</t>
    <phoneticPr fontId="1" type="noConversion"/>
  </si>
  <si>
    <t>OR3_2077</t>
    <phoneticPr fontId="1" type="noConversion"/>
  </si>
  <si>
    <t>Okinawa</t>
    <phoneticPr fontId="1" type="noConversion"/>
  </si>
  <si>
    <t>G1D</t>
    <phoneticPr fontId="1" type="noConversion"/>
  </si>
  <si>
    <t>OR1_1202</t>
    <phoneticPr fontId="1" type="noConversion"/>
  </si>
  <si>
    <t>VB2-C</t>
    <phoneticPr fontId="1" type="noConversion"/>
  </si>
  <si>
    <t>OR1_1217</t>
    <phoneticPr fontId="1" type="noConversion"/>
  </si>
  <si>
    <t>ST13</t>
    <phoneticPr fontId="1" type="noConversion"/>
  </si>
  <si>
    <t>Taitung</t>
    <phoneticPr fontId="1" type="noConversion"/>
  </si>
  <si>
    <t>22 18.002</t>
    <phoneticPr fontId="1" type="noConversion"/>
  </si>
  <si>
    <t>121 4.761</t>
    <phoneticPr fontId="1" type="noConversion"/>
  </si>
  <si>
    <t>OR1_1202</t>
    <phoneticPr fontId="1" type="noConversion"/>
  </si>
  <si>
    <t>Clay</t>
    <phoneticPr fontId="1" type="noConversion"/>
  </si>
  <si>
    <t>OR3_2077</t>
    <phoneticPr fontId="1" type="noConversion"/>
  </si>
  <si>
    <t>LGD_T28</t>
    <phoneticPr fontId="1" type="noConversion"/>
  </si>
  <si>
    <t>sample's geometric shape (cylinder, ellipsoid)</t>
    <phoneticPr fontId="1" type="noConversion"/>
  </si>
  <si>
    <t>Plastic</t>
    <phoneticPr fontId="1" type="noConversion"/>
  </si>
  <si>
    <t>S13(Tube1)</t>
    <phoneticPr fontId="1" type="noConversion"/>
  </si>
  <si>
    <t>S13(Tube2)</t>
    <phoneticPr fontId="1" type="noConversion"/>
  </si>
  <si>
    <t>S13(Tube3)</t>
    <phoneticPr fontId="1" type="noConversion"/>
  </si>
  <si>
    <t>S7(-2-5)</t>
    <phoneticPr fontId="1" type="noConversion"/>
  </si>
  <si>
    <t>S6(-1-1)</t>
    <phoneticPr fontId="1" type="noConversion"/>
  </si>
  <si>
    <t>S7(-2-3)</t>
    <phoneticPr fontId="1" type="noConversion"/>
  </si>
  <si>
    <t>N/A</t>
    <phoneticPr fontId="1" type="noConversion"/>
  </si>
  <si>
    <t>S7(-2-4)</t>
    <phoneticPr fontId="1" type="noConversion"/>
  </si>
  <si>
    <t>S4(-2-2)</t>
    <phoneticPr fontId="1" type="noConversion"/>
  </si>
  <si>
    <t>G1D</t>
    <phoneticPr fontId="1" type="noConversion"/>
  </si>
  <si>
    <t>N/A</t>
    <phoneticPr fontId="1" type="noConversion"/>
  </si>
  <si>
    <t>N/A</t>
    <phoneticPr fontId="1" type="noConversion"/>
  </si>
  <si>
    <t>N/A</t>
    <phoneticPr fontId="1" type="noConversion"/>
  </si>
  <si>
    <t>Sediment volume(ml)</t>
    <phoneticPr fontId="1" type="noConversion"/>
  </si>
  <si>
    <t>MP frequency (n/ml)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</si>
</sst>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_);[Red]\(0.0\)"/>
    <numFmt numFmtId="166" formatCode="0.00_);[Red]\(0.00\)"/>
  </numFmts>
  <fonts count="15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1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vertAlign val="superscript"/>
      <sz val="6"/>
      <color theme="1"/>
      <name val="Times New Roman"/>
      <family val="1"/>
    </font>
    <font>
      <b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2" fillId="0" borderId="0" xfId="0" applyFont="1">
      <alignment vertical="center"/>
    </xf>
    <xf numFmtId="165" fontId="7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</cellXfs>
  <cellStyles count="2">
    <cellStyle name="Normal 2 2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opLeftCell="B1" zoomScale="115" zoomScaleNormal="115" workbookViewId="0">
      <pane ySplit="1" topLeftCell="A2" activePane="bottomLeft" state="frozen"/>
      <selection pane="bottomLeft" activeCell="M11" sqref="M11"/>
    </sheetView>
  </sheetViews>
  <sheetFormatPr defaultColWidth="9" defaultRowHeight="15.75"/>
  <cols>
    <col min="1" max="1" width="17.875" style="8" customWidth="1"/>
    <col min="2" max="2" width="13" style="14" customWidth="1"/>
    <col min="3" max="3" width="17.875" style="8" customWidth="1"/>
    <col min="4" max="4" width="13.75" style="8" customWidth="1"/>
    <col min="5" max="5" width="8.875" style="8" customWidth="1"/>
    <col min="6" max="6" width="15.375" style="8" customWidth="1"/>
    <col min="7" max="8" width="16.375" style="8" customWidth="1"/>
    <col min="9" max="9" width="11.375" style="8" customWidth="1"/>
    <col min="10" max="10" width="12.75" style="8" customWidth="1"/>
    <col min="11" max="11" width="21.75" style="8" customWidth="1"/>
    <col min="12" max="12" width="13.375" style="8" customWidth="1"/>
    <col min="13" max="16384" width="9" style="13"/>
  </cols>
  <sheetData>
    <row r="1" spans="1:13">
      <c r="A1" s="3" t="s">
        <v>1</v>
      </c>
      <c r="B1" s="12" t="s">
        <v>3</v>
      </c>
      <c r="C1" s="3" t="s">
        <v>4</v>
      </c>
      <c r="D1" s="3" t="s">
        <v>0</v>
      </c>
      <c r="E1" s="3" t="s">
        <v>2</v>
      </c>
      <c r="F1" s="3" t="s">
        <v>28</v>
      </c>
      <c r="G1" s="3" t="s">
        <v>26</v>
      </c>
      <c r="H1" s="3" t="s">
        <v>30</v>
      </c>
      <c r="I1" s="3" t="s">
        <v>32</v>
      </c>
      <c r="J1" s="3" t="s">
        <v>41</v>
      </c>
      <c r="K1" s="7" t="s">
        <v>40</v>
      </c>
      <c r="L1" s="7" t="s">
        <v>43</v>
      </c>
      <c r="M1" s="13" t="s">
        <v>247</v>
      </c>
    </row>
    <row r="2" spans="1:13">
      <c r="A2" s="8" t="s">
        <v>59</v>
      </c>
      <c r="B2" s="14">
        <v>43515</v>
      </c>
      <c r="C2" s="8" t="s">
        <v>60</v>
      </c>
      <c r="D2" s="25" t="s">
        <v>231</v>
      </c>
      <c r="E2" s="8" t="s">
        <v>53</v>
      </c>
      <c r="F2" s="8" t="s">
        <v>54</v>
      </c>
      <c r="G2" s="8">
        <v>119.8005</v>
      </c>
      <c r="H2" s="8">
        <v>22.057359999999999</v>
      </c>
      <c r="I2" s="8">
        <v>1349</v>
      </c>
      <c r="J2" s="8" t="s">
        <v>64</v>
      </c>
      <c r="K2" s="8">
        <v>3.6298400000000001E-3</v>
      </c>
      <c r="L2" s="8">
        <v>297</v>
      </c>
      <c r="M2" s="13">
        <f t="shared" ref="M2:M6" si="0">K2*0.01*100*100*100</f>
        <v>36.298400000000001</v>
      </c>
    </row>
    <row r="3" spans="1:13">
      <c r="A3" s="8" t="s">
        <v>59</v>
      </c>
      <c r="B3" s="14">
        <v>43516</v>
      </c>
      <c r="C3" s="8" t="s">
        <v>61</v>
      </c>
      <c r="D3" s="25" t="s">
        <v>58</v>
      </c>
      <c r="E3" s="8" t="s">
        <v>53</v>
      </c>
      <c r="F3" s="8" t="s">
        <v>55</v>
      </c>
      <c r="G3" s="8">
        <v>119.79944999999999</v>
      </c>
      <c r="H3" s="8">
        <v>22.05724</v>
      </c>
      <c r="I3" s="8">
        <v>1343</v>
      </c>
      <c r="J3" s="8" t="s">
        <v>64</v>
      </c>
      <c r="K3" s="8">
        <v>3.6298400000000001E-3</v>
      </c>
      <c r="L3" s="8">
        <v>297</v>
      </c>
      <c r="M3" s="13">
        <f t="shared" si="0"/>
        <v>36.298400000000001</v>
      </c>
    </row>
    <row r="4" spans="1:13">
      <c r="A4" s="8" t="s">
        <v>59</v>
      </c>
      <c r="B4" s="14">
        <v>43517</v>
      </c>
      <c r="C4" s="8" t="s">
        <v>60</v>
      </c>
      <c r="D4" s="25" t="s">
        <v>58</v>
      </c>
      <c r="E4" s="8" t="s">
        <v>53</v>
      </c>
      <c r="F4" s="8" t="s">
        <v>56</v>
      </c>
      <c r="G4" s="8">
        <v>119.80069</v>
      </c>
      <c r="H4" s="8">
        <v>22.05724</v>
      </c>
      <c r="I4" s="8">
        <v>1362</v>
      </c>
      <c r="J4" s="8" t="s">
        <v>64</v>
      </c>
      <c r="K4" s="8">
        <v>3.6298400000000001E-3</v>
      </c>
      <c r="L4" s="8">
        <v>297</v>
      </c>
      <c r="M4" s="13">
        <f t="shared" si="0"/>
        <v>36.298400000000001</v>
      </c>
    </row>
    <row r="5" spans="1:13">
      <c r="A5" s="8" t="s">
        <v>59</v>
      </c>
      <c r="B5" s="14">
        <v>43520</v>
      </c>
      <c r="C5" s="8" t="s">
        <v>62</v>
      </c>
      <c r="D5" s="25" t="s">
        <v>58</v>
      </c>
      <c r="E5" s="8" t="s">
        <v>57</v>
      </c>
      <c r="F5" s="8" t="s">
        <v>65</v>
      </c>
      <c r="G5" s="8">
        <f>120+24/60+37.06/3600</f>
        <v>120.41029444444445</v>
      </c>
      <c r="H5" s="8">
        <f>22+11/60+2.45/3600</f>
        <v>22.184013888888888</v>
      </c>
      <c r="I5" s="8">
        <v>412</v>
      </c>
      <c r="J5" s="8" t="s">
        <v>64</v>
      </c>
      <c r="K5" s="8">
        <v>3.6298400000000001E-3</v>
      </c>
      <c r="L5" s="8">
        <v>297</v>
      </c>
      <c r="M5" s="13">
        <f t="shared" si="0"/>
        <v>36.298400000000001</v>
      </c>
    </row>
    <row r="6" spans="1:13">
      <c r="A6" s="8" t="s">
        <v>59</v>
      </c>
      <c r="B6" s="14">
        <v>43520</v>
      </c>
      <c r="C6" s="8" t="s">
        <v>63</v>
      </c>
      <c r="D6" s="25" t="s">
        <v>58</v>
      </c>
      <c r="E6" s="8" t="s">
        <v>57</v>
      </c>
      <c r="F6" s="8" t="s">
        <v>66</v>
      </c>
      <c r="G6" s="8">
        <f>120+24/60+39.69/3600</f>
        <v>120.41102500000001</v>
      </c>
      <c r="H6" s="8">
        <f>22+11/60+3.81/3600</f>
        <v>22.184391666666667</v>
      </c>
      <c r="I6" s="8">
        <v>412</v>
      </c>
      <c r="J6" s="8" t="s">
        <v>64</v>
      </c>
      <c r="K6" s="8">
        <v>3.6298400000000001E-3</v>
      </c>
      <c r="L6" s="8">
        <v>297</v>
      </c>
      <c r="M6" s="13">
        <f t="shared" si="0"/>
        <v>36.298400000000001</v>
      </c>
    </row>
    <row r="7" spans="1:13">
      <c r="A7" s="8" t="s">
        <v>59</v>
      </c>
      <c r="B7" s="14">
        <v>43554</v>
      </c>
      <c r="C7" s="8" t="s">
        <v>84</v>
      </c>
      <c r="D7" s="25" t="s">
        <v>69</v>
      </c>
      <c r="E7" s="8" t="s">
        <v>67</v>
      </c>
      <c r="F7" s="8">
        <v>2</v>
      </c>
      <c r="G7" s="8">
        <f>120+34.2171/60</f>
        <v>120.570285</v>
      </c>
      <c r="H7" s="8">
        <f>22+17.2955/60</f>
        <v>22.288258333333335</v>
      </c>
      <c r="I7" s="8">
        <v>36.99</v>
      </c>
      <c r="J7" s="8" t="s">
        <v>68</v>
      </c>
      <c r="K7" s="8">
        <f t="shared" ref="K7:K19" si="1">3.1415926*5.25^2/10000</f>
        <v>8.659014603750001E-3</v>
      </c>
      <c r="L7" s="8">
        <v>297</v>
      </c>
      <c r="M7" s="13">
        <f>K7*0.01*100*100*100</f>
        <v>86.59014603750002</v>
      </c>
    </row>
    <row r="8" spans="1:13">
      <c r="A8" s="8" t="s">
        <v>59</v>
      </c>
      <c r="B8" s="14">
        <v>43554</v>
      </c>
      <c r="C8" s="8" t="s">
        <v>84</v>
      </c>
      <c r="D8" s="25" t="s">
        <v>69</v>
      </c>
      <c r="E8" s="8" t="s">
        <v>67</v>
      </c>
      <c r="F8" s="8">
        <v>3</v>
      </c>
      <c r="G8" s="8">
        <f>120+34.269/60</f>
        <v>120.57115</v>
      </c>
      <c r="H8" s="8">
        <f>22+17.307/60</f>
        <v>22.288450000000001</v>
      </c>
      <c r="I8" s="8">
        <v>37</v>
      </c>
      <c r="J8" s="8" t="s">
        <v>68</v>
      </c>
      <c r="K8" s="8">
        <f t="shared" si="1"/>
        <v>8.659014603750001E-3</v>
      </c>
      <c r="L8" s="8">
        <v>297</v>
      </c>
      <c r="M8" s="13">
        <f t="shared" ref="M8:M26" si="2">K8*0.01*100*100*100</f>
        <v>86.59014603750002</v>
      </c>
    </row>
    <row r="9" spans="1:13">
      <c r="A9" s="8" t="s">
        <v>59</v>
      </c>
      <c r="B9" s="14">
        <v>43555</v>
      </c>
      <c r="C9" s="8" t="s">
        <v>84</v>
      </c>
      <c r="D9" s="25" t="s">
        <v>69</v>
      </c>
      <c r="E9" s="8" t="s">
        <v>70</v>
      </c>
      <c r="F9" s="8">
        <v>1</v>
      </c>
      <c r="G9" s="8">
        <f>120+30.5226/60</f>
        <v>120.50870999999999</v>
      </c>
      <c r="H9" s="8">
        <f>22+18.4066/60</f>
        <v>22.306776666666668</v>
      </c>
      <c r="I9" s="8">
        <v>25.8</v>
      </c>
      <c r="J9" s="8" t="s">
        <v>68</v>
      </c>
      <c r="K9" s="8">
        <f t="shared" si="1"/>
        <v>8.659014603750001E-3</v>
      </c>
      <c r="L9" s="8">
        <v>297</v>
      </c>
      <c r="M9" s="13">
        <f t="shared" si="2"/>
        <v>86.59014603750002</v>
      </c>
    </row>
    <row r="10" spans="1:13">
      <c r="A10" s="8" t="s">
        <v>59</v>
      </c>
      <c r="B10" s="14">
        <v>43555</v>
      </c>
      <c r="C10" s="8" t="s">
        <v>83</v>
      </c>
      <c r="D10" s="25" t="s">
        <v>69</v>
      </c>
      <c r="E10" s="8" t="s">
        <v>71</v>
      </c>
      <c r="F10" s="8">
        <v>1</v>
      </c>
      <c r="G10" s="8">
        <f>120+22.7251/60</f>
        <v>120.37875166666667</v>
      </c>
      <c r="H10" s="8">
        <f>22+15.2163/60</f>
        <v>22.253605</v>
      </c>
      <c r="I10" s="8">
        <v>252</v>
      </c>
      <c r="J10" s="8" t="s">
        <v>68</v>
      </c>
      <c r="K10" s="8">
        <f t="shared" si="1"/>
        <v>8.659014603750001E-3</v>
      </c>
      <c r="L10" s="8">
        <v>297</v>
      </c>
      <c r="M10" s="13">
        <f t="shared" si="2"/>
        <v>86.59014603750002</v>
      </c>
    </row>
    <row r="11" spans="1:13">
      <c r="A11" s="8" t="s">
        <v>59</v>
      </c>
      <c r="B11" s="14">
        <v>43555</v>
      </c>
      <c r="C11" s="8" t="s">
        <v>84</v>
      </c>
      <c r="D11" s="25" t="s">
        <v>69</v>
      </c>
      <c r="E11" s="8" t="s">
        <v>72</v>
      </c>
      <c r="F11" s="8">
        <v>1</v>
      </c>
      <c r="G11" s="8">
        <f>120+24.3435/60</f>
        <v>120.405725</v>
      </c>
      <c r="H11" s="8">
        <f>22+19.5616/60</f>
        <v>22.326026666666667</v>
      </c>
      <c r="I11" s="8">
        <v>92.4</v>
      </c>
      <c r="J11" s="8" t="s">
        <v>68</v>
      </c>
      <c r="K11" s="8">
        <f t="shared" si="1"/>
        <v>8.659014603750001E-3</v>
      </c>
      <c r="L11" s="8">
        <v>297</v>
      </c>
      <c r="M11" s="13">
        <f t="shared" si="2"/>
        <v>86.59014603750002</v>
      </c>
    </row>
    <row r="12" spans="1:13">
      <c r="A12" s="8" t="s">
        <v>59</v>
      </c>
      <c r="B12" s="14">
        <v>43555</v>
      </c>
      <c r="C12" s="8" t="s">
        <v>84</v>
      </c>
      <c r="D12" s="25" t="s">
        <v>69</v>
      </c>
      <c r="E12" s="8" t="s">
        <v>72</v>
      </c>
      <c r="F12" s="8">
        <v>2</v>
      </c>
      <c r="G12" s="8">
        <f>120+24.3331/60</f>
        <v>120.40555166666667</v>
      </c>
      <c r="H12" s="8">
        <f>22+19.581/60</f>
        <v>22.326350000000001</v>
      </c>
      <c r="I12" s="8">
        <v>93</v>
      </c>
      <c r="J12" s="8" t="s">
        <v>68</v>
      </c>
      <c r="K12" s="8">
        <f t="shared" si="1"/>
        <v>8.659014603750001E-3</v>
      </c>
      <c r="L12" s="8">
        <v>297</v>
      </c>
      <c r="M12" s="13">
        <f t="shared" si="2"/>
        <v>86.59014603750002</v>
      </c>
    </row>
    <row r="13" spans="1:13">
      <c r="A13" s="8" t="s">
        <v>59</v>
      </c>
      <c r="B13" s="14">
        <v>43556</v>
      </c>
      <c r="C13" s="8" t="s">
        <v>84</v>
      </c>
      <c r="D13" s="25" t="s">
        <v>69</v>
      </c>
      <c r="E13" s="8" t="s">
        <v>73</v>
      </c>
      <c r="F13" s="8">
        <v>1</v>
      </c>
      <c r="G13" s="8">
        <f>120+25.7436/60</f>
        <v>120.42906000000001</v>
      </c>
      <c r="H13" s="8">
        <f>22+19.6472/60</f>
        <v>22.327453333333334</v>
      </c>
      <c r="I13" s="8">
        <v>85</v>
      </c>
      <c r="J13" s="8" t="s">
        <v>68</v>
      </c>
      <c r="K13" s="8">
        <f t="shared" si="1"/>
        <v>8.659014603750001E-3</v>
      </c>
      <c r="L13" s="8">
        <v>297</v>
      </c>
      <c r="M13" s="13">
        <f t="shared" si="2"/>
        <v>86.59014603750002</v>
      </c>
    </row>
    <row r="14" spans="1:13">
      <c r="A14" s="8" t="s">
        <v>59</v>
      </c>
      <c r="B14" s="14">
        <v>43556</v>
      </c>
      <c r="C14" s="8" t="s">
        <v>84</v>
      </c>
      <c r="D14" s="25" t="s">
        <v>69</v>
      </c>
      <c r="E14" s="8" t="s">
        <v>73</v>
      </c>
      <c r="F14" s="8">
        <v>2</v>
      </c>
      <c r="G14" s="8">
        <f>120+25.7436/60</f>
        <v>120.42906000000001</v>
      </c>
      <c r="H14" s="8">
        <f>22+19.6472/60</f>
        <v>22.327453333333334</v>
      </c>
      <c r="I14" s="8">
        <v>85</v>
      </c>
      <c r="J14" s="8" t="s">
        <v>68</v>
      </c>
      <c r="K14" s="8">
        <f t="shared" si="1"/>
        <v>8.659014603750001E-3</v>
      </c>
      <c r="L14" s="8">
        <v>297</v>
      </c>
      <c r="M14" s="13">
        <f t="shared" si="2"/>
        <v>86.59014603750002</v>
      </c>
    </row>
    <row r="15" spans="1:13">
      <c r="A15" s="8" t="s">
        <v>59</v>
      </c>
      <c r="B15" s="14">
        <v>43557</v>
      </c>
      <c r="C15" s="8" t="s">
        <v>84</v>
      </c>
      <c r="D15" s="25" t="s">
        <v>69</v>
      </c>
      <c r="E15" s="8" t="s">
        <v>74</v>
      </c>
      <c r="F15" s="8">
        <v>1</v>
      </c>
      <c r="G15" s="8">
        <f>120+26.785/60</f>
        <v>120.44641666666666</v>
      </c>
      <c r="H15" s="8">
        <f>22+21.627/60</f>
        <v>22.36045</v>
      </c>
      <c r="I15" s="8">
        <v>44.8</v>
      </c>
      <c r="J15" s="8" t="s">
        <v>68</v>
      </c>
      <c r="K15" s="8">
        <f t="shared" si="1"/>
        <v>8.659014603750001E-3</v>
      </c>
      <c r="L15" s="8">
        <v>297</v>
      </c>
      <c r="M15" s="13">
        <f t="shared" si="2"/>
        <v>86.59014603750002</v>
      </c>
    </row>
    <row r="16" spans="1:13">
      <c r="A16" s="8" t="s">
        <v>59</v>
      </c>
      <c r="B16" s="14">
        <v>43557</v>
      </c>
      <c r="C16" s="8" t="s">
        <v>52</v>
      </c>
      <c r="D16" s="25" t="s">
        <v>69</v>
      </c>
      <c r="E16" s="8" t="s">
        <v>75</v>
      </c>
      <c r="F16" s="8">
        <v>1</v>
      </c>
      <c r="G16" s="8">
        <f>120+24.59/60</f>
        <v>120.40983333333334</v>
      </c>
      <c r="H16" s="8">
        <f>22+25.02/60</f>
        <v>22.417000000000002</v>
      </c>
      <c r="I16" s="8">
        <v>305</v>
      </c>
      <c r="J16" s="8" t="s">
        <v>68</v>
      </c>
      <c r="K16" s="8">
        <f t="shared" si="1"/>
        <v>8.659014603750001E-3</v>
      </c>
      <c r="L16" s="8">
        <v>297</v>
      </c>
      <c r="M16" s="13">
        <f t="shared" si="2"/>
        <v>86.59014603750002</v>
      </c>
    </row>
    <row r="17" spans="1:13">
      <c r="A17" s="8" t="s">
        <v>86</v>
      </c>
      <c r="B17" s="14">
        <v>43331</v>
      </c>
      <c r="C17" s="8" t="s">
        <v>84</v>
      </c>
      <c r="D17" s="27" t="s">
        <v>218</v>
      </c>
      <c r="E17" s="8" t="s">
        <v>76</v>
      </c>
      <c r="G17" s="8">
        <v>115.13376666666667</v>
      </c>
      <c r="H17" s="8">
        <v>21.821033333333332</v>
      </c>
      <c r="I17" s="8">
        <v>84</v>
      </c>
      <c r="J17" s="8" t="s">
        <v>68</v>
      </c>
      <c r="K17" s="8">
        <f t="shared" si="1"/>
        <v>8.659014603750001E-3</v>
      </c>
      <c r="L17" s="8">
        <v>297</v>
      </c>
      <c r="M17" s="13">
        <f t="shared" si="2"/>
        <v>86.59014603750002</v>
      </c>
    </row>
    <row r="18" spans="1:13">
      <c r="A18" s="8" t="s">
        <v>86</v>
      </c>
      <c r="B18" s="14">
        <v>43331</v>
      </c>
      <c r="C18" s="8" t="s">
        <v>84</v>
      </c>
      <c r="D18" s="27" t="s">
        <v>218</v>
      </c>
      <c r="E18" s="8" t="s">
        <v>77</v>
      </c>
      <c r="G18" s="8">
        <v>115.56115</v>
      </c>
      <c r="H18" s="8">
        <v>21.999166666666667</v>
      </c>
      <c r="I18" s="8">
        <v>82</v>
      </c>
      <c r="J18" s="8" t="s">
        <v>68</v>
      </c>
      <c r="K18" s="8">
        <f t="shared" si="1"/>
        <v>8.659014603750001E-3</v>
      </c>
      <c r="L18" s="8">
        <v>297</v>
      </c>
      <c r="M18" s="13">
        <f t="shared" si="2"/>
        <v>86.59014603750002</v>
      </c>
    </row>
    <row r="19" spans="1:13">
      <c r="A19" s="8" t="s">
        <v>86</v>
      </c>
      <c r="B19" s="14">
        <v>43331</v>
      </c>
      <c r="C19" s="8" t="s">
        <v>84</v>
      </c>
      <c r="D19" s="27" t="s">
        <v>218</v>
      </c>
      <c r="E19" s="8" t="s">
        <v>78</v>
      </c>
      <c r="G19" s="8">
        <v>115.8583</v>
      </c>
      <c r="H19" s="8">
        <v>22.134166666666665</v>
      </c>
      <c r="I19" s="8">
        <v>71</v>
      </c>
      <c r="J19" s="8" t="s">
        <v>68</v>
      </c>
      <c r="K19" s="8">
        <f t="shared" si="1"/>
        <v>8.659014603750001E-3</v>
      </c>
      <c r="L19" s="8">
        <v>297</v>
      </c>
      <c r="M19" s="13">
        <f t="shared" si="2"/>
        <v>86.59014603750002</v>
      </c>
    </row>
    <row r="20" spans="1:13">
      <c r="A20" s="8" t="s">
        <v>86</v>
      </c>
      <c r="B20" s="14">
        <v>43332</v>
      </c>
      <c r="C20" s="8" t="s">
        <v>84</v>
      </c>
      <c r="D20" s="27" t="s">
        <v>218</v>
      </c>
      <c r="E20" s="8" t="s">
        <v>79</v>
      </c>
      <c r="G20" s="8">
        <v>116.17001666666667</v>
      </c>
      <c r="H20" s="8">
        <v>22.272783333333333</v>
      </c>
      <c r="I20" s="8">
        <v>50</v>
      </c>
      <c r="J20" s="8" t="s">
        <v>85</v>
      </c>
      <c r="K20" s="8">
        <v>3.6298400000000001E-3</v>
      </c>
      <c r="L20" s="8">
        <v>297</v>
      </c>
      <c r="M20" s="13">
        <f t="shared" si="2"/>
        <v>36.298400000000001</v>
      </c>
    </row>
    <row r="21" spans="1:13">
      <c r="A21" s="8" t="s">
        <v>86</v>
      </c>
      <c r="B21" s="14">
        <v>43333</v>
      </c>
      <c r="C21" s="8" t="s">
        <v>84</v>
      </c>
      <c r="D21" s="27" t="s">
        <v>218</v>
      </c>
      <c r="E21" s="8" t="s">
        <v>80</v>
      </c>
      <c r="G21" s="8">
        <v>116.48146666666666</v>
      </c>
      <c r="H21" s="8">
        <v>22.408616666666667</v>
      </c>
      <c r="I21" s="8">
        <v>45</v>
      </c>
      <c r="J21" s="8" t="s">
        <v>85</v>
      </c>
      <c r="K21" s="8">
        <v>3.6298400000000001E-3</v>
      </c>
      <c r="L21" s="8">
        <v>297</v>
      </c>
      <c r="M21" s="13">
        <f t="shared" si="2"/>
        <v>36.298400000000001</v>
      </c>
    </row>
    <row r="22" spans="1:13">
      <c r="A22" s="8" t="s">
        <v>86</v>
      </c>
      <c r="B22" s="14">
        <v>43333</v>
      </c>
      <c r="C22" s="8" t="s">
        <v>84</v>
      </c>
      <c r="D22" s="27" t="s">
        <v>218</v>
      </c>
      <c r="E22" s="8" t="s">
        <v>81</v>
      </c>
      <c r="G22" s="8">
        <v>117.17798333333333</v>
      </c>
      <c r="H22" s="8">
        <v>22.692900000000002</v>
      </c>
      <c r="I22" s="8">
        <v>43</v>
      </c>
      <c r="J22" s="8" t="s">
        <v>85</v>
      </c>
      <c r="K22" s="8">
        <v>3.6298400000000001E-3</v>
      </c>
      <c r="L22" s="8">
        <v>297</v>
      </c>
      <c r="M22" s="13">
        <f t="shared" si="2"/>
        <v>36.298400000000001</v>
      </c>
    </row>
    <row r="23" spans="1:13">
      <c r="A23" s="8" t="s">
        <v>86</v>
      </c>
      <c r="B23" s="14">
        <v>43334</v>
      </c>
      <c r="C23" s="8" t="s">
        <v>84</v>
      </c>
      <c r="D23" s="27" t="s">
        <v>218</v>
      </c>
      <c r="E23" s="8" t="s">
        <v>82</v>
      </c>
      <c r="G23" s="8">
        <v>117.87036666666667</v>
      </c>
      <c r="H23" s="8">
        <v>23.067299999999999</v>
      </c>
      <c r="I23" s="8">
        <v>37</v>
      </c>
      <c r="J23" s="8" t="s">
        <v>85</v>
      </c>
      <c r="K23" s="8">
        <v>3.6298400000000001E-3</v>
      </c>
      <c r="L23" s="8">
        <v>297</v>
      </c>
      <c r="M23" s="13">
        <f t="shared" si="2"/>
        <v>36.298400000000001</v>
      </c>
    </row>
    <row r="24" spans="1:13">
      <c r="A24" s="8" t="s">
        <v>219</v>
      </c>
      <c r="B24" s="14">
        <v>43305</v>
      </c>
      <c r="C24" s="8" t="s">
        <v>83</v>
      </c>
      <c r="D24" s="26" t="s">
        <v>221</v>
      </c>
      <c r="E24" s="8" t="s">
        <v>220</v>
      </c>
      <c r="G24" s="8">
        <v>122.61216666666667</v>
      </c>
      <c r="H24" s="8">
        <v>23.882166666666667</v>
      </c>
      <c r="I24" s="8">
        <v>1516</v>
      </c>
      <c r="J24" s="8" t="s">
        <v>68</v>
      </c>
      <c r="K24" s="8">
        <f>3.1415926*5.25^2/10000</f>
        <v>8.659014603750001E-3</v>
      </c>
      <c r="L24" s="8">
        <v>297</v>
      </c>
      <c r="M24" s="13">
        <f t="shared" si="2"/>
        <v>86.59014603750002</v>
      </c>
    </row>
    <row r="25" spans="1:13">
      <c r="A25" s="8" t="s">
        <v>219</v>
      </c>
      <c r="B25" s="14">
        <v>43307</v>
      </c>
      <c r="C25" s="8" t="s">
        <v>83</v>
      </c>
      <c r="D25" s="26" t="s">
        <v>221</v>
      </c>
      <c r="E25" s="8" t="s">
        <v>222</v>
      </c>
      <c r="G25" s="8">
        <v>122.59083333333334</v>
      </c>
      <c r="H25" s="8">
        <v>25.052166666666668</v>
      </c>
      <c r="I25" s="8">
        <v>1389</v>
      </c>
      <c r="J25" s="8" t="s">
        <v>68</v>
      </c>
      <c r="K25" s="8">
        <f>3.1415926*5.25^2/10000</f>
        <v>8.659014603750001E-3</v>
      </c>
      <c r="L25" s="8">
        <v>297</v>
      </c>
      <c r="M25" s="13">
        <f t="shared" si="2"/>
        <v>86.59014603750002</v>
      </c>
    </row>
    <row r="26" spans="1:13">
      <c r="A26" s="8" t="s">
        <v>225</v>
      </c>
      <c r="B26" s="14">
        <v>43530</v>
      </c>
      <c r="C26" s="8" t="s">
        <v>83</v>
      </c>
      <c r="D26" s="8" t="s">
        <v>223</v>
      </c>
      <c r="E26" s="8" t="s">
        <v>224</v>
      </c>
      <c r="G26" s="8" t="s">
        <v>227</v>
      </c>
      <c r="H26" s="8" t="s">
        <v>226</v>
      </c>
      <c r="I26" s="8">
        <v>1177</v>
      </c>
      <c r="J26" s="8" t="s">
        <v>68</v>
      </c>
      <c r="K26" s="8">
        <f>3.1415926*5.25^2/10000</f>
        <v>8.659014603750001E-3</v>
      </c>
      <c r="L26" s="8">
        <v>297</v>
      </c>
      <c r="M26" s="13">
        <f t="shared" si="2"/>
        <v>86.59014603750002</v>
      </c>
    </row>
  </sheetData>
  <phoneticPr fontId="1" type="noConversion"/>
  <pageMargins left="0.7" right="0.7" top="0.75" bottom="0.75" header="0.3" footer="0.3"/>
  <pageSetup paperSize="18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8"/>
  <sheetViews>
    <sheetView zoomScaleNormal="100" workbookViewId="0">
      <pane ySplit="1" topLeftCell="A14" activePane="bottomLeft" state="frozen"/>
      <selection pane="bottomLeft" activeCell="A41" sqref="A41:F41"/>
    </sheetView>
  </sheetViews>
  <sheetFormatPr defaultColWidth="9" defaultRowHeight="15.75"/>
  <cols>
    <col min="1" max="1" width="13.75" style="8" customWidth="1"/>
    <col min="2" max="2" width="11.625" style="8" customWidth="1"/>
    <col min="3" max="3" width="13.125" style="8" customWidth="1"/>
    <col min="4" max="4" width="13.125" style="9" customWidth="1"/>
    <col min="5" max="5" width="11.75" style="10" customWidth="1"/>
    <col min="6" max="6" width="15.25" style="11" customWidth="1"/>
    <col min="7" max="7" width="12.125" style="8" customWidth="1"/>
    <col min="8" max="8" width="35.875" style="8" customWidth="1"/>
    <col min="9" max="16384" width="9" style="8"/>
  </cols>
  <sheetData>
    <row r="1" spans="1:8">
      <c r="A1" s="3" t="s">
        <v>0</v>
      </c>
      <c r="B1" s="3" t="s">
        <v>2</v>
      </c>
      <c r="C1" s="3" t="s">
        <v>28</v>
      </c>
      <c r="D1" s="4" t="s">
        <v>48</v>
      </c>
      <c r="E1" s="5" t="s">
        <v>13</v>
      </c>
      <c r="F1" s="6" t="s">
        <v>15</v>
      </c>
      <c r="G1" s="7" t="s">
        <v>5</v>
      </c>
      <c r="H1" s="3" t="s">
        <v>6</v>
      </c>
    </row>
    <row r="2" spans="1:8">
      <c r="A2" s="8" t="s">
        <v>87</v>
      </c>
      <c r="B2" s="8" t="s">
        <v>76</v>
      </c>
      <c r="E2" s="10" t="s">
        <v>91</v>
      </c>
      <c r="F2" s="11" t="s">
        <v>92</v>
      </c>
      <c r="G2" s="8">
        <v>1</v>
      </c>
    </row>
    <row r="3" spans="1:8">
      <c r="A3" s="8" t="s">
        <v>87</v>
      </c>
      <c r="B3" s="8" t="s">
        <v>76</v>
      </c>
      <c r="E3" s="10" t="s">
        <v>91</v>
      </c>
      <c r="F3" s="11" t="s">
        <v>93</v>
      </c>
      <c r="G3" s="8">
        <v>2</v>
      </c>
    </row>
    <row r="4" spans="1:8">
      <c r="A4" s="8" t="s">
        <v>87</v>
      </c>
      <c r="B4" s="8" t="s">
        <v>76</v>
      </c>
      <c r="E4" s="10" t="s">
        <v>91</v>
      </c>
      <c r="F4" s="11" t="s">
        <v>94</v>
      </c>
      <c r="G4" s="8">
        <v>1</v>
      </c>
    </row>
    <row r="5" spans="1:8">
      <c r="A5" s="8" t="s">
        <v>87</v>
      </c>
      <c r="B5" s="8" t="s">
        <v>76</v>
      </c>
      <c r="E5" s="10" t="s">
        <v>91</v>
      </c>
      <c r="F5" s="11" t="s">
        <v>95</v>
      </c>
      <c r="G5" s="8">
        <v>1</v>
      </c>
    </row>
    <row r="6" spans="1:8">
      <c r="A6" s="8" t="s">
        <v>87</v>
      </c>
      <c r="B6" s="8" t="s">
        <v>76</v>
      </c>
      <c r="E6" s="10" t="s">
        <v>91</v>
      </c>
      <c r="F6" s="11" t="s">
        <v>96</v>
      </c>
      <c r="G6" s="8">
        <v>1</v>
      </c>
    </row>
    <row r="7" spans="1:8">
      <c r="A7" s="8" t="s">
        <v>87</v>
      </c>
      <c r="B7" s="8" t="s">
        <v>77</v>
      </c>
      <c r="E7" s="10" t="s">
        <v>97</v>
      </c>
      <c r="F7" s="11" t="s">
        <v>92</v>
      </c>
      <c r="G7" s="8">
        <v>4</v>
      </c>
    </row>
    <row r="8" spans="1:8">
      <c r="A8" s="8" t="s">
        <v>87</v>
      </c>
      <c r="B8" s="8" t="s">
        <v>77</v>
      </c>
      <c r="E8" s="10" t="s">
        <v>97</v>
      </c>
      <c r="F8" s="11" t="s">
        <v>98</v>
      </c>
      <c r="G8" s="8">
        <v>1</v>
      </c>
    </row>
    <row r="9" spans="1:8">
      <c r="A9" s="8" t="s">
        <v>87</v>
      </c>
      <c r="B9" s="8" t="s">
        <v>77</v>
      </c>
      <c r="E9" s="10" t="s">
        <v>97</v>
      </c>
      <c r="F9" s="11" t="s">
        <v>99</v>
      </c>
      <c r="G9" s="8">
        <v>1</v>
      </c>
    </row>
    <row r="10" spans="1:8">
      <c r="A10" s="8" t="s">
        <v>87</v>
      </c>
      <c r="B10" s="8" t="s">
        <v>77</v>
      </c>
      <c r="E10" s="10" t="s">
        <v>97</v>
      </c>
      <c r="F10" s="11" t="s">
        <v>100</v>
      </c>
      <c r="G10" s="8">
        <v>1</v>
      </c>
    </row>
    <row r="11" spans="1:8">
      <c r="A11" s="8" t="s">
        <v>87</v>
      </c>
      <c r="B11" s="8" t="s">
        <v>77</v>
      </c>
      <c r="E11" s="10" t="s">
        <v>97</v>
      </c>
      <c r="F11" s="11" t="s">
        <v>101</v>
      </c>
      <c r="G11" s="8">
        <v>1</v>
      </c>
    </row>
    <row r="12" spans="1:8">
      <c r="A12" s="8" t="s">
        <v>87</v>
      </c>
      <c r="B12" s="8" t="s">
        <v>78</v>
      </c>
      <c r="E12" s="10" t="s">
        <v>91</v>
      </c>
      <c r="F12" s="11" t="s">
        <v>92</v>
      </c>
      <c r="G12" s="8">
        <v>4</v>
      </c>
    </row>
    <row r="13" spans="1:8">
      <c r="A13" s="8" t="s">
        <v>87</v>
      </c>
      <c r="B13" s="8" t="s">
        <v>78</v>
      </c>
      <c r="E13" s="10" t="s">
        <v>91</v>
      </c>
      <c r="F13" s="11" t="s">
        <v>100</v>
      </c>
      <c r="G13" s="8">
        <v>1</v>
      </c>
    </row>
    <row r="14" spans="1:8">
      <c r="A14" s="8" t="s">
        <v>87</v>
      </c>
      <c r="B14" s="8" t="s">
        <v>79</v>
      </c>
      <c r="E14" s="10" t="s">
        <v>97</v>
      </c>
      <c r="F14" s="11" t="s">
        <v>92</v>
      </c>
      <c r="G14" s="8">
        <v>3</v>
      </c>
    </row>
    <row r="15" spans="1:8">
      <c r="A15" s="8" t="s">
        <v>87</v>
      </c>
      <c r="B15" s="8" t="s">
        <v>79</v>
      </c>
      <c r="E15" s="10" t="s">
        <v>97</v>
      </c>
      <c r="F15" s="11" t="s">
        <v>93</v>
      </c>
      <c r="G15" s="8">
        <v>4</v>
      </c>
    </row>
    <row r="16" spans="1:8">
      <c r="A16" s="8" t="s">
        <v>87</v>
      </c>
      <c r="B16" s="8" t="s">
        <v>79</v>
      </c>
      <c r="E16" s="10" t="s">
        <v>97</v>
      </c>
      <c r="F16" s="11" t="s">
        <v>99</v>
      </c>
      <c r="G16" s="8">
        <v>3</v>
      </c>
    </row>
    <row r="17" spans="1:7">
      <c r="A17" s="8" t="s">
        <v>87</v>
      </c>
      <c r="B17" s="8" t="s">
        <v>80</v>
      </c>
      <c r="E17" s="10" t="s">
        <v>91</v>
      </c>
      <c r="F17" s="11" t="s">
        <v>92</v>
      </c>
      <c r="G17" s="8">
        <v>11</v>
      </c>
    </row>
    <row r="18" spans="1:7">
      <c r="A18" s="8" t="s">
        <v>87</v>
      </c>
      <c r="B18" s="8" t="s">
        <v>80</v>
      </c>
      <c r="E18" s="10" t="s">
        <v>91</v>
      </c>
      <c r="F18" s="11" t="s">
        <v>98</v>
      </c>
      <c r="G18" s="8">
        <v>2</v>
      </c>
    </row>
    <row r="19" spans="1:7">
      <c r="A19" s="8" t="s">
        <v>87</v>
      </c>
      <c r="B19" s="8" t="s">
        <v>80</v>
      </c>
      <c r="E19" s="10" t="s">
        <v>91</v>
      </c>
      <c r="F19" s="11" t="s">
        <v>99</v>
      </c>
      <c r="G19" s="8">
        <v>2</v>
      </c>
    </row>
    <row r="20" spans="1:7">
      <c r="A20" s="8" t="s">
        <v>87</v>
      </c>
      <c r="B20" s="8" t="s">
        <v>80</v>
      </c>
      <c r="E20" s="10" t="s">
        <v>91</v>
      </c>
      <c r="F20" s="11" t="s">
        <v>101</v>
      </c>
      <c r="G20" s="8">
        <v>11</v>
      </c>
    </row>
    <row r="21" spans="1:7">
      <c r="A21" s="8" t="s">
        <v>87</v>
      </c>
      <c r="B21" s="8" t="s">
        <v>81</v>
      </c>
      <c r="E21" s="10" t="s">
        <v>102</v>
      </c>
      <c r="F21" s="11" t="s">
        <v>92</v>
      </c>
      <c r="G21" s="8">
        <v>6</v>
      </c>
    </row>
    <row r="22" spans="1:7">
      <c r="A22" s="8" t="s">
        <v>87</v>
      </c>
      <c r="B22" s="8" t="s">
        <v>82</v>
      </c>
      <c r="E22" s="10" t="s">
        <v>103</v>
      </c>
      <c r="F22" s="11" t="s">
        <v>92</v>
      </c>
      <c r="G22" s="8">
        <v>1</v>
      </c>
    </row>
    <row r="23" spans="1:7">
      <c r="A23" s="8" t="s">
        <v>87</v>
      </c>
      <c r="B23" s="8" t="s">
        <v>82</v>
      </c>
      <c r="E23" s="10" t="s">
        <v>103</v>
      </c>
      <c r="F23" s="11" t="s">
        <v>93</v>
      </c>
      <c r="G23" s="8">
        <v>1</v>
      </c>
    </row>
    <row r="24" spans="1:7">
      <c r="A24" s="8" t="s">
        <v>87</v>
      </c>
      <c r="B24" s="8" t="s">
        <v>82</v>
      </c>
      <c r="E24" s="10" t="s">
        <v>103</v>
      </c>
      <c r="F24" s="11" t="s">
        <v>99</v>
      </c>
      <c r="G24" s="8">
        <v>1</v>
      </c>
    </row>
    <row r="25" spans="1:7">
      <c r="A25" s="8" t="s">
        <v>87</v>
      </c>
      <c r="B25" s="8" t="s">
        <v>82</v>
      </c>
      <c r="E25" s="10" t="s">
        <v>103</v>
      </c>
      <c r="F25" s="11" t="s">
        <v>100</v>
      </c>
      <c r="G25" s="8">
        <v>1</v>
      </c>
    </row>
    <row r="26" spans="1:7">
      <c r="A26" s="8" t="s">
        <v>88</v>
      </c>
      <c r="B26" s="8" t="s">
        <v>89</v>
      </c>
      <c r="E26" s="10" t="s">
        <v>91</v>
      </c>
      <c r="F26" s="11" t="s">
        <v>92</v>
      </c>
      <c r="G26" s="8">
        <v>11</v>
      </c>
    </row>
    <row r="27" spans="1:7">
      <c r="A27" s="8" t="s">
        <v>88</v>
      </c>
      <c r="B27" s="8" t="s">
        <v>89</v>
      </c>
      <c r="E27" s="10" t="s">
        <v>91</v>
      </c>
      <c r="F27" s="11" t="s">
        <v>93</v>
      </c>
      <c r="G27" s="8">
        <v>2</v>
      </c>
    </row>
    <row r="28" spans="1:7">
      <c r="A28" s="8" t="s">
        <v>88</v>
      </c>
      <c r="B28" s="8" t="s">
        <v>89</v>
      </c>
      <c r="E28" s="10" t="s">
        <v>91</v>
      </c>
      <c r="F28" s="11" t="s">
        <v>99</v>
      </c>
      <c r="G28" s="8">
        <v>1</v>
      </c>
    </row>
    <row r="29" spans="1:7">
      <c r="A29" s="8" t="s">
        <v>88</v>
      </c>
      <c r="B29" s="8" t="s">
        <v>89</v>
      </c>
      <c r="E29" s="10" t="s">
        <v>91</v>
      </c>
      <c r="F29" s="11" t="s">
        <v>100</v>
      </c>
      <c r="G29" s="8">
        <v>21</v>
      </c>
    </row>
    <row r="30" spans="1:7">
      <c r="A30" s="8" t="s">
        <v>88</v>
      </c>
      <c r="B30" s="8" t="s">
        <v>89</v>
      </c>
      <c r="E30" s="10" t="s">
        <v>91</v>
      </c>
      <c r="F30" s="11" t="s">
        <v>101</v>
      </c>
      <c r="G30" s="8">
        <v>1</v>
      </c>
    </row>
    <row r="31" spans="1:7">
      <c r="A31" s="8" t="s">
        <v>88</v>
      </c>
      <c r="B31" s="8" t="s">
        <v>89</v>
      </c>
      <c r="E31" s="10" t="s">
        <v>91</v>
      </c>
      <c r="F31" s="11" t="s">
        <v>104</v>
      </c>
      <c r="G31" s="8">
        <v>5</v>
      </c>
    </row>
    <row r="32" spans="1:7">
      <c r="A32" s="8" t="s">
        <v>88</v>
      </c>
      <c r="B32" s="8" t="s">
        <v>89</v>
      </c>
      <c r="E32" s="10" t="s">
        <v>91</v>
      </c>
      <c r="F32" s="11" t="s">
        <v>105</v>
      </c>
      <c r="G32" s="8">
        <v>3</v>
      </c>
    </row>
    <row r="33" spans="1:7">
      <c r="A33" s="8" t="s">
        <v>88</v>
      </c>
      <c r="B33" s="8" t="s">
        <v>90</v>
      </c>
      <c r="E33" s="10" t="s">
        <v>106</v>
      </c>
      <c r="F33" s="11" t="s">
        <v>92</v>
      </c>
      <c r="G33" s="8">
        <v>12</v>
      </c>
    </row>
    <row r="34" spans="1:7">
      <c r="A34" s="8" t="s">
        <v>88</v>
      </c>
      <c r="B34" s="8" t="s">
        <v>90</v>
      </c>
      <c r="E34" s="10" t="s">
        <v>106</v>
      </c>
      <c r="F34" s="11" t="s">
        <v>93</v>
      </c>
      <c r="G34" s="8">
        <v>5</v>
      </c>
    </row>
    <row r="35" spans="1:7">
      <c r="A35" s="8" t="s">
        <v>88</v>
      </c>
      <c r="B35" s="8" t="s">
        <v>90</v>
      </c>
      <c r="E35" s="10" t="s">
        <v>106</v>
      </c>
      <c r="F35" s="11" t="s">
        <v>100</v>
      </c>
      <c r="G35" s="8">
        <v>7</v>
      </c>
    </row>
    <row r="36" spans="1:7">
      <c r="A36" s="8" t="s">
        <v>88</v>
      </c>
      <c r="B36" s="8" t="s">
        <v>90</v>
      </c>
      <c r="E36" s="10" t="s">
        <v>106</v>
      </c>
      <c r="F36" s="11" t="s">
        <v>95</v>
      </c>
      <c r="G36" s="8">
        <v>1</v>
      </c>
    </row>
    <row r="37" spans="1:7">
      <c r="A37" s="8" t="s">
        <v>88</v>
      </c>
      <c r="B37" s="8" t="s">
        <v>90</v>
      </c>
      <c r="E37" s="10" t="s">
        <v>106</v>
      </c>
      <c r="F37" s="11" t="s">
        <v>101</v>
      </c>
      <c r="G37" s="8">
        <v>5</v>
      </c>
    </row>
    <row r="38" spans="1:7">
      <c r="A38" s="8" t="s">
        <v>88</v>
      </c>
      <c r="B38" s="8" t="s">
        <v>90</v>
      </c>
      <c r="E38" s="10" t="s">
        <v>106</v>
      </c>
      <c r="F38" s="11" t="s">
        <v>104</v>
      </c>
      <c r="G38" s="8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pane ySplit="1" topLeftCell="A2" activePane="bottomLeft" state="frozen"/>
      <selection pane="bottomLeft" activeCell="C12" sqref="C12"/>
    </sheetView>
  </sheetViews>
  <sheetFormatPr defaultColWidth="8.875" defaultRowHeight="15.75"/>
  <cols>
    <col min="1" max="3" width="13.125" style="16" customWidth="1"/>
    <col min="4" max="4" width="30.625" style="16" customWidth="1"/>
    <col min="5" max="16384" width="8.875" style="16"/>
  </cols>
  <sheetData>
    <row r="1" spans="1:4">
      <c r="A1" s="15" t="s">
        <v>21</v>
      </c>
      <c r="B1" s="15" t="s">
        <v>22</v>
      </c>
      <c r="C1" s="15" t="s">
        <v>23</v>
      </c>
      <c r="D1" s="15" t="s">
        <v>24</v>
      </c>
    </row>
    <row r="2" spans="1:4">
      <c r="A2" s="16" t="s">
        <v>20</v>
      </c>
      <c r="B2" s="16" t="s">
        <v>16</v>
      </c>
    </row>
    <row r="3" spans="1:4">
      <c r="A3" s="16" t="s">
        <v>20</v>
      </c>
      <c r="B3" s="16" t="s">
        <v>17</v>
      </c>
    </row>
    <row r="4" spans="1:4">
      <c r="A4" s="16" t="s">
        <v>20</v>
      </c>
      <c r="B4" s="16" t="s">
        <v>18</v>
      </c>
    </row>
    <row r="5" spans="1:4">
      <c r="A5" s="16" t="s">
        <v>20</v>
      </c>
      <c r="B5" s="16" t="s">
        <v>7</v>
      </c>
    </row>
    <row r="6" spans="1:4">
      <c r="A6" s="16" t="s">
        <v>20</v>
      </c>
      <c r="B6" s="16" t="s">
        <v>8</v>
      </c>
    </row>
    <row r="7" spans="1:4">
      <c r="A7" s="16" t="s">
        <v>20</v>
      </c>
      <c r="B7" s="16" t="s">
        <v>27</v>
      </c>
      <c r="D7" s="16" t="s">
        <v>38</v>
      </c>
    </row>
    <row r="8" spans="1:4">
      <c r="A8" s="16" t="s">
        <v>20</v>
      </c>
      <c r="B8" s="16" t="s">
        <v>25</v>
      </c>
      <c r="C8" s="16" t="s">
        <v>34</v>
      </c>
    </row>
    <row r="9" spans="1:4">
      <c r="A9" s="16" t="s">
        <v>20</v>
      </c>
      <c r="B9" s="16" t="s">
        <v>29</v>
      </c>
      <c r="C9" s="16" t="s">
        <v>34</v>
      </c>
    </row>
    <row r="10" spans="1:4">
      <c r="A10" s="16" t="s">
        <v>20</v>
      </c>
      <c r="B10" s="16" t="s">
        <v>31</v>
      </c>
      <c r="C10" s="16" t="s">
        <v>35</v>
      </c>
    </row>
    <row r="11" spans="1:4">
      <c r="A11" s="16" t="s">
        <v>20</v>
      </c>
      <c r="B11" s="16" t="s">
        <v>41</v>
      </c>
      <c r="D11" s="16" t="s">
        <v>49</v>
      </c>
    </row>
    <row r="12" spans="1:4">
      <c r="A12" s="16" t="s">
        <v>20</v>
      </c>
      <c r="B12" s="16" t="s">
        <v>39</v>
      </c>
      <c r="C12" s="16" t="s">
        <v>36</v>
      </c>
      <c r="D12" s="16" t="s">
        <v>45</v>
      </c>
    </row>
    <row r="13" spans="1:4">
      <c r="A13" s="16" t="s">
        <v>20</v>
      </c>
      <c r="B13" s="16" t="s">
        <v>42</v>
      </c>
      <c r="C13" s="16" t="s">
        <v>33</v>
      </c>
      <c r="D13" s="16" t="s">
        <v>44</v>
      </c>
    </row>
    <row r="14" spans="1:4">
      <c r="A14" s="16" t="s">
        <v>19</v>
      </c>
      <c r="B14" s="16" t="s">
        <v>7</v>
      </c>
    </row>
    <row r="15" spans="1:4">
      <c r="A15" s="16" t="s">
        <v>19</v>
      </c>
      <c r="B15" s="16" t="s">
        <v>8</v>
      </c>
    </row>
    <row r="16" spans="1:4">
      <c r="A16" s="16" t="s">
        <v>19</v>
      </c>
      <c r="B16" s="16" t="s">
        <v>27</v>
      </c>
      <c r="D16" s="16" t="s">
        <v>46</v>
      </c>
    </row>
    <row r="17" spans="1:4">
      <c r="A17" s="16" t="s">
        <v>19</v>
      </c>
      <c r="B17" s="16" t="s">
        <v>48</v>
      </c>
      <c r="D17" s="16" t="s">
        <v>50</v>
      </c>
    </row>
    <row r="18" spans="1:4">
      <c r="A18" s="16" t="s">
        <v>19</v>
      </c>
      <c r="B18" s="16" t="s">
        <v>11</v>
      </c>
      <c r="D18" s="16" t="s">
        <v>51</v>
      </c>
    </row>
    <row r="19" spans="1:4">
      <c r="A19" s="16" t="s">
        <v>19</v>
      </c>
      <c r="B19" s="16" t="s">
        <v>12</v>
      </c>
      <c r="C19" s="16" t="s">
        <v>37</v>
      </c>
      <c r="D19" s="16" t="s">
        <v>47</v>
      </c>
    </row>
    <row r="20" spans="1:4">
      <c r="A20" s="16" t="s">
        <v>19</v>
      </c>
      <c r="B20" s="16" t="s">
        <v>14</v>
      </c>
    </row>
    <row r="21" spans="1:4">
      <c r="A21" s="16" t="s">
        <v>19</v>
      </c>
      <c r="B21" s="16" t="s">
        <v>9</v>
      </c>
    </row>
    <row r="22" spans="1:4">
      <c r="A22" s="16" t="s">
        <v>19</v>
      </c>
      <c r="B22" s="16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57"/>
  <sheetViews>
    <sheetView tabSelected="1" zoomScale="85" zoomScaleNormal="85" workbookViewId="0">
      <pane ySplit="1" topLeftCell="A2" activePane="bottomLeft" state="frozen"/>
      <selection pane="bottomLeft" activeCell="R15" sqref="R15"/>
    </sheetView>
  </sheetViews>
  <sheetFormatPr defaultColWidth="8.875" defaultRowHeight="15.75"/>
  <cols>
    <col min="1" max="1" width="11.5" style="28" customWidth="1"/>
    <col min="2" max="5" width="8.875" style="29"/>
    <col min="6" max="6" width="8.875" style="16"/>
    <col min="7" max="7" width="11" style="16" customWidth="1"/>
    <col min="8" max="16384" width="8.875" style="16"/>
  </cols>
  <sheetData>
    <row r="1" spans="1:17">
      <c r="A1" s="40" t="s">
        <v>7</v>
      </c>
      <c r="B1" s="41" t="s">
        <v>18</v>
      </c>
      <c r="C1" s="41" t="s">
        <v>8</v>
      </c>
      <c r="D1" s="41" t="s">
        <v>27</v>
      </c>
      <c r="E1" s="41" t="s">
        <v>107</v>
      </c>
      <c r="F1" s="41" t="s">
        <v>108</v>
      </c>
      <c r="G1" s="41" t="s">
        <v>109</v>
      </c>
      <c r="H1" s="41" t="s">
        <v>110</v>
      </c>
      <c r="I1" s="41" t="s">
        <v>111</v>
      </c>
      <c r="J1" s="41" t="s">
        <v>112</v>
      </c>
      <c r="K1" s="41" t="s">
        <v>113</v>
      </c>
      <c r="L1" s="41" t="s">
        <v>114</v>
      </c>
      <c r="M1" s="41" t="s">
        <v>115</v>
      </c>
      <c r="N1" s="41" t="s">
        <v>116</v>
      </c>
      <c r="O1" s="41" t="s">
        <v>117</v>
      </c>
      <c r="P1" s="41" t="s">
        <v>118</v>
      </c>
      <c r="Q1" s="41" t="s">
        <v>119</v>
      </c>
    </row>
    <row r="2" spans="1:17">
      <c r="A2" s="34"/>
      <c r="B2" s="35"/>
      <c r="C2" s="35"/>
      <c r="D2" s="35"/>
      <c r="E2" s="35"/>
      <c r="G2" s="36"/>
      <c r="J2" s="38"/>
      <c r="L2" s="36"/>
      <c r="M2" s="36"/>
    </row>
    <row r="3" spans="1:17">
      <c r="A3" s="34"/>
      <c r="B3" s="35"/>
      <c r="C3" s="35"/>
      <c r="D3" s="35"/>
      <c r="E3" s="35"/>
      <c r="G3" s="36"/>
      <c r="J3" s="38"/>
      <c r="L3" s="36"/>
      <c r="M3" s="36"/>
    </row>
    <row r="4" spans="1:17">
      <c r="A4" s="34"/>
      <c r="B4" s="35"/>
      <c r="C4" s="35"/>
      <c r="D4" s="35"/>
      <c r="E4" s="35"/>
      <c r="G4" s="36"/>
      <c r="J4" s="38"/>
      <c r="L4" s="36"/>
      <c r="M4" s="36"/>
    </row>
    <row r="5" spans="1:17">
      <c r="A5" s="34"/>
      <c r="B5" s="35"/>
      <c r="C5" s="35"/>
      <c r="D5" s="35"/>
      <c r="E5" s="35"/>
      <c r="G5" s="36"/>
      <c r="J5" s="38"/>
      <c r="L5" s="36"/>
      <c r="M5" s="36"/>
    </row>
    <row r="6" spans="1:17">
      <c r="A6" s="34"/>
      <c r="B6" s="35"/>
      <c r="C6" s="35"/>
      <c r="D6" s="35"/>
      <c r="E6" s="35"/>
      <c r="G6" s="36"/>
      <c r="J6" s="38"/>
      <c r="L6" s="36"/>
      <c r="M6" s="36"/>
    </row>
    <row r="7" spans="1:17">
      <c r="A7" s="34"/>
      <c r="B7" s="35"/>
      <c r="C7" s="35"/>
      <c r="D7" s="35"/>
      <c r="E7" s="35"/>
      <c r="G7" s="36"/>
      <c r="J7" s="38"/>
      <c r="L7" s="36"/>
      <c r="M7" s="36"/>
    </row>
    <row r="8" spans="1:17">
      <c r="A8" s="34"/>
      <c r="B8" s="35"/>
      <c r="C8" s="35"/>
      <c r="D8" s="35"/>
      <c r="E8" s="35"/>
      <c r="G8" s="36"/>
      <c r="J8" s="38"/>
      <c r="L8" s="36"/>
      <c r="M8" s="36"/>
    </row>
    <row r="9" spans="1:17">
      <c r="A9" s="34"/>
      <c r="B9" s="35"/>
      <c r="C9" s="35"/>
      <c r="D9" s="35"/>
      <c r="E9" s="35"/>
      <c r="G9" s="36"/>
      <c r="J9" s="38"/>
      <c r="L9" s="36"/>
      <c r="M9" s="36"/>
    </row>
    <row r="10" spans="1:17">
      <c r="A10" s="34"/>
      <c r="B10" s="35"/>
      <c r="C10" s="35"/>
      <c r="D10" s="35"/>
      <c r="E10" s="35"/>
      <c r="G10" s="36"/>
      <c r="J10" s="38"/>
      <c r="L10" s="36"/>
      <c r="M10" s="36"/>
    </row>
    <row r="11" spans="1:17">
      <c r="A11" s="34"/>
      <c r="B11" s="35"/>
      <c r="C11" s="35"/>
      <c r="D11" s="35"/>
      <c r="E11" s="35"/>
      <c r="G11" s="36"/>
      <c r="J11" s="38"/>
      <c r="L11" s="36"/>
      <c r="M11" s="36"/>
    </row>
    <row r="12" spans="1:17">
      <c r="A12" s="34"/>
      <c r="B12" s="35"/>
      <c r="C12" s="35"/>
      <c r="D12" s="35"/>
      <c r="E12" s="35"/>
      <c r="G12" s="36"/>
      <c r="J12" s="38"/>
      <c r="L12" s="36"/>
      <c r="M12" s="36"/>
    </row>
    <row r="13" spans="1:17">
      <c r="A13" s="34"/>
      <c r="B13" s="35"/>
      <c r="C13" s="35"/>
      <c r="D13" s="35"/>
      <c r="E13" s="35"/>
      <c r="G13" s="36"/>
      <c r="J13" s="38"/>
      <c r="L13" s="36"/>
      <c r="M13" s="36"/>
    </row>
    <row r="14" spans="1:17">
      <c r="A14" s="34"/>
      <c r="B14" s="35"/>
      <c r="C14" s="35"/>
      <c r="D14" s="35"/>
      <c r="E14" s="35"/>
      <c r="G14" s="36"/>
      <c r="J14" s="38"/>
      <c r="L14" s="36"/>
      <c r="M14" s="36"/>
    </row>
    <row r="15" spans="1:17">
      <c r="A15" s="34"/>
      <c r="B15" s="35"/>
      <c r="C15" s="35"/>
      <c r="D15" s="35"/>
      <c r="E15" s="35"/>
      <c r="G15" s="36"/>
      <c r="J15" s="38"/>
      <c r="L15" s="36"/>
      <c r="M15" s="36"/>
    </row>
    <row r="16" spans="1:17">
      <c r="A16" s="34"/>
      <c r="B16" s="35"/>
      <c r="C16" s="35"/>
      <c r="D16" s="35"/>
      <c r="E16" s="35"/>
      <c r="G16" s="36"/>
      <c r="J16" s="38"/>
      <c r="L16" s="36"/>
      <c r="M16" s="36"/>
    </row>
    <row r="17" spans="1:13">
      <c r="A17" s="34"/>
      <c r="B17" s="35"/>
      <c r="C17" s="35"/>
      <c r="D17" s="35"/>
      <c r="E17" s="35"/>
      <c r="G17" s="36"/>
      <c r="J17" s="38"/>
      <c r="L17" s="36"/>
      <c r="M17" s="36"/>
    </row>
    <row r="18" spans="1:13">
      <c r="A18" s="34"/>
      <c r="B18" s="35"/>
      <c r="C18" s="35"/>
      <c r="D18" s="35"/>
      <c r="E18" s="35"/>
      <c r="G18" s="36"/>
      <c r="J18" s="38"/>
      <c r="L18" s="36"/>
      <c r="M18" s="36"/>
    </row>
    <row r="19" spans="1:13">
      <c r="A19" s="34"/>
      <c r="B19" s="35"/>
      <c r="C19" s="35"/>
      <c r="D19" s="35"/>
      <c r="E19" s="35"/>
      <c r="G19" s="36"/>
      <c r="J19" s="38"/>
      <c r="L19" s="36"/>
      <c r="M19" s="36"/>
    </row>
    <row r="20" spans="1:13">
      <c r="A20" s="34"/>
      <c r="B20" s="35"/>
      <c r="C20" s="35"/>
      <c r="D20" s="35"/>
      <c r="E20" s="35"/>
      <c r="G20" s="36"/>
      <c r="J20" s="38"/>
      <c r="L20" s="36"/>
      <c r="M20" s="36"/>
    </row>
    <row r="21" spans="1:13">
      <c r="A21" s="34"/>
      <c r="B21" s="35"/>
      <c r="C21" s="35"/>
      <c r="D21" s="35"/>
      <c r="E21" s="35"/>
      <c r="G21" s="36"/>
      <c r="J21" s="38"/>
      <c r="L21" s="36"/>
      <c r="M21" s="36"/>
    </row>
    <row r="22" spans="1:13">
      <c r="A22" s="34"/>
      <c r="B22" s="35"/>
      <c r="C22" s="35"/>
      <c r="D22" s="35"/>
      <c r="E22" s="35"/>
      <c r="G22" s="36"/>
      <c r="J22" s="38"/>
      <c r="L22" s="36"/>
      <c r="M22" s="36"/>
    </row>
    <row r="23" spans="1:13">
      <c r="A23" s="34"/>
      <c r="B23" s="35"/>
      <c r="C23" s="35"/>
      <c r="D23" s="35"/>
      <c r="E23" s="35"/>
      <c r="G23" s="36"/>
      <c r="J23" s="38"/>
      <c r="L23" s="36"/>
      <c r="M23" s="36"/>
    </row>
    <row r="24" spans="1:13">
      <c r="A24" s="34"/>
      <c r="B24" s="35"/>
      <c r="C24" s="35"/>
      <c r="D24" s="35"/>
      <c r="E24" s="35"/>
      <c r="G24" s="36"/>
      <c r="J24" s="38"/>
      <c r="L24" s="36"/>
      <c r="M24" s="36"/>
    </row>
    <row r="25" spans="1:13">
      <c r="A25" s="34"/>
      <c r="B25" s="35"/>
      <c r="C25" s="35"/>
      <c r="D25" s="35"/>
      <c r="E25" s="35"/>
      <c r="G25" s="36"/>
      <c r="J25" s="38"/>
      <c r="L25" s="36"/>
      <c r="M25" s="36"/>
    </row>
    <row r="26" spans="1:13">
      <c r="A26" s="34"/>
      <c r="B26" s="35"/>
      <c r="C26" s="35"/>
      <c r="D26" s="35"/>
      <c r="E26" s="35"/>
      <c r="G26" s="36"/>
      <c r="J26" s="38"/>
      <c r="L26" s="36"/>
      <c r="M26" s="36"/>
    </row>
    <row r="27" spans="1:13">
      <c r="A27" s="34"/>
      <c r="B27" s="35"/>
      <c r="C27" s="35"/>
      <c r="D27" s="35"/>
      <c r="E27" s="35"/>
      <c r="G27" s="36"/>
      <c r="J27" s="38"/>
      <c r="L27" s="36"/>
      <c r="M27" s="36"/>
    </row>
    <row r="28" spans="1:13">
      <c r="A28" s="34"/>
      <c r="B28" s="35"/>
      <c r="C28" s="35"/>
      <c r="D28" s="35"/>
      <c r="E28" s="35"/>
      <c r="G28" s="36"/>
      <c r="J28" s="38"/>
      <c r="L28" s="36"/>
      <c r="M28" s="36"/>
    </row>
    <row r="29" spans="1:13">
      <c r="A29" s="34"/>
      <c r="B29" s="35"/>
      <c r="C29" s="35"/>
      <c r="D29" s="35"/>
      <c r="E29" s="35"/>
      <c r="G29" s="36"/>
      <c r="J29" s="38"/>
      <c r="L29" s="36"/>
      <c r="M29" s="36"/>
    </row>
    <row r="30" spans="1:13">
      <c r="A30" s="34"/>
      <c r="B30" s="35"/>
      <c r="C30" s="35"/>
      <c r="D30" s="35"/>
      <c r="E30" s="35"/>
      <c r="G30" s="36"/>
      <c r="J30" s="38"/>
      <c r="L30" s="36"/>
      <c r="M30" s="36"/>
    </row>
    <row r="31" spans="1:13">
      <c r="A31" s="34"/>
      <c r="B31" s="35"/>
      <c r="C31" s="35"/>
      <c r="D31" s="35"/>
      <c r="E31" s="35"/>
      <c r="G31" s="36"/>
      <c r="J31" s="38"/>
      <c r="L31" s="36"/>
      <c r="M31" s="36"/>
    </row>
    <row r="32" spans="1:13">
      <c r="A32" s="34"/>
      <c r="B32" s="35"/>
      <c r="C32" s="35"/>
      <c r="D32" s="35"/>
      <c r="E32" s="35"/>
      <c r="G32" s="36"/>
      <c r="J32" s="38"/>
      <c r="L32" s="36"/>
      <c r="M32" s="36"/>
    </row>
    <row r="33" spans="1:13">
      <c r="A33" s="34"/>
      <c r="B33" s="35"/>
      <c r="C33" s="35"/>
      <c r="D33" s="35"/>
      <c r="E33" s="35"/>
      <c r="G33" s="36"/>
      <c r="J33" s="38"/>
      <c r="L33" s="36"/>
      <c r="M33" s="36"/>
    </row>
    <row r="34" spans="1:13">
      <c r="A34" s="34"/>
      <c r="B34" s="35"/>
      <c r="C34" s="35"/>
      <c r="D34" s="35"/>
      <c r="E34" s="35"/>
      <c r="G34" s="36"/>
      <c r="J34" s="38"/>
      <c r="L34" s="36"/>
      <c r="M34" s="36"/>
    </row>
    <row r="35" spans="1:13">
      <c r="A35" s="34"/>
      <c r="B35" s="35"/>
      <c r="C35" s="35"/>
      <c r="D35" s="35"/>
      <c r="E35" s="35"/>
      <c r="G35" s="36"/>
      <c r="J35" s="38"/>
      <c r="L35" s="36"/>
      <c r="M35" s="36"/>
    </row>
    <row r="36" spans="1:13">
      <c r="A36" s="34"/>
      <c r="B36" s="35"/>
      <c r="C36" s="35"/>
      <c r="D36" s="35"/>
      <c r="E36" s="35"/>
      <c r="G36" s="36"/>
      <c r="J36" s="38"/>
      <c r="L36" s="36"/>
      <c r="M36" s="36"/>
    </row>
    <row r="37" spans="1:13">
      <c r="A37" s="34"/>
      <c r="B37" s="35"/>
      <c r="C37" s="35"/>
      <c r="D37" s="35"/>
      <c r="E37" s="35"/>
      <c r="G37" s="36"/>
      <c r="J37" s="38"/>
      <c r="L37" s="36"/>
      <c r="M37" s="36"/>
    </row>
    <row r="38" spans="1:13">
      <c r="A38" s="34"/>
      <c r="B38" s="35"/>
      <c r="C38" s="35"/>
      <c r="D38" s="35"/>
      <c r="E38" s="35"/>
      <c r="G38" s="36"/>
      <c r="J38" s="38"/>
      <c r="L38" s="36"/>
      <c r="M38" s="36"/>
    </row>
    <row r="39" spans="1:13">
      <c r="A39" s="34"/>
      <c r="B39" s="35"/>
      <c r="C39" s="35"/>
      <c r="D39" s="35"/>
      <c r="E39" s="35"/>
      <c r="G39" s="36"/>
      <c r="J39" s="38"/>
      <c r="L39" s="36"/>
      <c r="M39" s="36"/>
    </row>
    <row r="40" spans="1:13">
      <c r="A40" s="34"/>
      <c r="B40" s="35"/>
      <c r="C40" s="35"/>
      <c r="D40" s="35"/>
      <c r="E40" s="35"/>
      <c r="G40" s="36"/>
      <c r="J40" s="38"/>
      <c r="L40" s="36"/>
      <c r="M40" s="36"/>
    </row>
    <row r="41" spans="1:13">
      <c r="A41" s="34"/>
      <c r="B41" s="35"/>
      <c r="C41" s="35"/>
      <c r="D41" s="35"/>
      <c r="E41" s="35"/>
      <c r="G41" s="36"/>
      <c r="J41" s="38"/>
      <c r="L41" s="36"/>
      <c r="M41" s="36"/>
    </row>
    <row r="42" spans="1:13">
      <c r="A42" s="34"/>
      <c r="B42" s="37"/>
      <c r="C42" s="37"/>
      <c r="D42" s="37"/>
      <c r="E42" s="37"/>
      <c r="G42" s="36"/>
      <c r="J42" s="38"/>
      <c r="L42" s="36"/>
      <c r="M42" s="36"/>
    </row>
    <row r="43" spans="1:13">
      <c r="A43" s="34"/>
      <c r="B43" s="37"/>
      <c r="C43" s="37"/>
      <c r="D43" s="37"/>
      <c r="E43" s="37"/>
      <c r="G43" s="36"/>
      <c r="J43" s="38"/>
      <c r="L43" s="36"/>
      <c r="M43" s="36"/>
    </row>
    <row r="44" spans="1:13">
      <c r="A44" s="34"/>
      <c r="B44" s="37"/>
      <c r="C44" s="37"/>
      <c r="D44" s="37"/>
      <c r="E44" s="37"/>
      <c r="G44" s="36"/>
      <c r="J44" s="38"/>
      <c r="L44" s="36"/>
      <c r="M44" s="36"/>
    </row>
    <row r="45" spans="1:13">
      <c r="A45" s="34"/>
      <c r="B45" s="37"/>
      <c r="C45" s="37"/>
      <c r="D45" s="37"/>
      <c r="E45" s="37"/>
      <c r="G45" s="36"/>
      <c r="J45" s="38"/>
      <c r="L45" s="36"/>
      <c r="M45" s="36"/>
    </row>
    <row r="46" spans="1:13">
      <c r="A46" s="34"/>
      <c r="B46" s="37"/>
      <c r="C46" s="37"/>
      <c r="D46" s="37"/>
      <c r="E46" s="37"/>
      <c r="G46" s="36"/>
      <c r="J46" s="38"/>
      <c r="L46" s="36"/>
      <c r="M46" s="36"/>
    </row>
    <row r="47" spans="1:13">
      <c r="A47" s="34"/>
      <c r="B47" s="37"/>
      <c r="C47" s="37"/>
      <c r="D47" s="37"/>
      <c r="E47" s="37"/>
      <c r="G47" s="36"/>
      <c r="J47" s="38"/>
      <c r="L47" s="36"/>
      <c r="M47" s="36"/>
    </row>
    <row r="48" spans="1:13">
      <c r="A48" s="34"/>
      <c r="B48" s="37"/>
      <c r="C48" s="37"/>
      <c r="D48" s="37"/>
      <c r="E48" s="37"/>
      <c r="G48" s="36"/>
      <c r="J48" s="38"/>
      <c r="L48" s="36"/>
      <c r="M48" s="36"/>
    </row>
    <row r="49" spans="1:13">
      <c r="A49" s="34"/>
      <c r="B49" s="37"/>
      <c r="C49" s="37"/>
      <c r="D49" s="37"/>
      <c r="E49" s="37"/>
      <c r="G49" s="36"/>
      <c r="J49" s="38"/>
      <c r="L49" s="36"/>
      <c r="M49" s="36"/>
    </row>
    <row r="50" spans="1:13">
      <c r="A50" s="34"/>
      <c r="B50" s="37"/>
      <c r="C50" s="37"/>
      <c r="D50" s="37"/>
      <c r="E50" s="37"/>
      <c r="G50" s="36"/>
      <c r="J50" s="38"/>
      <c r="L50" s="36"/>
      <c r="M50" s="36"/>
    </row>
    <row r="51" spans="1:13">
      <c r="A51" s="34"/>
      <c r="B51" s="37"/>
      <c r="C51" s="37"/>
      <c r="D51" s="37"/>
      <c r="E51" s="37"/>
      <c r="G51" s="36"/>
      <c r="J51" s="38"/>
      <c r="L51" s="36"/>
      <c r="M51" s="36"/>
    </row>
    <row r="52" spans="1:13">
      <c r="A52" s="34"/>
      <c r="B52" s="37"/>
      <c r="C52" s="37"/>
      <c r="D52" s="37"/>
      <c r="E52" s="37"/>
      <c r="G52" s="36"/>
      <c r="J52" s="38"/>
      <c r="L52" s="36"/>
      <c r="M52" s="36"/>
    </row>
    <row r="53" spans="1:13">
      <c r="A53" s="34"/>
      <c r="B53" s="37"/>
      <c r="C53" s="37"/>
      <c r="D53" s="37"/>
      <c r="E53" s="37"/>
      <c r="G53" s="36"/>
      <c r="J53" s="38"/>
      <c r="L53" s="36"/>
      <c r="M53" s="36"/>
    </row>
    <row r="54" spans="1:13">
      <c r="A54" s="34"/>
      <c r="B54" s="37"/>
      <c r="C54" s="37"/>
      <c r="D54" s="37"/>
      <c r="E54" s="37"/>
      <c r="G54" s="36"/>
      <c r="J54" s="38"/>
      <c r="L54" s="36"/>
      <c r="M54" s="36"/>
    </row>
    <row r="55" spans="1:13">
      <c r="A55" s="34"/>
      <c r="B55" s="37"/>
      <c r="C55" s="37"/>
      <c r="D55" s="37"/>
      <c r="E55" s="37"/>
      <c r="G55" s="36"/>
      <c r="J55" s="38"/>
      <c r="L55" s="36"/>
      <c r="M55" s="36"/>
    </row>
    <row r="56" spans="1:13">
      <c r="A56" s="34"/>
      <c r="B56" s="37"/>
      <c r="C56" s="37"/>
      <c r="D56" s="37"/>
      <c r="E56" s="37"/>
      <c r="G56" s="36"/>
      <c r="J56" s="38"/>
      <c r="L56" s="36"/>
      <c r="M56" s="36"/>
    </row>
    <row r="57" spans="1:13">
      <c r="A57" s="34"/>
      <c r="B57" s="37"/>
      <c r="C57" s="37"/>
      <c r="D57" s="37"/>
      <c r="E57" s="37"/>
      <c r="G57" s="36"/>
      <c r="J57" s="38"/>
      <c r="L57" s="36"/>
      <c r="M57" s="36"/>
    </row>
    <row r="58" spans="1:13">
      <c r="A58" s="34"/>
      <c r="B58" s="37"/>
      <c r="C58" s="37"/>
      <c r="D58" s="37"/>
      <c r="E58" s="37"/>
      <c r="G58" s="36"/>
      <c r="J58" s="38"/>
      <c r="L58" s="36"/>
      <c r="M58" s="36"/>
    </row>
    <row r="59" spans="1:13">
      <c r="A59" s="34"/>
      <c r="B59" s="37"/>
      <c r="C59" s="37"/>
      <c r="D59" s="37"/>
      <c r="E59" s="37"/>
      <c r="G59" s="36"/>
      <c r="J59" s="38"/>
      <c r="L59" s="36"/>
      <c r="M59" s="36"/>
    </row>
    <row r="60" spans="1:13">
      <c r="A60" s="34"/>
      <c r="B60" s="37"/>
      <c r="C60" s="37"/>
      <c r="D60" s="37"/>
      <c r="E60" s="37"/>
      <c r="G60" s="36"/>
      <c r="J60" s="38"/>
      <c r="L60" s="36"/>
      <c r="M60" s="36"/>
    </row>
    <row r="61" spans="1:13">
      <c r="A61" s="34"/>
      <c r="B61" s="37"/>
      <c r="C61" s="37"/>
      <c r="D61" s="37"/>
      <c r="E61" s="37"/>
      <c r="G61" s="36"/>
      <c r="J61" s="38"/>
      <c r="L61" s="36"/>
      <c r="M61" s="36"/>
    </row>
    <row r="62" spans="1:13">
      <c r="A62" s="34"/>
      <c r="B62" s="37"/>
      <c r="C62" s="37"/>
      <c r="D62" s="37"/>
      <c r="E62" s="37"/>
      <c r="G62" s="36"/>
      <c r="J62" s="38"/>
      <c r="L62" s="36"/>
      <c r="M62" s="36"/>
    </row>
    <row r="63" spans="1:13">
      <c r="A63" s="34"/>
      <c r="B63" s="37"/>
      <c r="C63" s="37"/>
      <c r="D63" s="37"/>
      <c r="E63" s="37"/>
      <c r="G63" s="36"/>
      <c r="J63" s="38"/>
      <c r="L63" s="36"/>
      <c r="M63" s="36"/>
    </row>
    <row r="64" spans="1:13">
      <c r="A64" s="34"/>
      <c r="B64" s="37"/>
      <c r="C64" s="37"/>
      <c r="D64" s="37"/>
      <c r="E64" s="37"/>
      <c r="G64" s="36"/>
      <c r="J64" s="38"/>
      <c r="L64" s="36"/>
      <c r="M64" s="36"/>
    </row>
    <row r="65" spans="1:13">
      <c r="A65" s="34"/>
      <c r="B65" s="37"/>
      <c r="C65" s="37"/>
      <c r="D65" s="37"/>
      <c r="E65" s="37"/>
      <c r="G65" s="36"/>
      <c r="J65" s="38"/>
      <c r="L65" s="36"/>
      <c r="M65" s="36"/>
    </row>
    <row r="66" spans="1:13">
      <c r="A66" s="34"/>
      <c r="B66" s="37"/>
      <c r="C66" s="37"/>
      <c r="D66" s="37"/>
      <c r="E66" s="37"/>
      <c r="G66" s="36"/>
      <c r="J66" s="38"/>
      <c r="L66" s="36"/>
      <c r="M66" s="36"/>
    </row>
    <row r="67" spans="1:13">
      <c r="A67" s="34"/>
      <c r="B67" s="37"/>
      <c r="C67" s="37"/>
      <c r="D67" s="37"/>
      <c r="E67" s="37"/>
      <c r="G67" s="36"/>
      <c r="J67" s="38"/>
      <c r="L67" s="36"/>
      <c r="M67" s="36"/>
    </row>
    <row r="68" spans="1:13">
      <c r="A68" s="34"/>
      <c r="B68" s="37"/>
      <c r="C68" s="37"/>
      <c r="D68" s="37"/>
      <c r="E68" s="37"/>
      <c r="G68" s="36"/>
      <c r="J68" s="38"/>
      <c r="L68" s="36"/>
      <c r="M68" s="36"/>
    </row>
    <row r="69" spans="1:13">
      <c r="A69" s="34"/>
      <c r="B69" s="37"/>
      <c r="C69" s="37"/>
      <c r="D69" s="37"/>
      <c r="E69" s="37"/>
      <c r="G69" s="36"/>
      <c r="J69" s="38"/>
      <c r="L69" s="36"/>
      <c r="M69" s="36"/>
    </row>
    <row r="70" spans="1:13">
      <c r="A70" s="34"/>
      <c r="B70" s="37"/>
      <c r="C70" s="37"/>
      <c r="D70" s="37"/>
      <c r="E70" s="37"/>
      <c r="G70" s="36"/>
      <c r="J70" s="38"/>
      <c r="L70" s="36"/>
      <c r="M70" s="36"/>
    </row>
    <row r="71" spans="1:13">
      <c r="A71" s="34"/>
      <c r="B71" s="37"/>
      <c r="C71" s="37"/>
      <c r="D71" s="37"/>
      <c r="E71" s="37"/>
      <c r="G71" s="36"/>
      <c r="J71" s="38"/>
      <c r="L71" s="36"/>
      <c r="M71" s="36"/>
    </row>
    <row r="72" spans="1:13">
      <c r="A72" s="34"/>
      <c r="B72" s="37"/>
      <c r="C72" s="37"/>
      <c r="D72" s="37"/>
      <c r="E72" s="37"/>
      <c r="G72" s="36"/>
      <c r="J72" s="38"/>
      <c r="L72" s="36"/>
      <c r="M72" s="36"/>
    </row>
    <row r="73" spans="1:13">
      <c r="A73" s="34"/>
      <c r="B73" s="37"/>
      <c r="C73" s="37"/>
      <c r="D73" s="37"/>
      <c r="E73" s="37"/>
      <c r="G73" s="36"/>
      <c r="J73" s="38"/>
      <c r="L73" s="36"/>
      <c r="M73" s="36"/>
    </row>
    <row r="74" spans="1:13">
      <c r="A74" s="34"/>
      <c r="B74" s="37"/>
      <c r="C74" s="37"/>
      <c r="D74" s="37"/>
      <c r="E74" s="37"/>
      <c r="G74" s="36"/>
      <c r="J74" s="38"/>
      <c r="L74" s="36"/>
      <c r="M74" s="36"/>
    </row>
    <row r="75" spans="1:13">
      <c r="A75" s="34"/>
      <c r="B75" s="37"/>
      <c r="C75" s="37"/>
      <c r="D75" s="37"/>
      <c r="E75" s="37"/>
      <c r="G75" s="36"/>
      <c r="J75" s="38"/>
      <c r="L75" s="36"/>
      <c r="M75" s="36"/>
    </row>
    <row r="76" spans="1:13">
      <c r="A76" s="34"/>
      <c r="B76" s="37"/>
      <c r="C76" s="37"/>
      <c r="D76" s="37"/>
      <c r="E76" s="37"/>
      <c r="G76" s="36"/>
      <c r="J76" s="38"/>
      <c r="L76" s="36"/>
      <c r="M76" s="36"/>
    </row>
    <row r="77" spans="1:13">
      <c r="A77" s="34"/>
      <c r="B77" s="37"/>
      <c r="C77" s="37"/>
      <c r="D77" s="37"/>
      <c r="E77" s="37"/>
      <c r="G77" s="36"/>
      <c r="J77" s="38"/>
      <c r="L77" s="36"/>
      <c r="M77" s="36"/>
    </row>
    <row r="78" spans="1:13">
      <c r="A78" s="34"/>
      <c r="B78" s="37"/>
      <c r="C78" s="37"/>
      <c r="D78" s="37"/>
      <c r="E78" s="37"/>
      <c r="G78" s="36"/>
      <c r="J78" s="38"/>
      <c r="L78" s="36"/>
      <c r="M78" s="36"/>
    </row>
    <row r="79" spans="1:13">
      <c r="A79" s="34"/>
      <c r="B79" s="37"/>
      <c r="C79" s="37"/>
      <c r="D79" s="37"/>
      <c r="E79" s="37"/>
      <c r="G79" s="36"/>
      <c r="J79" s="38"/>
      <c r="L79" s="36"/>
      <c r="M79" s="36"/>
    </row>
    <row r="80" spans="1:13">
      <c r="A80" s="34"/>
      <c r="B80" s="37"/>
      <c r="C80" s="37"/>
      <c r="D80" s="37"/>
      <c r="E80" s="37"/>
      <c r="G80" s="36"/>
      <c r="J80" s="38"/>
      <c r="L80" s="36"/>
      <c r="M80" s="36"/>
    </row>
    <row r="81" spans="1:13">
      <c r="A81" s="34"/>
      <c r="B81" s="37"/>
      <c r="C81" s="37"/>
      <c r="D81" s="37"/>
      <c r="E81" s="37"/>
      <c r="G81" s="36"/>
      <c r="J81" s="38"/>
      <c r="L81" s="36"/>
      <c r="M81" s="36"/>
    </row>
    <row r="82" spans="1:13">
      <c r="A82" s="34"/>
      <c r="B82" s="37"/>
      <c r="C82" s="37"/>
      <c r="D82" s="37"/>
      <c r="E82" s="37"/>
      <c r="G82" s="36"/>
      <c r="J82" s="38"/>
      <c r="L82" s="36"/>
      <c r="M82" s="36"/>
    </row>
    <row r="83" spans="1:13">
      <c r="A83" s="34"/>
      <c r="B83" s="37"/>
      <c r="C83" s="37"/>
      <c r="D83" s="37"/>
      <c r="E83" s="37"/>
      <c r="G83" s="36"/>
      <c r="J83" s="38"/>
      <c r="L83" s="36"/>
      <c r="M83" s="36"/>
    </row>
    <row r="84" spans="1:13">
      <c r="A84" s="34"/>
      <c r="B84" s="37"/>
      <c r="C84" s="37"/>
      <c r="D84" s="37"/>
      <c r="E84" s="37"/>
      <c r="G84" s="36"/>
      <c r="J84" s="38"/>
      <c r="L84" s="36"/>
      <c r="M84" s="36"/>
    </row>
    <row r="85" spans="1:13">
      <c r="A85" s="34"/>
      <c r="B85" s="37"/>
      <c r="C85" s="37"/>
      <c r="D85" s="37"/>
      <c r="E85" s="37"/>
      <c r="G85" s="36"/>
      <c r="J85" s="38"/>
      <c r="L85" s="36"/>
      <c r="M85" s="36"/>
    </row>
    <row r="86" spans="1:13">
      <c r="A86" s="34"/>
      <c r="B86" s="37"/>
      <c r="C86" s="37"/>
      <c r="D86" s="37"/>
      <c r="E86" s="37"/>
      <c r="G86" s="36"/>
      <c r="J86" s="38"/>
      <c r="L86" s="36"/>
      <c r="M86" s="36"/>
    </row>
    <row r="87" spans="1:13">
      <c r="A87" s="34"/>
      <c r="B87" s="37"/>
      <c r="C87" s="37"/>
      <c r="D87" s="37"/>
      <c r="E87" s="37"/>
      <c r="G87" s="36"/>
      <c r="J87" s="38"/>
      <c r="L87" s="36"/>
      <c r="M87" s="36"/>
    </row>
    <row r="88" spans="1:13">
      <c r="A88" s="34"/>
      <c r="B88" s="37"/>
      <c r="C88" s="37"/>
      <c r="D88" s="37"/>
      <c r="E88" s="37"/>
      <c r="G88" s="36"/>
      <c r="J88" s="38"/>
      <c r="L88" s="36"/>
      <c r="M88" s="36"/>
    </row>
    <row r="89" spans="1:13">
      <c r="A89" s="34"/>
      <c r="B89" s="37"/>
      <c r="C89" s="37"/>
      <c r="D89" s="37"/>
      <c r="E89" s="37"/>
      <c r="G89" s="36"/>
      <c r="J89" s="38"/>
      <c r="L89" s="36"/>
      <c r="M89" s="36"/>
    </row>
    <row r="90" spans="1:13">
      <c r="A90" s="34"/>
      <c r="B90" s="37"/>
      <c r="C90" s="37"/>
      <c r="D90" s="37"/>
      <c r="E90" s="37"/>
      <c r="G90" s="36"/>
      <c r="J90" s="38"/>
      <c r="L90" s="36"/>
      <c r="M90" s="36"/>
    </row>
    <row r="91" spans="1:13">
      <c r="A91" s="34"/>
      <c r="B91" s="37"/>
      <c r="C91" s="37"/>
      <c r="D91" s="37"/>
      <c r="E91" s="37"/>
      <c r="G91" s="36"/>
      <c r="J91" s="38"/>
      <c r="L91" s="36"/>
      <c r="M91" s="36"/>
    </row>
    <row r="92" spans="1:13">
      <c r="A92" s="34"/>
      <c r="B92" s="37"/>
      <c r="C92" s="37"/>
      <c r="D92" s="37"/>
      <c r="E92" s="37"/>
      <c r="G92" s="36"/>
      <c r="J92" s="38"/>
      <c r="L92" s="36"/>
      <c r="M92" s="36"/>
    </row>
    <row r="93" spans="1:13">
      <c r="A93" s="34"/>
      <c r="B93" s="37"/>
      <c r="C93" s="37"/>
      <c r="D93" s="37"/>
      <c r="E93" s="37"/>
      <c r="G93" s="36"/>
      <c r="J93" s="38"/>
      <c r="L93" s="36"/>
      <c r="M93" s="36"/>
    </row>
    <row r="94" spans="1:13">
      <c r="A94" s="34"/>
      <c r="B94" s="37"/>
      <c r="C94" s="37"/>
      <c r="D94" s="37"/>
      <c r="E94" s="37"/>
      <c r="G94" s="36"/>
      <c r="J94" s="38"/>
      <c r="L94" s="36"/>
      <c r="M94" s="36"/>
    </row>
    <row r="95" spans="1:13">
      <c r="A95" s="34"/>
      <c r="B95" s="37"/>
      <c r="C95" s="37"/>
      <c r="D95" s="37"/>
      <c r="E95" s="37"/>
      <c r="G95" s="36"/>
      <c r="J95" s="38"/>
      <c r="L95" s="36"/>
      <c r="M95" s="36"/>
    </row>
    <row r="96" spans="1:13">
      <c r="A96" s="34"/>
      <c r="B96" s="37"/>
      <c r="C96" s="37"/>
      <c r="D96" s="37"/>
      <c r="E96" s="37"/>
      <c r="G96" s="36"/>
      <c r="J96" s="38"/>
      <c r="L96" s="36"/>
      <c r="M96" s="36"/>
    </row>
    <row r="97" spans="1:13">
      <c r="A97" s="34"/>
      <c r="B97" s="37"/>
      <c r="C97" s="37"/>
      <c r="D97" s="37"/>
      <c r="E97" s="37"/>
      <c r="G97" s="36"/>
      <c r="J97" s="38"/>
      <c r="L97" s="36"/>
      <c r="M97" s="36"/>
    </row>
    <row r="98" spans="1:13">
      <c r="A98" s="34"/>
      <c r="B98" s="37"/>
      <c r="C98" s="37"/>
      <c r="D98" s="37"/>
      <c r="E98" s="37"/>
      <c r="G98" s="36"/>
      <c r="J98" s="38"/>
      <c r="L98" s="36"/>
      <c r="M98" s="36"/>
    </row>
    <row r="99" spans="1:13">
      <c r="A99" s="34"/>
      <c r="B99" s="37"/>
      <c r="C99" s="37"/>
      <c r="D99" s="37"/>
      <c r="E99" s="37"/>
      <c r="G99" s="36"/>
      <c r="J99" s="38"/>
      <c r="L99" s="36"/>
      <c r="M99" s="36"/>
    </row>
    <row r="100" spans="1:13">
      <c r="A100" s="34"/>
      <c r="B100" s="37"/>
      <c r="C100" s="37"/>
      <c r="D100" s="37"/>
      <c r="E100" s="37"/>
      <c r="G100" s="36"/>
      <c r="J100" s="38"/>
      <c r="L100" s="36"/>
      <c r="M100" s="36"/>
    </row>
    <row r="101" spans="1:13">
      <c r="A101" s="34"/>
      <c r="B101" s="37"/>
      <c r="C101" s="37"/>
      <c r="D101" s="37"/>
      <c r="E101" s="37"/>
      <c r="G101" s="36"/>
      <c r="J101" s="38"/>
      <c r="L101" s="36"/>
      <c r="M101" s="36"/>
    </row>
    <row r="102" spans="1:13">
      <c r="A102" s="34"/>
      <c r="B102" s="37"/>
      <c r="C102" s="37"/>
      <c r="D102" s="37"/>
      <c r="E102" s="37"/>
      <c r="G102" s="36"/>
      <c r="J102" s="38"/>
      <c r="L102" s="36"/>
      <c r="M102" s="36"/>
    </row>
    <row r="103" spans="1:13">
      <c r="A103" s="34"/>
      <c r="B103" s="37"/>
      <c r="C103" s="37"/>
      <c r="D103" s="37"/>
      <c r="E103" s="37"/>
      <c r="G103" s="36"/>
      <c r="J103" s="38"/>
      <c r="L103" s="36"/>
      <c r="M103" s="36"/>
    </row>
    <row r="104" spans="1:13">
      <c r="A104" s="34"/>
      <c r="B104" s="37"/>
      <c r="C104" s="37"/>
      <c r="D104" s="37"/>
      <c r="E104" s="37"/>
      <c r="G104" s="36"/>
      <c r="J104" s="38"/>
      <c r="L104" s="36"/>
      <c r="M104" s="36"/>
    </row>
    <row r="105" spans="1:13">
      <c r="A105" s="34"/>
      <c r="B105" s="37"/>
      <c r="C105" s="37"/>
      <c r="D105" s="37"/>
      <c r="E105" s="37"/>
      <c r="G105" s="36"/>
      <c r="J105" s="38"/>
      <c r="L105" s="36"/>
      <c r="M105" s="36"/>
    </row>
    <row r="106" spans="1:13">
      <c r="A106" s="34"/>
      <c r="B106" s="37"/>
      <c r="C106" s="37"/>
      <c r="D106" s="37"/>
      <c r="E106" s="37"/>
      <c r="G106" s="36"/>
      <c r="J106" s="38"/>
      <c r="L106" s="36"/>
      <c r="M106" s="36"/>
    </row>
    <row r="107" spans="1:13">
      <c r="A107" s="34"/>
      <c r="B107" s="37"/>
      <c r="C107" s="37"/>
      <c r="D107" s="37"/>
      <c r="E107" s="37"/>
      <c r="G107" s="36"/>
      <c r="J107" s="38"/>
      <c r="L107" s="36"/>
      <c r="M107" s="36"/>
    </row>
    <row r="108" spans="1:13">
      <c r="A108" s="34"/>
      <c r="B108" s="37"/>
      <c r="C108" s="37"/>
      <c r="D108" s="37"/>
      <c r="E108" s="37"/>
      <c r="G108" s="36"/>
      <c r="J108" s="38"/>
      <c r="L108" s="36"/>
      <c r="M108" s="36"/>
    </row>
    <row r="109" spans="1:13">
      <c r="A109" s="34"/>
      <c r="B109" s="37"/>
      <c r="C109" s="37"/>
      <c r="D109" s="37"/>
      <c r="E109" s="37"/>
      <c r="G109" s="36"/>
      <c r="J109" s="38"/>
      <c r="L109" s="36"/>
      <c r="M109" s="36"/>
    </row>
    <row r="110" spans="1:13">
      <c r="A110" s="34"/>
      <c r="B110" s="37"/>
      <c r="C110" s="37"/>
      <c r="D110" s="37"/>
      <c r="E110" s="37"/>
      <c r="G110" s="36"/>
      <c r="J110" s="38"/>
      <c r="L110" s="36"/>
      <c r="M110" s="36"/>
    </row>
    <row r="111" spans="1:13">
      <c r="A111" s="34"/>
      <c r="B111" s="37"/>
      <c r="C111" s="37"/>
      <c r="D111" s="37"/>
      <c r="E111" s="37"/>
      <c r="G111" s="36"/>
      <c r="J111" s="38"/>
      <c r="L111" s="36"/>
      <c r="M111" s="36"/>
    </row>
    <row r="112" spans="1:13">
      <c r="A112" s="34"/>
      <c r="B112" s="37"/>
      <c r="C112" s="37"/>
      <c r="D112" s="37"/>
      <c r="E112" s="37"/>
      <c r="G112" s="36"/>
      <c r="J112" s="38"/>
      <c r="L112" s="36"/>
      <c r="M112" s="36"/>
    </row>
    <row r="113" spans="1:13">
      <c r="A113" s="34"/>
      <c r="B113" s="37"/>
      <c r="C113" s="37"/>
      <c r="D113" s="37"/>
      <c r="E113" s="37"/>
      <c r="G113" s="36"/>
      <c r="J113" s="38"/>
      <c r="L113" s="36"/>
      <c r="M113" s="36"/>
    </row>
    <row r="114" spans="1:13">
      <c r="A114" s="34"/>
      <c r="B114" s="37"/>
      <c r="C114" s="37"/>
      <c r="D114" s="37"/>
      <c r="E114" s="37"/>
      <c r="G114" s="36"/>
      <c r="J114" s="38"/>
      <c r="L114" s="36"/>
      <c r="M114" s="36"/>
    </row>
    <row r="115" spans="1:13">
      <c r="A115" s="34"/>
      <c r="B115" s="37"/>
      <c r="C115" s="37"/>
      <c r="D115" s="37"/>
      <c r="E115" s="37"/>
      <c r="G115" s="36"/>
      <c r="J115" s="38"/>
      <c r="L115" s="36"/>
      <c r="M115" s="36"/>
    </row>
    <row r="116" spans="1:13">
      <c r="A116" s="34"/>
      <c r="B116" s="37"/>
      <c r="C116" s="37"/>
      <c r="D116" s="37"/>
      <c r="E116" s="37"/>
      <c r="G116" s="36"/>
      <c r="J116" s="38"/>
      <c r="L116" s="36"/>
      <c r="M116" s="36"/>
    </row>
    <row r="117" spans="1:13">
      <c r="A117" s="34"/>
      <c r="B117" s="37"/>
      <c r="C117" s="37"/>
      <c r="D117" s="37"/>
      <c r="E117" s="37"/>
      <c r="G117" s="36"/>
      <c r="J117" s="38"/>
      <c r="L117" s="36"/>
      <c r="M117" s="36"/>
    </row>
    <row r="118" spans="1:13">
      <c r="A118" s="34"/>
      <c r="B118" s="37"/>
      <c r="C118" s="37"/>
      <c r="D118" s="37"/>
      <c r="E118" s="37"/>
      <c r="G118" s="36"/>
      <c r="J118" s="38"/>
      <c r="L118" s="36"/>
      <c r="M118" s="36"/>
    </row>
    <row r="119" spans="1:13">
      <c r="A119" s="34"/>
      <c r="B119" s="37"/>
      <c r="C119" s="37"/>
      <c r="D119" s="37"/>
      <c r="E119" s="37"/>
      <c r="G119" s="36"/>
      <c r="J119" s="38"/>
      <c r="L119" s="36"/>
      <c r="M119" s="36"/>
    </row>
    <row r="120" spans="1:13">
      <c r="A120" s="34"/>
      <c r="B120" s="37"/>
      <c r="C120" s="37"/>
      <c r="D120" s="37"/>
      <c r="E120" s="37"/>
      <c r="G120" s="36"/>
      <c r="J120" s="38"/>
      <c r="L120" s="36"/>
      <c r="M120" s="36"/>
    </row>
    <row r="121" spans="1:13">
      <c r="A121" s="34"/>
      <c r="B121" s="37"/>
      <c r="C121" s="37"/>
      <c r="D121" s="37"/>
      <c r="E121" s="37"/>
      <c r="G121" s="36"/>
      <c r="J121" s="38"/>
      <c r="L121" s="36"/>
      <c r="M121" s="36"/>
    </row>
    <row r="122" spans="1:13">
      <c r="A122" s="34"/>
      <c r="B122" s="37"/>
      <c r="C122" s="37"/>
      <c r="D122" s="37"/>
      <c r="E122" s="37"/>
      <c r="G122" s="36"/>
      <c r="J122" s="38"/>
      <c r="L122" s="36"/>
      <c r="M122" s="36"/>
    </row>
    <row r="123" spans="1:13">
      <c r="A123" s="34"/>
      <c r="B123" s="37"/>
      <c r="C123" s="37"/>
      <c r="D123" s="37"/>
      <c r="E123" s="37"/>
      <c r="G123" s="36"/>
      <c r="J123" s="38"/>
      <c r="L123" s="36"/>
      <c r="M123" s="36"/>
    </row>
    <row r="124" spans="1:13">
      <c r="A124" s="34"/>
      <c r="B124" s="37"/>
      <c r="C124" s="37"/>
      <c r="D124" s="37"/>
      <c r="E124" s="37"/>
      <c r="G124" s="36"/>
      <c r="J124" s="38"/>
      <c r="L124" s="36"/>
      <c r="M124" s="36"/>
    </row>
    <row r="125" spans="1:13">
      <c r="A125" s="34"/>
      <c r="B125" s="37"/>
      <c r="C125" s="37"/>
      <c r="D125" s="37"/>
      <c r="E125" s="37"/>
      <c r="G125" s="36"/>
      <c r="J125" s="38"/>
      <c r="L125" s="36"/>
      <c r="M125" s="36"/>
    </row>
    <row r="126" spans="1:13">
      <c r="A126" s="34"/>
      <c r="B126" s="37"/>
      <c r="C126" s="37"/>
      <c r="D126" s="37"/>
      <c r="E126" s="37"/>
      <c r="G126" s="36"/>
      <c r="J126" s="38"/>
      <c r="L126" s="36"/>
      <c r="M126" s="36"/>
    </row>
    <row r="127" spans="1:13">
      <c r="A127" s="34"/>
      <c r="B127" s="37"/>
      <c r="C127" s="37"/>
      <c r="D127" s="37"/>
      <c r="E127" s="37"/>
      <c r="G127" s="36"/>
      <c r="J127" s="38"/>
      <c r="L127" s="36"/>
      <c r="M127" s="36"/>
    </row>
    <row r="128" spans="1:13">
      <c r="A128" s="34"/>
      <c r="B128" s="37"/>
      <c r="C128" s="37"/>
      <c r="D128" s="37"/>
      <c r="E128" s="37"/>
      <c r="G128" s="36"/>
      <c r="J128" s="38"/>
      <c r="L128" s="36"/>
      <c r="M128" s="36"/>
    </row>
    <row r="129" spans="1:13">
      <c r="A129" s="34"/>
      <c r="B129" s="37"/>
      <c r="C129" s="37"/>
      <c r="D129" s="37"/>
      <c r="E129" s="37"/>
      <c r="G129" s="36"/>
      <c r="J129" s="38"/>
      <c r="L129" s="36"/>
      <c r="M129" s="36"/>
    </row>
    <row r="130" spans="1:13">
      <c r="A130" s="34"/>
      <c r="B130" s="37"/>
      <c r="C130" s="37"/>
      <c r="D130" s="37"/>
      <c r="E130" s="37"/>
      <c r="G130" s="36"/>
      <c r="J130" s="38"/>
      <c r="L130" s="36"/>
      <c r="M130" s="36"/>
    </row>
    <row r="131" spans="1:13">
      <c r="A131" s="34"/>
      <c r="B131" s="37"/>
      <c r="C131" s="37"/>
      <c r="D131" s="37"/>
      <c r="E131" s="37"/>
      <c r="G131" s="36"/>
      <c r="J131" s="38"/>
      <c r="L131" s="36"/>
      <c r="M131" s="36"/>
    </row>
    <row r="132" spans="1:13">
      <c r="A132" s="34"/>
      <c r="B132" s="37"/>
      <c r="C132" s="37"/>
      <c r="D132" s="37"/>
      <c r="E132" s="37"/>
      <c r="G132" s="36"/>
      <c r="J132" s="38"/>
      <c r="L132" s="36"/>
      <c r="M132" s="36"/>
    </row>
    <row r="133" spans="1:13">
      <c r="A133" s="34"/>
      <c r="B133" s="37"/>
      <c r="C133" s="37"/>
      <c r="D133" s="37"/>
      <c r="E133" s="37"/>
      <c r="G133" s="36"/>
      <c r="J133" s="38"/>
      <c r="L133" s="36"/>
      <c r="M133" s="36"/>
    </row>
    <row r="134" spans="1:13">
      <c r="A134" s="34"/>
      <c r="B134" s="37"/>
      <c r="C134" s="37"/>
      <c r="D134" s="37"/>
      <c r="E134" s="37"/>
      <c r="G134" s="36"/>
      <c r="J134" s="38"/>
      <c r="L134" s="36"/>
      <c r="M134" s="36"/>
    </row>
    <row r="135" spans="1:13">
      <c r="A135" s="34"/>
      <c r="B135" s="37"/>
      <c r="C135" s="37"/>
      <c r="D135" s="37"/>
      <c r="E135" s="37"/>
      <c r="G135" s="36"/>
      <c r="J135" s="38"/>
      <c r="L135" s="36"/>
      <c r="M135" s="36"/>
    </row>
    <row r="136" spans="1:13">
      <c r="A136" s="34"/>
      <c r="B136" s="37"/>
      <c r="C136" s="37"/>
      <c r="D136" s="37"/>
      <c r="E136" s="37"/>
      <c r="G136" s="36"/>
      <c r="J136" s="38"/>
      <c r="L136" s="36"/>
      <c r="M136" s="36"/>
    </row>
    <row r="137" spans="1:13">
      <c r="A137" s="34"/>
      <c r="B137" s="37"/>
      <c r="C137" s="37"/>
      <c r="D137" s="37"/>
      <c r="E137" s="37"/>
      <c r="G137" s="36"/>
      <c r="J137" s="38"/>
      <c r="L137" s="36"/>
      <c r="M137" s="36"/>
    </row>
    <row r="138" spans="1:13">
      <c r="A138" s="34"/>
      <c r="B138" s="37"/>
      <c r="C138" s="37"/>
      <c r="D138" s="37"/>
      <c r="E138" s="37"/>
      <c r="G138" s="36"/>
      <c r="J138" s="38"/>
      <c r="L138" s="36"/>
      <c r="M138" s="36"/>
    </row>
    <row r="139" spans="1:13">
      <c r="A139" s="34"/>
      <c r="B139" s="37"/>
      <c r="C139" s="37"/>
      <c r="D139" s="37"/>
      <c r="E139" s="37"/>
      <c r="G139" s="36"/>
      <c r="J139" s="38"/>
      <c r="L139" s="36"/>
      <c r="M139" s="36"/>
    </row>
    <row r="140" spans="1:13">
      <c r="A140" s="34"/>
      <c r="B140" s="37"/>
      <c r="C140" s="37"/>
      <c r="D140" s="37"/>
      <c r="E140" s="37"/>
      <c r="G140" s="36"/>
      <c r="J140" s="38"/>
      <c r="L140" s="36"/>
      <c r="M140" s="36"/>
    </row>
    <row r="141" spans="1:13">
      <c r="A141" s="34"/>
      <c r="B141" s="37"/>
      <c r="C141" s="37"/>
      <c r="D141" s="37"/>
      <c r="E141" s="37"/>
      <c r="G141" s="36"/>
      <c r="J141" s="38"/>
      <c r="L141" s="36"/>
      <c r="M141" s="36"/>
    </row>
    <row r="142" spans="1:13">
      <c r="A142" s="34"/>
      <c r="B142" s="37"/>
      <c r="C142" s="37"/>
      <c r="D142" s="37"/>
      <c r="E142" s="37"/>
      <c r="G142" s="36"/>
      <c r="J142" s="38"/>
      <c r="L142" s="36"/>
      <c r="M142" s="36"/>
    </row>
    <row r="143" spans="1:13">
      <c r="A143" s="34"/>
      <c r="B143" s="37"/>
      <c r="C143" s="37"/>
      <c r="D143" s="37"/>
      <c r="E143" s="37"/>
      <c r="G143" s="36"/>
      <c r="J143" s="38"/>
      <c r="L143" s="36"/>
      <c r="M143" s="36"/>
    </row>
    <row r="144" spans="1:13">
      <c r="A144" s="34"/>
      <c r="B144" s="37"/>
      <c r="C144" s="37"/>
      <c r="D144" s="37"/>
      <c r="E144" s="37"/>
      <c r="G144" s="36"/>
      <c r="J144" s="38"/>
      <c r="L144" s="36"/>
      <c r="M144" s="36"/>
    </row>
    <row r="145" spans="1:13">
      <c r="A145" s="34"/>
      <c r="B145" s="37"/>
      <c r="C145" s="37"/>
      <c r="D145" s="37"/>
      <c r="E145" s="37"/>
      <c r="G145" s="36"/>
      <c r="J145" s="38"/>
      <c r="L145" s="36"/>
      <c r="M145" s="36"/>
    </row>
    <row r="146" spans="1:13">
      <c r="A146" s="34"/>
      <c r="B146" s="37"/>
      <c r="C146" s="37"/>
      <c r="D146" s="37"/>
      <c r="E146" s="37"/>
      <c r="G146" s="36"/>
      <c r="J146" s="38"/>
      <c r="L146" s="36"/>
      <c r="M146" s="36"/>
    </row>
    <row r="147" spans="1:13">
      <c r="A147" s="34"/>
      <c r="B147" s="37"/>
      <c r="C147" s="37"/>
      <c r="D147" s="37"/>
      <c r="E147" s="37"/>
      <c r="G147" s="36"/>
      <c r="J147" s="38"/>
      <c r="L147" s="36"/>
      <c r="M147" s="36"/>
    </row>
    <row r="148" spans="1:13">
      <c r="A148" s="34"/>
      <c r="B148" s="37"/>
      <c r="C148" s="37"/>
      <c r="D148" s="37"/>
      <c r="E148" s="37"/>
      <c r="G148" s="36"/>
      <c r="J148" s="38"/>
      <c r="L148" s="36"/>
      <c r="M148" s="36"/>
    </row>
    <row r="149" spans="1:13">
      <c r="A149" s="34"/>
      <c r="B149" s="37"/>
      <c r="C149" s="37"/>
      <c r="D149" s="37"/>
      <c r="E149" s="37"/>
      <c r="G149" s="36"/>
      <c r="J149" s="38"/>
      <c r="L149" s="36"/>
      <c r="M149" s="36"/>
    </row>
    <row r="150" spans="1:13">
      <c r="A150" s="34"/>
      <c r="B150" s="37"/>
      <c r="C150" s="37"/>
      <c r="D150" s="37"/>
      <c r="E150" s="37"/>
      <c r="G150" s="36"/>
      <c r="J150" s="38"/>
      <c r="L150" s="36"/>
      <c r="M150" s="36"/>
    </row>
    <row r="151" spans="1:13">
      <c r="A151" s="34"/>
      <c r="B151" s="37"/>
      <c r="C151" s="37"/>
      <c r="D151" s="37"/>
      <c r="E151" s="37"/>
      <c r="G151" s="36"/>
      <c r="J151" s="38"/>
      <c r="L151" s="36"/>
      <c r="M151" s="36"/>
    </row>
    <row r="152" spans="1:13">
      <c r="A152" s="34"/>
      <c r="B152" s="37"/>
      <c r="C152" s="37"/>
      <c r="D152" s="37"/>
      <c r="E152" s="37"/>
      <c r="G152" s="36"/>
      <c r="J152" s="38"/>
      <c r="L152" s="36"/>
      <c r="M152" s="36"/>
    </row>
    <row r="153" spans="1:13">
      <c r="A153" s="34"/>
      <c r="B153" s="37"/>
      <c r="C153" s="37"/>
      <c r="D153" s="37"/>
      <c r="E153" s="37"/>
      <c r="G153" s="36"/>
      <c r="J153" s="38"/>
      <c r="L153" s="36"/>
      <c r="M153" s="36"/>
    </row>
    <row r="154" spans="1:13">
      <c r="A154" s="34"/>
      <c r="B154" s="37"/>
      <c r="C154" s="37"/>
      <c r="D154" s="37"/>
      <c r="E154" s="37"/>
      <c r="G154" s="36"/>
      <c r="J154" s="38"/>
      <c r="L154" s="36"/>
      <c r="M154" s="36"/>
    </row>
    <row r="155" spans="1:13">
      <c r="A155" s="34"/>
      <c r="B155" s="37"/>
      <c r="C155" s="37"/>
      <c r="D155" s="37"/>
      <c r="E155" s="37"/>
      <c r="G155" s="36"/>
      <c r="J155" s="38"/>
      <c r="L155" s="36"/>
      <c r="M155" s="36"/>
    </row>
    <row r="156" spans="1:13">
      <c r="A156" s="34"/>
      <c r="B156" s="37"/>
      <c r="C156" s="37"/>
      <c r="D156" s="37"/>
      <c r="E156" s="37"/>
      <c r="G156" s="36"/>
      <c r="J156" s="38"/>
      <c r="L156" s="36"/>
      <c r="M156" s="36"/>
    </row>
    <row r="157" spans="1:13">
      <c r="A157" s="34"/>
      <c r="B157" s="37"/>
      <c r="C157" s="37"/>
      <c r="D157" s="37"/>
      <c r="E157" s="37"/>
      <c r="G157" s="36"/>
      <c r="J157" s="38"/>
      <c r="L157" s="36"/>
      <c r="M157" s="36"/>
    </row>
    <row r="158" spans="1:13">
      <c r="A158" s="34"/>
      <c r="B158" s="37"/>
      <c r="C158" s="37"/>
      <c r="D158" s="37"/>
      <c r="E158" s="37"/>
      <c r="G158" s="36"/>
      <c r="J158" s="38"/>
      <c r="L158" s="36"/>
      <c r="M158" s="36"/>
    </row>
    <row r="159" spans="1:13">
      <c r="A159" s="34"/>
      <c r="B159" s="37"/>
      <c r="C159" s="37"/>
      <c r="D159" s="37"/>
      <c r="E159" s="37"/>
      <c r="G159" s="36"/>
      <c r="J159" s="38"/>
      <c r="L159" s="36"/>
      <c r="M159" s="36"/>
    </row>
    <row r="160" spans="1:13">
      <c r="A160" s="34"/>
      <c r="B160" s="37"/>
      <c r="C160" s="37"/>
      <c r="D160" s="37"/>
      <c r="E160" s="37"/>
      <c r="G160" s="36"/>
      <c r="J160" s="38"/>
      <c r="L160" s="36"/>
      <c r="M160" s="36"/>
    </row>
    <row r="161" spans="1:13">
      <c r="A161" s="34"/>
      <c r="B161" s="37"/>
      <c r="C161" s="37"/>
      <c r="D161" s="37"/>
      <c r="E161" s="37"/>
      <c r="G161" s="36"/>
      <c r="J161" s="38"/>
      <c r="L161" s="36"/>
      <c r="M161" s="36"/>
    </row>
    <row r="162" spans="1:13">
      <c r="A162" s="34"/>
      <c r="B162" s="37"/>
      <c r="C162" s="37"/>
      <c r="D162" s="37"/>
      <c r="E162" s="37"/>
      <c r="G162" s="36"/>
      <c r="J162" s="38"/>
      <c r="L162" s="36"/>
      <c r="M162" s="36"/>
    </row>
    <row r="163" spans="1:13">
      <c r="A163" s="34"/>
      <c r="B163" s="37"/>
      <c r="C163" s="37"/>
      <c r="D163" s="37"/>
      <c r="E163" s="37"/>
      <c r="G163" s="36"/>
      <c r="J163" s="38"/>
      <c r="L163" s="36"/>
      <c r="M163" s="36"/>
    </row>
    <row r="164" spans="1:13">
      <c r="A164" s="34"/>
      <c r="B164" s="37"/>
      <c r="C164" s="37"/>
      <c r="D164" s="37"/>
      <c r="E164" s="37"/>
      <c r="G164" s="36"/>
      <c r="J164" s="38"/>
      <c r="L164" s="36"/>
      <c r="M164" s="36"/>
    </row>
    <row r="165" spans="1:13">
      <c r="A165" s="34"/>
      <c r="B165" s="37"/>
      <c r="C165" s="37"/>
      <c r="D165" s="37"/>
      <c r="E165" s="37"/>
      <c r="G165" s="36"/>
      <c r="J165" s="38"/>
      <c r="L165" s="36"/>
      <c r="M165" s="36"/>
    </row>
    <row r="166" spans="1:13">
      <c r="A166" s="34"/>
      <c r="B166" s="37"/>
      <c r="C166" s="37"/>
      <c r="D166" s="37"/>
      <c r="E166" s="37"/>
      <c r="G166" s="36"/>
      <c r="J166" s="38"/>
      <c r="L166" s="36"/>
      <c r="M166" s="36"/>
    </row>
    <row r="167" spans="1:13">
      <c r="A167" s="34"/>
      <c r="B167" s="37"/>
      <c r="C167" s="37"/>
      <c r="D167" s="37"/>
      <c r="E167" s="37"/>
      <c r="G167" s="36"/>
      <c r="J167" s="38"/>
      <c r="L167" s="36"/>
      <c r="M167" s="36"/>
    </row>
    <row r="168" spans="1:13">
      <c r="A168" s="34"/>
      <c r="B168" s="37"/>
      <c r="C168" s="37"/>
      <c r="D168" s="37"/>
      <c r="E168" s="37"/>
      <c r="G168" s="36"/>
      <c r="J168" s="38"/>
      <c r="L168" s="36"/>
      <c r="M168" s="36"/>
    </row>
    <row r="169" spans="1:13">
      <c r="A169" s="34"/>
      <c r="B169" s="37"/>
      <c r="C169" s="37"/>
      <c r="D169" s="37"/>
      <c r="E169" s="37"/>
      <c r="G169" s="36"/>
      <c r="J169" s="38"/>
      <c r="L169" s="36"/>
      <c r="M169" s="36"/>
    </row>
    <row r="170" spans="1:13">
      <c r="A170" s="34"/>
      <c r="B170" s="37"/>
      <c r="C170" s="37"/>
      <c r="D170" s="37"/>
      <c r="E170" s="37"/>
      <c r="G170" s="36"/>
      <c r="J170" s="38"/>
      <c r="L170" s="36"/>
      <c r="M170" s="36"/>
    </row>
    <row r="171" spans="1:13">
      <c r="A171" s="34"/>
      <c r="B171" s="37"/>
      <c r="C171" s="37"/>
      <c r="D171" s="37"/>
      <c r="E171" s="37"/>
      <c r="G171" s="36"/>
      <c r="J171" s="38"/>
      <c r="L171" s="36"/>
      <c r="M171" s="36"/>
    </row>
    <row r="172" spans="1:13">
      <c r="A172" s="34"/>
      <c r="B172" s="37"/>
      <c r="C172" s="37"/>
      <c r="D172" s="37"/>
      <c r="E172" s="37"/>
      <c r="G172" s="36"/>
      <c r="J172" s="38"/>
      <c r="L172" s="36"/>
      <c r="M172" s="36"/>
    </row>
    <row r="173" spans="1:13">
      <c r="A173" s="34"/>
      <c r="B173" s="37"/>
      <c r="C173" s="37"/>
      <c r="D173" s="37"/>
      <c r="E173" s="37"/>
      <c r="G173" s="36"/>
      <c r="J173" s="38"/>
      <c r="L173" s="36"/>
      <c r="M173" s="36"/>
    </row>
    <row r="174" spans="1:13">
      <c r="A174" s="34"/>
      <c r="B174" s="37"/>
      <c r="C174" s="37"/>
      <c r="D174" s="37"/>
      <c r="E174" s="37"/>
      <c r="G174" s="36"/>
      <c r="J174" s="38"/>
      <c r="L174" s="36"/>
      <c r="M174" s="36"/>
    </row>
    <row r="175" spans="1:13">
      <c r="A175" s="34"/>
      <c r="B175" s="37"/>
      <c r="C175" s="37"/>
      <c r="D175" s="37"/>
      <c r="E175" s="37"/>
      <c r="G175" s="36"/>
      <c r="J175" s="38"/>
      <c r="L175" s="36"/>
      <c r="M175" s="36"/>
    </row>
    <row r="176" spans="1:13">
      <c r="A176" s="34"/>
      <c r="B176" s="37"/>
      <c r="C176" s="37"/>
      <c r="D176" s="37"/>
      <c r="E176" s="37"/>
      <c r="G176" s="36"/>
      <c r="J176" s="38"/>
      <c r="L176" s="36"/>
      <c r="M176" s="36"/>
    </row>
    <row r="177" spans="1:13">
      <c r="A177" s="34"/>
      <c r="B177" s="37"/>
      <c r="C177" s="37"/>
      <c r="D177" s="37"/>
      <c r="E177" s="37"/>
      <c r="G177" s="36"/>
      <c r="J177" s="38"/>
      <c r="L177" s="36"/>
      <c r="M177" s="36"/>
    </row>
    <row r="178" spans="1:13">
      <c r="A178" s="34"/>
      <c r="B178" s="37"/>
      <c r="C178" s="37"/>
      <c r="D178" s="37"/>
      <c r="E178" s="37"/>
      <c r="G178" s="36"/>
      <c r="J178" s="38"/>
      <c r="L178" s="36"/>
      <c r="M178" s="36"/>
    </row>
    <row r="179" spans="1:13">
      <c r="A179" s="34"/>
      <c r="B179" s="37"/>
      <c r="C179" s="37"/>
      <c r="D179" s="37"/>
      <c r="E179" s="37"/>
      <c r="G179" s="36"/>
      <c r="J179" s="38"/>
      <c r="L179" s="36"/>
      <c r="M179" s="36"/>
    </row>
    <row r="180" spans="1:13">
      <c r="A180" s="34"/>
      <c r="B180" s="37"/>
      <c r="C180" s="37"/>
      <c r="D180" s="37"/>
      <c r="E180" s="37"/>
      <c r="G180" s="36"/>
      <c r="J180" s="38"/>
      <c r="L180" s="36"/>
      <c r="M180" s="36"/>
    </row>
    <row r="181" spans="1:13">
      <c r="A181" s="34"/>
      <c r="B181" s="37"/>
      <c r="C181" s="37"/>
      <c r="D181" s="37"/>
      <c r="E181" s="37"/>
      <c r="G181" s="36"/>
      <c r="J181" s="38"/>
      <c r="L181" s="36"/>
      <c r="M181" s="36"/>
    </row>
    <row r="182" spans="1:13">
      <c r="A182" s="34"/>
      <c r="B182" s="37"/>
      <c r="C182" s="37"/>
      <c r="D182" s="37"/>
      <c r="E182" s="37"/>
      <c r="G182" s="36"/>
      <c r="J182" s="38"/>
      <c r="L182" s="36"/>
      <c r="M182" s="36"/>
    </row>
    <row r="183" spans="1:13">
      <c r="A183" s="34"/>
      <c r="B183" s="37"/>
      <c r="C183" s="37"/>
      <c r="D183" s="37"/>
      <c r="E183" s="37"/>
      <c r="G183" s="36"/>
      <c r="J183" s="38"/>
      <c r="L183" s="36"/>
      <c r="M183" s="36"/>
    </row>
    <row r="184" spans="1:13">
      <c r="A184" s="34"/>
      <c r="B184" s="37"/>
      <c r="C184" s="37"/>
      <c r="D184" s="37"/>
      <c r="E184" s="37"/>
      <c r="G184" s="36"/>
      <c r="J184" s="38"/>
      <c r="L184" s="36"/>
      <c r="M184" s="36"/>
    </row>
    <row r="185" spans="1:13">
      <c r="A185" s="34"/>
      <c r="B185" s="37"/>
      <c r="C185" s="37"/>
      <c r="D185" s="37"/>
      <c r="E185" s="37"/>
      <c r="G185" s="36"/>
      <c r="J185" s="38"/>
      <c r="L185" s="36"/>
      <c r="M185" s="36"/>
    </row>
    <row r="186" spans="1:13">
      <c r="A186" s="34"/>
      <c r="B186" s="37"/>
      <c r="C186" s="37"/>
      <c r="D186" s="37"/>
      <c r="E186" s="37"/>
      <c r="G186" s="36"/>
      <c r="J186" s="38"/>
      <c r="L186" s="36"/>
      <c r="M186" s="36"/>
    </row>
    <row r="187" spans="1:13">
      <c r="A187" s="34"/>
      <c r="B187" s="37"/>
      <c r="C187" s="37"/>
      <c r="D187" s="37"/>
      <c r="E187" s="37"/>
      <c r="G187" s="36"/>
      <c r="J187" s="38"/>
      <c r="L187" s="36"/>
      <c r="M187" s="36"/>
    </row>
    <row r="188" spans="1:13">
      <c r="A188" s="34"/>
      <c r="B188" s="37"/>
      <c r="C188" s="37"/>
      <c r="D188" s="37"/>
      <c r="E188" s="37"/>
      <c r="G188" s="36"/>
      <c r="J188" s="38"/>
      <c r="L188" s="36"/>
      <c r="M188" s="36"/>
    </row>
    <row r="189" spans="1:13">
      <c r="A189" s="34"/>
      <c r="B189" s="37"/>
      <c r="C189" s="37"/>
      <c r="D189" s="37"/>
      <c r="E189" s="37"/>
      <c r="G189" s="36"/>
      <c r="J189" s="38"/>
      <c r="L189" s="36"/>
      <c r="M189" s="36"/>
    </row>
    <row r="190" spans="1:13">
      <c r="A190" s="34"/>
      <c r="B190" s="37"/>
      <c r="C190" s="37"/>
      <c r="D190" s="37"/>
      <c r="E190" s="37"/>
      <c r="G190" s="36"/>
      <c r="J190" s="38"/>
      <c r="L190" s="36"/>
      <c r="M190" s="36"/>
    </row>
    <row r="191" spans="1:13">
      <c r="A191" s="34"/>
      <c r="B191" s="37"/>
      <c r="C191" s="37"/>
      <c r="D191" s="37"/>
      <c r="E191" s="37"/>
      <c r="G191" s="36"/>
      <c r="J191" s="38"/>
      <c r="L191" s="36"/>
      <c r="M191" s="36"/>
    </row>
    <row r="192" spans="1:13">
      <c r="A192" s="34"/>
      <c r="B192" s="37"/>
      <c r="C192" s="37"/>
      <c r="D192" s="37"/>
      <c r="E192" s="37"/>
      <c r="G192" s="36"/>
      <c r="J192" s="38"/>
      <c r="L192" s="36"/>
      <c r="M192" s="36"/>
    </row>
    <row r="193" spans="1:13">
      <c r="A193" s="34"/>
      <c r="B193" s="37"/>
      <c r="C193" s="37"/>
      <c r="D193" s="37"/>
      <c r="E193" s="37"/>
      <c r="G193" s="36"/>
      <c r="J193" s="38"/>
      <c r="L193" s="36"/>
      <c r="M193" s="36"/>
    </row>
    <row r="194" spans="1:13">
      <c r="A194" s="34"/>
      <c r="B194" s="37"/>
      <c r="C194" s="37"/>
      <c r="D194" s="37"/>
      <c r="E194" s="37"/>
      <c r="G194" s="36"/>
      <c r="J194" s="38"/>
      <c r="L194" s="36"/>
      <c r="M194" s="36"/>
    </row>
    <row r="195" spans="1:13">
      <c r="A195" s="34"/>
      <c r="B195" s="37"/>
      <c r="C195" s="37"/>
      <c r="D195" s="37"/>
      <c r="E195" s="37"/>
      <c r="G195" s="36"/>
      <c r="J195" s="38"/>
      <c r="L195" s="36"/>
      <c r="M195" s="36"/>
    </row>
    <row r="196" spans="1:13">
      <c r="A196" s="34"/>
      <c r="B196" s="37"/>
      <c r="C196" s="37"/>
      <c r="D196" s="37"/>
      <c r="E196" s="37"/>
      <c r="G196" s="36"/>
      <c r="J196" s="38"/>
      <c r="L196" s="36"/>
      <c r="M196" s="36"/>
    </row>
    <row r="197" spans="1:13">
      <c r="A197" s="34"/>
      <c r="B197" s="37"/>
      <c r="C197" s="37"/>
      <c r="D197" s="37"/>
      <c r="E197" s="37"/>
      <c r="G197" s="36"/>
      <c r="J197" s="38"/>
      <c r="L197" s="36"/>
      <c r="M197" s="36"/>
    </row>
    <row r="198" spans="1:13">
      <c r="A198" s="34"/>
      <c r="B198" s="37"/>
      <c r="C198" s="37"/>
      <c r="D198" s="37"/>
      <c r="E198" s="37"/>
      <c r="G198" s="36"/>
      <c r="J198" s="38"/>
      <c r="L198" s="36"/>
      <c r="M198" s="36"/>
    </row>
    <row r="199" spans="1:13">
      <c r="A199" s="34"/>
      <c r="B199" s="37"/>
      <c r="C199" s="37"/>
      <c r="D199" s="37"/>
      <c r="E199" s="37"/>
      <c r="G199" s="36"/>
      <c r="J199" s="38"/>
      <c r="L199" s="36"/>
      <c r="M199" s="36"/>
    </row>
    <row r="200" spans="1:13">
      <c r="A200" s="34"/>
      <c r="B200" s="37"/>
      <c r="C200" s="37"/>
      <c r="D200" s="37"/>
      <c r="E200" s="37"/>
      <c r="G200" s="36"/>
      <c r="J200" s="38"/>
      <c r="L200" s="36"/>
      <c r="M200" s="36"/>
    </row>
    <row r="201" spans="1:13">
      <c r="A201" s="34"/>
      <c r="B201" s="37"/>
      <c r="C201" s="37"/>
      <c r="D201" s="37"/>
      <c r="E201" s="37"/>
      <c r="G201" s="36"/>
      <c r="J201" s="38"/>
      <c r="L201" s="36"/>
      <c r="M201" s="36"/>
    </row>
    <row r="202" spans="1:13">
      <c r="A202" s="34"/>
      <c r="B202" s="37"/>
      <c r="C202" s="37"/>
      <c r="D202" s="37"/>
      <c r="E202" s="37"/>
      <c r="G202" s="36"/>
      <c r="J202" s="38"/>
      <c r="L202" s="36"/>
      <c r="M202" s="36"/>
    </row>
    <row r="203" spans="1:13">
      <c r="A203" s="34"/>
      <c r="B203" s="37"/>
      <c r="C203" s="37"/>
      <c r="D203" s="37"/>
      <c r="E203" s="37"/>
      <c r="G203" s="36"/>
      <c r="J203" s="38"/>
      <c r="L203" s="36"/>
      <c r="M203" s="36"/>
    </row>
    <row r="204" spans="1:13">
      <c r="A204" s="34"/>
      <c r="B204" s="37"/>
      <c r="C204" s="37"/>
      <c r="D204" s="37"/>
      <c r="E204" s="37"/>
      <c r="G204" s="36"/>
      <c r="J204" s="38"/>
      <c r="L204" s="36"/>
      <c r="M204" s="36"/>
    </row>
    <row r="205" spans="1:13">
      <c r="A205" s="34"/>
      <c r="B205" s="37"/>
      <c r="C205" s="37"/>
      <c r="D205" s="37"/>
      <c r="E205" s="37"/>
      <c r="G205" s="36"/>
      <c r="J205" s="38"/>
      <c r="L205" s="36"/>
      <c r="M205" s="36"/>
    </row>
    <row r="206" spans="1:13">
      <c r="A206" s="34"/>
      <c r="B206" s="37"/>
      <c r="C206" s="37"/>
      <c r="D206" s="37"/>
      <c r="E206" s="37"/>
      <c r="G206" s="36"/>
      <c r="J206" s="38"/>
      <c r="L206" s="36"/>
      <c r="M206" s="36"/>
    </row>
    <row r="207" spans="1:13">
      <c r="A207" s="34"/>
      <c r="B207" s="37"/>
      <c r="C207" s="37"/>
      <c r="D207" s="37"/>
      <c r="E207" s="37"/>
      <c r="G207" s="36"/>
      <c r="J207" s="38"/>
      <c r="L207" s="36"/>
      <c r="M207" s="36"/>
    </row>
    <row r="208" spans="1:13">
      <c r="A208" s="34"/>
      <c r="B208" s="37"/>
      <c r="C208" s="37"/>
      <c r="D208" s="37"/>
      <c r="E208" s="37"/>
      <c r="G208" s="36"/>
      <c r="J208" s="38"/>
      <c r="L208" s="36"/>
      <c r="M208" s="36"/>
    </row>
    <row r="209" spans="1:13">
      <c r="A209" s="34"/>
      <c r="B209" s="37"/>
      <c r="C209" s="37"/>
      <c r="D209" s="37"/>
      <c r="E209" s="37"/>
      <c r="G209" s="36"/>
      <c r="J209" s="38"/>
      <c r="L209" s="36"/>
      <c r="M209" s="36"/>
    </row>
    <row r="210" spans="1:13">
      <c r="A210" s="34"/>
      <c r="B210" s="37"/>
      <c r="C210" s="37"/>
      <c r="D210" s="37"/>
      <c r="E210" s="37"/>
      <c r="G210" s="36"/>
      <c r="J210" s="38"/>
      <c r="L210" s="36"/>
      <c r="M210" s="36"/>
    </row>
    <row r="211" spans="1:13">
      <c r="A211" s="34"/>
      <c r="B211" s="37"/>
      <c r="C211" s="37"/>
      <c r="D211" s="37"/>
      <c r="E211" s="37"/>
      <c r="G211" s="36"/>
      <c r="J211" s="38"/>
      <c r="L211" s="36"/>
      <c r="M211" s="36"/>
    </row>
    <row r="212" spans="1:13">
      <c r="A212" s="34"/>
      <c r="B212" s="37"/>
      <c r="C212" s="37"/>
      <c r="D212" s="37"/>
      <c r="E212" s="37"/>
      <c r="G212" s="36"/>
      <c r="J212" s="38"/>
      <c r="L212" s="36"/>
      <c r="M212" s="36"/>
    </row>
    <row r="213" spans="1:13">
      <c r="A213" s="34"/>
      <c r="B213" s="37"/>
      <c r="C213" s="37"/>
      <c r="D213" s="37"/>
      <c r="E213" s="37"/>
      <c r="G213" s="36"/>
      <c r="J213" s="38"/>
      <c r="L213" s="36"/>
      <c r="M213" s="36"/>
    </row>
    <row r="214" spans="1:13">
      <c r="A214" s="34"/>
      <c r="B214" s="37"/>
      <c r="C214" s="37"/>
      <c r="D214" s="37"/>
      <c r="E214" s="37"/>
      <c r="G214" s="36"/>
      <c r="J214" s="38"/>
      <c r="L214" s="36"/>
      <c r="M214" s="36"/>
    </row>
    <row r="215" spans="1:13">
      <c r="A215" s="34"/>
      <c r="B215" s="37"/>
      <c r="C215" s="37"/>
      <c r="D215" s="37"/>
      <c r="E215" s="37"/>
      <c r="G215" s="36"/>
      <c r="J215" s="38"/>
      <c r="L215" s="36"/>
      <c r="M215" s="36"/>
    </row>
    <row r="216" spans="1:13">
      <c r="A216" s="34"/>
      <c r="B216" s="37"/>
      <c r="C216" s="37"/>
      <c r="D216" s="37"/>
      <c r="E216" s="37"/>
      <c r="G216" s="36"/>
      <c r="J216" s="38"/>
      <c r="L216" s="36"/>
      <c r="M216" s="36"/>
    </row>
    <row r="217" spans="1:13">
      <c r="A217" s="34"/>
      <c r="B217" s="37"/>
      <c r="C217" s="37"/>
      <c r="D217" s="37"/>
      <c r="E217" s="37"/>
      <c r="G217" s="36"/>
      <c r="J217" s="38"/>
      <c r="L217" s="36"/>
      <c r="M217" s="36"/>
    </row>
    <row r="218" spans="1:13">
      <c r="A218" s="34"/>
      <c r="B218" s="37"/>
      <c r="C218" s="37"/>
      <c r="D218" s="37"/>
      <c r="E218" s="37"/>
      <c r="G218" s="36"/>
      <c r="J218" s="38"/>
      <c r="L218" s="36"/>
      <c r="M218" s="36"/>
    </row>
    <row r="219" spans="1:13">
      <c r="A219" s="34"/>
      <c r="B219" s="37"/>
      <c r="C219" s="37"/>
      <c r="D219" s="37"/>
      <c r="E219" s="37"/>
      <c r="G219" s="36"/>
      <c r="J219" s="38"/>
      <c r="L219" s="36"/>
      <c r="M219" s="36"/>
    </row>
    <row r="220" spans="1:13">
      <c r="A220" s="34"/>
      <c r="B220" s="37"/>
      <c r="C220" s="37"/>
      <c r="D220" s="37"/>
      <c r="E220" s="37"/>
      <c r="G220" s="36"/>
      <c r="J220" s="38"/>
      <c r="L220" s="36"/>
      <c r="M220" s="36"/>
    </row>
    <row r="221" spans="1:13">
      <c r="A221" s="34"/>
      <c r="B221" s="37"/>
      <c r="C221" s="37"/>
      <c r="D221" s="37"/>
      <c r="E221" s="37"/>
      <c r="G221" s="36"/>
      <c r="J221" s="38"/>
      <c r="L221" s="36"/>
      <c r="M221" s="36"/>
    </row>
    <row r="222" spans="1:13">
      <c r="A222" s="34"/>
      <c r="B222" s="37"/>
      <c r="C222" s="37"/>
      <c r="D222" s="37"/>
      <c r="E222" s="37"/>
      <c r="G222" s="36"/>
      <c r="J222" s="38"/>
      <c r="L222" s="36"/>
      <c r="M222" s="36"/>
    </row>
    <row r="223" spans="1:13">
      <c r="A223" s="34"/>
      <c r="B223" s="37"/>
      <c r="C223" s="37"/>
      <c r="D223" s="37"/>
      <c r="E223" s="37"/>
      <c r="G223" s="36"/>
      <c r="J223" s="38"/>
      <c r="L223" s="36"/>
      <c r="M223" s="36"/>
    </row>
    <row r="224" spans="1:13">
      <c r="A224" s="34"/>
      <c r="B224" s="37"/>
      <c r="C224" s="37"/>
      <c r="D224" s="37"/>
      <c r="E224" s="37"/>
      <c r="G224" s="36"/>
      <c r="J224" s="38"/>
      <c r="L224" s="36"/>
      <c r="M224" s="36"/>
    </row>
    <row r="225" spans="1:13">
      <c r="A225" s="34"/>
      <c r="B225" s="37"/>
      <c r="C225" s="37"/>
      <c r="D225" s="37"/>
      <c r="E225" s="37"/>
      <c r="G225" s="36"/>
      <c r="J225" s="38"/>
      <c r="L225" s="36"/>
      <c r="M225" s="36"/>
    </row>
    <row r="226" spans="1:13">
      <c r="A226" s="34"/>
      <c r="B226" s="37"/>
      <c r="C226" s="37"/>
      <c r="D226" s="37"/>
      <c r="E226" s="37"/>
      <c r="G226" s="36"/>
      <c r="J226" s="38"/>
      <c r="L226" s="36"/>
      <c r="M226" s="36"/>
    </row>
    <row r="227" spans="1:13">
      <c r="A227" s="34"/>
      <c r="B227" s="37"/>
      <c r="C227" s="37"/>
      <c r="D227" s="37"/>
      <c r="E227" s="37"/>
      <c r="G227" s="36"/>
      <c r="J227" s="38"/>
      <c r="L227" s="36"/>
      <c r="M227" s="36"/>
    </row>
    <row r="228" spans="1:13">
      <c r="A228" s="34"/>
      <c r="B228" s="37"/>
      <c r="C228" s="37"/>
      <c r="D228" s="37"/>
      <c r="E228" s="37"/>
      <c r="G228" s="36"/>
      <c r="J228" s="38"/>
      <c r="L228" s="36"/>
      <c r="M228" s="36"/>
    </row>
    <row r="229" spans="1:13">
      <c r="A229" s="34"/>
      <c r="B229" s="37"/>
      <c r="C229" s="37"/>
      <c r="D229" s="37"/>
      <c r="E229" s="37"/>
      <c r="G229" s="36"/>
      <c r="J229" s="38"/>
      <c r="L229" s="36"/>
      <c r="M229" s="36"/>
    </row>
    <row r="230" spans="1:13">
      <c r="A230" s="34"/>
      <c r="B230" s="37"/>
      <c r="C230" s="37"/>
      <c r="D230" s="37"/>
      <c r="E230" s="37"/>
      <c r="G230" s="36"/>
      <c r="J230" s="38"/>
      <c r="L230" s="36"/>
      <c r="M230" s="36"/>
    </row>
    <row r="231" spans="1:13">
      <c r="A231" s="34"/>
      <c r="B231" s="37"/>
      <c r="C231" s="37"/>
      <c r="D231" s="37"/>
      <c r="E231" s="37"/>
      <c r="G231" s="36"/>
      <c r="J231" s="38"/>
      <c r="L231" s="36"/>
      <c r="M231" s="36"/>
    </row>
    <row r="232" spans="1:13">
      <c r="A232" s="34"/>
      <c r="B232" s="37"/>
      <c r="C232" s="37"/>
      <c r="D232" s="37"/>
      <c r="E232" s="37"/>
      <c r="G232" s="36"/>
      <c r="J232" s="38"/>
      <c r="L232" s="36"/>
      <c r="M232" s="36"/>
    </row>
    <row r="233" spans="1:13">
      <c r="A233" s="34"/>
      <c r="B233" s="37"/>
      <c r="C233" s="37"/>
      <c r="D233" s="37"/>
      <c r="E233" s="37"/>
      <c r="G233" s="36"/>
      <c r="J233" s="38"/>
      <c r="L233" s="36"/>
      <c r="M233" s="36"/>
    </row>
    <row r="234" spans="1:13">
      <c r="A234" s="34"/>
      <c r="B234" s="37"/>
      <c r="C234" s="37"/>
      <c r="D234" s="37"/>
      <c r="E234" s="37"/>
      <c r="G234" s="36"/>
      <c r="J234" s="38"/>
      <c r="L234" s="36"/>
      <c r="M234" s="36"/>
    </row>
    <row r="235" spans="1:13">
      <c r="A235" s="34"/>
      <c r="B235" s="37"/>
      <c r="C235" s="37"/>
      <c r="D235" s="37"/>
      <c r="E235" s="37"/>
      <c r="G235" s="36"/>
      <c r="J235" s="38"/>
      <c r="L235" s="36"/>
      <c r="M235" s="36"/>
    </row>
    <row r="236" spans="1:13">
      <c r="A236" s="34"/>
      <c r="B236" s="37"/>
      <c r="C236" s="37"/>
      <c r="D236" s="37"/>
      <c r="E236" s="37"/>
      <c r="G236" s="36"/>
      <c r="J236" s="38"/>
      <c r="L236" s="36"/>
      <c r="M236" s="36"/>
    </row>
    <row r="237" spans="1:13">
      <c r="A237" s="34"/>
      <c r="B237" s="37"/>
      <c r="C237" s="37"/>
      <c r="D237" s="37"/>
      <c r="E237" s="37"/>
      <c r="G237" s="36"/>
      <c r="J237" s="38"/>
      <c r="L237" s="36"/>
      <c r="M237" s="36"/>
    </row>
    <row r="238" spans="1:13">
      <c r="A238" s="34"/>
      <c r="B238" s="37"/>
      <c r="C238" s="37"/>
      <c r="D238" s="37"/>
      <c r="E238" s="37"/>
      <c r="G238" s="36"/>
      <c r="J238" s="38"/>
      <c r="L238" s="36"/>
      <c r="M238" s="36"/>
    </row>
    <row r="239" spans="1:13">
      <c r="A239" s="34"/>
      <c r="B239" s="37"/>
      <c r="C239" s="37"/>
      <c r="D239" s="37"/>
      <c r="E239" s="37"/>
      <c r="G239" s="36"/>
      <c r="J239" s="38"/>
      <c r="L239" s="36"/>
      <c r="M239" s="36"/>
    </row>
    <row r="240" spans="1:13">
      <c r="A240" s="34"/>
      <c r="B240" s="37"/>
      <c r="C240" s="37"/>
      <c r="D240" s="37"/>
      <c r="E240" s="37"/>
      <c r="G240" s="36"/>
      <c r="J240" s="38"/>
      <c r="L240" s="36"/>
      <c r="M240" s="36"/>
    </row>
    <row r="241" spans="1:13">
      <c r="A241" s="34"/>
      <c r="B241" s="37"/>
      <c r="C241" s="37"/>
      <c r="D241" s="37"/>
      <c r="E241" s="37"/>
      <c r="G241" s="36"/>
      <c r="J241" s="38"/>
      <c r="L241" s="36"/>
      <c r="M241" s="36"/>
    </row>
    <row r="242" spans="1:13">
      <c r="A242" s="34"/>
      <c r="B242" s="37"/>
      <c r="C242" s="37"/>
      <c r="D242" s="37"/>
      <c r="E242" s="37"/>
      <c r="G242" s="36"/>
      <c r="J242" s="38"/>
      <c r="L242" s="36"/>
      <c r="M242" s="36"/>
    </row>
    <row r="243" spans="1:13">
      <c r="A243" s="34"/>
      <c r="B243" s="37"/>
      <c r="C243" s="37"/>
      <c r="D243" s="37"/>
      <c r="E243" s="37"/>
      <c r="G243" s="36"/>
      <c r="J243" s="38"/>
      <c r="L243" s="36"/>
      <c r="M243" s="36"/>
    </row>
    <row r="244" spans="1:13">
      <c r="A244" s="34"/>
      <c r="B244" s="37"/>
      <c r="C244" s="37"/>
      <c r="D244" s="37"/>
      <c r="E244" s="37"/>
      <c r="G244" s="36"/>
      <c r="J244" s="38"/>
      <c r="L244" s="36"/>
      <c r="M244" s="36"/>
    </row>
    <row r="245" spans="1:13">
      <c r="A245" s="34"/>
      <c r="B245" s="37"/>
      <c r="C245" s="37"/>
      <c r="D245" s="37"/>
      <c r="E245" s="37"/>
      <c r="G245" s="36"/>
      <c r="J245" s="38"/>
      <c r="L245" s="36"/>
      <c r="M245" s="36"/>
    </row>
    <row r="246" spans="1:13">
      <c r="A246" s="34"/>
      <c r="B246" s="37"/>
      <c r="C246" s="37"/>
      <c r="D246" s="37"/>
      <c r="E246" s="37"/>
      <c r="G246" s="36"/>
      <c r="J246" s="38"/>
      <c r="L246" s="36"/>
      <c r="M246" s="36"/>
    </row>
    <row r="247" spans="1:13">
      <c r="A247" s="34"/>
      <c r="B247" s="37"/>
      <c r="C247" s="37"/>
      <c r="D247" s="37"/>
      <c r="E247" s="37"/>
      <c r="G247" s="36"/>
      <c r="J247" s="38"/>
      <c r="L247" s="36"/>
      <c r="M247" s="36"/>
    </row>
    <row r="248" spans="1:13">
      <c r="A248" s="34"/>
      <c r="B248" s="37"/>
      <c r="C248" s="37"/>
      <c r="D248" s="37"/>
      <c r="E248" s="37"/>
      <c r="G248" s="36"/>
      <c r="J248" s="38"/>
      <c r="L248" s="36"/>
      <c r="M248" s="36"/>
    </row>
    <row r="249" spans="1:13">
      <c r="A249" s="34"/>
      <c r="B249" s="37"/>
      <c r="C249" s="37"/>
      <c r="D249" s="37"/>
      <c r="E249" s="37"/>
      <c r="G249" s="36"/>
      <c r="J249" s="38"/>
      <c r="L249" s="36"/>
      <c r="M249" s="36"/>
    </row>
    <row r="250" spans="1:13">
      <c r="A250" s="34"/>
      <c r="B250" s="37"/>
      <c r="C250" s="37"/>
      <c r="D250" s="37"/>
      <c r="E250" s="37"/>
      <c r="G250" s="36"/>
      <c r="J250" s="38"/>
      <c r="L250" s="36"/>
      <c r="M250" s="36"/>
    </row>
    <row r="251" spans="1:13">
      <c r="A251" s="34"/>
      <c r="B251" s="37"/>
      <c r="C251" s="37"/>
      <c r="D251" s="37"/>
      <c r="E251" s="37"/>
      <c r="G251" s="36"/>
      <c r="J251" s="38"/>
      <c r="L251" s="36"/>
      <c r="M251" s="36"/>
    </row>
    <row r="252" spans="1:13">
      <c r="A252" s="34"/>
      <c r="B252" s="37"/>
      <c r="C252" s="37"/>
      <c r="D252" s="37"/>
      <c r="E252" s="37"/>
      <c r="G252" s="36"/>
      <c r="J252" s="38"/>
      <c r="L252" s="36"/>
      <c r="M252" s="36"/>
    </row>
    <row r="253" spans="1:13">
      <c r="A253" s="34"/>
      <c r="B253" s="37"/>
      <c r="C253" s="37"/>
      <c r="D253" s="37"/>
      <c r="E253" s="37"/>
      <c r="G253" s="36"/>
      <c r="J253" s="38"/>
      <c r="L253" s="36"/>
      <c r="M253" s="36"/>
    </row>
    <row r="254" spans="1:13">
      <c r="A254" s="34"/>
      <c r="B254" s="37"/>
      <c r="C254" s="37"/>
      <c r="D254" s="37"/>
      <c r="E254" s="37"/>
      <c r="G254" s="36"/>
      <c r="J254" s="38"/>
      <c r="L254" s="36"/>
      <c r="M254" s="36"/>
    </row>
    <row r="255" spans="1:13">
      <c r="A255" s="34"/>
      <c r="B255" s="37"/>
      <c r="C255" s="37"/>
      <c r="D255" s="37"/>
      <c r="E255" s="37"/>
      <c r="G255" s="36"/>
      <c r="J255" s="38"/>
      <c r="L255" s="36"/>
      <c r="M255" s="36"/>
    </row>
    <row r="256" spans="1:13">
      <c r="A256" s="34"/>
      <c r="B256" s="37"/>
      <c r="C256" s="37"/>
      <c r="D256" s="37"/>
      <c r="E256" s="37"/>
      <c r="G256" s="36"/>
      <c r="J256" s="38"/>
      <c r="L256" s="36"/>
      <c r="M256" s="36"/>
    </row>
    <row r="257" spans="1:13">
      <c r="A257" s="34"/>
      <c r="B257" s="37"/>
      <c r="C257" s="37"/>
      <c r="D257" s="37"/>
      <c r="E257" s="37"/>
      <c r="G257" s="36"/>
      <c r="J257" s="38"/>
      <c r="L257" s="36"/>
      <c r="M257" s="36"/>
    </row>
    <row r="258" spans="1:13">
      <c r="A258" s="34"/>
      <c r="B258" s="37"/>
      <c r="C258" s="37"/>
      <c r="D258" s="37"/>
      <c r="E258" s="37"/>
      <c r="G258" s="36"/>
      <c r="J258" s="38"/>
      <c r="L258" s="36"/>
      <c r="M258" s="36"/>
    </row>
    <row r="259" spans="1:13">
      <c r="A259" s="34"/>
      <c r="B259" s="37"/>
      <c r="C259" s="37"/>
      <c r="D259" s="37"/>
      <c r="E259" s="37"/>
      <c r="G259" s="36"/>
      <c r="J259" s="38"/>
      <c r="L259" s="36"/>
      <c r="M259" s="36"/>
    </row>
    <row r="260" spans="1:13">
      <c r="A260" s="34"/>
      <c r="B260" s="37"/>
      <c r="C260" s="37"/>
      <c r="D260" s="37"/>
      <c r="E260" s="37"/>
      <c r="G260" s="36"/>
      <c r="J260" s="38"/>
      <c r="L260" s="36"/>
      <c r="M260" s="36"/>
    </row>
    <row r="261" spans="1:13">
      <c r="A261" s="34"/>
      <c r="B261" s="37"/>
      <c r="C261" s="37"/>
      <c r="D261" s="37"/>
      <c r="E261" s="37"/>
      <c r="G261" s="36"/>
      <c r="J261" s="38"/>
      <c r="L261" s="36"/>
      <c r="M261" s="36"/>
    </row>
    <row r="262" spans="1:13">
      <c r="A262" s="34"/>
      <c r="B262" s="37"/>
      <c r="C262" s="37"/>
      <c r="D262" s="37"/>
      <c r="E262" s="37"/>
      <c r="G262" s="36"/>
      <c r="J262" s="38"/>
      <c r="L262" s="36"/>
      <c r="M262" s="36"/>
    </row>
    <row r="263" spans="1:13">
      <c r="A263" s="34"/>
      <c r="B263" s="37"/>
      <c r="C263" s="37"/>
      <c r="D263" s="37"/>
      <c r="E263" s="37"/>
      <c r="G263" s="36"/>
      <c r="J263" s="38"/>
      <c r="L263" s="36"/>
      <c r="M263" s="36"/>
    </row>
    <row r="264" spans="1:13">
      <c r="A264" s="34"/>
      <c r="B264" s="37"/>
      <c r="C264" s="37"/>
      <c r="D264" s="37"/>
      <c r="E264" s="37"/>
      <c r="G264" s="36"/>
      <c r="J264" s="38"/>
      <c r="L264" s="36"/>
      <c r="M264" s="36"/>
    </row>
    <row r="265" spans="1:13">
      <c r="A265" s="34"/>
      <c r="B265" s="37"/>
      <c r="C265" s="37"/>
      <c r="D265" s="37"/>
      <c r="E265" s="37"/>
      <c r="G265" s="36"/>
      <c r="J265" s="38"/>
      <c r="L265" s="36"/>
      <c r="M265" s="36"/>
    </row>
    <row r="266" spans="1:13">
      <c r="A266" s="34"/>
      <c r="B266" s="37"/>
      <c r="C266" s="37"/>
      <c r="D266" s="37"/>
      <c r="E266" s="37"/>
      <c r="G266" s="36"/>
      <c r="J266" s="38"/>
      <c r="L266" s="36"/>
      <c r="M266" s="36"/>
    </row>
    <row r="267" spans="1:13">
      <c r="A267" s="34"/>
      <c r="B267" s="37"/>
      <c r="C267" s="37"/>
      <c r="D267" s="37"/>
      <c r="E267" s="37"/>
      <c r="G267" s="36"/>
      <c r="J267" s="38"/>
      <c r="L267" s="36"/>
      <c r="M267" s="36"/>
    </row>
    <row r="268" spans="1:13">
      <c r="A268" s="34"/>
      <c r="B268" s="37"/>
      <c r="C268" s="37"/>
      <c r="D268" s="37"/>
      <c r="E268" s="37"/>
      <c r="G268" s="36"/>
      <c r="J268" s="38"/>
      <c r="L268" s="36"/>
      <c r="M268" s="36"/>
    </row>
    <row r="269" spans="1:13">
      <c r="A269" s="34"/>
      <c r="B269" s="37"/>
      <c r="C269" s="37"/>
      <c r="D269" s="37"/>
      <c r="E269" s="37"/>
      <c r="G269" s="36"/>
      <c r="J269" s="38"/>
      <c r="L269" s="36"/>
      <c r="M269" s="36"/>
    </row>
    <row r="270" spans="1:13">
      <c r="A270" s="34"/>
      <c r="B270" s="37"/>
      <c r="C270" s="37"/>
      <c r="D270" s="37"/>
      <c r="E270" s="37"/>
      <c r="G270" s="36"/>
      <c r="J270" s="38"/>
      <c r="L270" s="36"/>
      <c r="M270" s="36"/>
    </row>
    <row r="271" spans="1:13">
      <c r="A271" s="34"/>
      <c r="B271" s="37"/>
      <c r="C271" s="37"/>
      <c r="D271" s="37"/>
      <c r="E271" s="37"/>
      <c r="G271" s="36"/>
      <c r="J271" s="38"/>
      <c r="L271" s="36"/>
      <c r="M271" s="36"/>
    </row>
    <row r="272" spans="1:13">
      <c r="A272" s="34"/>
      <c r="B272" s="37"/>
      <c r="C272" s="37"/>
      <c r="D272" s="37"/>
      <c r="E272" s="37"/>
      <c r="G272" s="36"/>
      <c r="J272" s="38"/>
      <c r="L272" s="36"/>
      <c r="M272" s="36"/>
    </row>
    <row r="273" spans="1:13">
      <c r="A273" s="34"/>
      <c r="B273" s="37"/>
      <c r="C273" s="37"/>
      <c r="D273" s="37"/>
      <c r="E273" s="37"/>
      <c r="G273" s="36"/>
      <c r="J273" s="38"/>
      <c r="L273" s="36"/>
      <c r="M273" s="36"/>
    </row>
    <row r="274" spans="1:13">
      <c r="A274" s="34"/>
      <c r="B274" s="37"/>
      <c r="C274" s="37"/>
      <c r="D274" s="37"/>
      <c r="E274" s="37"/>
      <c r="G274" s="36"/>
      <c r="J274" s="38"/>
      <c r="L274" s="36"/>
      <c r="M274" s="36"/>
    </row>
    <row r="275" spans="1:13">
      <c r="A275" s="34"/>
      <c r="B275" s="37"/>
      <c r="C275" s="37"/>
      <c r="D275" s="37"/>
      <c r="E275" s="37"/>
      <c r="G275" s="36"/>
      <c r="J275" s="38"/>
      <c r="L275" s="36"/>
      <c r="M275" s="36"/>
    </row>
    <row r="276" spans="1:13">
      <c r="A276" s="34"/>
      <c r="B276" s="37"/>
      <c r="C276" s="37"/>
      <c r="D276" s="37"/>
      <c r="E276" s="37"/>
      <c r="G276" s="36"/>
      <c r="J276" s="38"/>
      <c r="L276" s="36"/>
      <c r="M276" s="36"/>
    </row>
    <row r="277" spans="1:13">
      <c r="A277" s="34"/>
      <c r="B277" s="37"/>
      <c r="C277" s="37"/>
      <c r="D277" s="37"/>
      <c r="E277" s="37"/>
      <c r="G277" s="36"/>
      <c r="J277" s="38"/>
      <c r="L277" s="36"/>
      <c r="M277" s="36"/>
    </row>
    <row r="278" spans="1:13">
      <c r="A278" s="34"/>
      <c r="B278" s="37"/>
      <c r="C278" s="37"/>
      <c r="D278" s="37"/>
      <c r="E278" s="37"/>
      <c r="G278" s="36"/>
      <c r="J278" s="38"/>
      <c r="L278" s="36"/>
      <c r="M278" s="36"/>
    </row>
    <row r="279" spans="1:13">
      <c r="A279" s="34"/>
      <c r="B279" s="37"/>
      <c r="C279" s="37"/>
      <c r="D279" s="37"/>
      <c r="E279" s="37"/>
      <c r="G279" s="36"/>
      <c r="J279" s="38"/>
      <c r="L279" s="36"/>
      <c r="M279" s="36"/>
    </row>
    <row r="280" spans="1:13">
      <c r="A280" s="34"/>
      <c r="B280" s="37"/>
      <c r="C280" s="37"/>
      <c r="D280" s="37"/>
      <c r="E280" s="37"/>
      <c r="G280" s="36"/>
      <c r="J280" s="38"/>
      <c r="L280" s="36"/>
      <c r="M280" s="36"/>
    </row>
    <row r="281" spans="1:13">
      <c r="A281" s="34"/>
      <c r="B281" s="37"/>
      <c r="C281" s="37"/>
      <c r="D281" s="37"/>
      <c r="E281" s="37"/>
      <c r="G281" s="36"/>
      <c r="J281" s="38"/>
      <c r="L281" s="36"/>
      <c r="M281" s="36"/>
    </row>
    <row r="282" spans="1:13">
      <c r="A282" s="34"/>
      <c r="B282" s="37"/>
      <c r="C282" s="37"/>
      <c r="D282" s="37"/>
      <c r="E282" s="37"/>
      <c r="G282" s="36"/>
      <c r="J282" s="38"/>
      <c r="L282" s="36"/>
      <c r="M282" s="36"/>
    </row>
    <row r="283" spans="1:13">
      <c r="A283" s="34"/>
      <c r="B283" s="37"/>
      <c r="C283" s="37"/>
      <c r="D283" s="37"/>
      <c r="E283" s="37"/>
      <c r="G283" s="36"/>
      <c r="J283" s="38"/>
      <c r="L283" s="36"/>
      <c r="M283" s="36"/>
    </row>
    <row r="284" spans="1:13">
      <c r="A284" s="34"/>
      <c r="B284" s="37"/>
      <c r="C284" s="37"/>
      <c r="D284" s="37"/>
      <c r="E284" s="37"/>
      <c r="G284" s="36"/>
      <c r="J284" s="38"/>
      <c r="L284" s="36"/>
      <c r="M284" s="36"/>
    </row>
    <row r="285" spans="1:13">
      <c r="A285" s="34"/>
      <c r="B285" s="37"/>
      <c r="C285" s="37"/>
      <c r="D285" s="37"/>
      <c r="E285" s="37"/>
      <c r="G285" s="36"/>
      <c r="J285" s="38"/>
      <c r="L285" s="36"/>
      <c r="M285" s="36"/>
    </row>
    <row r="286" spans="1:13">
      <c r="A286" s="34"/>
      <c r="B286" s="37"/>
      <c r="C286" s="37"/>
      <c r="D286" s="37"/>
      <c r="E286" s="37"/>
      <c r="G286" s="36"/>
      <c r="J286" s="38"/>
      <c r="L286" s="36"/>
      <c r="M286" s="36"/>
    </row>
    <row r="287" spans="1:13">
      <c r="A287" s="34"/>
      <c r="B287" s="37"/>
      <c r="C287" s="37"/>
      <c r="D287" s="37"/>
      <c r="E287" s="37"/>
      <c r="G287" s="36"/>
      <c r="J287" s="38"/>
      <c r="L287" s="36"/>
      <c r="M287" s="36"/>
    </row>
    <row r="288" spans="1:13">
      <c r="A288" s="34"/>
      <c r="B288" s="37"/>
      <c r="C288" s="37"/>
      <c r="D288" s="37"/>
      <c r="E288" s="37"/>
      <c r="G288" s="36"/>
      <c r="J288" s="38"/>
      <c r="L288" s="36"/>
      <c r="M288" s="36"/>
    </row>
    <row r="289" spans="1:14">
      <c r="A289" s="34"/>
      <c r="B289" s="37"/>
      <c r="C289" s="37"/>
      <c r="D289" s="37"/>
      <c r="E289" s="37"/>
      <c r="G289" s="36"/>
      <c r="J289" s="38"/>
      <c r="L289" s="36"/>
      <c r="M289" s="36"/>
    </row>
    <row r="290" spans="1:14">
      <c r="A290" s="34"/>
      <c r="B290" s="37"/>
      <c r="C290" s="37"/>
      <c r="D290" s="37"/>
      <c r="E290" s="37"/>
      <c r="G290" s="36"/>
      <c r="J290" s="38"/>
      <c r="L290" s="36"/>
      <c r="M290" s="36"/>
    </row>
    <row r="291" spans="1:14">
      <c r="A291" s="34"/>
      <c r="B291" s="37"/>
      <c r="C291" s="37"/>
      <c r="D291" s="37"/>
      <c r="E291" s="37"/>
      <c r="G291" s="36"/>
      <c r="J291" s="38"/>
      <c r="L291" s="36"/>
      <c r="M291" s="36"/>
    </row>
    <row r="292" spans="1:14">
      <c r="A292" s="34"/>
      <c r="B292" s="37"/>
      <c r="C292" s="37"/>
      <c r="D292" s="37"/>
      <c r="E292" s="37"/>
      <c r="G292" s="36"/>
      <c r="J292" s="38"/>
      <c r="L292" s="36"/>
      <c r="M292" s="36"/>
    </row>
    <row r="293" spans="1:14">
      <c r="A293" s="34"/>
      <c r="B293" s="37"/>
      <c r="C293" s="37"/>
      <c r="D293" s="37"/>
      <c r="E293" s="37"/>
      <c r="G293" s="36"/>
      <c r="J293" s="38"/>
      <c r="L293" s="36"/>
      <c r="M293" s="36"/>
    </row>
    <row r="294" spans="1:14">
      <c r="A294" s="34"/>
      <c r="B294" s="37"/>
      <c r="C294" s="37"/>
      <c r="D294" s="37"/>
      <c r="E294" s="37"/>
      <c r="G294" s="36"/>
      <c r="J294" s="38"/>
      <c r="L294" s="36"/>
      <c r="M294" s="36"/>
    </row>
    <row r="295" spans="1:14">
      <c r="A295" s="34"/>
      <c r="B295" s="37"/>
      <c r="C295" s="37"/>
      <c r="D295" s="37"/>
      <c r="E295" s="37"/>
      <c r="G295" s="36"/>
      <c r="J295" s="38"/>
      <c r="L295" s="36"/>
      <c r="M295" s="36"/>
    </row>
    <row r="296" spans="1:14">
      <c r="A296" s="34"/>
      <c r="B296" s="37"/>
      <c r="C296" s="37"/>
      <c r="D296" s="37"/>
      <c r="E296" s="37"/>
      <c r="G296" s="36"/>
      <c r="J296" s="38"/>
      <c r="L296" s="36"/>
      <c r="M296" s="36"/>
    </row>
    <row r="297" spans="1:14">
      <c r="A297" s="34"/>
      <c r="B297" s="37"/>
      <c r="C297" s="37"/>
      <c r="D297" s="37"/>
      <c r="E297" s="37"/>
      <c r="G297" s="36"/>
      <c r="J297" s="38"/>
      <c r="L297" s="36"/>
      <c r="M297" s="36"/>
    </row>
    <row r="298" spans="1:14">
      <c r="A298" s="34"/>
      <c r="B298" s="37"/>
      <c r="C298" s="37"/>
      <c r="D298" s="37"/>
      <c r="E298" s="37"/>
      <c r="G298" s="36"/>
      <c r="J298" s="38"/>
      <c r="L298" s="36"/>
      <c r="M298" s="36"/>
    </row>
    <row r="299" spans="1:14">
      <c r="A299" s="34"/>
      <c r="B299" s="37"/>
      <c r="C299" s="37"/>
      <c r="D299" s="37"/>
      <c r="E299" s="37"/>
      <c r="G299" s="36"/>
      <c r="J299" s="38"/>
      <c r="L299" s="36"/>
      <c r="M299" s="36"/>
    </row>
    <row r="300" spans="1:14">
      <c r="A300" s="34"/>
      <c r="B300" s="37"/>
      <c r="C300" s="37"/>
      <c r="D300" s="37"/>
      <c r="E300" s="37"/>
      <c r="G300" s="36"/>
      <c r="J300" s="38"/>
      <c r="L300" s="36"/>
      <c r="M300" s="36"/>
    </row>
    <row r="301" spans="1:14">
      <c r="A301" s="34"/>
      <c r="B301" s="35"/>
      <c r="C301" s="35"/>
      <c r="D301" s="35"/>
      <c r="E301" s="35"/>
      <c r="G301" s="39"/>
      <c r="J301" s="38"/>
      <c r="L301" s="36"/>
      <c r="M301" s="36"/>
      <c r="N301" s="36"/>
    </row>
    <row r="302" spans="1:14">
      <c r="A302" s="34"/>
      <c r="B302" s="35"/>
      <c r="C302" s="35"/>
      <c r="D302" s="35"/>
      <c r="E302" s="35"/>
      <c r="G302" s="39"/>
      <c r="J302" s="38"/>
      <c r="L302" s="36"/>
      <c r="M302" s="36"/>
      <c r="N302" s="36"/>
    </row>
    <row r="303" spans="1:14">
      <c r="A303" s="34"/>
      <c r="B303" s="35"/>
      <c r="C303" s="35"/>
      <c r="D303" s="35"/>
      <c r="E303" s="35"/>
      <c r="G303" s="39"/>
      <c r="J303" s="38"/>
      <c r="L303" s="36"/>
      <c r="M303" s="36"/>
      <c r="N303" s="36"/>
    </row>
    <row r="304" spans="1:14">
      <c r="A304" s="34"/>
      <c r="B304" s="35"/>
      <c r="C304" s="35"/>
      <c r="D304" s="35"/>
      <c r="E304" s="35"/>
      <c r="G304" s="39"/>
      <c r="J304" s="38"/>
      <c r="L304" s="36"/>
      <c r="M304" s="36"/>
      <c r="N304" s="36"/>
    </row>
    <row r="305" spans="1:14">
      <c r="A305" s="34"/>
      <c r="B305" s="35"/>
      <c r="C305" s="35"/>
      <c r="D305" s="35"/>
      <c r="E305" s="35"/>
      <c r="G305" s="39"/>
      <c r="J305" s="38"/>
      <c r="L305" s="36"/>
      <c r="M305" s="36"/>
      <c r="N305" s="36"/>
    </row>
    <row r="306" spans="1:14">
      <c r="A306" s="34"/>
      <c r="B306" s="35"/>
      <c r="C306" s="35"/>
      <c r="D306" s="35"/>
      <c r="E306" s="35"/>
      <c r="G306" s="39"/>
      <c r="J306" s="38"/>
      <c r="L306" s="36"/>
      <c r="M306" s="36"/>
      <c r="N306" s="36"/>
    </row>
    <row r="307" spans="1:14">
      <c r="A307" s="34"/>
      <c r="B307" s="35"/>
      <c r="C307" s="35"/>
      <c r="D307" s="35"/>
      <c r="E307" s="35"/>
      <c r="G307" s="39"/>
      <c r="J307" s="38"/>
      <c r="L307" s="36"/>
      <c r="M307" s="36"/>
      <c r="N307" s="36"/>
    </row>
    <row r="308" spans="1:14">
      <c r="A308" s="34"/>
      <c r="B308" s="35"/>
      <c r="C308" s="35"/>
      <c r="D308" s="35"/>
      <c r="E308" s="35"/>
      <c r="G308" s="39"/>
      <c r="J308" s="38"/>
      <c r="L308" s="36"/>
      <c r="M308" s="36"/>
      <c r="N308" s="36"/>
    </row>
    <row r="309" spans="1:14">
      <c r="A309" s="34"/>
      <c r="B309" s="35"/>
      <c r="C309" s="35"/>
      <c r="D309" s="35"/>
      <c r="E309" s="35"/>
      <c r="G309" s="39"/>
      <c r="J309" s="38"/>
      <c r="L309" s="36"/>
      <c r="M309" s="36"/>
      <c r="N309" s="36"/>
    </row>
    <row r="310" spans="1:14">
      <c r="A310" s="34"/>
      <c r="B310" s="35"/>
      <c r="C310" s="35"/>
      <c r="D310" s="35"/>
      <c r="E310" s="35"/>
      <c r="G310" s="39"/>
      <c r="J310" s="38"/>
      <c r="L310" s="36"/>
      <c r="M310" s="36"/>
      <c r="N310" s="36"/>
    </row>
    <row r="311" spans="1:14">
      <c r="A311" s="34"/>
      <c r="B311" s="35"/>
      <c r="C311" s="35"/>
      <c r="D311" s="35"/>
      <c r="E311" s="35"/>
      <c r="G311" s="39"/>
      <c r="J311" s="38"/>
      <c r="L311" s="36"/>
      <c r="M311" s="36"/>
      <c r="N311" s="36"/>
    </row>
    <row r="312" spans="1:14">
      <c r="A312" s="34"/>
      <c r="B312" s="35"/>
      <c r="C312" s="35"/>
      <c r="D312" s="35"/>
      <c r="E312" s="35"/>
      <c r="G312" s="39"/>
      <c r="J312" s="38"/>
      <c r="L312" s="36"/>
      <c r="M312" s="36"/>
      <c r="N312" s="36"/>
    </row>
    <row r="313" spans="1:14">
      <c r="A313" s="34"/>
      <c r="B313" s="35"/>
      <c r="C313" s="35"/>
      <c r="D313" s="35"/>
      <c r="E313" s="35"/>
      <c r="G313" s="39"/>
      <c r="J313" s="38"/>
      <c r="L313" s="36"/>
      <c r="M313" s="36"/>
      <c r="N313" s="36"/>
    </row>
    <row r="314" spans="1:14">
      <c r="A314" s="34"/>
      <c r="B314" s="35"/>
      <c r="C314" s="35"/>
      <c r="D314" s="35"/>
      <c r="E314" s="35"/>
      <c r="G314" s="39"/>
      <c r="J314" s="38"/>
      <c r="L314" s="36"/>
      <c r="M314" s="36"/>
      <c r="N314" s="36"/>
    </row>
    <row r="315" spans="1:14">
      <c r="A315" s="34"/>
      <c r="B315" s="35"/>
      <c r="C315" s="35"/>
      <c r="D315" s="35"/>
      <c r="E315" s="35"/>
      <c r="G315" s="39"/>
      <c r="J315" s="38"/>
      <c r="L315" s="36"/>
      <c r="M315" s="36"/>
      <c r="N315" s="36"/>
    </row>
    <row r="316" spans="1:14">
      <c r="A316" s="34"/>
      <c r="B316" s="35"/>
      <c r="C316" s="35"/>
      <c r="D316" s="35"/>
      <c r="E316" s="35"/>
      <c r="G316" s="39"/>
      <c r="J316" s="38"/>
      <c r="L316" s="36"/>
      <c r="M316" s="36"/>
      <c r="N316" s="36"/>
    </row>
    <row r="317" spans="1:14">
      <c r="A317" s="34"/>
      <c r="B317" s="35"/>
      <c r="C317" s="35"/>
      <c r="D317" s="35"/>
      <c r="E317" s="35"/>
      <c r="G317" s="39"/>
      <c r="J317" s="38"/>
      <c r="L317" s="36"/>
      <c r="M317" s="36"/>
      <c r="N317" s="36"/>
    </row>
    <row r="318" spans="1:14">
      <c r="A318" s="34"/>
      <c r="B318" s="35"/>
      <c r="C318" s="35"/>
      <c r="D318" s="35"/>
      <c r="E318" s="35"/>
      <c r="G318" s="39"/>
      <c r="J318" s="38"/>
      <c r="L318" s="36"/>
      <c r="M318" s="36"/>
      <c r="N318" s="36"/>
    </row>
    <row r="319" spans="1:14">
      <c r="A319" s="34"/>
      <c r="B319" s="35"/>
      <c r="C319" s="35"/>
      <c r="D319" s="35"/>
      <c r="E319" s="35"/>
      <c r="G319" s="39"/>
      <c r="J319" s="38"/>
      <c r="L319" s="36"/>
      <c r="M319" s="36"/>
      <c r="N319" s="36"/>
    </row>
    <row r="320" spans="1:14">
      <c r="A320" s="34"/>
      <c r="B320" s="35"/>
      <c r="C320" s="35"/>
      <c r="D320" s="35"/>
      <c r="E320" s="35"/>
      <c r="G320" s="39"/>
      <c r="J320" s="38"/>
      <c r="L320" s="36"/>
      <c r="M320" s="36"/>
      <c r="N320" s="36"/>
    </row>
    <row r="321" spans="1:14">
      <c r="A321" s="34"/>
      <c r="B321" s="35"/>
      <c r="C321" s="35"/>
      <c r="D321" s="35"/>
      <c r="E321" s="35"/>
      <c r="G321" s="39"/>
      <c r="J321" s="38"/>
      <c r="L321" s="36"/>
      <c r="M321" s="36"/>
      <c r="N321" s="36"/>
    </row>
    <row r="322" spans="1:14">
      <c r="A322" s="34"/>
      <c r="B322" s="35"/>
      <c r="C322" s="35"/>
      <c r="D322" s="35"/>
      <c r="E322" s="35"/>
      <c r="G322" s="39"/>
      <c r="J322" s="38"/>
      <c r="L322" s="36"/>
      <c r="M322" s="36"/>
      <c r="N322" s="36"/>
    </row>
    <row r="323" spans="1:14">
      <c r="A323" s="34"/>
      <c r="B323" s="35"/>
      <c r="C323" s="35"/>
      <c r="D323" s="35"/>
      <c r="E323" s="35"/>
      <c r="G323" s="39"/>
      <c r="J323" s="38"/>
      <c r="L323" s="36"/>
      <c r="M323" s="36"/>
      <c r="N323" s="36"/>
    </row>
    <row r="324" spans="1:14">
      <c r="A324" s="34"/>
      <c r="B324" s="35"/>
      <c r="C324" s="35"/>
      <c r="D324" s="35"/>
      <c r="E324" s="35"/>
      <c r="G324" s="39"/>
      <c r="J324" s="38"/>
      <c r="L324" s="36"/>
      <c r="M324" s="36"/>
      <c r="N324" s="36"/>
    </row>
    <row r="325" spans="1:14">
      <c r="A325" s="34"/>
      <c r="B325" s="35"/>
      <c r="C325" s="35"/>
      <c r="D325" s="35"/>
      <c r="E325" s="35"/>
      <c r="G325" s="39"/>
      <c r="J325" s="38"/>
      <c r="L325" s="36"/>
      <c r="M325" s="36"/>
      <c r="N325" s="36"/>
    </row>
    <row r="326" spans="1:14">
      <c r="A326" s="34"/>
      <c r="B326" s="35"/>
      <c r="C326" s="35"/>
      <c r="D326" s="35"/>
      <c r="E326" s="35"/>
      <c r="G326" s="39"/>
      <c r="J326" s="38"/>
      <c r="L326" s="36"/>
      <c r="M326" s="36"/>
      <c r="N326" s="36"/>
    </row>
    <row r="327" spans="1:14">
      <c r="A327" s="34"/>
      <c r="B327" s="35"/>
      <c r="C327" s="35"/>
      <c r="D327" s="35"/>
      <c r="E327" s="35"/>
      <c r="G327" s="39"/>
      <c r="J327" s="38"/>
      <c r="L327" s="36"/>
      <c r="M327" s="36"/>
      <c r="N327" s="36"/>
    </row>
    <row r="328" spans="1:14">
      <c r="A328" s="34"/>
      <c r="B328" s="35"/>
      <c r="C328" s="35"/>
      <c r="D328" s="35"/>
      <c r="E328" s="35"/>
      <c r="G328" s="39"/>
      <c r="J328" s="38"/>
      <c r="L328" s="36"/>
      <c r="M328" s="36"/>
      <c r="N328" s="36"/>
    </row>
    <row r="329" spans="1:14">
      <c r="A329" s="34"/>
      <c r="B329" s="35"/>
      <c r="C329" s="35"/>
      <c r="D329" s="35"/>
      <c r="E329" s="35"/>
      <c r="G329" s="39"/>
      <c r="J329" s="38"/>
      <c r="L329" s="36"/>
      <c r="M329" s="36"/>
      <c r="N329" s="36"/>
    </row>
    <row r="330" spans="1:14">
      <c r="A330" s="34"/>
      <c r="B330" s="35"/>
      <c r="C330" s="35"/>
      <c r="D330" s="35"/>
      <c r="E330" s="35"/>
      <c r="G330" s="39"/>
      <c r="J330" s="38"/>
      <c r="L330" s="36"/>
      <c r="M330" s="36"/>
      <c r="N330" s="36"/>
    </row>
    <row r="331" spans="1:14">
      <c r="A331" s="34"/>
      <c r="B331" s="35"/>
      <c r="C331" s="35"/>
      <c r="D331" s="35"/>
      <c r="E331" s="35"/>
      <c r="G331" s="39"/>
      <c r="J331" s="38"/>
      <c r="L331" s="36"/>
      <c r="M331" s="36"/>
      <c r="N331" s="36"/>
    </row>
    <row r="332" spans="1:14">
      <c r="A332" s="34"/>
      <c r="B332" s="35"/>
      <c r="C332" s="35"/>
      <c r="D332" s="35"/>
      <c r="E332" s="35"/>
      <c r="G332" s="39"/>
      <c r="J332" s="38"/>
      <c r="L332" s="36"/>
      <c r="M332" s="36"/>
      <c r="N332" s="36"/>
    </row>
    <row r="333" spans="1:14">
      <c r="A333" s="34"/>
      <c r="B333" s="35"/>
      <c r="C333" s="35"/>
      <c r="D333" s="35"/>
      <c r="E333" s="35"/>
      <c r="G333" s="39"/>
      <c r="J333" s="38"/>
      <c r="L333" s="36"/>
      <c r="M333" s="36"/>
      <c r="N333" s="36"/>
    </row>
    <row r="334" spans="1:14">
      <c r="A334" s="34"/>
      <c r="B334" s="35"/>
      <c r="C334" s="35"/>
      <c r="D334" s="35"/>
      <c r="E334" s="35"/>
      <c r="G334" s="39"/>
      <c r="J334" s="38"/>
      <c r="L334" s="36"/>
      <c r="M334" s="36"/>
      <c r="N334" s="36"/>
    </row>
    <row r="335" spans="1:14">
      <c r="A335" s="34"/>
      <c r="B335" s="35"/>
      <c r="C335" s="35"/>
      <c r="D335" s="35"/>
      <c r="E335" s="35"/>
      <c r="G335" s="39"/>
      <c r="J335" s="38"/>
      <c r="L335" s="36"/>
      <c r="M335" s="36"/>
      <c r="N335" s="36"/>
    </row>
    <row r="336" spans="1:14">
      <c r="A336" s="34"/>
      <c r="B336" s="35"/>
      <c r="C336" s="35"/>
      <c r="D336" s="35"/>
      <c r="E336" s="35"/>
      <c r="G336" s="39"/>
      <c r="J336" s="38"/>
      <c r="L336" s="36"/>
      <c r="M336" s="36"/>
      <c r="N336" s="36"/>
    </row>
    <row r="337" spans="1:14">
      <c r="A337" s="34"/>
      <c r="B337" s="35"/>
      <c r="C337" s="35"/>
      <c r="D337" s="35"/>
      <c r="E337" s="35"/>
      <c r="G337" s="39"/>
      <c r="J337" s="38"/>
      <c r="L337" s="36"/>
      <c r="M337" s="36"/>
      <c r="N337" s="36"/>
    </row>
    <row r="338" spans="1:14">
      <c r="A338" s="34"/>
      <c r="B338" s="35"/>
      <c r="C338" s="35"/>
      <c r="D338" s="35"/>
      <c r="E338" s="35"/>
      <c r="G338" s="39"/>
      <c r="J338" s="38"/>
      <c r="L338" s="36"/>
      <c r="M338" s="36"/>
      <c r="N338" s="36"/>
    </row>
    <row r="339" spans="1:14">
      <c r="A339" s="34"/>
      <c r="B339" s="35"/>
      <c r="C339" s="35"/>
      <c r="D339" s="35"/>
      <c r="E339" s="35"/>
      <c r="G339" s="39"/>
      <c r="J339" s="38"/>
      <c r="L339" s="36"/>
      <c r="M339" s="36"/>
      <c r="N339" s="36"/>
    </row>
    <row r="340" spans="1:14">
      <c r="A340" s="34"/>
      <c r="B340" s="35"/>
      <c r="C340" s="35"/>
      <c r="D340" s="35"/>
      <c r="E340" s="35"/>
      <c r="G340" s="39"/>
      <c r="J340" s="38"/>
      <c r="L340" s="36"/>
      <c r="M340" s="36"/>
      <c r="N340" s="36"/>
    </row>
    <row r="341" spans="1:14">
      <c r="A341" s="34"/>
      <c r="B341" s="35"/>
      <c r="C341" s="35"/>
      <c r="D341" s="35"/>
      <c r="E341" s="35"/>
      <c r="G341" s="39"/>
      <c r="J341" s="38"/>
      <c r="L341" s="36"/>
      <c r="M341" s="36"/>
      <c r="N341" s="36"/>
    </row>
    <row r="342" spans="1:14">
      <c r="A342" s="34"/>
      <c r="B342" s="35"/>
      <c r="C342" s="35"/>
      <c r="D342" s="35"/>
      <c r="E342" s="35"/>
      <c r="G342" s="39"/>
      <c r="J342" s="38"/>
      <c r="L342" s="36"/>
      <c r="M342" s="36"/>
      <c r="N342" s="36"/>
    </row>
    <row r="343" spans="1:14">
      <c r="A343" s="34"/>
      <c r="B343" s="35"/>
      <c r="C343" s="35"/>
      <c r="D343" s="35"/>
      <c r="E343" s="35"/>
      <c r="G343" s="39"/>
      <c r="J343" s="38"/>
      <c r="L343" s="36"/>
      <c r="M343" s="36"/>
      <c r="N343" s="36"/>
    </row>
    <row r="344" spans="1:14">
      <c r="A344" s="34"/>
      <c r="B344" s="35"/>
      <c r="C344" s="35"/>
      <c r="D344" s="35"/>
      <c r="E344" s="35"/>
      <c r="G344" s="39"/>
      <c r="J344" s="38"/>
      <c r="L344" s="36"/>
      <c r="M344" s="36"/>
      <c r="N344" s="36"/>
    </row>
    <row r="345" spans="1:14">
      <c r="A345" s="34"/>
      <c r="B345" s="35"/>
      <c r="C345" s="35"/>
      <c r="D345" s="35"/>
      <c r="E345" s="35"/>
      <c r="G345" s="39"/>
      <c r="J345" s="38"/>
      <c r="L345" s="36"/>
      <c r="M345" s="36"/>
      <c r="N345" s="36"/>
    </row>
    <row r="346" spans="1:14">
      <c r="A346" s="34"/>
      <c r="B346" s="35"/>
      <c r="C346" s="35"/>
      <c r="D346" s="35"/>
      <c r="E346" s="35"/>
      <c r="G346" s="39"/>
      <c r="J346" s="38"/>
      <c r="L346" s="36"/>
      <c r="M346" s="36"/>
      <c r="N346" s="36"/>
    </row>
    <row r="347" spans="1:14">
      <c r="A347" s="34"/>
      <c r="B347" s="35"/>
      <c r="C347" s="35"/>
      <c r="D347" s="35"/>
      <c r="E347" s="35"/>
      <c r="G347" s="39"/>
      <c r="J347" s="38"/>
      <c r="L347" s="36"/>
      <c r="M347" s="36"/>
      <c r="N347" s="36"/>
    </row>
    <row r="348" spans="1:14">
      <c r="A348" s="34"/>
      <c r="B348" s="35"/>
      <c r="C348" s="35"/>
      <c r="D348" s="35"/>
      <c r="E348" s="35"/>
      <c r="G348" s="39"/>
      <c r="J348" s="38"/>
      <c r="L348" s="36"/>
      <c r="M348" s="36"/>
      <c r="N348" s="36"/>
    </row>
    <row r="349" spans="1:14">
      <c r="A349" s="34"/>
      <c r="B349" s="35"/>
      <c r="C349" s="35"/>
      <c r="D349" s="35"/>
      <c r="E349" s="35"/>
      <c r="G349" s="39"/>
      <c r="J349" s="38"/>
      <c r="L349" s="36"/>
      <c r="M349" s="36"/>
      <c r="N349" s="36"/>
    </row>
    <row r="350" spans="1:14">
      <c r="A350" s="34"/>
      <c r="B350" s="35"/>
      <c r="C350" s="35"/>
      <c r="D350" s="35"/>
      <c r="E350" s="35"/>
      <c r="G350" s="39"/>
      <c r="J350" s="38"/>
      <c r="L350" s="36"/>
      <c r="M350" s="36"/>
      <c r="N350" s="36"/>
    </row>
    <row r="351" spans="1:14">
      <c r="A351" s="34"/>
      <c r="B351" s="35"/>
      <c r="C351" s="35"/>
      <c r="D351" s="35"/>
      <c r="E351" s="35"/>
      <c r="G351" s="39"/>
      <c r="J351" s="38"/>
      <c r="L351" s="36"/>
      <c r="M351" s="36"/>
      <c r="N351" s="36"/>
    </row>
    <row r="352" spans="1:14">
      <c r="A352" s="34"/>
      <c r="B352" s="35"/>
      <c r="C352" s="35"/>
      <c r="D352" s="35"/>
      <c r="E352" s="35"/>
      <c r="G352" s="39"/>
      <c r="J352" s="38"/>
      <c r="L352" s="36"/>
      <c r="M352" s="36"/>
      <c r="N352" s="36"/>
    </row>
    <row r="353" spans="1:14">
      <c r="A353" s="34"/>
      <c r="B353" s="35"/>
      <c r="C353" s="35"/>
      <c r="D353" s="35"/>
      <c r="E353" s="35"/>
      <c r="G353" s="39"/>
      <c r="J353" s="38"/>
      <c r="L353" s="36"/>
      <c r="M353" s="36"/>
      <c r="N353" s="36"/>
    </row>
    <row r="354" spans="1:14">
      <c r="A354" s="34"/>
      <c r="B354" s="35"/>
      <c r="C354" s="35"/>
      <c r="D354" s="35"/>
      <c r="E354" s="35"/>
      <c r="G354" s="39"/>
      <c r="J354" s="38"/>
      <c r="L354" s="36"/>
      <c r="M354" s="36"/>
      <c r="N354" s="36"/>
    </row>
    <row r="355" spans="1:14">
      <c r="A355" s="34"/>
      <c r="B355" s="35"/>
      <c r="C355" s="35"/>
      <c r="D355" s="35"/>
      <c r="E355" s="35"/>
      <c r="G355" s="39"/>
      <c r="J355" s="38"/>
      <c r="L355" s="36"/>
      <c r="M355" s="36"/>
      <c r="N355" s="36"/>
    </row>
    <row r="356" spans="1:14">
      <c r="A356" s="34"/>
      <c r="B356" s="35"/>
      <c r="C356" s="35"/>
      <c r="D356" s="35"/>
      <c r="E356" s="35"/>
      <c r="G356" s="39"/>
      <c r="J356" s="38"/>
      <c r="L356" s="36"/>
      <c r="M356" s="36"/>
      <c r="N356" s="36"/>
    </row>
    <row r="357" spans="1:14">
      <c r="A357" s="34"/>
      <c r="B357" s="35"/>
      <c r="C357" s="35"/>
      <c r="D357" s="35"/>
      <c r="E357" s="35"/>
      <c r="G357" s="39"/>
      <c r="J357" s="38"/>
      <c r="L357" s="36"/>
      <c r="M357" s="36"/>
      <c r="N357" s="36"/>
    </row>
    <row r="358" spans="1:14">
      <c r="A358" s="34"/>
      <c r="B358" s="35"/>
      <c r="C358" s="35"/>
      <c r="D358" s="35"/>
      <c r="E358" s="35"/>
      <c r="G358" s="39"/>
      <c r="J358" s="38"/>
      <c r="L358" s="36"/>
      <c r="M358" s="36"/>
      <c r="N358" s="36"/>
    </row>
    <row r="359" spans="1:14">
      <c r="A359" s="34"/>
      <c r="B359" s="35"/>
      <c r="C359" s="35"/>
      <c r="D359" s="35"/>
      <c r="E359" s="35"/>
      <c r="G359" s="39"/>
      <c r="J359" s="38"/>
      <c r="L359" s="36"/>
      <c r="M359" s="36"/>
      <c r="N359" s="36"/>
    </row>
    <row r="360" spans="1:14">
      <c r="A360" s="34"/>
      <c r="B360" s="35"/>
      <c r="C360" s="35"/>
      <c r="D360" s="35"/>
      <c r="E360" s="35"/>
      <c r="G360" s="39"/>
      <c r="J360" s="38"/>
      <c r="L360" s="36"/>
      <c r="M360" s="36"/>
      <c r="N360" s="36"/>
    </row>
    <row r="361" spans="1:14">
      <c r="A361" s="34"/>
      <c r="B361" s="35"/>
      <c r="C361" s="35"/>
      <c r="D361" s="35"/>
      <c r="E361" s="35"/>
      <c r="G361" s="39"/>
      <c r="J361" s="38"/>
      <c r="L361" s="36"/>
      <c r="M361" s="36"/>
      <c r="N361" s="36"/>
    </row>
    <row r="362" spans="1:14">
      <c r="A362" s="34"/>
      <c r="B362" s="35"/>
      <c r="C362" s="35"/>
      <c r="D362" s="35"/>
      <c r="E362" s="35"/>
      <c r="G362" s="39"/>
      <c r="J362" s="38"/>
      <c r="L362" s="36"/>
      <c r="M362" s="36"/>
      <c r="N362" s="36"/>
    </row>
    <row r="363" spans="1:14">
      <c r="A363" s="34"/>
      <c r="B363" s="35"/>
      <c r="C363" s="35"/>
      <c r="D363" s="35"/>
      <c r="E363" s="35"/>
      <c r="G363" s="39"/>
      <c r="J363" s="38"/>
      <c r="L363" s="36"/>
      <c r="M363" s="36"/>
      <c r="N363" s="36"/>
    </row>
    <row r="364" spans="1:14">
      <c r="A364" s="34"/>
      <c r="B364" s="35"/>
      <c r="C364" s="35"/>
      <c r="D364" s="35"/>
      <c r="E364" s="35"/>
      <c r="G364" s="39"/>
      <c r="J364" s="38"/>
      <c r="L364" s="36"/>
      <c r="M364" s="36"/>
      <c r="N364" s="36"/>
    </row>
    <row r="365" spans="1:14">
      <c r="A365" s="34"/>
      <c r="B365" s="35"/>
      <c r="C365" s="35"/>
      <c r="D365" s="35"/>
      <c r="E365" s="35"/>
      <c r="G365" s="39"/>
      <c r="J365" s="38"/>
      <c r="L365" s="36"/>
      <c r="M365" s="36"/>
      <c r="N365" s="36"/>
    </row>
    <row r="366" spans="1:14">
      <c r="A366" s="34"/>
      <c r="B366" s="35"/>
      <c r="C366" s="35"/>
      <c r="D366" s="35"/>
      <c r="E366" s="35"/>
      <c r="G366" s="39"/>
      <c r="J366" s="38"/>
      <c r="L366" s="36"/>
      <c r="M366" s="36"/>
      <c r="N366" s="36"/>
    </row>
    <row r="367" spans="1:14">
      <c r="A367" s="34"/>
      <c r="B367" s="35"/>
      <c r="C367" s="35"/>
      <c r="D367" s="35"/>
      <c r="E367" s="35"/>
      <c r="G367" s="39"/>
      <c r="J367" s="38"/>
      <c r="L367" s="36"/>
      <c r="M367" s="36"/>
      <c r="N367" s="36"/>
    </row>
    <row r="368" spans="1:14">
      <c r="A368" s="34"/>
      <c r="B368" s="35"/>
      <c r="C368" s="35"/>
      <c r="D368" s="35"/>
      <c r="E368" s="35"/>
      <c r="G368" s="39"/>
      <c r="J368" s="38"/>
      <c r="L368" s="36"/>
      <c r="M368" s="36"/>
      <c r="N368" s="36"/>
    </row>
    <row r="369" spans="1:14">
      <c r="A369" s="34"/>
      <c r="B369" s="35"/>
      <c r="C369" s="35"/>
      <c r="D369" s="35"/>
      <c r="E369" s="35"/>
      <c r="G369" s="39"/>
      <c r="J369" s="38"/>
      <c r="L369" s="36"/>
      <c r="M369" s="36"/>
      <c r="N369" s="36"/>
    </row>
    <row r="370" spans="1:14">
      <c r="A370" s="34"/>
      <c r="B370" s="35"/>
      <c r="C370" s="35"/>
      <c r="D370" s="35"/>
      <c r="E370" s="35"/>
      <c r="G370" s="39"/>
      <c r="J370" s="38"/>
      <c r="L370" s="36"/>
      <c r="M370" s="36"/>
      <c r="N370" s="36"/>
    </row>
    <row r="371" spans="1:14">
      <c r="A371" s="34"/>
      <c r="B371" s="35"/>
      <c r="C371" s="35"/>
      <c r="D371" s="35"/>
      <c r="E371" s="35"/>
      <c r="G371" s="39"/>
      <c r="J371" s="38"/>
      <c r="L371" s="36"/>
      <c r="M371" s="36"/>
      <c r="N371" s="36"/>
    </row>
    <row r="372" spans="1:14">
      <c r="A372" s="34"/>
      <c r="B372" s="35"/>
      <c r="C372" s="35"/>
      <c r="D372" s="35"/>
      <c r="E372" s="35"/>
      <c r="G372" s="39"/>
      <c r="J372" s="38"/>
      <c r="L372" s="36"/>
      <c r="M372" s="36"/>
      <c r="N372" s="36"/>
    </row>
    <row r="373" spans="1:14">
      <c r="A373" s="34"/>
      <c r="B373" s="35"/>
      <c r="C373" s="35"/>
      <c r="D373" s="35"/>
      <c r="E373" s="35"/>
      <c r="G373" s="39"/>
      <c r="J373" s="38"/>
      <c r="L373" s="36"/>
      <c r="M373" s="36"/>
      <c r="N373" s="36"/>
    </row>
    <row r="374" spans="1:14">
      <c r="A374" s="34"/>
      <c r="B374" s="35"/>
      <c r="C374" s="35"/>
      <c r="D374" s="35"/>
      <c r="E374" s="35"/>
      <c r="G374" s="39"/>
      <c r="J374" s="38"/>
      <c r="L374" s="36"/>
      <c r="M374" s="36"/>
      <c r="N374" s="36"/>
    </row>
    <row r="375" spans="1:14">
      <c r="A375" s="34"/>
      <c r="B375" s="35"/>
      <c r="C375" s="35"/>
      <c r="D375" s="35"/>
      <c r="E375" s="35"/>
      <c r="G375" s="39"/>
      <c r="J375" s="38"/>
      <c r="L375" s="36"/>
      <c r="M375" s="36"/>
      <c r="N375" s="36"/>
    </row>
    <row r="376" spans="1:14">
      <c r="A376" s="34"/>
      <c r="B376" s="35"/>
      <c r="C376" s="35"/>
      <c r="D376" s="35"/>
      <c r="E376" s="35"/>
      <c r="G376" s="39"/>
      <c r="J376" s="38"/>
      <c r="L376" s="36"/>
      <c r="M376" s="36"/>
      <c r="N376" s="36"/>
    </row>
    <row r="377" spans="1:14">
      <c r="A377" s="34"/>
      <c r="B377" s="35"/>
      <c r="C377" s="35"/>
      <c r="D377" s="35"/>
      <c r="E377" s="35"/>
      <c r="G377" s="39"/>
      <c r="J377" s="38"/>
      <c r="L377" s="36"/>
      <c r="M377" s="36"/>
      <c r="N377" s="36"/>
    </row>
    <row r="378" spans="1:14">
      <c r="A378" s="34"/>
      <c r="B378" s="35"/>
      <c r="C378" s="35"/>
      <c r="D378" s="35"/>
      <c r="E378" s="35"/>
      <c r="G378" s="39"/>
      <c r="J378" s="38"/>
      <c r="L378" s="36"/>
      <c r="M378" s="36"/>
      <c r="N378" s="36"/>
    </row>
    <row r="379" spans="1:14">
      <c r="A379" s="34"/>
      <c r="B379" s="35"/>
      <c r="C379" s="35"/>
      <c r="D379" s="35"/>
      <c r="E379" s="35"/>
      <c r="G379" s="39"/>
      <c r="J379" s="38"/>
      <c r="L379" s="36"/>
      <c r="M379" s="36"/>
      <c r="N379" s="36"/>
    </row>
    <row r="380" spans="1:14">
      <c r="A380" s="34"/>
      <c r="B380" s="35"/>
      <c r="C380" s="35"/>
      <c r="D380" s="35"/>
      <c r="E380" s="35"/>
      <c r="G380" s="39"/>
      <c r="J380" s="38"/>
      <c r="L380" s="36"/>
      <c r="M380" s="36"/>
      <c r="N380" s="36"/>
    </row>
    <row r="381" spans="1:14">
      <c r="A381" s="34"/>
      <c r="B381" s="35"/>
      <c r="C381" s="35"/>
      <c r="D381" s="35"/>
      <c r="E381" s="35"/>
      <c r="G381" s="39"/>
      <c r="J381" s="38"/>
      <c r="L381" s="36"/>
      <c r="M381" s="36"/>
      <c r="N381" s="36"/>
    </row>
    <row r="382" spans="1:14">
      <c r="A382" s="34"/>
      <c r="B382" s="35"/>
      <c r="C382" s="35"/>
      <c r="D382" s="35"/>
      <c r="E382" s="35"/>
      <c r="G382" s="39"/>
      <c r="J382" s="38"/>
      <c r="L382" s="36"/>
      <c r="M382" s="36"/>
      <c r="N382" s="36"/>
    </row>
    <row r="383" spans="1:14">
      <c r="A383" s="34"/>
      <c r="B383" s="35"/>
      <c r="C383" s="35"/>
      <c r="D383" s="35"/>
      <c r="E383" s="35"/>
      <c r="G383" s="39"/>
      <c r="J383" s="38"/>
      <c r="L383" s="36"/>
      <c r="M383" s="36"/>
      <c r="N383" s="36"/>
    </row>
    <row r="384" spans="1:14">
      <c r="A384" s="34"/>
      <c r="B384" s="35"/>
      <c r="C384" s="35"/>
      <c r="D384" s="35"/>
      <c r="E384" s="35"/>
      <c r="G384" s="39"/>
      <c r="J384" s="38"/>
      <c r="L384" s="36"/>
      <c r="M384" s="36"/>
      <c r="N384" s="36"/>
    </row>
    <row r="385" spans="1:14">
      <c r="A385" s="34"/>
      <c r="B385" s="35"/>
      <c r="C385" s="35"/>
      <c r="D385" s="35"/>
      <c r="E385" s="35"/>
      <c r="G385" s="39"/>
      <c r="J385" s="38"/>
      <c r="L385" s="36"/>
      <c r="M385" s="36"/>
      <c r="N385" s="36"/>
    </row>
    <row r="386" spans="1:14">
      <c r="A386" s="34"/>
      <c r="B386" s="35"/>
      <c r="C386" s="35"/>
      <c r="D386" s="35"/>
      <c r="E386" s="35"/>
      <c r="G386" s="39"/>
      <c r="J386" s="38"/>
      <c r="L386" s="36"/>
      <c r="M386" s="36"/>
      <c r="N386" s="36"/>
    </row>
    <row r="387" spans="1:14">
      <c r="A387" s="34"/>
      <c r="B387" s="35"/>
      <c r="C387" s="35"/>
      <c r="D387" s="35"/>
      <c r="E387" s="35"/>
      <c r="G387" s="39"/>
      <c r="J387" s="38"/>
      <c r="L387" s="36"/>
      <c r="M387" s="36"/>
      <c r="N387" s="36"/>
    </row>
    <row r="388" spans="1:14">
      <c r="A388" s="34"/>
      <c r="B388" s="35"/>
      <c r="C388" s="35"/>
      <c r="D388" s="35"/>
      <c r="E388" s="35"/>
      <c r="G388" s="39"/>
      <c r="J388" s="38"/>
      <c r="L388" s="36"/>
      <c r="M388" s="36"/>
      <c r="N388" s="36"/>
    </row>
    <row r="389" spans="1:14">
      <c r="A389" s="34"/>
      <c r="B389" s="35"/>
      <c r="C389" s="35"/>
      <c r="D389" s="35"/>
      <c r="E389" s="35"/>
      <c r="G389" s="39"/>
      <c r="J389" s="38"/>
      <c r="L389" s="36"/>
      <c r="M389" s="36"/>
      <c r="N389" s="36"/>
    </row>
    <row r="390" spans="1:14">
      <c r="A390" s="34"/>
      <c r="B390" s="35"/>
      <c r="C390" s="35"/>
      <c r="D390" s="35"/>
      <c r="E390" s="35"/>
      <c r="G390" s="39"/>
      <c r="J390" s="38"/>
      <c r="L390" s="36"/>
      <c r="M390" s="36"/>
      <c r="N390" s="36"/>
    </row>
    <row r="391" spans="1:14">
      <c r="A391" s="34"/>
      <c r="B391" s="35"/>
      <c r="C391" s="35"/>
      <c r="D391" s="35"/>
      <c r="E391" s="35"/>
      <c r="G391" s="39"/>
      <c r="J391" s="38"/>
      <c r="L391" s="36"/>
      <c r="M391" s="36"/>
      <c r="N391" s="36"/>
    </row>
    <row r="392" spans="1:14">
      <c r="A392" s="34"/>
      <c r="B392" s="35"/>
      <c r="C392" s="35"/>
      <c r="D392" s="35"/>
      <c r="E392" s="35"/>
      <c r="G392" s="39"/>
      <c r="J392" s="38"/>
      <c r="L392" s="36"/>
      <c r="M392" s="36"/>
      <c r="N392" s="36"/>
    </row>
    <row r="393" spans="1:14">
      <c r="A393" s="34"/>
      <c r="B393" s="35"/>
      <c r="C393" s="35"/>
      <c r="D393" s="35"/>
      <c r="E393" s="35"/>
      <c r="G393" s="39"/>
      <c r="J393" s="38"/>
      <c r="L393" s="36"/>
      <c r="M393" s="36"/>
      <c r="N393" s="36"/>
    </row>
    <row r="394" spans="1:14">
      <c r="A394" s="34"/>
      <c r="B394" s="35"/>
      <c r="C394" s="35"/>
      <c r="D394" s="35"/>
      <c r="E394" s="35"/>
      <c r="G394" s="39"/>
      <c r="J394" s="38"/>
      <c r="L394" s="36"/>
      <c r="M394" s="36"/>
      <c r="N394" s="36"/>
    </row>
    <row r="395" spans="1:14">
      <c r="A395" s="34"/>
      <c r="B395" s="35"/>
      <c r="C395" s="35"/>
      <c r="D395" s="35"/>
      <c r="E395" s="35"/>
      <c r="G395" s="39"/>
      <c r="J395" s="38"/>
      <c r="L395" s="36"/>
      <c r="M395" s="36"/>
      <c r="N395" s="36"/>
    </row>
    <row r="396" spans="1:14">
      <c r="A396" s="34"/>
      <c r="B396" s="35"/>
      <c r="C396" s="35"/>
      <c r="D396" s="35"/>
      <c r="E396" s="35"/>
      <c r="G396" s="39"/>
      <c r="J396" s="38"/>
      <c r="L396" s="36"/>
      <c r="M396" s="36"/>
      <c r="N396" s="36"/>
    </row>
    <row r="397" spans="1:14">
      <c r="A397" s="34"/>
      <c r="B397" s="35"/>
      <c r="C397" s="35"/>
      <c r="D397" s="35"/>
      <c r="E397" s="35"/>
      <c r="G397" s="39"/>
      <c r="J397" s="38"/>
      <c r="L397" s="36"/>
      <c r="M397" s="36"/>
      <c r="N397" s="36"/>
    </row>
    <row r="398" spans="1:14">
      <c r="A398" s="34"/>
      <c r="B398" s="35"/>
      <c r="C398" s="35"/>
      <c r="D398" s="35"/>
      <c r="E398" s="35"/>
      <c r="G398" s="39"/>
      <c r="J398" s="38"/>
      <c r="L398" s="36"/>
      <c r="M398" s="36"/>
      <c r="N398" s="36"/>
    </row>
    <row r="399" spans="1:14">
      <c r="A399" s="34"/>
      <c r="B399" s="35"/>
      <c r="C399" s="35"/>
      <c r="D399" s="35"/>
      <c r="E399" s="35"/>
      <c r="G399" s="39"/>
      <c r="J399" s="38"/>
      <c r="L399" s="36"/>
      <c r="M399" s="36"/>
      <c r="N399" s="36"/>
    </row>
    <row r="400" spans="1:14">
      <c r="A400" s="34"/>
      <c r="B400" s="35"/>
      <c r="C400" s="35"/>
      <c r="D400" s="35"/>
      <c r="E400" s="35"/>
      <c r="G400" s="39"/>
      <c r="J400" s="38"/>
      <c r="L400" s="36"/>
      <c r="M400" s="36"/>
      <c r="N400" s="36"/>
    </row>
    <row r="401" spans="1:17">
      <c r="A401" s="34"/>
      <c r="B401" s="35"/>
      <c r="C401" s="35"/>
      <c r="D401" s="35"/>
      <c r="E401" s="35"/>
      <c r="G401" s="39"/>
      <c r="J401" s="38"/>
      <c r="L401" s="36"/>
      <c r="M401" s="36"/>
      <c r="N401" s="36"/>
    </row>
    <row r="402" spans="1:17">
      <c r="A402" s="34"/>
      <c r="B402" s="35"/>
      <c r="C402" s="35"/>
      <c r="D402" s="35"/>
      <c r="E402" s="35"/>
      <c r="G402" s="39"/>
      <c r="J402" s="38"/>
      <c r="L402" s="36"/>
      <c r="M402" s="36"/>
      <c r="N402" s="36"/>
    </row>
    <row r="403" spans="1:17">
      <c r="A403" s="34"/>
      <c r="B403" s="35"/>
      <c r="C403" s="35"/>
      <c r="D403" s="35"/>
      <c r="E403" s="35"/>
      <c r="G403" s="39"/>
      <c r="J403" s="38"/>
      <c r="L403" s="36"/>
      <c r="M403" s="36"/>
      <c r="N403" s="36"/>
    </row>
    <row r="404" spans="1:17">
      <c r="A404" s="34"/>
      <c r="B404" s="35"/>
      <c r="C404" s="35"/>
      <c r="D404" s="35"/>
      <c r="E404" s="35"/>
      <c r="G404" s="39"/>
      <c r="J404" s="38"/>
      <c r="L404" s="36"/>
      <c r="M404" s="36"/>
      <c r="N404" s="36"/>
    </row>
    <row r="405" spans="1:17">
      <c r="A405" s="34"/>
      <c r="B405" s="35"/>
      <c r="C405" s="35"/>
      <c r="D405" s="35"/>
      <c r="E405" s="35"/>
      <c r="G405" s="39"/>
      <c r="J405" s="38"/>
      <c r="L405" s="36"/>
      <c r="M405" s="36"/>
      <c r="N405" s="36"/>
    </row>
    <row r="406" spans="1:17">
      <c r="A406" s="34"/>
      <c r="B406" s="35"/>
      <c r="C406" s="35"/>
      <c r="D406" s="35"/>
      <c r="E406" s="35"/>
      <c r="G406" s="39"/>
      <c r="J406" s="38"/>
      <c r="L406" s="36"/>
      <c r="M406" s="36"/>
      <c r="N406" s="36"/>
    </row>
    <row r="407" spans="1:17">
      <c r="A407" s="34"/>
      <c r="B407" s="35"/>
      <c r="C407" s="35"/>
      <c r="D407" s="35"/>
      <c r="E407" s="35"/>
      <c r="G407" s="39"/>
      <c r="J407" s="38"/>
      <c r="L407" s="36"/>
      <c r="M407" s="36"/>
      <c r="N407" s="36"/>
    </row>
    <row r="408" spans="1:17">
      <c r="A408" s="34"/>
      <c r="B408" s="35"/>
      <c r="C408" s="35"/>
      <c r="D408" s="35"/>
      <c r="E408" s="35"/>
      <c r="G408" s="39"/>
      <c r="J408" s="38"/>
      <c r="L408" s="36"/>
      <c r="M408" s="36"/>
      <c r="N408" s="36"/>
    </row>
    <row r="409" spans="1:17">
      <c r="A409" s="34"/>
      <c r="B409" s="35"/>
      <c r="C409" s="35"/>
      <c r="D409" s="35"/>
      <c r="E409" s="35"/>
      <c r="G409" s="39"/>
      <c r="J409" s="38"/>
      <c r="L409" s="36"/>
      <c r="M409" s="36"/>
      <c r="N409" s="36"/>
    </row>
    <row r="410" spans="1:17">
      <c r="A410" s="34"/>
      <c r="B410" s="35"/>
      <c r="C410" s="35"/>
      <c r="D410" s="35"/>
      <c r="E410" s="35"/>
      <c r="G410" s="39"/>
      <c r="J410" s="38"/>
      <c r="L410" s="36"/>
      <c r="M410" s="36"/>
      <c r="N410" s="36"/>
    </row>
    <row r="411" spans="1:17">
      <c r="A411" s="34"/>
      <c r="B411" s="35"/>
      <c r="C411" s="35"/>
      <c r="D411" s="35"/>
      <c r="E411" s="35"/>
      <c r="G411" s="39"/>
      <c r="J411" s="38"/>
      <c r="L411" s="36"/>
      <c r="M411" s="36"/>
      <c r="N411" s="36"/>
    </row>
    <row r="412" spans="1:17">
      <c r="A412" s="34"/>
      <c r="B412" s="35"/>
      <c r="C412" s="35"/>
      <c r="D412" s="35"/>
      <c r="E412" s="35"/>
      <c r="F412" s="36"/>
      <c r="G412" s="39"/>
      <c r="H412" s="36"/>
      <c r="I412" s="36"/>
      <c r="J412" s="38"/>
      <c r="K412" s="36"/>
      <c r="L412" s="36"/>
      <c r="M412" s="36"/>
      <c r="N412" s="36"/>
      <c r="O412" s="36"/>
      <c r="P412" s="36"/>
      <c r="Q412" s="36"/>
    </row>
    <row r="413" spans="1:17">
      <c r="A413" s="34"/>
      <c r="B413" s="35"/>
      <c r="C413" s="35"/>
      <c r="D413" s="35"/>
      <c r="E413" s="35"/>
      <c r="F413" s="36"/>
      <c r="G413" s="39"/>
      <c r="H413" s="36"/>
      <c r="I413" s="36"/>
      <c r="J413" s="38"/>
      <c r="K413" s="36"/>
      <c r="L413" s="36"/>
      <c r="M413" s="36"/>
      <c r="N413" s="36"/>
      <c r="O413" s="36"/>
      <c r="P413" s="36"/>
      <c r="Q413" s="36"/>
    </row>
    <row r="414" spans="1:17">
      <c r="A414" s="34"/>
      <c r="B414" s="35"/>
      <c r="C414" s="35"/>
      <c r="D414" s="35"/>
      <c r="E414" s="35"/>
      <c r="F414" s="36"/>
      <c r="G414" s="39"/>
      <c r="H414" s="36"/>
      <c r="I414" s="36"/>
      <c r="J414" s="38"/>
      <c r="K414" s="36"/>
      <c r="L414" s="36"/>
      <c r="M414" s="36"/>
      <c r="N414" s="36"/>
      <c r="O414" s="36"/>
      <c r="P414" s="36"/>
      <c r="Q414" s="36"/>
    </row>
    <row r="415" spans="1:17">
      <c r="A415" s="34"/>
      <c r="B415" s="35"/>
      <c r="C415" s="35"/>
      <c r="D415" s="35"/>
      <c r="E415" s="35"/>
      <c r="F415" s="36"/>
      <c r="G415" s="39"/>
      <c r="H415" s="36"/>
      <c r="I415" s="36"/>
      <c r="J415" s="38"/>
      <c r="K415" s="36"/>
      <c r="L415" s="36"/>
      <c r="M415" s="36"/>
      <c r="N415" s="36"/>
      <c r="O415" s="36"/>
      <c r="P415" s="36"/>
      <c r="Q415" s="36"/>
    </row>
    <row r="416" spans="1:17">
      <c r="A416" s="34"/>
      <c r="B416" s="35"/>
      <c r="C416" s="35"/>
      <c r="D416" s="35"/>
      <c r="E416" s="35"/>
      <c r="F416" s="36"/>
      <c r="G416" s="39"/>
      <c r="H416" s="36"/>
      <c r="I416" s="36"/>
      <c r="J416" s="38"/>
      <c r="K416" s="36"/>
      <c r="L416" s="36"/>
      <c r="M416" s="36"/>
      <c r="N416" s="36"/>
      <c r="O416" s="36"/>
      <c r="P416" s="36"/>
      <c r="Q416" s="36"/>
    </row>
    <row r="417" spans="1:17">
      <c r="A417" s="34"/>
      <c r="B417" s="35"/>
      <c r="C417" s="35"/>
      <c r="D417" s="35"/>
      <c r="E417" s="35"/>
      <c r="F417" s="36"/>
      <c r="G417" s="39"/>
      <c r="H417" s="36"/>
      <c r="I417" s="36"/>
      <c r="J417" s="38"/>
      <c r="K417" s="36"/>
      <c r="L417" s="36"/>
      <c r="M417" s="36"/>
      <c r="N417" s="36"/>
      <c r="O417" s="36"/>
      <c r="P417" s="36"/>
      <c r="Q417" s="36"/>
    </row>
    <row r="418" spans="1:17">
      <c r="A418" s="34"/>
      <c r="B418" s="35"/>
      <c r="C418" s="35"/>
      <c r="D418" s="35"/>
      <c r="E418" s="35"/>
      <c r="F418" s="36"/>
      <c r="G418" s="39"/>
      <c r="H418" s="36"/>
      <c r="I418" s="36"/>
      <c r="J418" s="38"/>
      <c r="K418" s="36"/>
      <c r="L418" s="36"/>
      <c r="M418" s="36"/>
      <c r="N418" s="36"/>
      <c r="O418" s="36"/>
      <c r="P418" s="36"/>
      <c r="Q418" s="36"/>
    </row>
    <row r="419" spans="1:17">
      <c r="A419" s="34"/>
      <c r="B419" s="35"/>
      <c r="C419" s="35"/>
      <c r="D419" s="35"/>
      <c r="E419" s="35"/>
      <c r="F419" s="36"/>
      <c r="G419" s="39"/>
      <c r="H419" s="36"/>
      <c r="I419" s="36"/>
      <c r="J419" s="38"/>
      <c r="K419" s="36"/>
      <c r="L419" s="36"/>
      <c r="M419" s="36"/>
      <c r="N419" s="36"/>
      <c r="O419" s="36"/>
      <c r="P419" s="36"/>
      <c r="Q419" s="36"/>
    </row>
    <row r="420" spans="1:17">
      <c r="A420" s="34"/>
      <c r="B420" s="35"/>
      <c r="C420" s="35"/>
      <c r="D420" s="35"/>
      <c r="E420" s="35"/>
      <c r="F420" s="36"/>
      <c r="G420" s="39"/>
      <c r="H420" s="36"/>
      <c r="I420" s="36"/>
      <c r="J420" s="38"/>
      <c r="K420" s="36"/>
      <c r="L420" s="36"/>
      <c r="M420" s="36"/>
      <c r="N420" s="36"/>
      <c r="O420" s="36"/>
      <c r="P420" s="36"/>
      <c r="Q420" s="36"/>
    </row>
    <row r="421" spans="1:17">
      <c r="A421" s="34"/>
      <c r="B421" s="35"/>
      <c r="C421" s="35"/>
      <c r="D421" s="35"/>
      <c r="E421" s="35"/>
      <c r="F421" s="36"/>
      <c r="G421" s="39"/>
      <c r="H421" s="36"/>
      <c r="I421" s="36"/>
      <c r="J421" s="38"/>
      <c r="K421" s="36"/>
      <c r="L421" s="36"/>
      <c r="M421" s="36"/>
      <c r="N421" s="36"/>
      <c r="O421" s="36"/>
      <c r="P421" s="36"/>
      <c r="Q421" s="36"/>
    </row>
    <row r="422" spans="1:17">
      <c r="A422" s="34"/>
      <c r="B422" s="35"/>
      <c r="C422" s="35"/>
      <c r="D422" s="35"/>
      <c r="E422" s="35"/>
      <c r="F422" s="36"/>
      <c r="G422" s="39"/>
      <c r="H422" s="36"/>
      <c r="I422" s="36"/>
      <c r="J422" s="38"/>
      <c r="K422" s="36"/>
      <c r="L422" s="36"/>
      <c r="M422" s="36"/>
      <c r="N422" s="36"/>
      <c r="O422" s="36"/>
      <c r="P422" s="36"/>
      <c r="Q422" s="36"/>
    </row>
    <row r="423" spans="1:17">
      <c r="A423" s="34"/>
      <c r="B423" s="35"/>
      <c r="C423" s="35"/>
      <c r="D423" s="35"/>
      <c r="E423" s="35"/>
      <c r="F423" s="36"/>
      <c r="G423" s="39"/>
      <c r="H423" s="36"/>
      <c r="I423" s="36"/>
      <c r="J423" s="38"/>
      <c r="K423" s="36"/>
      <c r="L423" s="36"/>
      <c r="M423" s="36"/>
      <c r="N423" s="36"/>
      <c r="O423" s="36"/>
      <c r="P423" s="36"/>
      <c r="Q423" s="36"/>
    </row>
    <row r="424" spans="1:17">
      <c r="A424" s="34"/>
      <c r="B424" s="35"/>
      <c r="C424" s="35"/>
      <c r="D424" s="35"/>
      <c r="E424" s="35"/>
      <c r="F424" s="36"/>
      <c r="G424" s="39"/>
      <c r="H424" s="36"/>
      <c r="I424" s="36"/>
      <c r="J424" s="38"/>
      <c r="K424" s="36"/>
      <c r="L424" s="36"/>
      <c r="M424" s="36"/>
      <c r="N424" s="36"/>
      <c r="O424" s="36"/>
      <c r="P424" s="36"/>
      <c r="Q424" s="36"/>
    </row>
    <row r="425" spans="1:17">
      <c r="A425" s="34"/>
      <c r="B425" s="35"/>
      <c r="C425" s="35"/>
      <c r="D425" s="35"/>
      <c r="E425" s="35"/>
      <c r="F425" s="36"/>
      <c r="G425" s="39"/>
      <c r="H425" s="36"/>
      <c r="I425" s="36"/>
      <c r="J425" s="38"/>
      <c r="K425" s="36"/>
      <c r="L425" s="36"/>
      <c r="M425" s="36"/>
      <c r="N425" s="36"/>
      <c r="O425" s="36"/>
      <c r="P425" s="36"/>
      <c r="Q425" s="36"/>
    </row>
    <row r="426" spans="1:17">
      <c r="A426" s="34"/>
      <c r="B426" s="35"/>
      <c r="C426" s="35"/>
      <c r="D426" s="35"/>
      <c r="E426" s="35"/>
      <c r="F426" s="36"/>
      <c r="G426" s="39"/>
      <c r="H426" s="36"/>
      <c r="I426" s="36"/>
      <c r="J426" s="38"/>
      <c r="K426" s="36"/>
      <c r="L426" s="36"/>
      <c r="M426" s="36"/>
      <c r="N426" s="36"/>
      <c r="O426" s="36"/>
      <c r="P426" s="36"/>
      <c r="Q426" s="36"/>
    </row>
    <row r="427" spans="1:17">
      <c r="A427" s="34"/>
      <c r="B427" s="35"/>
      <c r="C427" s="35"/>
      <c r="D427" s="35"/>
      <c r="E427" s="35"/>
      <c r="F427" s="36"/>
      <c r="G427" s="39"/>
      <c r="H427" s="36"/>
      <c r="I427" s="36"/>
      <c r="J427" s="38"/>
      <c r="K427" s="36"/>
      <c r="L427" s="36"/>
      <c r="M427" s="36"/>
      <c r="N427" s="36"/>
      <c r="O427" s="36"/>
      <c r="P427" s="36"/>
      <c r="Q427" s="36"/>
    </row>
    <row r="428" spans="1:17">
      <c r="A428" s="34"/>
      <c r="B428" s="35"/>
      <c r="C428" s="35"/>
      <c r="D428" s="35"/>
      <c r="E428" s="35"/>
      <c r="F428" s="36"/>
      <c r="G428" s="39"/>
      <c r="H428" s="36"/>
      <c r="I428" s="36"/>
      <c r="J428" s="38"/>
      <c r="K428" s="36"/>
      <c r="L428" s="36"/>
      <c r="M428" s="36"/>
      <c r="N428" s="36"/>
      <c r="O428" s="36"/>
      <c r="P428" s="36"/>
      <c r="Q428" s="36"/>
    </row>
    <row r="429" spans="1:17">
      <c r="A429" s="34"/>
      <c r="B429" s="35"/>
      <c r="C429" s="35"/>
      <c r="D429" s="35"/>
      <c r="E429" s="35"/>
      <c r="F429" s="36"/>
      <c r="G429" s="39"/>
      <c r="H429" s="36"/>
      <c r="I429" s="36"/>
      <c r="J429" s="38"/>
      <c r="K429" s="36"/>
      <c r="L429" s="36"/>
      <c r="M429" s="36"/>
      <c r="N429" s="36"/>
      <c r="O429" s="36"/>
      <c r="P429" s="36"/>
      <c r="Q429" s="36"/>
    </row>
    <row r="430" spans="1:17">
      <c r="A430" s="34"/>
      <c r="B430" s="35"/>
      <c r="C430" s="35"/>
      <c r="D430" s="35"/>
      <c r="E430" s="35"/>
      <c r="F430" s="36"/>
      <c r="G430" s="39"/>
      <c r="H430" s="36"/>
      <c r="I430" s="36"/>
      <c r="J430" s="38"/>
      <c r="K430" s="36"/>
      <c r="L430" s="36"/>
      <c r="M430" s="36"/>
      <c r="N430" s="36"/>
      <c r="O430" s="36"/>
      <c r="P430" s="36"/>
      <c r="Q430" s="36"/>
    </row>
    <row r="431" spans="1:17">
      <c r="A431" s="34"/>
      <c r="B431" s="35"/>
      <c r="C431" s="35"/>
      <c r="D431" s="35"/>
      <c r="E431" s="35"/>
      <c r="G431" s="39"/>
      <c r="J431" s="38"/>
      <c r="L431" s="36"/>
      <c r="M431" s="36"/>
      <c r="N431" s="36"/>
    </row>
    <row r="432" spans="1:17">
      <c r="A432" s="34"/>
      <c r="B432" s="35"/>
      <c r="C432" s="35"/>
      <c r="D432" s="35"/>
      <c r="E432" s="35"/>
      <c r="G432" s="39"/>
      <c r="J432" s="38"/>
      <c r="L432" s="36"/>
      <c r="M432" s="36"/>
      <c r="N432" s="36"/>
    </row>
    <row r="433" spans="1:14">
      <c r="A433" s="34"/>
      <c r="B433" s="35"/>
      <c r="C433" s="35"/>
      <c r="D433" s="35"/>
      <c r="E433" s="35"/>
      <c r="G433" s="39"/>
      <c r="J433" s="38"/>
      <c r="L433" s="36"/>
      <c r="M433" s="36"/>
      <c r="N433" s="36"/>
    </row>
    <row r="434" spans="1:14">
      <c r="A434" s="34"/>
      <c r="B434" s="35"/>
      <c r="C434" s="35"/>
      <c r="D434" s="35"/>
      <c r="E434" s="35"/>
      <c r="G434" s="39"/>
      <c r="J434" s="38"/>
      <c r="L434" s="36"/>
      <c r="M434" s="36"/>
      <c r="N434" s="36"/>
    </row>
    <row r="435" spans="1:14">
      <c r="A435" s="34"/>
      <c r="B435" s="35"/>
      <c r="C435" s="35"/>
      <c r="D435" s="35"/>
      <c r="E435" s="35"/>
      <c r="G435" s="39"/>
      <c r="J435" s="38"/>
      <c r="L435" s="36"/>
      <c r="M435" s="36"/>
      <c r="N435" s="36"/>
    </row>
    <row r="436" spans="1:14">
      <c r="A436" s="34"/>
      <c r="B436" s="35"/>
      <c r="C436" s="35"/>
      <c r="D436" s="35"/>
      <c r="E436" s="35"/>
      <c r="G436" s="39"/>
      <c r="J436" s="38"/>
      <c r="L436" s="36"/>
      <c r="M436" s="36"/>
      <c r="N436" s="36"/>
    </row>
    <row r="437" spans="1:14">
      <c r="A437" s="34"/>
      <c r="B437" s="35"/>
      <c r="C437" s="35"/>
      <c r="D437" s="35"/>
      <c r="E437" s="35"/>
      <c r="G437" s="39"/>
      <c r="J437" s="38"/>
      <c r="L437" s="36"/>
      <c r="M437" s="36"/>
      <c r="N437" s="36"/>
    </row>
    <row r="438" spans="1:14">
      <c r="A438" s="34"/>
      <c r="B438" s="35"/>
      <c r="C438" s="35"/>
      <c r="D438" s="35"/>
      <c r="E438" s="35"/>
      <c r="G438" s="39"/>
      <c r="J438" s="38"/>
      <c r="L438" s="36"/>
      <c r="M438" s="36"/>
      <c r="N438" s="36"/>
    </row>
    <row r="439" spans="1:14">
      <c r="A439" s="34"/>
      <c r="B439" s="35"/>
      <c r="C439" s="35"/>
      <c r="D439" s="35"/>
      <c r="E439" s="35"/>
      <c r="G439" s="39"/>
      <c r="J439" s="38"/>
      <c r="L439" s="36"/>
      <c r="M439" s="36"/>
      <c r="N439" s="36"/>
    </row>
    <row r="440" spans="1:14">
      <c r="A440" s="34"/>
      <c r="B440" s="35"/>
      <c r="C440" s="35"/>
      <c r="D440" s="35"/>
      <c r="E440" s="35"/>
      <c r="G440" s="39"/>
      <c r="J440" s="38"/>
      <c r="L440" s="36"/>
      <c r="M440" s="36"/>
      <c r="N440" s="36"/>
    </row>
    <row r="441" spans="1:14">
      <c r="A441" s="34"/>
      <c r="B441" s="35"/>
      <c r="C441" s="35"/>
      <c r="D441" s="35"/>
      <c r="E441" s="35"/>
      <c r="G441" s="39"/>
      <c r="J441" s="38"/>
      <c r="L441" s="36"/>
      <c r="M441" s="36"/>
      <c r="N441" s="36"/>
    </row>
    <row r="442" spans="1:14">
      <c r="A442" s="34"/>
      <c r="B442" s="35"/>
      <c r="C442" s="35"/>
      <c r="D442" s="35"/>
      <c r="E442" s="35"/>
      <c r="G442" s="39"/>
      <c r="J442" s="38"/>
      <c r="L442" s="36"/>
      <c r="M442" s="36"/>
      <c r="N442" s="36"/>
    </row>
    <row r="443" spans="1:14">
      <c r="A443" s="34"/>
      <c r="B443" s="35"/>
      <c r="C443" s="35"/>
      <c r="D443" s="35"/>
      <c r="E443" s="35"/>
      <c r="G443" s="39"/>
      <c r="J443" s="38"/>
      <c r="L443" s="36"/>
      <c r="M443" s="36"/>
      <c r="N443" s="36"/>
    </row>
    <row r="444" spans="1:14">
      <c r="A444" s="34"/>
      <c r="B444" s="35"/>
      <c r="C444" s="35"/>
      <c r="D444" s="35"/>
      <c r="E444" s="35"/>
      <c r="G444" s="39"/>
      <c r="J444" s="38"/>
      <c r="L444" s="36"/>
      <c r="M444" s="36"/>
      <c r="N444" s="36"/>
    </row>
    <row r="445" spans="1:14">
      <c r="A445" s="34"/>
      <c r="B445" s="35"/>
      <c r="C445" s="35"/>
      <c r="D445" s="35"/>
      <c r="E445" s="35"/>
      <c r="G445" s="39"/>
      <c r="J445" s="38"/>
      <c r="L445" s="36"/>
      <c r="M445" s="36"/>
      <c r="N445" s="36"/>
    </row>
    <row r="446" spans="1:14">
      <c r="A446" s="34"/>
      <c r="B446" s="35"/>
      <c r="C446" s="35"/>
      <c r="D446" s="35"/>
      <c r="E446" s="35"/>
      <c r="G446" s="39"/>
      <c r="J446" s="38"/>
      <c r="L446" s="36"/>
      <c r="M446" s="36"/>
      <c r="N446" s="36"/>
    </row>
    <row r="447" spans="1:14">
      <c r="A447" s="34"/>
      <c r="B447" s="35"/>
      <c r="C447" s="35"/>
      <c r="D447" s="35"/>
      <c r="E447" s="35"/>
      <c r="G447" s="39"/>
      <c r="J447" s="38"/>
      <c r="L447" s="36"/>
      <c r="M447" s="36"/>
      <c r="N447" s="36"/>
    </row>
    <row r="448" spans="1:14">
      <c r="A448" s="34"/>
      <c r="B448" s="35"/>
      <c r="C448" s="35"/>
      <c r="D448" s="35"/>
      <c r="E448" s="35"/>
      <c r="G448" s="39"/>
      <c r="J448" s="38"/>
      <c r="L448" s="36"/>
      <c r="M448" s="36"/>
      <c r="N448" s="36"/>
    </row>
    <row r="449" spans="1:17">
      <c r="A449" s="34"/>
      <c r="B449" s="35"/>
      <c r="C449" s="35"/>
      <c r="D449" s="35"/>
      <c r="E449" s="35"/>
      <c r="G449" s="39"/>
      <c r="J449" s="38"/>
      <c r="L449" s="36"/>
      <c r="M449" s="36"/>
      <c r="N449" s="36"/>
    </row>
    <row r="450" spans="1:17">
      <c r="A450" s="34"/>
      <c r="B450" s="35"/>
      <c r="C450" s="35"/>
      <c r="D450" s="35"/>
      <c r="E450" s="35"/>
      <c r="G450" s="39"/>
      <c r="J450" s="38"/>
      <c r="L450" s="36"/>
      <c r="M450" s="36"/>
      <c r="N450" s="36"/>
    </row>
    <row r="451" spans="1:17">
      <c r="A451" s="34"/>
      <c r="B451" s="35"/>
      <c r="C451" s="35"/>
      <c r="D451" s="35"/>
      <c r="E451" s="35"/>
      <c r="G451" s="39"/>
      <c r="J451" s="38"/>
      <c r="L451" s="36"/>
      <c r="M451" s="36"/>
      <c r="N451" s="36"/>
    </row>
    <row r="452" spans="1:17">
      <c r="A452" s="34"/>
      <c r="B452" s="35"/>
      <c r="C452" s="35"/>
      <c r="D452" s="35"/>
      <c r="E452" s="35"/>
      <c r="G452" s="39"/>
      <c r="J452" s="38"/>
      <c r="L452" s="36"/>
      <c r="M452" s="36"/>
      <c r="N452" s="36"/>
    </row>
    <row r="453" spans="1:17">
      <c r="A453" s="34"/>
      <c r="B453" s="35"/>
      <c r="C453" s="35"/>
      <c r="D453" s="35"/>
      <c r="E453" s="35"/>
      <c r="G453" s="39"/>
      <c r="J453" s="38"/>
      <c r="L453" s="36"/>
      <c r="M453" s="36"/>
      <c r="N453" s="36"/>
    </row>
    <row r="454" spans="1:17">
      <c r="A454" s="34"/>
      <c r="B454" s="35"/>
      <c r="C454" s="35"/>
      <c r="D454" s="35"/>
      <c r="E454" s="35"/>
      <c r="G454" s="39"/>
      <c r="J454" s="38"/>
      <c r="L454" s="36"/>
      <c r="M454" s="36"/>
      <c r="N454" s="36"/>
    </row>
    <row r="455" spans="1:17">
      <c r="A455" s="34"/>
      <c r="B455" s="35"/>
      <c r="C455" s="35"/>
      <c r="D455" s="35"/>
      <c r="E455" s="35"/>
      <c r="G455" s="39"/>
      <c r="J455" s="38"/>
      <c r="L455" s="36"/>
      <c r="M455" s="36"/>
      <c r="N455" s="36"/>
    </row>
    <row r="456" spans="1:17">
      <c r="A456" s="34"/>
      <c r="B456" s="35"/>
      <c r="C456" s="35"/>
      <c r="D456" s="35"/>
      <c r="E456" s="35"/>
      <c r="G456" s="39"/>
      <c r="J456" s="38"/>
      <c r="L456" s="36"/>
      <c r="M456" s="36"/>
      <c r="N456" s="36"/>
    </row>
    <row r="457" spans="1:17">
      <c r="A457" s="34"/>
      <c r="B457" s="35"/>
      <c r="C457" s="35"/>
      <c r="D457" s="35"/>
      <c r="E457" s="35"/>
      <c r="F457" s="36"/>
      <c r="G457" s="36"/>
      <c r="H457" s="36"/>
      <c r="I457" s="36"/>
      <c r="J457" s="38"/>
      <c r="K457" s="36"/>
      <c r="L457" s="36"/>
      <c r="M457" s="36"/>
      <c r="N457" s="36"/>
      <c r="O457" s="36"/>
      <c r="P457" s="36"/>
      <c r="Q457" s="36"/>
    </row>
  </sheetData>
  <autoFilter ref="A1:Q457" xr:uid="{CBCA65C3-91DF-4B64-B4D9-2CE83F7C046E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1" sqref="C11"/>
    </sheetView>
  </sheetViews>
  <sheetFormatPr defaultColWidth="8.125" defaultRowHeight="15.75"/>
  <cols>
    <col min="1" max="1" width="13.25" style="17" customWidth="1"/>
    <col min="2" max="2" width="14.5" style="17" customWidth="1"/>
    <col min="3" max="3" width="26.5" style="17" customWidth="1"/>
    <col min="4" max="16384" width="8.125" style="17"/>
  </cols>
  <sheetData>
    <row r="1" spans="1:3">
      <c r="B1" s="18" t="s">
        <v>156</v>
      </c>
      <c r="C1" s="18" t="s">
        <v>155</v>
      </c>
    </row>
    <row r="2" spans="1:3">
      <c r="A2" s="19" t="s">
        <v>7</v>
      </c>
      <c r="C2" s="17" t="s">
        <v>154</v>
      </c>
    </row>
    <row r="3" spans="1:3">
      <c r="A3" s="19" t="s">
        <v>18</v>
      </c>
      <c r="C3" s="17" t="s">
        <v>153</v>
      </c>
    </row>
    <row r="4" spans="1:3" s="21" customFormat="1">
      <c r="A4" s="20" t="s">
        <v>8</v>
      </c>
      <c r="C4" s="21" t="s">
        <v>157</v>
      </c>
    </row>
    <row r="5" spans="1:3">
      <c r="A5" s="19" t="s">
        <v>152</v>
      </c>
      <c r="C5" s="17" t="s">
        <v>151</v>
      </c>
    </row>
    <row r="6" spans="1:3">
      <c r="A6" s="19" t="s">
        <v>150</v>
      </c>
      <c r="C6" s="17" t="s">
        <v>149</v>
      </c>
    </row>
    <row r="7" spans="1:3">
      <c r="A7" s="19" t="s">
        <v>148</v>
      </c>
      <c r="C7" s="17" t="s">
        <v>158</v>
      </c>
    </row>
    <row r="8" spans="1:3">
      <c r="A8" s="19" t="s">
        <v>147</v>
      </c>
      <c r="B8" s="17" t="s">
        <v>146</v>
      </c>
      <c r="C8" s="17" t="s">
        <v>145</v>
      </c>
    </row>
    <row r="9" spans="1:3">
      <c r="A9" s="19" t="s">
        <v>144</v>
      </c>
      <c r="C9" s="17" t="s">
        <v>143</v>
      </c>
    </row>
    <row r="10" spans="1:3">
      <c r="A10" s="19" t="s">
        <v>110</v>
      </c>
    </row>
    <row r="11" spans="1:3" s="21" customFormat="1">
      <c r="A11" s="20" t="s">
        <v>113</v>
      </c>
      <c r="C11" s="21" t="s">
        <v>232</v>
      </c>
    </row>
    <row r="12" spans="1:3" s="21" customFormat="1">
      <c r="A12" s="20" t="s">
        <v>114</v>
      </c>
      <c r="B12" s="21" t="s">
        <v>141</v>
      </c>
      <c r="C12" s="21" t="s">
        <v>142</v>
      </c>
    </row>
    <row r="13" spans="1:3">
      <c r="A13" s="19" t="s">
        <v>115</v>
      </c>
      <c r="B13" s="17" t="s">
        <v>141</v>
      </c>
      <c r="C13" s="17" t="s">
        <v>140</v>
      </c>
    </row>
    <row r="14" spans="1:3">
      <c r="A14" s="19" t="s">
        <v>139</v>
      </c>
      <c r="B14" s="17" t="s">
        <v>138</v>
      </c>
      <c r="C14" s="17" t="s">
        <v>137</v>
      </c>
    </row>
    <row r="15" spans="1:3">
      <c r="A15" s="19" t="s">
        <v>136</v>
      </c>
      <c r="B15" s="17" t="s">
        <v>135</v>
      </c>
      <c r="C15" s="17" t="s">
        <v>134</v>
      </c>
    </row>
    <row r="16" spans="1:3">
      <c r="A16" s="19" t="s">
        <v>118</v>
      </c>
      <c r="B16" s="17" t="s">
        <v>159</v>
      </c>
      <c r="C16" s="17" t="s">
        <v>133</v>
      </c>
    </row>
    <row r="17" spans="1:3">
      <c r="A17" s="19" t="s">
        <v>112</v>
      </c>
    </row>
    <row r="18" spans="1:3">
      <c r="A18" s="19"/>
      <c r="B18" s="17" t="s">
        <v>120</v>
      </c>
      <c r="C18" s="17" t="s">
        <v>132</v>
      </c>
    </row>
    <row r="19" spans="1:3">
      <c r="B19" s="17" t="s">
        <v>131</v>
      </c>
      <c r="C19" s="17" t="s">
        <v>130</v>
      </c>
    </row>
    <row r="20" spans="1:3">
      <c r="A20" s="19"/>
      <c r="B20" s="17" t="s">
        <v>129</v>
      </c>
      <c r="C20" s="17" t="s">
        <v>128</v>
      </c>
    </row>
    <row r="21" spans="1:3">
      <c r="A21" s="19"/>
      <c r="B21" s="17" t="s">
        <v>127</v>
      </c>
      <c r="C21" s="17" t="s">
        <v>126</v>
      </c>
    </row>
    <row r="22" spans="1:3">
      <c r="A22" s="19"/>
      <c r="B22" s="17" t="s">
        <v>125</v>
      </c>
      <c r="C22" s="17" t="s">
        <v>124</v>
      </c>
    </row>
    <row r="23" spans="1:3">
      <c r="A23" s="17" t="s">
        <v>123</v>
      </c>
    </row>
    <row r="24" spans="1:3">
      <c r="A24" s="17" t="s">
        <v>122</v>
      </c>
      <c r="B24" s="17" t="s">
        <v>160</v>
      </c>
    </row>
    <row r="25" spans="1:3">
      <c r="A25" s="17" t="s">
        <v>122</v>
      </c>
      <c r="B25" s="17" t="s">
        <v>161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0"/>
  <sheetViews>
    <sheetView topLeftCell="I1" zoomScaleNormal="100" workbookViewId="0">
      <pane ySplit="1" topLeftCell="A2" activePane="bottomLeft" state="frozen"/>
      <selection pane="bottomLeft" activeCell="AF23" sqref="AF23"/>
    </sheetView>
  </sheetViews>
  <sheetFormatPr defaultColWidth="8.875" defaultRowHeight="15.75"/>
  <cols>
    <col min="1" max="1" width="11.875" style="1" customWidth="1"/>
    <col min="2" max="2" width="14.25" style="1" customWidth="1"/>
    <col min="3" max="6" width="8.875" style="1" customWidth="1"/>
    <col min="7" max="7" width="14.125" style="1" customWidth="1"/>
    <col min="8" max="8" width="17.625" style="1" customWidth="1"/>
    <col min="9" max="9" width="14.125" style="1" customWidth="1"/>
    <col min="10" max="10" width="14.25" style="1" customWidth="1"/>
    <col min="11" max="11" width="8.875" style="1" customWidth="1"/>
    <col min="12" max="12" width="14.125" style="1" customWidth="1"/>
    <col min="13" max="29" width="8.875" style="1" customWidth="1"/>
    <col min="30" max="16384" width="8.875" style="1"/>
  </cols>
  <sheetData>
    <row r="1" spans="1:32" s="22" customFormat="1">
      <c r="A1" s="22" t="s">
        <v>7</v>
      </c>
      <c r="B1" s="22" t="s">
        <v>8</v>
      </c>
      <c r="C1" s="22" t="s">
        <v>29</v>
      </c>
      <c r="D1" s="22" t="s">
        <v>25</v>
      </c>
      <c r="E1" s="22" t="s">
        <v>162</v>
      </c>
      <c r="F1" s="22" t="s">
        <v>163</v>
      </c>
      <c r="G1" s="22" t="s">
        <v>164</v>
      </c>
      <c r="H1" s="22" t="s">
        <v>165</v>
      </c>
      <c r="I1" s="22" t="s">
        <v>166</v>
      </c>
      <c r="J1" s="22" t="s">
        <v>167</v>
      </c>
      <c r="K1" s="22" t="s">
        <v>168</v>
      </c>
      <c r="L1" s="22" t="s">
        <v>169</v>
      </c>
      <c r="M1" s="22" t="s">
        <v>170</v>
      </c>
      <c r="N1" s="22" t="s">
        <v>176</v>
      </c>
      <c r="O1" s="22" t="s">
        <v>177</v>
      </c>
      <c r="P1" s="22" t="s">
        <v>178</v>
      </c>
      <c r="Q1" s="22" t="s">
        <v>179</v>
      </c>
      <c r="R1" s="22" t="s">
        <v>180</v>
      </c>
      <c r="S1" s="22" t="s">
        <v>181</v>
      </c>
      <c r="T1" s="22" t="s">
        <v>182</v>
      </c>
      <c r="U1" s="22" t="s">
        <v>183</v>
      </c>
      <c r="V1" s="22" t="s">
        <v>184</v>
      </c>
      <c r="W1" s="22" t="s">
        <v>185</v>
      </c>
      <c r="X1" s="22" t="s">
        <v>186</v>
      </c>
      <c r="Y1" s="22" t="s">
        <v>187</v>
      </c>
      <c r="Z1" s="22" t="s">
        <v>188</v>
      </c>
      <c r="AA1" s="22" t="s">
        <v>189</v>
      </c>
      <c r="AB1" s="22" t="s">
        <v>190</v>
      </c>
      <c r="AC1" s="22" t="s">
        <v>191</v>
      </c>
      <c r="AD1" s="22" t="s">
        <v>233</v>
      </c>
      <c r="AE1" s="22" t="s">
        <v>248</v>
      </c>
    </row>
    <row r="2" spans="1:32">
      <c r="A2" s="1" t="s">
        <v>171</v>
      </c>
      <c r="B2" s="30" t="s">
        <v>242</v>
      </c>
      <c r="C2" s="1">
        <v>22.3277033333333</v>
      </c>
      <c r="D2" s="1">
        <v>120.428586666667</v>
      </c>
      <c r="E2" s="1">
        <v>80.3333333333333</v>
      </c>
      <c r="F2" s="1">
        <v>6.9542666666666699</v>
      </c>
      <c r="G2" s="1">
        <v>0.30156666666666698</v>
      </c>
      <c r="H2" s="1">
        <v>85.507433333333296</v>
      </c>
      <c r="I2" s="1">
        <v>0.62636666666666696</v>
      </c>
      <c r="J2" s="1">
        <v>25.017566666666699</v>
      </c>
      <c r="K2" s="1">
        <v>34.530999999999999</v>
      </c>
      <c r="L2" s="1">
        <v>22.9867666666667</v>
      </c>
      <c r="M2" s="1">
        <v>1023.3279</v>
      </c>
      <c r="N2" s="1">
        <v>9.3727000838862313</v>
      </c>
      <c r="O2" s="1">
        <v>1.6564431312450449</v>
      </c>
      <c r="P2" s="1">
        <v>6.1572500000000003</v>
      </c>
      <c r="T2" s="1">
        <v>5.1703386024557663</v>
      </c>
      <c r="U2" s="1">
        <v>0.51381228411782665</v>
      </c>
      <c r="V2" s="1">
        <v>9.937691196351825E-2</v>
      </c>
      <c r="AD2" s="1">
        <v>1</v>
      </c>
      <c r="AE2" s="1">
        <f>AD2/86.5901460375</f>
        <v>1.1548658199131865E-2</v>
      </c>
      <c r="AF2" s="1">
        <f>AE2*50</f>
        <v>0.57743290995659324</v>
      </c>
    </row>
    <row r="3" spans="1:32">
      <c r="A3" s="1" t="s">
        <v>171</v>
      </c>
      <c r="B3" s="30" t="s">
        <v>238</v>
      </c>
      <c r="C3" s="1">
        <v>22.30818</v>
      </c>
      <c r="D3" s="1">
        <v>120.50489666666699</v>
      </c>
      <c r="E3" s="1">
        <v>30.3333333333333</v>
      </c>
      <c r="F3" s="1">
        <v>6.9279333333333302</v>
      </c>
      <c r="G3" s="1">
        <v>0.31013333333333298</v>
      </c>
      <c r="H3" s="1">
        <v>81.773233333333295</v>
      </c>
      <c r="I3" s="1">
        <v>0.80489999999999995</v>
      </c>
      <c r="J3" s="1">
        <v>24.883783333333302</v>
      </c>
      <c r="K3" s="1">
        <v>34.515283333333301</v>
      </c>
      <c r="L3" s="1">
        <v>23.012133333333299</v>
      </c>
      <c r="M3" s="1">
        <v>1023.14103333333</v>
      </c>
      <c r="N3" s="1">
        <v>13.708720461861596</v>
      </c>
      <c r="O3" s="1">
        <v>1.5287405307607733</v>
      </c>
      <c r="P3" s="1">
        <v>7.5235555555555553</v>
      </c>
      <c r="T3" s="1">
        <v>5.1582161880578532</v>
      </c>
      <c r="U3" s="1">
        <v>0.4423758404053299</v>
      </c>
      <c r="V3" s="1">
        <v>8.576139973146242E-2</v>
      </c>
      <c r="AD3" s="1">
        <v>2</v>
      </c>
      <c r="AE3" s="1">
        <f t="shared" ref="AE3:AE16" si="0">AD3/86.5901460375</f>
        <v>2.3097316398263731E-2</v>
      </c>
      <c r="AF3" s="1">
        <f t="shared" ref="AF3:AF16" si="1">AE3*50</f>
        <v>1.1548658199131865</v>
      </c>
    </row>
    <row r="4" spans="1:32">
      <c r="A4" s="1" t="s">
        <v>171</v>
      </c>
      <c r="B4" s="30" t="s">
        <v>237</v>
      </c>
      <c r="C4" s="1">
        <v>22.288316666666699</v>
      </c>
      <c r="D4" s="1">
        <v>120.56967</v>
      </c>
      <c r="E4" s="1">
        <v>33.3333333333333</v>
      </c>
      <c r="F4" s="1">
        <v>6.9047666666666698</v>
      </c>
      <c r="G4" s="1">
        <v>0.31119999999999998</v>
      </c>
      <c r="H4" s="1">
        <v>80.466300000000004</v>
      </c>
      <c r="I4" s="1">
        <v>0.86939999999999995</v>
      </c>
      <c r="J4" s="1">
        <v>24.901</v>
      </c>
      <c r="K4" s="1">
        <v>34.511049999999997</v>
      </c>
      <c r="L4" s="1">
        <v>23.003916666666701</v>
      </c>
      <c r="M4" s="1">
        <v>1023.14558333333</v>
      </c>
      <c r="N4" s="1">
        <v>10.454956285901309</v>
      </c>
      <c r="O4" s="1">
        <v>1.6889209781903127</v>
      </c>
      <c r="P4" s="1">
        <v>9.8593333333333337</v>
      </c>
      <c r="T4" s="1">
        <v>4.6009368694040802</v>
      </c>
      <c r="U4" s="1">
        <v>0.41670125948110825</v>
      </c>
      <c r="V4" s="1">
        <v>9.0568784425655455E-2</v>
      </c>
      <c r="AD4" s="1">
        <v>4</v>
      </c>
      <c r="AE4" s="1">
        <f t="shared" si="0"/>
        <v>4.6194632796527461E-2</v>
      </c>
      <c r="AF4" s="1">
        <f t="shared" si="1"/>
        <v>2.309731639826373</v>
      </c>
    </row>
    <row r="5" spans="1:32">
      <c r="B5" s="30" t="s">
        <v>241</v>
      </c>
      <c r="AD5" s="1">
        <v>3</v>
      </c>
      <c r="AE5" s="1">
        <f t="shared" si="0"/>
        <v>3.4645974597395594E-2</v>
      </c>
      <c r="AF5" s="1">
        <f t="shared" si="1"/>
        <v>1.7322987298697796</v>
      </c>
    </row>
    <row r="6" spans="1:32">
      <c r="B6" s="30" t="s">
        <v>239</v>
      </c>
      <c r="AD6" s="1" t="s">
        <v>240</v>
      </c>
    </row>
    <row r="7" spans="1:32">
      <c r="A7" s="1" t="s">
        <v>230</v>
      </c>
      <c r="B7" s="30" t="s">
        <v>76</v>
      </c>
      <c r="C7" s="1">
        <v>21.819766666666698</v>
      </c>
      <c r="D7" s="1">
        <v>115.13077</v>
      </c>
      <c r="E7" s="1">
        <v>75.3333333333333</v>
      </c>
      <c r="F7" s="1">
        <v>4.3464</v>
      </c>
      <c r="G7" s="1">
        <v>0.20280000000000001</v>
      </c>
      <c r="H7" s="1">
        <v>77.813266666666706</v>
      </c>
      <c r="I7" s="1">
        <v>1.0035000000000001</v>
      </c>
      <c r="J7" s="1">
        <v>20.957100000000001</v>
      </c>
      <c r="K7" s="1">
        <v>34.498399999999997</v>
      </c>
      <c r="L7" s="1">
        <v>24.1276333333333</v>
      </c>
      <c r="M7" s="1">
        <v>1024.45186666667</v>
      </c>
      <c r="N7" s="1">
        <v>2.4589678533759805</v>
      </c>
      <c r="O7" s="1">
        <v>1.6591104000000001</v>
      </c>
      <c r="P7" s="1">
        <v>8.2575000000000003</v>
      </c>
      <c r="T7" s="1">
        <v>7.7935726100953389</v>
      </c>
      <c r="U7" s="1">
        <v>0.9290700089761692</v>
      </c>
      <c r="V7" s="1">
        <v>0.13908452583430381</v>
      </c>
      <c r="W7" s="1">
        <v>0.4910754594181756</v>
      </c>
      <c r="Z7" s="1">
        <v>-21.305849204999809</v>
      </c>
      <c r="AA7" s="1">
        <v>6.0327452153474983</v>
      </c>
      <c r="AB7" s="1">
        <v>372.01615568707649</v>
      </c>
      <c r="AC7" s="1">
        <v>0.71395392775114042</v>
      </c>
      <c r="AD7" s="1" t="s">
        <v>240</v>
      </c>
    </row>
    <row r="8" spans="1:32">
      <c r="A8" s="1" t="s">
        <v>121</v>
      </c>
      <c r="B8" s="30" t="s">
        <v>77</v>
      </c>
      <c r="C8" s="1">
        <v>21.998930000000001</v>
      </c>
      <c r="D8" s="1">
        <v>115.56113000000001</v>
      </c>
      <c r="E8" s="1">
        <v>75.3333333333333</v>
      </c>
      <c r="F8" s="1">
        <v>4.0813666666666704</v>
      </c>
      <c r="G8" s="1">
        <v>0.199866666666667</v>
      </c>
      <c r="H8" s="1">
        <v>75.941900000000004</v>
      </c>
      <c r="I8" s="1">
        <v>1.1009</v>
      </c>
      <c r="J8" s="1">
        <v>20.341833333333302</v>
      </c>
      <c r="K8" s="1">
        <v>34.537433333333297</v>
      </c>
      <c r="L8" s="1">
        <v>24.322333333333301</v>
      </c>
      <c r="M8" s="1">
        <v>1024.64726666667</v>
      </c>
      <c r="N8" s="1">
        <v>6.5409740613317311</v>
      </c>
      <c r="O8" s="1">
        <v>1.7802720000000001</v>
      </c>
      <c r="P8" s="1">
        <v>12.9215</v>
      </c>
      <c r="T8" s="1">
        <v>6.8411869769522369</v>
      </c>
      <c r="U8" s="1">
        <v>0.61050946867691946</v>
      </c>
      <c r="V8" s="1">
        <v>0.10415442820242926</v>
      </c>
      <c r="W8" s="1">
        <v>0.36062262072835444</v>
      </c>
      <c r="Z8" s="1">
        <v>-21.259007645261434</v>
      </c>
      <c r="AA8" s="1">
        <v>5.8371555111746778</v>
      </c>
      <c r="AB8" s="1">
        <v>266.1361941968978</v>
      </c>
      <c r="AC8" s="1">
        <v>0.59348126406387791</v>
      </c>
      <c r="AD8" s="1" t="s">
        <v>240</v>
      </c>
    </row>
    <row r="9" spans="1:32">
      <c r="A9" s="1" t="s">
        <v>121</v>
      </c>
      <c r="B9" s="30" t="s">
        <v>78</v>
      </c>
      <c r="C9" s="1">
        <v>22.138190000000002</v>
      </c>
      <c r="D9" s="1">
        <v>115.863513333333</v>
      </c>
      <c r="E9" s="1">
        <v>66.3333333333333</v>
      </c>
      <c r="F9" s="1">
        <v>4.6903333333333297</v>
      </c>
      <c r="G9" s="1">
        <v>0.26743333333333302</v>
      </c>
      <c r="H9" s="1">
        <v>60.405633333333299</v>
      </c>
      <c r="I9" s="1">
        <v>2.0165000000000002</v>
      </c>
      <c r="J9" s="1">
        <v>20.6755666666667</v>
      </c>
      <c r="K9" s="1">
        <v>34.5925333333333</v>
      </c>
      <c r="L9" s="1">
        <v>24.274733333333302</v>
      </c>
      <c r="M9" s="1">
        <v>1024.5605333333301</v>
      </c>
      <c r="N9" s="1">
        <v>6.6472993603964454</v>
      </c>
      <c r="O9" s="1">
        <v>4.5779040000000002</v>
      </c>
      <c r="P9" s="1">
        <v>7.3570000000000011</v>
      </c>
      <c r="T9" s="1">
        <v>5.1751311939377764</v>
      </c>
      <c r="U9" s="1">
        <v>0.32912756384734421</v>
      </c>
      <c r="V9" s="1">
        <v>7.432376872285501E-2</v>
      </c>
      <c r="W9" s="1">
        <v>0.39415102163657489</v>
      </c>
      <c r="Z9" s="1">
        <v>-21.050460240442021</v>
      </c>
      <c r="AA9" s="1">
        <v>6.5657808926536445</v>
      </c>
      <c r="AB9" s="1">
        <v>201.71786869845286</v>
      </c>
      <c r="AC9" s="1">
        <v>0.6271931394856729</v>
      </c>
      <c r="AD9" s="1" t="s">
        <v>240</v>
      </c>
    </row>
    <row r="10" spans="1:32">
      <c r="A10" s="1" t="s">
        <v>121</v>
      </c>
      <c r="B10" s="30" t="s">
        <v>79</v>
      </c>
      <c r="C10" s="1">
        <v>22.2685666666667</v>
      </c>
      <c r="D10" s="1">
        <v>116.174206666667</v>
      </c>
      <c r="E10" s="1">
        <v>46.3333333333333</v>
      </c>
      <c r="F10" s="1">
        <v>5.21986666666667</v>
      </c>
      <c r="G10" s="1">
        <v>0.38363333333333299</v>
      </c>
      <c r="H10" s="1">
        <v>79.947133333333298</v>
      </c>
      <c r="I10" s="1">
        <v>0.895133333333333</v>
      </c>
      <c r="J10" s="1">
        <v>21.3832666666667</v>
      </c>
      <c r="K10" s="1">
        <v>34.490066666666699</v>
      </c>
      <c r="L10" s="1">
        <v>24.0036666666667</v>
      </c>
      <c r="M10" s="1">
        <v>1024.2028333333301</v>
      </c>
      <c r="N10" s="1">
        <v>6.0045476552697332</v>
      </c>
      <c r="O10" s="1">
        <v>0.90097919999999987</v>
      </c>
      <c r="P10" s="1">
        <v>4.7790000000000008</v>
      </c>
      <c r="T10" s="1">
        <v>5.4514357592497458</v>
      </c>
      <c r="U10" s="1">
        <v>0.11250735598628414</v>
      </c>
      <c r="V10" s="1">
        <v>2.4079058590710314E-2</v>
      </c>
      <c r="W10" s="1">
        <v>0.22790166668972606</v>
      </c>
      <c r="Z10" s="1">
        <v>-20.667953780870803</v>
      </c>
      <c r="AA10" s="1">
        <v>5.7758993950326403</v>
      </c>
      <c r="AB10" s="1">
        <v>159.33319612275793</v>
      </c>
      <c r="AC10" s="1">
        <v>0.43305032713145453</v>
      </c>
      <c r="AD10" s="1" t="s">
        <v>240</v>
      </c>
    </row>
    <row r="11" spans="1:32">
      <c r="A11" s="1" t="s">
        <v>121</v>
      </c>
      <c r="B11" s="30" t="s">
        <v>80</v>
      </c>
      <c r="C11" s="1">
        <v>22.4089666666667</v>
      </c>
      <c r="D11" s="1">
        <v>116.481146666667</v>
      </c>
      <c r="E11" s="1">
        <v>41.3333333333333</v>
      </c>
      <c r="F11" s="1">
        <v>5.4614333333333303</v>
      </c>
      <c r="G11" s="1">
        <v>0.50936666666666697</v>
      </c>
      <c r="H11" s="1">
        <v>81.525466666666702</v>
      </c>
      <c r="I11" s="1">
        <v>0.81710000000000005</v>
      </c>
      <c r="J11" s="1">
        <v>22.1673333333333</v>
      </c>
      <c r="K11" s="1">
        <v>34.435533333333296</v>
      </c>
      <c r="L11" s="1">
        <v>23.7443666666667</v>
      </c>
      <c r="M11" s="1">
        <v>1023.9216</v>
      </c>
      <c r="N11" s="1">
        <v>5.0832871940406443</v>
      </c>
      <c r="O11" s="1">
        <v>0.72040320000000002</v>
      </c>
      <c r="P11" s="1">
        <v>5.2285000000000004</v>
      </c>
      <c r="T11" s="1">
        <v>4.6261777472143342</v>
      </c>
      <c r="U11" s="1">
        <v>8.3471193774049851E-2</v>
      </c>
      <c r="V11" s="1">
        <v>2.0945263777168759E-2</v>
      </c>
      <c r="W11" s="1">
        <v>0.18211544373860325</v>
      </c>
      <c r="Z11" s="1">
        <v>-20.885656925413997</v>
      </c>
      <c r="AA11" s="1">
        <v>6.8677627985468455</v>
      </c>
      <c r="AB11" s="1">
        <v>187.09138576511305</v>
      </c>
      <c r="AC11" s="1">
        <v>0.36557767596937218</v>
      </c>
      <c r="AD11" s="1" t="s">
        <v>240</v>
      </c>
    </row>
    <row r="12" spans="1:32">
      <c r="A12" s="1" t="s">
        <v>121</v>
      </c>
      <c r="B12" s="30" t="s">
        <v>81</v>
      </c>
      <c r="C12" s="1">
        <v>22.6920966666667</v>
      </c>
      <c r="D12" s="1">
        <v>117.17936</v>
      </c>
      <c r="E12" s="1">
        <v>36.3333333333333</v>
      </c>
      <c r="F12" s="1">
        <v>5.8803666666666699</v>
      </c>
      <c r="G12" s="1">
        <v>0.83146666666666702</v>
      </c>
      <c r="H12" s="1">
        <v>86.017566666666696</v>
      </c>
      <c r="I12" s="1">
        <v>0.60263333333333302</v>
      </c>
      <c r="J12" s="1">
        <v>23.536466666666701</v>
      </c>
      <c r="K12" s="1">
        <v>34.332933333333301</v>
      </c>
      <c r="L12" s="1">
        <v>23.2746</v>
      </c>
      <c r="M12" s="1">
        <v>1023.42976666667</v>
      </c>
      <c r="N12" s="1">
        <v>4.3916523181787106</v>
      </c>
      <c r="O12" s="1">
        <v>0.37277280000000002</v>
      </c>
      <c r="P12" s="1">
        <v>16.5</v>
      </c>
      <c r="T12" s="1">
        <v>5.2265694600623549</v>
      </c>
      <c r="U12" s="1">
        <v>2.6481598688400096E-2</v>
      </c>
      <c r="V12" s="1">
        <v>5.9141509574835958E-3</v>
      </c>
      <c r="W12" s="1">
        <v>0.14666030895834015</v>
      </c>
      <c r="Z12" s="1">
        <v>-21.806317419860669</v>
      </c>
      <c r="AA12" s="1">
        <v>9.2159139173249294</v>
      </c>
      <c r="AB12" s="1">
        <v>38.039216528923255</v>
      </c>
      <c r="AC12" s="1">
        <v>0.30789034128000314</v>
      </c>
      <c r="AD12" s="1" t="s">
        <v>246</v>
      </c>
    </row>
    <row r="13" spans="1:32">
      <c r="A13" s="1" t="s">
        <v>121</v>
      </c>
      <c r="B13" s="30" t="s">
        <v>82</v>
      </c>
      <c r="C13" s="1">
        <v>23.067896666666702</v>
      </c>
      <c r="D13" s="1">
        <v>117.86749666666699</v>
      </c>
      <c r="E13" s="1">
        <v>40.3333333333333</v>
      </c>
      <c r="F13" s="1">
        <v>5.86126666666667</v>
      </c>
      <c r="G13" s="1">
        <v>0.512066666666667</v>
      </c>
      <c r="H13" s="1">
        <v>87.699233333333297</v>
      </c>
      <c r="I13" s="1">
        <v>0.52506666666666701</v>
      </c>
      <c r="J13" s="1">
        <v>28.954799999999999</v>
      </c>
      <c r="K13" s="1">
        <v>33.036633333333299</v>
      </c>
      <c r="L13" s="1">
        <v>20.608933333333301</v>
      </c>
      <c r="M13" s="1">
        <v>1020.77863333333</v>
      </c>
      <c r="N13" s="1">
        <v>4.3518659238290551</v>
      </c>
      <c r="T13" s="1">
        <v>12.034671653903338</v>
      </c>
      <c r="U13" s="1">
        <v>1.7111554603293975E-2</v>
      </c>
      <c r="V13" s="1">
        <v>1.6590574208108619E-3</v>
      </c>
      <c r="W13" s="1">
        <v>0.13638590376421017</v>
      </c>
      <c r="Z13" s="1">
        <v>-23.643569191099012</v>
      </c>
      <c r="AA13" s="1">
        <v>12.859578159071891</v>
      </c>
      <c r="AB13" s="1">
        <v>37.825503064948457</v>
      </c>
      <c r="AC13" s="1">
        <v>0.29008614056684889</v>
      </c>
      <c r="AD13" s="1" t="s">
        <v>246</v>
      </c>
    </row>
    <row r="14" spans="1:32">
      <c r="A14" s="1" t="s">
        <v>223</v>
      </c>
      <c r="B14" s="30" t="s">
        <v>234</v>
      </c>
      <c r="C14" s="1">
        <v>22.297773333333335</v>
      </c>
      <c r="D14" s="1">
        <v>121.07828333333333</v>
      </c>
      <c r="E14" s="1">
        <v>1000.3333333333334</v>
      </c>
      <c r="F14" s="1">
        <v>3.1456</v>
      </c>
      <c r="G14" s="1">
        <v>2.1466666666666665E-2</v>
      </c>
      <c r="J14" s="1">
        <v>4.3722666666666665</v>
      </c>
      <c r="K14" s="1">
        <v>34.465899999999998</v>
      </c>
      <c r="L14" s="1">
        <v>27.33036666666667</v>
      </c>
      <c r="M14" s="1">
        <v>1031.9254000000001</v>
      </c>
      <c r="AD14" s="1" t="s">
        <v>240</v>
      </c>
    </row>
    <row r="15" spans="1:32">
      <c r="B15" s="30" t="s">
        <v>235</v>
      </c>
      <c r="AD15" s="1">
        <v>0</v>
      </c>
      <c r="AE15" s="1">
        <f t="shared" si="0"/>
        <v>0</v>
      </c>
      <c r="AF15" s="1">
        <f t="shared" si="1"/>
        <v>0</v>
      </c>
    </row>
    <row r="16" spans="1:32">
      <c r="B16" s="30" t="s">
        <v>236</v>
      </c>
      <c r="AD16" s="1">
        <v>2</v>
      </c>
      <c r="AE16" s="1">
        <f t="shared" si="0"/>
        <v>2.3097316398263731E-2</v>
      </c>
      <c r="AF16" s="1">
        <f t="shared" si="1"/>
        <v>1.1548658199131865</v>
      </c>
    </row>
    <row r="17" spans="1:30">
      <c r="A17" s="1" t="s">
        <v>228</v>
      </c>
      <c r="B17" s="30" t="s">
        <v>243</v>
      </c>
      <c r="C17" s="8">
        <v>122.61216666666667</v>
      </c>
      <c r="D17" s="8">
        <v>23.882166666666667</v>
      </c>
      <c r="E17" s="8">
        <v>1516</v>
      </c>
      <c r="AD17" s="1" t="s">
        <v>245</v>
      </c>
    </row>
    <row r="18" spans="1:30">
      <c r="A18" s="1" t="s">
        <v>221</v>
      </c>
      <c r="B18" s="30" t="s">
        <v>222</v>
      </c>
      <c r="C18" s="8">
        <v>122.59083333333334</v>
      </c>
      <c r="D18" s="8">
        <v>25.052166666666668</v>
      </c>
      <c r="E18" s="8">
        <v>1389</v>
      </c>
      <c r="AD18" s="1" t="s">
        <v>244</v>
      </c>
    </row>
    <row r="19" spans="1:30">
      <c r="A19" s="1" t="s">
        <v>192</v>
      </c>
      <c r="B19" s="1" t="s">
        <v>193</v>
      </c>
      <c r="C19" s="1">
        <v>22.057359999999999</v>
      </c>
      <c r="D19" s="1">
        <v>119.8005</v>
      </c>
      <c r="T19" s="1">
        <v>5.5866539166413327</v>
      </c>
      <c r="U19" s="1">
        <v>0.85698267454871369</v>
      </c>
      <c r="V19" s="1">
        <v>0.17896457078334918</v>
      </c>
      <c r="W19" s="1">
        <v>0.48805069863327499</v>
      </c>
      <c r="Z19" s="1">
        <v>-26.938750877525045</v>
      </c>
      <c r="AA19" s="1">
        <v>4.6401104116286351</v>
      </c>
      <c r="AB19" s="1">
        <v>1304.1576329107136</v>
      </c>
      <c r="AC19" s="1">
        <v>0.71167339439635158</v>
      </c>
    </row>
    <row r="20" spans="1:30">
      <c r="A20" s="1" t="s">
        <v>192</v>
      </c>
      <c r="B20" s="1" t="s">
        <v>194</v>
      </c>
      <c r="C20" s="1">
        <v>22.05724</v>
      </c>
      <c r="D20" s="1">
        <v>119.79944999999999</v>
      </c>
      <c r="T20" s="1">
        <v>5.9222152387988967</v>
      </c>
      <c r="U20" s="1">
        <v>0.70957312932058769</v>
      </c>
      <c r="V20" s="1">
        <v>0.13978474002721006</v>
      </c>
      <c r="W20" s="1">
        <v>0.46004068584713731</v>
      </c>
      <c r="Z20" s="1">
        <v>-23.703082679770109</v>
      </c>
      <c r="AA20" s="1">
        <v>5.7277762223828237</v>
      </c>
      <c r="AB20" s="1">
        <v>1175.8996802128297</v>
      </c>
      <c r="AC20" s="1">
        <v>0.68807877423087205</v>
      </c>
    </row>
    <row r="21" spans="1:30">
      <c r="A21" s="1" t="s">
        <v>192</v>
      </c>
      <c r="B21" s="1" t="s">
        <v>195</v>
      </c>
      <c r="C21" s="1">
        <v>22.05724</v>
      </c>
      <c r="D21" s="1">
        <v>119.80069</v>
      </c>
      <c r="T21" s="1">
        <v>5.6426746384652064</v>
      </c>
      <c r="U21" s="1">
        <v>0.83159071181772237</v>
      </c>
      <c r="V21" s="1">
        <v>0.17193781778125555</v>
      </c>
      <c r="W21" s="1">
        <v>0.43025210084033616</v>
      </c>
      <c r="Z21" s="1">
        <v>-27.655598931058023</v>
      </c>
      <c r="AA21" s="1">
        <v>4.1502015772735259</v>
      </c>
      <c r="AB21" s="1">
        <v>1335.8868447658253</v>
      </c>
      <c r="AC21" s="1">
        <v>0.66161709008437475</v>
      </c>
    </row>
    <row r="22" spans="1:30">
      <c r="A22" s="1" t="s">
        <v>171</v>
      </c>
      <c r="B22" s="1" t="s">
        <v>172</v>
      </c>
      <c r="C22" s="1">
        <v>22.417933333333298</v>
      </c>
      <c r="D22" s="1">
        <v>120.409276666667</v>
      </c>
      <c r="E22" s="1">
        <v>317.33333333333297</v>
      </c>
      <c r="F22" s="1">
        <v>5.0204333333333304</v>
      </c>
      <c r="G22" s="1">
        <v>5.5E-2</v>
      </c>
      <c r="H22" s="1">
        <v>29.747599999999998</v>
      </c>
      <c r="I22" s="1">
        <v>4.8591666666666704</v>
      </c>
      <c r="J22" s="1">
        <v>12.3757</v>
      </c>
      <c r="K22" s="1">
        <v>34.490200000000002</v>
      </c>
      <c r="L22" s="1">
        <v>26.1291166666667</v>
      </c>
      <c r="M22" s="1">
        <v>1027.53936666667</v>
      </c>
      <c r="N22" s="1">
        <v>5.0356050753744759</v>
      </c>
      <c r="O22" s="1">
        <v>0.95902309885709891</v>
      </c>
      <c r="P22" s="1">
        <v>4.2662222222222228</v>
      </c>
      <c r="Q22" s="23"/>
      <c r="R22" s="23"/>
      <c r="S22" s="23"/>
      <c r="T22" s="24">
        <f>U22/V22</f>
        <v>4.9747379130277256</v>
      </c>
      <c r="U22" s="2">
        <v>0.41692659357797601</v>
      </c>
      <c r="V22" s="2">
        <v>8.3808755529841794E-2</v>
      </c>
      <c r="W22" s="2"/>
      <c r="X22" s="24"/>
      <c r="Y22" s="24"/>
    </row>
    <row r="23" spans="1:30">
      <c r="A23" s="1" t="s">
        <v>171</v>
      </c>
      <c r="B23" s="1" t="s">
        <v>173</v>
      </c>
      <c r="C23" s="1">
        <v>22.253633333333301</v>
      </c>
      <c r="D23" s="1">
        <v>120.376793333333</v>
      </c>
      <c r="E23" s="1">
        <v>245.333333333333</v>
      </c>
      <c r="F23" s="1">
        <v>5.7449000000000003</v>
      </c>
      <c r="G23" s="1">
        <v>3.49E-2</v>
      </c>
      <c r="H23" s="1">
        <v>84.384299999999996</v>
      </c>
      <c r="I23" s="1">
        <v>0.67930000000000001</v>
      </c>
      <c r="J23" s="1">
        <v>15.642799999999999</v>
      </c>
      <c r="K23" s="1">
        <v>34.608116666666703</v>
      </c>
      <c r="L23" s="1">
        <v>25.5355666666667</v>
      </c>
      <c r="M23" s="1">
        <v>1026.6112333333299</v>
      </c>
      <c r="N23" s="1">
        <v>4.991731205451603</v>
      </c>
      <c r="O23" s="1">
        <v>0.72224856114384672</v>
      </c>
      <c r="P23" s="1">
        <v>5.8375714285714286</v>
      </c>
      <c r="T23" s="1">
        <v>5.0311729233124343</v>
      </c>
      <c r="U23" s="1">
        <v>0.48979070819947401</v>
      </c>
      <c r="V23" s="1">
        <v>9.7351197357972055E-2</v>
      </c>
    </row>
    <row r="24" spans="1:30">
      <c r="A24" s="1" t="s">
        <v>171</v>
      </c>
      <c r="B24" s="1" t="s">
        <v>174</v>
      </c>
      <c r="C24" s="1">
        <v>22.36036</v>
      </c>
      <c r="D24" s="1">
        <v>120.44517999999999</v>
      </c>
      <c r="E24" s="1">
        <v>40.3333333333333</v>
      </c>
      <c r="F24" s="1">
        <v>7.0791666666666702</v>
      </c>
      <c r="G24" s="1">
        <v>0.17169999999999999</v>
      </c>
      <c r="H24" s="1">
        <v>72.109300000000005</v>
      </c>
      <c r="I24" s="1">
        <v>1.3080000000000001</v>
      </c>
      <c r="J24" s="1">
        <v>25.805483333333299</v>
      </c>
      <c r="K24" s="1">
        <v>34.511816666666697</v>
      </c>
      <c r="L24" s="1">
        <v>22.728166666666699</v>
      </c>
      <c r="M24" s="1">
        <v>1022.8991</v>
      </c>
      <c r="N24" s="1">
        <v>17.609359534883335</v>
      </c>
      <c r="O24" s="1">
        <v>3.4866711092122142</v>
      </c>
      <c r="P24" s="1">
        <v>5.9222222222222225</v>
      </c>
      <c r="T24" s="1">
        <v>5.5026538550753772</v>
      </c>
      <c r="U24" s="1">
        <v>0.4709272039224171</v>
      </c>
      <c r="V24" s="1">
        <v>8.5581833116407463E-2</v>
      </c>
    </row>
    <row r="25" spans="1:30">
      <c r="A25" s="1" t="s">
        <v>171</v>
      </c>
      <c r="B25" s="1" t="s">
        <v>175</v>
      </c>
      <c r="C25" s="1">
        <v>22.325836666666699</v>
      </c>
      <c r="D25" s="1">
        <v>120.40496</v>
      </c>
      <c r="E25" s="1">
        <v>85.3333333333333</v>
      </c>
      <c r="F25" s="1">
        <v>6.9069000000000003</v>
      </c>
      <c r="G25" s="1">
        <v>0.26500000000000001</v>
      </c>
      <c r="H25" s="1">
        <v>86.137366666666694</v>
      </c>
      <c r="I25" s="1">
        <v>0.59699999999999998</v>
      </c>
      <c r="J25" s="1">
        <v>24.7317</v>
      </c>
      <c r="K25" s="1">
        <v>34.562716666666702</v>
      </c>
      <c r="L25" s="1">
        <v>23.097433333333299</v>
      </c>
      <c r="M25" s="1">
        <v>1023.46005</v>
      </c>
      <c r="N25" s="1">
        <v>12.856483596345322</v>
      </c>
      <c r="O25" s="1">
        <v>3.3725410993509941</v>
      </c>
      <c r="P25" s="1">
        <v>6.2952222222222227</v>
      </c>
      <c r="T25" s="1">
        <v>5.0069008018505565</v>
      </c>
      <c r="U25" s="1">
        <v>0.49025555801455101</v>
      </c>
      <c r="V25" s="1">
        <v>9.7915971858949541E-2</v>
      </c>
    </row>
    <row r="30" spans="1:30">
      <c r="AC30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view="pageBreakPreview" topLeftCell="A2" zoomScaleNormal="100" zoomScaleSheetLayoutView="100" workbookViewId="0">
      <selection activeCell="G18" sqref="G18"/>
    </sheetView>
  </sheetViews>
  <sheetFormatPr defaultColWidth="8.875" defaultRowHeight="15.75"/>
  <cols>
    <col min="1" max="1" width="18.125" style="1" customWidth="1"/>
    <col min="2" max="2" width="12.375" style="1" customWidth="1"/>
    <col min="3" max="3" width="11.875" style="1" customWidth="1"/>
    <col min="4" max="16384" width="8.875" style="1"/>
  </cols>
  <sheetData>
    <row r="1" spans="1:3">
      <c r="B1" s="18" t="s">
        <v>156</v>
      </c>
      <c r="C1" s="18" t="s">
        <v>155</v>
      </c>
    </row>
    <row r="2" spans="1:3">
      <c r="A2" s="31" t="s">
        <v>7</v>
      </c>
    </row>
    <row r="3" spans="1:3">
      <c r="A3" s="31" t="s">
        <v>8</v>
      </c>
    </row>
    <row r="4" spans="1:3">
      <c r="A4" s="31" t="s">
        <v>29</v>
      </c>
    </row>
    <row r="5" spans="1:3">
      <c r="A5" s="31" t="s">
        <v>25</v>
      </c>
    </row>
    <row r="6" spans="1:3">
      <c r="A6" s="31" t="s">
        <v>162</v>
      </c>
      <c r="B6" s="1" t="s">
        <v>196</v>
      </c>
    </row>
    <row r="7" spans="1:3">
      <c r="A7" s="31" t="s">
        <v>163</v>
      </c>
      <c r="B7" s="1" t="s">
        <v>200</v>
      </c>
    </row>
    <row r="8" spans="1:3">
      <c r="A8" s="31" t="s">
        <v>164</v>
      </c>
      <c r="B8" s="1" t="s">
        <v>201</v>
      </c>
    </row>
    <row r="9" spans="1:3">
      <c r="A9" s="31" t="s">
        <v>165</v>
      </c>
      <c r="B9" s="1" t="s">
        <v>202</v>
      </c>
    </row>
    <row r="10" spans="1:3">
      <c r="A10" s="31" t="s">
        <v>166</v>
      </c>
      <c r="B10" s="1" t="s">
        <v>203</v>
      </c>
    </row>
    <row r="11" spans="1:3">
      <c r="A11" s="31" t="s">
        <v>167</v>
      </c>
      <c r="B11" s="1" t="s">
        <v>197</v>
      </c>
    </row>
    <row r="12" spans="1:3">
      <c r="A12" s="31" t="s">
        <v>168</v>
      </c>
      <c r="B12" s="1" t="s">
        <v>197</v>
      </c>
    </row>
    <row r="13" spans="1:3">
      <c r="A13" s="31" t="s">
        <v>169</v>
      </c>
      <c r="B13" s="1" t="s">
        <v>198</v>
      </c>
    </row>
    <row r="14" spans="1:3">
      <c r="A14" s="31" t="s">
        <v>170</v>
      </c>
      <c r="B14" s="1" t="s">
        <v>199</v>
      </c>
    </row>
    <row r="15" spans="1:3">
      <c r="A15" s="31" t="s">
        <v>176</v>
      </c>
      <c r="B15" s="1" t="s">
        <v>206</v>
      </c>
      <c r="C15" s="1" t="s">
        <v>204</v>
      </c>
    </row>
    <row r="16" spans="1:3">
      <c r="A16" s="31" t="s">
        <v>177</v>
      </c>
      <c r="B16" s="1" t="s">
        <v>206</v>
      </c>
      <c r="C16" s="1" t="s">
        <v>205</v>
      </c>
    </row>
    <row r="17" spans="1:3">
      <c r="A17" s="31" t="s">
        <v>178</v>
      </c>
      <c r="B17" s="1" t="s">
        <v>208</v>
      </c>
      <c r="C17" s="1" t="s">
        <v>207</v>
      </c>
    </row>
    <row r="18" spans="1:3">
      <c r="A18" s="31" t="s">
        <v>229</v>
      </c>
      <c r="B18" s="1" t="s">
        <v>202</v>
      </c>
    </row>
    <row r="19" spans="1:3">
      <c r="A19" s="31" t="s">
        <v>180</v>
      </c>
      <c r="B19" s="1" t="s">
        <v>202</v>
      </c>
    </row>
    <row r="20" spans="1:3">
      <c r="A20" s="31" t="s">
        <v>181</v>
      </c>
      <c r="B20" s="1" t="s">
        <v>202</v>
      </c>
    </row>
    <row r="21" spans="1:3">
      <c r="A21" s="31" t="s">
        <v>182</v>
      </c>
      <c r="C21" s="1" t="s">
        <v>209</v>
      </c>
    </row>
    <row r="22" spans="1:3">
      <c r="A22" s="31" t="s">
        <v>183</v>
      </c>
      <c r="B22" s="1" t="s">
        <v>202</v>
      </c>
      <c r="C22" s="1" t="s">
        <v>210</v>
      </c>
    </row>
    <row r="23" spans="1:3">
      <c r="A23" s="31" t="s">
        <v>184</v>
      </c>
      <c r="B23" s="1" t="s">
        <v>202</v>
      </c>
      <c r="C23" s="1" t="s">
        <v>211</v>
      </c>
    </row>
    <row r="24" spans="1:3">
      <c r="A24" s="31" t="s">
        <v>185</v>
      </c>
      <c r="C24" s="1" t="s">
        <v>212</v>
      </c>
    </row>
    <row r="25" spans="1:3">
      <c r="A25" s="31" t="s">
        <v>186</v>
      </c>
      <c r="B25" s="1" t="s">
        <v>213</v>
      </c>
      <c r="C25" s="1" t="s">
        <v>214</v>
      </c>
    </row>
    <row r="26" spans="1:3">
      <c r="A26" s="31" t="s">
        <v>187</v>
      </c>
      <c r="B26" s="1" t="s">
        <v>213</v>
      </c>
      <c r="C26" s="1" t="s">
        <v>215</v>
      </c>
    </row>
    <row r="27" spans="1:3">
      <c r="A27" s="31" t="s">
        <v>188</v>
      </c>
    </row>
    <row r="28" spans="1:3">
      <c r="A28" s="31" t="s">
        <v>189</v>
      </c>
    </row>
    <row r="29" spans="1:3">
      <c r="A29" s="32" t="s">
        <v>190</v>
      </c>
      <c r="B29" s="1" t="s">
        <v>216</v>
      </c>
      <c r="C29" s="1" t="s">
        <v>217</v>
      </c>
    </row>
    <row r="30" spans="1:3">
      <c r="A30" s="31" t="s">
        <v>191</v>
      </c>
    </row>
    <row r="31" spans="1:3">
      <c r="A31" s="3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Cruise</vt:lpstr>
      <vt:lpstr>Count</vt:lpstr>
      <vt:lpstr>Descrip1</vt:lpstr>
      <vt:lpstr>Size</vt:lpstr>
      <vt:lpstr>Descrip2</vt:lpstr>
      <vt:lpstr>Environ</vt:lpstr>
      <vt:lpstr>Descrip3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Chen, Yen-Ting</cp:lastModifiedBy>
  <cp:lastPrinted>2015-10-06T03:08:58Z</cp:lastPrinted>
  <dcterms:created xsi:type="dcterms:W3CDTF">2015-04-22T06:34:34Z</dcterms:created>
  <dcterms:modified xsi:type="dcterms:W3CDTF">2020-11-26T09:34:30Z</dcterms:modified>
</cp:coreProperties>
</file>