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23250" windowHeight="9495" activeTab="3"/>
  </bookViews>
  <sheets>
    <sheet name="Main" sheetId="1" r:id="rId1"/>
    <sheet name="Import" sheetId="2" r:id="rId2"/>
    <sheet name="Indicators" sheetId="3" r:id="rId3"/>
    <sheet name="Indicators Visualization" sheetId="4" r:id="rId4"/>
    <sheet name="Lists" sheetId="5" state="hidden" r:id="rId5"/>
    <sheet name="Indicators Visualization Bus" sheetId="6" r:id="rId6"/>
  </sheets>
  <definedNames>
    <definedName name="DieStructure">Lists!$B$6:$B$8</definedName>
    <definedName name="Lato_Start_WW">Lists!$C$6:$C$13</definedName>
    <definedName name="Steps">Lists!$D$6:$D$8</definedName>
    <definedName name="TestPrograms">Lists!$E$6:$E$14</definedName>
  </definedNames>
  <calcPr calcId="145621"/>
</workbook>
</file>

<file path=xl/calcChain.xml><?xml version="1.0" encoding="utf-8"?>
<calcChain xmlns="http://schemas.openxmlformats.org/spreadsheetml/2006/main">
  <c r="O39" i="6" l="1"/>
  <c r="J39" i="6"/>
  <c r="Q39" i="6" s="1"/>
  <c r="W38" i="6"/>
  <c r="U38" i="6"/>
  <c r="R38" i="6"/>
  <c r="S38" i="6" s="1"/>
  <c r="L38" i="6"/>
  <c r="W37" i="6"/>
  <c r="U37" i="6"/>
  <c r="R37" i="6"/>
  <c r="S37" i="6" s="1"/>
  <c r="L37" i="6"/>
  <c r="W36" i="6"/>
  <c r="U36" i="6"/>
  <c r="R36" i="6"/>
  <c r="S36" i="6" s="1"/>
  <c r="L36" i="6"/>
  <c r="W35" i="6"/>
  <c r="U35" i="6"/>
  <c r="S35" i="6"/>
  <c r="R35" i="6"/>
  <c r="L35" i="6"/>
  <c r="W34" i="6"/>
  <c r="U34" i="6"/>
  <c r="R34" i="6"/>
  <c r="S34" i="6" s="1"/>
  <c r="L34" i="6"/>
  <c r="W33" i="6"/>
  <c r="U33" i="6"/>
  <c r="R33" i="6"/>
  <c r="S33" i="6" s="1"/>
  <c r="L33" i="6"/>
  <c r="W32" i="6"/>
  <c r="U32" i="6"/>
  <c r="R32" i="6"/>
  <c r="S32" i="6" s="1"/>
  <c r="L32" i="6"/>
  <c r="W31" i="6"/>
  <c r="U31" i="6"/>
  <c r="R31" i="6"/>
  <c r="S31" i="6" s="1"/>
  <c r="L31" i="6"/>
  <c r="W30" i="6"/>
  <c r="U30" i="6"/>
  <c r="R30" i="6"/>
  <c r="S30" i="6" s="1"/>
  <c r="L30" i="6"/>
  <c r="W29" i="6"/>
  <c r="U29" i="6"/>
  <c r="R29" i="6"/>
  <c r="S29" i="6" s="1"/>
  <c r="L29" i="6"/>
  <c r="W28" i="6"/>
  <c r="U28" i="6"/>
  <c r="R28" i="6"/>
  <c r="S28" i="6" s="1"/>
  <c r="L28" i="6"/>
  <c r="W27" i="6"/>
  <c r="U27" i="6"/>
  <c r="S27" i="6"/>
  <c r="R27" i="6"/>
  <c r="L27" i="6"/>
  <c r="W26" i="6"/>
  <c r="U26" i="6"/>
  <c r="U39" i="6" s="1"/>
  <c r="R26" i="6"/>
  <c r="L26" i="6"/>
  <c r="J23" i="6"/>
  <c r="P23" i="6" s="1"/>
  <c r="W22" i="6"/>
  <c r="U22" i="6"/>
  <c r="R22" i="6"/>
  <c r="S22" i="6" s="1"/>
  <c r="O22" i="6"/>
  <c r="N22" i="6"/>
  <c r="L22" i="6"/>
  <c r="W21" i="6"/>
  <c r="U21" i="6"/>
  <c r="R21" i="6"/>
  <c r="S21" i="6" s="1"/>
  <c r="N21" i="6"/>
  <c r="O21" i="6" s="1"/>
  <c r="L21" i="6"/>
  <c r="W20" i="6"/>
  <c r="U20" i="6"/>
  <c r="R20" i="6"/>
  <c r="S20" i="6" s="1"/>
  <c r="N20" i="6"/>
  <c r="O20" i="6" s="1"/>
  <c r="L20" i="6"/>
  <c r="W19" i="6"/>
  <c r="U19" i="6"/>
  <c r="R19" i="6"/>
  <c r="S19" i="6" s="1"/>
  <c r="N19" i="6"/>
  <c r="O19" i="6" s="1"/>
  <c r="L19" i="6"/>
  <c r="W18" i="6"/>
  <c r="U18" i="6"/>
  <c r="R18" i="6"/>
  <c r="S18" i="6" s="1"/>
  <c r="O18" i="6"/>
  <c r="N18" i="6"/>
  <c r="L18" i="6"/>
  <c r="W17" i="6"/>
  <c r="U17" i="6"/>
  <c r="R17" i="6"/>
  <c r="S17" i="6" s="1"/>
  <c r="N17" i="6"/>
  <c r="O17" i="6" s="1"/>
  <c r="L17" i="6"/>
  <c r="W16" i="6"/>
  <c r="U16" i="6"/>
  <c r="R16" i="6"/>
  <c r="S16" i="6" s="1"/>
  <c r="N16" i="6"/>
  <c r="O16" i="6" s="1"/>
  <c r="L16" i="6"/>
  <c r="W15" i="6"/>
  <c r="U15" i="6"/>
  <c r="R15" i="6"/>
  <c r="S15" i="6" s="1"/>
  <c r="N15" i="6"/>
  <c r="O15" i="6" s="1"/>
  <c r="L15" i="6"/>
  <c r="W14" i="6"/>
  <c r="U14" i="6"/>
  <c r="R14" i="6"/>
  <c r="S14" i="6" s="1"/>
  <c r="O14" i="6"/>
  <c r="N14" i="6"/>
  <c r="L14" i="6"/>
  <c r="W13" i="6"/>
  <c r="U13" i="6"/>
  <c r="R13" i="6"/>
  <c r="S13" i="6" s="1"/>
  <c r="N13" i="6"/>
  <c r="O13" i="6" s="1"/>
  <c r="L13" i="6"/>
  <c r="W12" i="6"/>
  <c r="U12" i="6"/>
  <c r="R12" i="6"/>
  <c r="S12" i="6" s="1"/>
  <c r="N12" i="6"/>
  <c r="O12" i="6" s="1"/>
  <c r="L12" i="6"/>
  <c r="W11" i="6"/>
  <c r="U11" i="6"/>
  <c r="R11" i="6"/>
  <c r="S11" i="6" s="1"/>
  <c r="N11" i="6"/>
  <c r="O11" i="6" s="1"/>
  <c r="L11" i="6"/>
  <c r="W10" i="6"/>
  <c r="U10" i="6"/>
  <c r="R10" i="6"/>
  <c r="O10" i="6"/>
  <c r="N10" i="6"/>
  <c r="L10" i="6"/>
  <c r="X11" i="4"/>
  <c r="X12" i="4"/>
  <c r="X13" i="4"/>
  <c r="X14" i="4"/>
  <c r="X15" i="4"/>
  <c r="X16" i="4"/>
  <c r="X17" i="4"/>
  <c r="X18" i="4"/>
  <c r="X19" i="4"/>
  <c r="X20" i="4"/>
  <c r="X21" i="4"/>
  <c r="X22" i="4"/>
  <c r="X10" i="4"/>
  <c r="X38" i="4"/>
  <c r="X37" i="4"/>
  <c r="X36" i="4"/>
  <c r="X35" i="4"/>
  <c r="X34" i="4"/>
  <c r="X33" i="4"/>
  <c r="X32" i="4"/>
  <c r="X31" i="4"/>
  <c r="X30" i="4"/>
  <c r="X29" i="4"/>
  <c r="X28" i="4"/>
  <c r="X27" i="4"/>
  <c r="X26" i="4"/>
  <c r="V38" i="4"/>
  <c r="V37" i="4"/>
  <c r="V36" i="4"/>
  <c r="V35" i="4"/>
  <c r="V34" i="4"/>
  <c r="V33" i="4"/>
  <c r="V32" i="4"/>
  <c r="V31" i="4"/>
  <c r="V30" i="4"/>
  <c r="V29" i="4"/>
  <c r="V28" i="4"/>
  <c r="V27" i="4"/>
  <c r="V26" i="4"/>
  <c r="V11" i="4"/>
  <c r="V12" i="4"/>
  <c r="V13" i="4"/>
  <c r="V14" i="4"/>
  <c r="V15" i="4"/>
  <c r="V16" i="4"/>
  <c r="V17" i="4"/>
  <c r="V18" i="4"/>
  <c r="V19" i="4"/>
  <c r="V20" i="4"/>
  <c r="V21" i="4"/>
  <c r="V22" i="4"/>
  <c r="V10" i="4"/>
  <c r="O11" i="4"/>
  <c r="P11" i="4" s="1"/>
  <c r="O12" i="4"/>
  <c r="P12" i="4" s="1"/>
  <c r="O13" i="4"/>
  <c r="P13" i="4" s="1"/>
  <c r="O14" i="4"/>
  <c r="P14" i="4" s="1"/>
  <c r="O15" i="4"/>
  <c r="P15" i="4" s="1"/>
  <c r="O16" i="4"/>
  <c r="P16" i="4" s="1"/>
  <c r="O17" i="4"/>
  <c r="P17" i="4" s="1"/>
  <c r="O18" i="4"/>
  <c r="P18" i="4" s="1"/>
  <c r="O19" i="4"/>
  <c r="P19" i="4" s="1"/>
  <c r="O20" i="4"/>
  <c r="P20" i="4" s="1"/>
  <c r="O21" i="4"/>
  <c r="P21" i="4" s="1"/>
  <c r="O22" i="4"/>
  <c r="P22" i="4" s="1"/>
  <c r="O10" i="4"/>
  <c r="P10" i="4" s="1"/>
  <c r="K39" i="4"/>
  <c r="S38" i="4"/>
  <c r="T38" i="4" s="1"/>
  <c r="M38" i="4"/>
  <c r="S37" i="4"/>
  <c r="T37" i="4" s="1"/>
  <c r="M37" i="4"/>
  <c r="S36" i="4"/>
  <c r="T36" i="4" s="1"/>
  <c r="M36" i="4"/>
  <c r="S35" i="4"/>
  <c r="T35" i="4" s="1"/>
  <c r="M35" i="4"/>
  <c r="S34" i="4"/>
  <c r="T34" i="4" s="1"/>
  <c r="M34" i="4"/>
  <c r="S33" i="4"/>
  <c r="T33" i="4" s="1"/>
  <c r="M33" i="4"/>
  <c r="S32" i="4"/>
  <c r="T32" i="4" s="1"/>
  <c r="M32" i="4"/>
  <c r="S31" i="4"/>
  <c r="T31" i="4" s="1"/>
  <c r="M31" i="4"/>
  <c r="S30" i="4"/>
  <c r="T30" i="4" s="1"/>
  <c r="M30" i="4"/>
  <c r="S29" i="4"/>
  <c r="T29" i="4" s="1"/>
  <c r="M29" i="4"/>
  <c r="S28" i="4"/>
  <c r="T28" i="4" s="1"/>
  <c r="M28" i="4"/>
  <c r="S27" i="4"/>
  <c r="T27" i="4" s="1"/>
  <c r="M27" i="4"/>
  <c r="S26" i="4"/>
  <c r="M26" i="4"/>
  <c r="K23" i="4"/>
  <c r="Q23" i="4" s="1"/>
  <c r="S11" i="4"/>
  <c r="T11" i="4" s="1"/>
  <c r="S12" i="4"/>
  <c r="T12" i="4" s="1"/>
  <c r="S13" i="4"/>
  <c r="T13" i="4" s="1"/>
  <c r="S14" i="4"/>
  <c r="T14" i="4" s="1"/>
  <c r="S15" i="4"/>
  <c r="T15" i="4" s="1"/>
  <c r="S16" i="4"/>
  <c r="T16" i="4" s="1"/>
  <c r="S17" i="4"/>
  <c r="T17" i="4" s="1"/>
  <c r="S18" i="4"/>
  <c r="T18" i="4" s="1"/>
  <c r="S19" i="4"/>
  <c r="T19" i="4" s="1"/>
  <c r="S20" i="4"/>
  <c r="T20" i="4" s="1"/>
  <c r="S21" i="4"/>
  <c r="T21" i="4" s="1"/>
  <c r="S22" i="4"/>
  <c r="T22" i="4" s="1"/>
  <c r="S10" i="4"/>
  <c r="T10" i="4" s="1"/>
  <c r="M11" i="4"/>
  <c r="M12" i="4"/>
  <c r="M13" i="4"/>
  <c r="M14" i="4"/>
  <c r="M15" i="4"/>
  <c r="M16" i="4"/>
  <c r="M17" i="4"/>
  <c r="M18" i="4"/>
  <c r="M19" i="4"/>
  <c r="M20" i="4"/>
  <c r="M21" i="4"/>
  <c r="M22" i="4"/>
  <c r="M10" i="4"/>
  <c r="N23" i="6" l="1"/>
  <c r="R39" i="6"/>
  <c r="R23" i="6"/>
  <c r="W23" i="6"/>
  <c r="Q23" i="6"/>
  <c r="W39" i="6"/>
  <c r="U23" i="6"/>
  <c r="O23" i="6"/>
  <c r="S26" i="6"/>
  <c r="S39" i="6" s="1"/>
  <c r="N39" i="6"/>
  <c r="S10" i="6"/>
  <c r="S23" i="6" s="1"/>
  <c r="P39" i="6"/>
  <c r="X23" i="4"/>
  <c r="V39" i="4"/>
  <c r="X39" i="4"/>
  <c r="V23" i="4"/>
  <c r="T23" i="4"/>
  <c r="S23" i="4"/>
  <c r="O23" i="4"/>
  <c r="R23" i="4"/>
  <c r="P23" i="4"/>
  <c r="S39" i="4"/>
  <c r="T26" i="4"/>
  <c r="T39" i="4" s="1"/>
  <c r="O39" i="4"/>
  <c r="P39" i="4"/>
  <c r="Q39" i="4"/>
  <c r="R39" i="4"/>
</calcChain>
</file>

<file path=xl/comments1.xml><?xml version="1.0" encoding="utf-8"?>
<comments xmlns="http://schemas.openxmlformats.org/spreadsheetml/2006/main">
  <authors>
    <author>Nus, Yevgeni</author>
  </authors>
  <commentList>
    <comment ref="D2" authorId="0">
      <text>
        <r>
          <rPr>
            <b/>
            <sz val="9"/>
            <color indexed="81"/>
            <rFont val="Tahoma"/>
            <family val="2"/>
          </rPr>
          <t>Die Structure
Default Value is "2+2"
Should allow single selection. 
Should show the selection.
Selecting range from the saved data in the framework.
Current selection influence the availiable values in the rest of the Filters.</t>
        </r>
        <r>
          <rPr>
            <sz val="9"/>
            <color indexed="81"/>
            <rFont val="Tahoma"/>
            <family val="2"/>
          </rPr>
          <t xml:space="preserve">
</t>
        </r>
      </text>
    </comment>
    <comment ref="D4" authorId="0">
      <text>
        <r>
          <rPr>
            <b/>
            <sz val="9"/>
            <color indexed="81"/>
            <rFont val="Tahoma"/>
            <family val="2"/>
          </rPr>
          <t>Start WW:
Default Value is "All"
Should allow multi selection. 
Should show the selection.
Selecting range from the saved data in the framework.
Selected range depends on the Step and Test Program Filters.</t>
        </r>
        <r>
          <rPr>
            <sz val="9"/>
            <color indexed="81"/>
            <rFont val="Tahoma"/>
            <family val="2"/>
          </rPr>
          <t xml:space="preserve">
</t>
        </r>
      </text>
    </comment>
    <comment ref="F4" authorId="0">
      <text>
        <r>
          <rPr>
            <b/>
            <sz val="9"/>
            <color indexed="81"/>
            <rFont val="Tahoma"/>
            <family val="2"/>
          </rPr>
          <t>Step:
Default Value is "All"
Should allow multi selection. 
Should show the selection.
Selecting range depends on the Start WW and Test Program Filters.
The step can be extracted from the relevant Test Programs (Char number 10 in the TP name)</t>
        </r>
        <r>
          <rPr>
            <sz val="9"/>
            <color indexed="81"/>
            <rFont val="Tahoma"/>
            <family val="2"/>
          </rPr>
          <t xml:space="preserve">
</t>
        </r>
      </text>
    </comment>
    <comment ref="H4" authorId="0">
      <text>
        <r>
          <rPr>
            <b/>
            <sz val="9"/>
            <color indexed="81"/>
            <rFont val="Tahoma"/>
            <family val="2"/>
          </rPr>
          <t xml:space="preserve">Test Program:
Default Value is "All"
Should allow multi selection. 
Should show the selection.
Selecting range depends on the Start WW and Step Filter.
</t>
        </r>
        <r>
          <rPr>
            <sz val="9"/>
            <color indexed="81"/>
            <rFont val="Tahoma"/>
            <family val="2"/>
          </rPr>
          <t xml:space="preserve">
</t>
        </r>
      </text>
    </comment>
    <comment ref="I9" authorId="0">
      <text>
        <r>
          <rPr>
            <b/>
            <sz val="9"/>
            <color indexed="81"/>
            <rFont val="Tahoma"/>
            <family val="2"/>
          </rPr>
          <t xml:space="preserve">VMin (Baseline)
Calculated on the same population as initial modeling were performed. </t>
        </r>
        <r>
          <rPr>
            <sz val="9"/>
            <color indexed="81"/>
            <rFont val="Tahoma"/>
            <family val="2"/>
          </rPr>
          <t xml:space="preserve">
</t>
        </r>
      </text>
    </comment>
    <comment ref="J9" authorId="0">
      <text>
        <r>
          <rPr>
            <b/>
            <sz val="9"/>
            <color indexed="81"/>
            <rFont val="Tahoma"/>
            <family val="2"/>
          </rPr>
          <t xml:space="preserve">VMin (Baseline)
Calculated on the same population as initial modeling were performed. </t>
        </r>
      </text>
    </comment>
    <comment ref="L9" authorId="0">
      <text>
        <r>
          <rPr>
            <b/>
            <sz val="9"/>
            <color indexed="81"/>
            <rFont val="Tahoma"/>
            <family val="2"/>
          </rPr>
          <t>Average Vmin</t>
        </r>
        <r>
          <rPr>
            <sz val="9"/>
            <color indexed="81"/>
            <rFont val="Tahoma"/>
            <family val="2"/>
          </rPr>
          <t xml:space="preserve">
</t>
        </r>
      </text>
    </comment>
    <comment ref="M9" authorId="0">
      <text>
        <r>
          <rPr>
            <b/>
            <sz val="9"/>
            <color indexed="81"/>
            <rFont val="Tahoma"/>
            <family val="2"/>
          </rPr>
          <t>VMin Change Percent:
(VMin(Baseline)-VMin)/VMin (Baseline)</t>
        </r>
        <r>
          <rPr>
            <sz val="9"/>
            <color indexed="81"/>
            <rFont val="Tahoma"/>
            <family val="2"/>
          </rPr>
          <t xml:space="preserve">
</t>
        </r>
      </text>
    </comment>
    <comment ref="N9" authorId="0">
      <text>
        <r>
          <rPr>
            <b/>
            <sz val="9"/>
            <color indexed="81"/>
            <rFont val="Tahoma"/>
            <family val="2"/>
          </rPr>
          <t>Average Number of Steps</t>
        </r>
        <r>
          <rPr>
            <sz val="9"/>
            <color indexed="81"/>
            <rFont val="Tahoma"/>
            <family val="2"/>
          </rPr>
          <t xml:space="preserve">
</t>
        </r>
      </text>
    </comment>
    <comment ref="O9" authorId="0">
      <text>
        <r>
          <rPr>
            <b/>
            <sz val="9"/>
            <color indexed="81"/>
            <rFont val="Tahoma"/>
            <family val="2"/>
          </rPr>
          <t>Saved Steps:
Number of Steps (Baseline)- Number of Steps</t>
        </r>
        <r>
          <rPr>
            <sz val="9"/>
            <color indexed="81"/>
            <rFont val="Tahoma"/>
            <family val="2"/>
          </rPr>
          <t xml:space="preserve">
</t>
        </r>
      </text>
    </comment>
    <comment ref="P9" authorId="0">
      <text>
        <r>
          <rPr>
            <b/>
            <sz val="9"/>
            <color indexed="81"/>
            <rFont val="Tahoma"/>
            <charset val="177"/>
          </rPr>
          <t>Saved Steps Percent:
Saved Steps/Number of Steps (Baseline)</t>
        </r>
        <r>
          <rPr>
            <sz val="9"/>
            <color indexed="81"/>
            <rFont val="Tahoma"/>
            <charset val="177"/>
          </rPr>
          <t xml:space="preserve">
</t>
        </r>
      </text>
    </comment>
    <comment ref="S9" authorId="0">
      <text>
        <r>
          <rPr>
            <b/>
            <sz val="9"/>
            <color indexed="81"/>
            <rFont val="Tahoma"/>
            <charset val="177"/>
          </rPr>
          <t>OverShoot:
Potential OverShoot+Certain Overshoot</t>
        </r>
        <r>
          <rPr>
            <sz val="9"/>
            <color indexed="81"/>
            <rFont val="Tahoma"/>
            <charset val="177"/>
          </rPr>
          <t xml:space="preserve">
</t>
        </r>
      </text>
    </comment>
    <comment ref="T9" authorId="0">
      <text>
        <r>
          <rPr>
            <b/>
            <sz val="9"/>
            <color indexed="81"/>
            <rFont val="Tahoma"/>
            <charset val="177"/>
          </rPr>
          <t>OverShoot Percent:
OverShoot/VMin Count</t>
        </r>
        <r>
          <rPr>
            <sz val="9"/>
            <color indexed="81"/>
            <rFont val="Tahoma"/>
            <charset val="177"/>
          </rPr>
          <t xml:space="preserve">
</t>
        </r>
      </text>
    </comment>
    <comment ref="V9" authorId="0">
      <text>
        <r>
          <rPr>
            <b/>
            <sz val="9"/>
            <color indexed="81"/>
            <rFont val="Tahoma"/>
            <charset val="177"/>
          </rPr>
          <t>Prediction Calculated Percent:
Prediction Calculated Count/VMin Count</t>
        </r>
        <r>
          <rPr>
            <sz val="9"/>
            <color indexed="81"/>
            <rFont val="Tahoma"/>
            <charset val="177"/>
          </rPr>
          <t xml:space="preserve">
</t>
        </r>
      </text>
    </comment>
    <comment ref="X9" authorId="0">
      <text>
        <r>
          <rPr>
            <b/>
            <sz val="9"/>
            <color indexed="81"/>
            <rFont val="Tahoma"/>
            <charset val="177"/>
          </rPr>
          <t>Prediction Used Percent:
Prediction Used Count/VMin Count</t>
        </r>
        <r>
          <rPr>
            <sz val="9"/>
            <color indexed="81"/>
            <rFont val="Tahoma"/>
            <charset val="177"/>
          </rPr>
          <t xml:space="preserve">
</t>
        </r>
      </text>
    </comment>
  </commentList>
</comments>
</file>

<file path=xl/comments2.xml><?xml version="1.0" encoding="utf-8"?>
<comments xmlns="http://schemas.openxmlformats.org/spreadsheetml/2006/main">
  <authors>
    <author>Nus, Yevgeni</author>
  </authors>
  <commentList>
    <comment ref="D2" authorId="0">
      <text>
        <r>
          <rPr>
            <b/>
            <sz val="9"/>
            <color indexed="81"/>
            <rFont val="Tahoma"/>
            <family val="2"/>
          </rPr>
          <t>Die Structure
Default Value is "2+2"
Should allow single selection. 
Should show the selection.
Selecting range from the saved data in the framework.
Current selection influence the availiable values in the rest of the Filters.</t>
        </r>
        <r>
          <rPr>
            <sz val="9"/>
            <color indexed="81"/>
            <rFont val="Tahoma"/>
            <family val="2"/>
          </rPr>
          <t xml:space="preserve">
</t>
        </r>
      </text>
    </comment>
    <comment ref="D4" authorId="0">
      <text>
        <r>
          <rPr>
            <b/>
            <sz val="9"/>
            <color indexed="81"/>
            <rFont val="Tahoma"/>
            <family val="2"/>
          </rPr>
          <t>Start WW:
Default Value is "All"
Should allow multi selection. 
Should show the selection.
Selecting range from the saved data in the framework.
Selected range depends on the Step and Test Program Filters.</t>
        </r>
        <r>
          <rPr>
            <sz val="9"/>
            <color indexed="81"/>
            <rFont val="Tahoma"/>
            <family val="2"/>
          </rPr>
          <t xml:space="preserve">
</t>
        </r>
      </text>
    </comment>
    <comment ref="F4" authorId="0">
      <text>
        <r>
          <rPr>
            <b/>
            <sz val="9"/>
            <color indexed="81"/>
            <rFont val="Tahoma"/>
            <family val="2"/>
          </rPr>
          <t>Step:
Default Value is "All"
Should allow multi selection. 
Should show the selection.
Selecting range depends on the Start WW and Test Program Filters.
The step can be extracted from the relevant Test Programs (Char number 10 in the TP name)</t>
        </r>
        <r>
          <rPr>
            <sz val="9"/>
            <color indexed="81"/>
            <rFont val="Tahoma"/>
            <family val="2"/>
          </rPr>
          <t xml:space="preserve">
</t>
        </r>
      </text>
    </comment>
    <comment ref="H4" authorId="0">
      <text>
        <r>
          <rPr>
            <b/>
            <sz val="9"/>
            <color indexed="81"/>
            <rFont val="Tahoma"/>
            <family val="2"/>
          </rPr>
          <t xml:space="preserve">Test Program:
Default Value is "All"
Should allow multi selection. 
Should show the selection.
Selecting range depends on the Start WW and Step Filter.
</t>
        </r>
        <r>
          <rPr>
            <sz val="9"/>
            <color indexed="81"/>
            <rFont val="Tahoma"/>
            <family val="2"/>
          </rPr>
          <t xml:space="preserve">
</t>
        </r>
      </text>
    </comment>
    <comment ref="H9" authorId="0">
      <text>
        <r>
          <rPr>
            <b/>
            <sz val="9"/>
            <color indexed="81"/>
            <rFont val="Tahoma"/>
            <family val="2"/>
          </rPr>
          <t xml:space="preserve">VMin (Baseline)
Calculated on the same population as initial modeling were performed. </t>
        </r>
        <r>
          <rPr>
            <sz val="9"/>
            <color indexed="81"/>
            <rFont val="Tahoma"/>
            <family val="2"/>
          </rPr>
          <t xml:space="preserve">
</t>
        </r>
      </text>
    </comment>
    <comment ref="I9" authorId="0">
      <text>
        <r>
          <rPr>
            <b/>
            <sz val="9"/>
            <color indexed="81"/>
            <rFont val="Tahoma"/>
            <family val="2"/>
          </rPr>
          <t xml:space="preserve">VMin (Baseline)
Calculated on the same population as initial modeling were performed. </t>
        </r>
      </text>
    </comment>
    <comment ref="K9" authorId="0">
      <text>
        <r>
          <rPr>
            <b/>
            <sz val="9"/>
            <color indexed="81"/>
            <rFont val="Tahoma"/>
            <family val="2"/>
          </rPr>
          <t>Average Vmin</t>
        </r>
        <r>
          <rPr>
            <sz val="9"/>
            <color indexed="81"/>
            <rFont val="Tahoma"/>
            <family val="2"/>
          </rPr>
          <t xml:space="preserve">
</t>
        </r>
      </text>
    </comment>
    <comment ref="L9" authorId="0">
      <text>
        <r>
          <rPr>
            <b/>
            <sz val="9"/>
            <color indexed="81"/>
            <rFont val="Tahoma"/>
            <family val="2"/>
          </rPr>
          <t>VMin Change Percent:
(VMin(Baseline)-VMin)/VMin (Baseline)</t>
        </r>
        <r>
          <rPr>
            <sz val="9"/>
            <color indexed="81"/>
            <rFont val="Tahoma"/>
            <family val="2"/>
          </rPr>
          <t xml:space="preserve">
</t>
        </r>
      </text>
    </comment>
    <comment ref="M9" authorId="0">
      <text>
        <r>
          <rPr>
            <b/>
            <sz val="9"/>
            <color indexed="81"/>
            <rFont val="Tahoma"/>
            <family val="2"/>
          </rPr>
          <t>Average Number of Steps</t>
        </r>
        <r>
          <rPr>
            <sz val="9"/>
            <color indexed="81"/>
            <rFont val="Tahoma"/>
            <family val="2"/>
          </rPr>
          <t xml:space="preserve">
</t>
        </r>
      </text>
    </comment>
    <comment ref="N9" authorId="0">
      <text>
        <r>
          <rPr>
            <b/>
            <sz val="9"/>
            <color indexed="81"/>
            <rFont val="Tahoma"/>
            <family val="2"/>
          </rPr>
          <t>Saved Steps:
Number of Steps (Baseline)- Number of Steps</t>
        </r>
        <r>
          <rPr>
            <sz val="9"/>
            <color indexed="81"/>
            <rFont val="Tahoma"/>
            <family val="2"/>
          </rPr>
          <t xml:space="preserve">
</t>
        </r>
      </text>
    </comment>
    <comment ref="O9" authorId="0">
      <text>
        <r>
          <rPr>
            <b/>
            <sz val="9"/>
            <color indexed="81"/>
            <rFont val="Tahoma"/>
            <charset val="177"/>
          </rPr>
          <t>Saved Steps Percent:
Saved Steps/Number of Steps (Baseline)</t>
        </r>
        <r>
          <rPr>
            <sz val="9"/>
            <color indexed="81"/>
            <rFont val="Tahoma"/>
            <charset val="177"/>
          </rPr>
          <t xml:space="preserve">
</t>
        </r>
      </text>
    </comment>
    <comment ref="R9" authorId="0">
      <text>
        <r>
          <rPr>
            <b/>
            <sz val="9"/>
            <color indexed="81"/>
            <rFont val="Tahoma"/>
            <charset val="177"/>
          </rPr>
          <t>OverShoot:
Potential OverShoot+Certain Overshoot</t>
        </r>
        <r>
          <rPr>
            <sz val="9"/>
            <color indexed="81"/>
            <rFont val="Tahoma"/>
            <charset val="177"/>
          </rPr>
          <t xml:space="preserve">
</t>
        </r>
      </text>
    </comment>
    <comment ref="S9" authorId="0">
      <text>
        <r>
          <rPr>
            <b/>
            <sz val="9"/>
            <color indexed="81"/>
            <rFont val="Tahoma"/>
            <charset val="177"/>
          </rPr>
          <t>OverShoot Percent:
OverShoot/VMin Count</t>
        </r>
        <r>
          <rPr>
            <sz val="9"/>
            <color indexed="81"/>
            <rFont val="Tahoma"/>
            <charset val="177"/>
          </rPr>
          <t xml:space="preserve">
</t>
        </r>
      </text>
    </comment>
    <comment ref="U9" authorId="0">
      <text>
        <r>
          <rPr>
            <b/>
            <sz val="9"/>
            <color indexed="81"/>
            <rFont val="Tahoma"/>
            <charset val="177"/>
          </rPr>
          <t>Prediction Calculated Percent:
Prediction Calculated Count/VMin Count</t>
        </r>
        <r>
          <rPr>
            <sz val="9"/>
            <color indexed="81"/>
            <rFont val="Tahoma"/>
            <charset val="177"/>
          </rPr>
          <t xml:space="preserve">
</t>
        </r>
      </text>
    </comment>
    <comment ref="W9" authorId="0">
      <text>
        <r>
          <rPr>
            <b/>
            <sz val="9"/>
            <color indexed="81"/>
            <rFont val="Tahoma"/>
            <charset val="177"/>
          </rPr>
          <t>Prediction Used Percent:
Prediction Used Count/VMin Count</t>
        </r>
        <r>
          <rPr>
            <sz val="9"/>
            <color indexed="81"/>
            <rFont val="Tahoma"/>
            <charset val="177"/>
          </rPr>
          <t xml:space="preserve">
</t>
        </r>
      </text>
    </comment>
  </commentList>
</comments>
</file>

<file path=xl/sharedStrings.xml><?xml version="1.0" encoding="utf-8"?>
<sst xmlns="http://schemas.openxmlformats.org/spreadsheetml/2006/main" count="302" uniqueCount="93">
  <si>
    <t>ID</t>
  </si>
  <si>
    <t>Category</t>
  </si>
  <si>
    <t>Requirement</t>
  </si>
  <si>
    <t>Priority</t>
  </si>
  <si>
    <t>Comments</t>
  </si>
  <si>
    <t>Author, Date</t>
  </si>
  <si>
    <t>General</t>
  </si>
  <si>
    <t>Import</t>
  </si>
  <si>
    <t>The system will be able to import and parse results from string, parametric and raw test data results tables</t>
  </si>
  <si>
    <t>Indicators</t>
  </si>
  <si>
    <t>Nus, Yevgeni 21/08/14</t>
  </si>
  <si>
    <t>Nus, Yevgeni 21/08/15</t>
  </si>
  <si>
    <t>Nus, Yevgeni 21/08/16</t>
  </si>
  <si>
    <t>The system will enable the calculations of indicators on BDW Class Vmin prediction</t>
  </si>
  <si>
    <t>The system will capture Vmin distributions, saved steps and overshoot indicators on BDW Class populations</t>
  </si>
  <si>
    <t>Eligible TSs for import</t>
  </si>
  <si>
    <t>High</t>
  </si>
  <si>
    <t>String results</t>
  </si>
  <si>
    <t>0.9691|0.9991|1.2675|0.9691|3|FON|1326000000|0.0100||13|0|NA</t>
  </si>
  <si>
    <t>Prediction results</t>
  </si>
  <si>
    <t>Population</t>
  </si>
  <si>
    <t>Data aggregation</t>
  </si>
  <si>
    <r>
      <t>The system will enable the calculation of indicators based on results from MDS_Unit_string_test_Result. All of the Vmin searches results are printed into MDS_Unit_string_test_Result.
The format in which the Vmin results are captured in MDS_Unit_string_test_Result is:
Raw Vmin|Raw Vmin+GB|Max range Vmin|Start point|..|..|Frequency  |Resolution|..|..|Steps|..
The relevant parts for the calculations are:</t>
    </r>
    <r>
      <rPr>
        <b/>
        <sz val="11"/>
        <color theme="1"/>
        <rFont val="Arial"/>
        <family val="2"/>
        <scheme val="minor"/>
      </rPr>
      <t xml:space="preserve"> Raw Vmin(1), Raw Vmin+GB(2), Steps(11), Start Point(4)</t>
    </r>
  </si>
  <si>
    <r>
      <t>The system will enable the calculation of indicators based on prediction values which are captured in MDS_Unit_Raw_Test_Data.
The name of the prediction tokens will hold the domain+corner of the prediction values (DFF_PBIC_S1_&lt;Domain&gt;&lt;Corner&gt;).
The format of the tokens values is as follows (the charachters &lt;&gt; are for demonstration purposes and are not part of the token's value):
&lt;BOM Group1&gt;:|||||&lt;Prediction Value&gt;|||^&lt;BOM Group2&gt;:||||&lt;Prediction Value&gt;</t>
    </r>
    <r>
      <rPr>
        <b/>
        <sz val="11"/>
        <color theme="1"/>
        <rFont val="Arial"/>
        <family val="2"/>
        <scheme val="minor"/>
      </rPr>
      <t xml:space="preserve">
The number of pipes within a BOM group may vary from 1 token to another and is a dicect product of the number of predicted Flows for a speciphic group .</t>
    </r>
    <r>
      <rPr>
        <sz val="11"/>
        <color theme="1"/>
        <rFont val="Arial"/>
        <family val="2"/>
        <charset val="177"/>
        <scheme val="minor"/>
      </rPr>
      <t xml:space="preserve">
The ^ charachter is used to seperate the BOM groups and the | charachter is used to seperate the flows within the BOM group. The position of the Prediction Value (the serial number of the | charachter after which the prediction value is printed) within a BOM group represents its flow.
The prediction tokens for import are:
DFF_PBIC_S1_CLRP0
DFF_PBIC_S1_CLRP1
DFF_PBIC_S1_CLRPN
DFF_PBIC_S1_GTP0
DFF_PBIC_S1_GTP1
DFF_PBIC_S1_GTPN
DFF_PBIC_S1_IAP1
DFF_PBIC_S1_SAP0
DFF_PBIC_S1_SAP1
</t>
    </r>
  </si>
  <si>
    <t>BGA_ULT_1:||||0.98||||||||||^BGA_ULX_2:||||||||||||||</t>
  </si>
  <si>
    <t>The system will generate indicators per each Search Version (combination of Domain+Corner+Bin).
The indicators calculations will be based on tests with a valid raw Vmin value.
The indicators calculations will be based on units which have at least 1 valid Vmin result for 1 of the relevant tests.</t>
  </si>
  <si>
    <t>The indicators should be captured in the [VM2F_IndicatorsMain] table per TS per Search Version.</t>
  </si>
  <si>
    <r>
      <t xml:space="preserve">WHERE MDS_Lot_Oper_Testing_Session.Lots_Temperature=105
AND MDS_Lot_Oper_Testing_Session.Summary_Letter='A'
AND MDS_Unit_Testing_Bins.SubStructure_ID='UNIT'
AND MDS_Lot_Oper_Testing_Session.Operation=6881
AND MDS_Lot_Oper_Testing_Session.wip_env_id is not null
AND MDS_Lot_Oper_Testing_Session.Program_Or_BI_Recipe_Name like 'BDUUT3M22%' </t>
    </r>
    <r>
      <rPr>
        <i/>
        <sz val="11"/>
        <color theme="1"/>
        <rFont val="Arial"/>
        <family val="2"/>
        <scheme val="minor"/>
      </rPr>
      <t>--'BDUUT3M22E4CS064M00S416'</t>
    </r>
  </si>
  <si>
    <t>The system will import indicators only TSs with the following features:
1. Temperature is 105 for ULT or 95 for ULX
2. First TS for Lot (Usuallt have a greater number of units tested).
3. Substructure is Unit
4. Operation is 6881
5. Production TSs
6. The latest TP with sufficient number of units according to speciphic product</t>
  </si>
  <si>
    <t>Calculations per unit, test, group</t>
  </si>
  <si>
    <t>Calculations per unit, group</t>
  </si>
  <si>
    <t>Calculations per group</t>
  </si>
  <si>
    <r>
      <rPr>
        <b/>
        <sz val="11"/>
        <rFont val="Arial"/>
        <family val="2"/>
        <scheme val="minor"/>
      </rPr>
      <t>Unit_Max_Vmin</t>
    </r>
    <r>
      <rPr>
        <sz val="11"/>
        <rFont val="Arial"/>
        <family val="2"/>
        <scheme val="minor"/>
      </rPr>
      <t xml:space="preserve">=MAX(t1, t2, t3) (Target Value)
</t>
    </r>
    <r>
      <rPr>
        <b/>
        <sz val="11"/>
        <rFont val="Arial"/>
        <family val="2"/>
        <scheme val="minor"/>
      </rPr>
      <t>SV_Num_Of_steps</t>
    </r>
    <r>
      <rPr>
        <sz val="11"/>
        <rFont val="Arial"/>
        <family val="2"/>
        <scheme val="minor"/>
      </rPr>
      <t xml:space="preserve">=SUM(number_of_steps  t1,t2,t3)
</t>
    </r>
    <r>
      <rPr>
        <b/>
        <sz val="11"/>
        <rFont val="Arial"/>
        <family val="2"/>
        <scheme val="minor"/>
      </rPr>
      <t xml:space="preserve">Predicted Vmin </t>
    </r>
    <r>
      <rPr>
        <sz val="11"/>
        <rFont val="Arial"/>
        <family val="2"/>
        <scheme val="minor"/>
      </rPr>
      <t xml:space="preserve">(From Prediction DFFs)
</t>
    </r>
    <r>
      <rPr>
        <b/>
        <sz val="11"/>
        <rFont val="Arial"/>
        <family val="2"/>
        <scheme val="minor"/>
      </rPr>
      <t>Potential_OS</t>
    </r>
    <r>
      <rPr>
        <sz val="11"/>
        <rFont val="Arial"/>
        <family val="2"/>
        <scheme val="minor"/>
      </rPr>
      <t xml:space="preserve">: Predicted Vmin =Unit_Max_Vmin AND SV_Num_Of_steps=0 (on group)
</t>
    </r>
    <r>
      <rPr>
        <b/>
        <sz val="11"/>
        <rFont val="Arial"/>
        <family val="2"/>
        <scheme val="minor"/>
      </rPr>
      <t xml:space="preserve">Certain_OS: </t>
    </r>
    <r>
      <rPr>
        <sz val="11"/>
        <rFont val="Arial"/>
        <family val="2"/>
        <scheme val="minor"/>
      </rPr>
      <t xml:space="preserve"> Predicted Vmin &gt; Unit_Max_Vmin
</t>
    </r>
    <r>
      <rPr>
        <b/>
        <sz val="11"/>
        <rFont val="Arial"/>
        <family val="2"/>
        <scheme val="minor"/>
      </rPr>
      <t/>
    </r>
  </si>
  <si>
    <r>
      <rPr>
        <b/>
        <sz val="11"/>
        <rFont val="Arial"/>
        <family val="2"/>
        <scheme val="minor"/>
      </rPr>
      <t>Actual Vmin</t>
    </r>
    <r>
      <rPr>
        <sz val="11"/>
        <rFont val="Arial"/>
        <family val="2"/>
        <scheme val="minor"/>
      </rPr>
      <t xml:space="preserve">
</t>
    </r>
    <r>
      <rPr>
        <b/>
        <sz val="11"/>
        <rFont val="Arial"/>
        <family val="2"/>
        <scheme val="minor"/>
      </rPr>
      <t xml:space="preserve">Start Point </t>
    </r>
    <r>
      <rPr>
        <sz val="11"/>
        <rFont val="Arial"/>
        <family val="2"/>
        <scheme val="minor"/>
      </rPr>
      <t xml:space="preserve">
</t>
    </r>
    <r>
      <rPr>
        <b/>
        <sz val="11"/>
        <rFont val="Arial"/>
        <family val="2"/>
        <scheme val="minor"/>
      </rPr>
      <t>GBs</t>
    </r>
    <r>
      <rPr>
        <sz val="11"/>
        <rFont val="Arial"/>
        <family val="2"/>
        <scheme val="minor"/>
      </rPr>
      <t xml:space="preserve"> (String results_2-String results_1)</t>
    </r>
    <r>
      <rPr>
        <sz val="11"/>
        <rFont val="Arial"/>
        <family val="2"/>
        <scheme val="minor"/>
      </rPr>
      <t xml:space="preserve">
</t>
    </r>
    <r>
      <rPr>
        <b/>
        <sz val="11"/>
        <rFont val="Arial"/>
        <family val="2"/>
        <scheme val="minor"/>
      </rPr>
      <t>Number of Steps</t>
    </r>
  </si>
  <si>
    <t>Calculations TP</t>
  </si>
  <si>
    <r>
      <rPr>
        <b/>
        <sz val="11"/>
        <rFont val="Arial"/>
        <family val="2"/>
        <scheme val="minor"/>
      </rPr>
      <t xml:space="preserve">Total_tested: </t>
    </r>
    <r>
      <rPr>
        <sz val="11"/>
        <rFont val="Arial"/>
        <family val="2"/>
        <scheme val="minor"/>
      </rPr>
      <t xml:space="preserve">number of units in the TS
</t>
    </r>
  </si>
  <si>
    <t>BOMGROUP</t>
  </si>
  <si>
    <t>Domain</t>
  </si>
  <si>
    <t>Corner</t>
  </si>
  <si>
    <t>GroupID</t>
  </si>
  <si>
    <t>Bin</t>
  </si>
  <si>
    <t>Number of Steps</t>
  </si>
  <si>
    <t>VMin</t>
  </si>
  <si>
    <t xml:space="preserve"> Number of Steps (Baseline)</t>
  </si>
  <si>
    <t xml:space="preserve"> VMin (Baseline)</t>
  </si>
  <si>
    <t>Saved Steps</t>
  </si>
  <si>
    <t>Potential OverShoot</t>
  </si>
  <si>
    <t>Certain OverShoot</t>
  </si>
  <si>
    <t>OverShoot</t>
  </si>
  <si>
    <t>Prediction Used Count</t>
  </si>
  <si>
    <t>Prediction Justified Unused Count</t>
  </si>
  <si>
    <t>Prediction Unjustified Unused Count</t>
  </si>
  <si>
    <t>Prediction Unexplained Unused Count</t>
  </si>
  <si>
    <t>Prediction Used Percent</t>
  </si>
  <si>
    <t>ULT</t>
  </si>
  <si>
    <t>CLR</t>
  </si>
  <si>
    <t>P1</t>
  </si>
  <si>
    <t>PN</t>
  </si>
  <si>
    <t>GT</t>
  </si>
  <si>
    <t>P0</t>
  </si>
  <si>
    <t>IA</t>
  </si>
  <si>
    <t>SA</t>
  </si>
  <si>
    <t>Saved Steps Percent</t>
  </si>
  <si>
    <t>VMin Change Percent</t>
  </si>
  <si>
    <t>OverShoot Percent</t>
  </si>
  <si>
    <t>VMin Count</t>
  </si>
  <si>
    <t>ULX</t>
  </si>
  <si>
    <t>2+2</t>
  </si>
  <si>
    <t>2+3</t>
  </si>
  <si>
    <t>Start WW</t>
  </si>
  <si>
    <t>Lato_Start_WW</t>
  </si>
  <si>
    <t>Step</t>
  </si>
  <si>
    <t>Test Program</t>
  </si>
  <si>
    <t>Steps</t>
  </si>
  <si>
    <t>E</t>
  </si>
  <si>
    <t>F</t>
  </si>
  <si>
    <t>TestPrograms</t>
  </si>
  <si>
    <t>BDUUT3M22E4CSC64M00S416</t>
  </si>
  <si>
    <t>BDUUT3M22E3CSA64M00S416</t>
  </si>
  <si>
    <t>BDUUT3M22E4CS164N00S417</t>
  </si>
  <si>
    <t>BDUUT3M22E4CS064M00S416</t>
  </si>
  <si>
    <t>BDUUT3M22E4CSA64N00S417</t>
  </si>
  <si>
    <t>BDUUT3M22E4CS064N00S417</t>
  </si>
  <si>
    <t>BDUUT3M22E3CSB64M00S416</t>
  </si>
  <si>
    <t>BDUUT3M22E4CSD64M00S416</t>
  </si>
  <si>
    <t>ALL</t>
  </si>
  <si>
    <t>VMin Prediction Indicators</t>
  </si>
  <si>
    <t>Die Structure</t>
  </si>
  <si>
    <t>DieStructure</t>
  </si>
  <si>
    <t>2+4</t>
  </si>
  <si>
    <t>Prediction Calculated Count</t>
  </si>
  <si>
    <t>Prediction Calculated Percent</t>
  </si>
  <si>
    <r>
      <rPr>
        <b/>
        <sz val="11"/>
        <rFont val="Arial"/>
        <family val="2"/>
        <scheme val="minor"/>
      </rPr>
      <t>Vmin_SUM</t>
    </r>
    <r>
      <rPr>
        <sz val="11"/>
        <rFont val="Arial"/>
        <family val="2"/>
        <scheme val="minor"/>
      </rPr>
      <t xml:space="preserve">: SUM(Unit_Max_Vmin) - sum of all units' max Vmin
</t>
    </r>
    <r>
      <rPr>
        <b/>
        <sz val="11"/>
        <rFont val="Arial"/>
        <family val="2"/>
        <scheme val="minor"/>
      </rPr>
      <t>Vmin_CNT</t>
    </r>
    <r>
      <rPr>
        <sz val="11"/>
        <rFont val="Arial"/>
        <family val="2"/>
        <scheme val="minor"/>
      </rPr>
      <t xml:space="preserve">: COUNT(Units_In_Group) - number of units in the group
</t>
    </r>
    <r>
      <rPr>
        <b/>
        <sz val="11"/>
        <rFont val="Arial"/>
        <family val="2"/>
        <scheme val="minor"/>
      </rPr>
      <t>Vmin_Median</t>
    </r>
    <r>
      <rPr>
        <sz val="11"/>
        <rFont val="Arial"/>
        <family val="2"/>
        <scheme val="minor"/>
      </rPr>
      <t xml:space="preserve"> - Median of the max Vmin
</t>
    </r>
    <r>
      <rPr>
        <b/>
        <sz val="11"/>
        <rFont val="Arial"/>
        <family val="2"/>
        <scheme val="minor"/>
      </rPr>
      <t>Vmin_Q90</t>
    </r>
    <r>
      <rPr>
        <sz val="11"/>
        <rFont val="Arial"/>
        <family val="2"/>
        <scheme val="minor"/>
      </rPr>
      <t xml:space="preserve">: Q90 of the max vmin
</t>
    </r>
    <r>
      <rPr>
        <b/>
        <sz val="11"/>
        <rFont val="Arial"/>
        <family val="2"/>
        <scheme val="minor"/>
      </rPr>
      <t>Vmin_SUMsq</t>
    </r>
    <r>
      <rPr>
        <sz val="11"/>
        <rFont val="Arial"/>
        <family val="2"/>
        <scheme val="minor"/>
      </rPr>
      <t xml:space="preserve">: for STDEV calculation
</t>
    </r>
    <r>
      <rPr>
        <b/>
        <sz val="11"/>
        <rFont val="Arial"/>
        <family val="2"/>
        <scheme val="minor"/>
      </rPr>
      <t>Steps_WP_CNT</t>
    </r>
    <r>
      <rPr>
        <sz val="11"/>
        <rFont val="Arial"/>
        <family val="2"/>
        <scheme val="minor"/>
      </rPr>
      <t xml:space="preserve">: SUM(Test_List_Number_Of_steps) - sum of all units number of steps WP
</t>
    </r>
    <r>
      <rPr>
        <b/>
        <sz val="11"/>
        <rFont val="Arial"/>
        <family val="2"/>
        <scheme val="minor"/>
      </rPr>
      <t>Potential_OS_CNT</t>
    </r>
    <r>
      <rPr>
        <sz val="11"/>
        <rFont val="Arial"/>
        <family val="2"/>
        <scheme val="minor"/>
      </rPr>
      <t xml:space="preserve">: count Potential_OS
</t>
    </r>
    <r>
      <rPr>
        <b/>
        <sz val="11"/>
        <rFont val="Arial"/>
        <family val="2"/>
        <scheme val="minor"/>
      </rPr>
      <t>Certain_OS_CNT</t>
    </r>
    <r>
      <rPr>
        <sz val="11"/>
        <rFont val="Arial"/>
        <family val="2"/>
        <scheme val="minor"/>
      </rPr>
      <t xml:space="preserve">:  count Certain_OS
</t>
    </r>
    <r>
      <rPr>
        <b/>
        <sz val="11"/>
        <rFont val="Arial"/>
        <family val="2"/>
        <scheme val="minor"/>
      </rPr>
      <t>Total_OS_CNT</t>
    </r>
    <r>
      <rPr>
        <sz val="11"/>
        <rFont val="Arial"/>
        <family val="2"/>
        <scheme val="minor"/>
      </rPr>
      <t xml:space="preserve">:Potential_OS_CNT+Certain_OS_CNT
</t>
    </r>
    <r>
      <rPr>
        <b/>
        <sz val="11"/>
        <rFont val="Arial"/>
        <family val="2"/>
        <scheme val="minor"/>
      </rPr>
      <t>Prediction_Calculated_CNT</t>
    </r>
    <r>
      <rPr>
        <sz val="11"/>
        <rFont val="Arial"/>
        <family val="2"/>
        <scheme val="minor"/>
      </rPr>
      <t xml:space="preserve">: Number of units with prediction DFFs
</t>
    </r>
    <r>
      <rPr>
        <b/>
        <sz val="11"/>
        <rFont val="Arial"/>
        <family val="2"/>
        <scheme val="minor"/>
      </rPr>
      <t>Prediction_Used_CNT</t>
    </r>
    <r>
      <rPr>
        <sz val="11"/>
        <rFont val="Arial"/>
        <family val="2"/>
        <scheme val="minor"/>
      </rPr>
      <t xml:space="preserve">: number of results where Start Point=Predicted VMin
</t>
    </r>
    <r>
      <rPr>
        <b/>
        <sz val="11"/>
        <rFont val="Arial"/>
        <family val="2"/>
        <scheme val="minor"/>
      </rPr>
      <t>Prediction_Justified_Unused_CNT:</t>
    </r>
    <r>
      <rPr>
        <sz val="11"/>
        <rFont val="Arial"/>
        <family val="2"/>
        <scheme val="minor"/>
      </rPr>
      <t xml:space="preserve"> number of results where Start Point&gt;Predicted VMin
</t>
    </r>
    <r>
      <rPr>
        <b/>
        <sz val="11"/>
        <rFont val="Arial"/>
        <family val="2"/>
        <scheme val="minor"/>
      </rPr>
      <t>Prediction_Unjustified_Unused_CNT:</t>
    </r>
    <r>
      <rPr>
        <sz val="11"/>
        <rFont val="Arial"/>
        <family val="2"/>
        <scheme val="minor"/>
      </rPr>
      <t xml:space="preserve"> number of results where Start Point&lt;Predicted VMin and Start Point+GBs&gt;=Predicted VMin
</t>
    </r>
    <r>
      <rPr>
        <b/>
        <sz val="11"/>
        <rFont val="Arial"/>
        <family val="2"/>
        <scheme val="minor"/>
      </rPr>
      <t>Prediction_Unexplained_Unused_CNT:</t>
    </r>
    <r>
      <rPr>
        <sz val="11"/>
        <rFont val="Arial"/>
        <family val="2"/>
        <scheme val="minor"/>
      </rPr>
      <t xml:space="preserve"> number of results where Start Point&lt;Predicted VMin and Start Point+GBs&lt;Predicted VMin
</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</si>
</sst>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charset val="177"/>
      <scheme val="minor"/>
    </font>
    <font>
      <sz val="10"/>
      <name val="Arial"/>
      <family val="2"/>
    </font>
    <font>
      <b/>
      <sz val="11"/>
      <color theme="0"/>
      <name val="Arial"/>
      <family val="2"/>
      <scheme val="minor"/>
    </font>
    <font>
      <b/>
      <sz val="11"/>
      <color theme="1"/>
      <name val="Arial"/>
      <family val="2"/>
      <scheme val="minor"/>
    </font>
    <font>
      <sz val="11"/>
      <name val="Arial"/>
      <family val="2"/>
      <scheme val="minor"/>
    </font>
    <font>
      <b/>
      <sz val="11"/>
      <name val="Arial"/>
      <family val="2"/>
      <scheme val="minor"/>
    </font>
    <font>
      <i/>
      <sz val="11"/>
      <color theme="1"/>
      <name val="Arial"/>
      <family val="2"/>
      <scheme val="minor"/>
    </font>
    <font>
      <b/>
      <sz val="20"/>
      <color theme="1"/>
      <name val="Arial"/>
      <family val="2"/>
      <scheme val="minor"/>
    </font>
    <font>
      <sz val="20"/>
      <color theme="1"/>
      <name val="Arial"/>
      <family val="2"/>
      <scheme val="minor"/>
    </font>
    <font>
      <sz val="9"/>
      <color indexed="81"/>
      <name val="Tahoma"/>
      <family val="2"/>
    </font>
    <font>
      <b/>
      <sz val="9"/>
      <color indexed="81"/>
      <name val="Tahoma"/>
      <family val="2"/>
    </font>
    <font>
      <sz val="9"/>
      <color indexed="81"/>
      <name val="Tahoma"/>
      <charset val="177"/>
    </font>
    <font>
      <b/>
      <sz val="9"/>
      <color indexed="81"/>
      <name val="Tahoma"/>
      <charset val="177"/>
    </font>
  </fonts>
  <fills count="8">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46">
    <xf numFmtId="0" fontId="0" fillId="0" borderId="0" xfId="0"/>
    <xf numFmtId="0" fontId="2" fillId="2" borderId="1" xfId="0" applyFont="1" applyFill="1" applyBorder="1" applyAlignment="1">
      <alignment horizontal="center" vertical="center" wrapText="1"/>
    </xf>
    <xf numFmtId="0" fontId="0" fillId="0" borderId="2" xfId="0"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Font="1" applyBorder="1" applyAlignment="1">
      <alignment vertical="top"/>
    </xf>
    <xf numFmtId="0" fontId="4" fillId="0" borderId="1" xfId="0" applyFont="1" applyBorder="1" applyAlignment="1">
      <alignment vertical="top" wrapText="1"/>
    </xf>
    <xf numFmtId="0" fontId="0" fillId="0" borderId="1" xfId="0" applyFont="1" applyBorder="1" applyAlignment="1">
      <alignmen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3" borderId="1" xfId="0" applyFill="1" applyBorder="1" applyAlignment="1">
      <alignment vertical="top" wrapText="1"/>
    </xf>
    <xf numFmtId="0" fontId="2" fillId="2"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1" xfId="0" applyBorder="1"/>
    <xf numFmtId="0" fontId="0" fillId="0" borderId="1" xfId="0" applyBorder="1" applyAlignment="1">
      <alignment horizontal="center" vertical="center"/>
    </xf>
    <xf numFmtId="10" fontId="0" fillId="0" borderId="1" xfId="0" applyNumberFormat="1" applyFill="1" applyBorder="1" applyAlignment="1">
      <alignment horizontal="center" vertical="center"/>
    </xf>
    <xf numFmtId="0" fontId="0" fillId="0" borderId="1" xfId="0" applyBorder="1" applyAlignment="1">
      <alignment horizontal="center" vertical="center"/>
    </xf>
    <xf numFmtId="2" fontId="0" fillId="0" borderId="1" xfId="0" applyNumberFormat="1" applyBorder="1" applyAlignment="1">
      <alignment horizontal="center"/>
    </xf>
    <xf numFmtId="0" fontId="0" fillId="0" borderId="0" xfId="0" applyBorder="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0" fontId="0" fillId="5" borderId="0" xfId="0" applyFill="1" applyBorder="1"/>
    <xf numFmtId="0" fontId="0" fillId="5" borderId="9" xfId="0" applyFill="1" applyBorder="1"/>
    <xf numFmtId="0" fontId="0" fillId="5" borderId="10" xfId="0" applyFill="1" applyBorder="1"/>
    <xf numFmtId="0" fontId="0" fillId="5" borderId="11" xfId="0" applyFill="1" applyBorder="1"/>
    <xf numFmtId="0" fontId="0" fillId="5" borderId="12" xfId="0" applyFill="1" applyBorder="1"/>
    <xf numFmtId="0" fontId="0" fillId="6" borderId="4" xfId="0" applyFill="1" applyBorder="1" applyAlignment="1">
      <alignment horizontal="center"/>
    </xf>
    <xf numFmtId="0" fontId="7" fillId="5" borderId="0" xfId="0" applyFont="1" applyFill="1" applyBorder="1" applyAlignment="1">
      <alignment horizontal="left"/>
    </xf>
    <xf numFmtId="0" fontId="8" fillId="5" borderId="0" xfId="0" applyFont="1" applyFill="1" applyBorder="1"/>
    <xf numFmtId="0" fontId="0" fillId="7" borderId="6" xfId="0" applyFill="1" applyBorder="1"/>
    <xf numFmtId="0" fontId="0" fillId="7" borderId="7" xfId="0" applyFill="1" applyBorder="1"/>
    <xf numFmtId="0" fontId="0" fillId="7" borderId="0" xfId="0" applyFill="1" applyBorder="1"/>
    <xf numFmtId="0" fontId="0" fillId="7" borderId="9" xfId="0" applyFill="1" applyBorder="1"/>
    <xf numFmtId="0" fontId="0" fillId="7" borderId="8" xfId="0" applyFill="1" applyBorder="1"/>
    <xf numFmtId="0" fontId="0" fillId="7" borderId="11" xfId="0" applyFill="1" applyBorder="1"/>
    <xf numFmtId="0" fontId="0" fillId="7" borderId="12" xfId="0" applyFill="1" applyBorder="1"/>
    <xf numFmtId="0" fontId="0" fillId="7" borderId="1" xfId="0" applyFill="1" applyBorder="1" applyAlignment="1">
      <alignment horizontal="center" vertical="center"/>
    </xf>
    <xf numFmtId="2" fontId="0" fillId="7" borderId="1" xfId="0" applyNumberFormat="1" applyFill="1" applyBorder="1" applyAlignment="1">
      <alignment horizontal="center"/>
    </xf>
    <xf numFmtId="10" fontId="0" fillId="7" borderId="1" xfId="0" applyNumberFormat="1" applyFill="1" applyBorder="1" applyAlignment="1">
      <alignment horizontal="center" vertical="center"/>
    </xf>
    <xf numFmtId="0" fontId="0" fillId="7" borderId="5" xfId="0" applyFill="1" applyBorder="1"/>
    <xf numFmtId="0" fontId="0" fillId="7" borderId="10" xfId="0" applyFill="1" applyBorder="1"/>
    <xf numFmtId="0" fontId="3" fillId="7" borderId="0" xfId="0" applyFont="1" applyFill="1" applyBorder="1" applyAlignment="1">
      <alignment horizontal="center"/>
    </xf>
    <xf numFmtId="0" fontId="3" fillId="7" borderId="0" xfId="0" applyFont="1" applyFill="1" applyBorder="1" applyAlignment="1">
      <alignment horizontal="left"/>
    </xf>
    <xf numFmtId="2" fontId="0" fillId="0" borderId="1" xfId="0" applyNumberFormat="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colors>
    <mruColors>
      <color rgb="FFDAE7F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H7"/>
  <sheetViews>
    <sheetView topLeftCell="C2" zoomScale="175" zoomScaleNormal="175" workbookViewId="0">
      <selection activeCell="E15" sqref="E15"/>
    </sheetView>
  </sheetViews>
  <sheetFormatPr defaultRowHeight="14.25" x14ac:dyDescent="0.2"/>
  <cols>
    <col min="5" max="5" width="91" bestFit="1" customWidth="1"/>
    <col min="7" max="7" width="12.75" customWidth="1"/>
    <col min="8" max="8" width="21.375" bestFit="1" customWidth="1"/>
  </cols>
  <sheetData>
    <row r="4" spans="3:8" ht="15" x14ac:dyDescent="0.2">
      <c r="C4" s="1" t="s">
        <v>0</v>
      </c>
      <c r="D4" s="1" t="s">
        <v>1</v>
      </c>
      <c r="E4" s="1" t="s">
        <v>2</v>
      </c>
      <c r="F4" s="1" t="s">
        <v>3</v>
      </c>
      <c r="G4" s="1" t="s">
        <v>4</v>
      </c>
      <c r="H4" s="1" t="s">
        <v>5</v>
      </c>
    </row>
    <row r="5" spans="3:8" ht="14.25" customHeight="1" x14ac:dyDescent="0.2">
      <c r="C5" s="3">
        <v>1</v>
      </c>
      <c r="D5" s="3" t="s">
        <v>6</v>
      </c>
      <c r="E5" s="2" t="s">
        <v>13</v>
      </c>
      <c r="F5" s="3"/>
      <c r="G5" s="3"/>
      <c r="H5" s="3" t="s">
        <v>10</v>
      </c>
    </row>
    <row r="6" spans="3:8" ht="14.25" customHeight="1" x14ac:dyDescent="0.2">
      <c r="C6" s="3">
        <v>2</v>
      </c>
      <c r="D6" s="3" t="s">
        <v>7</v>
      </c>
      <c r="E6" s="2" t="s">
        <v>8</v>
      </c>
      <c r="F6" s="3"/>
      <c r="G6" s="3"/>
      <c r="H6" s="3" t="s">
        <v>11</v>
      </c>
    </row>
    <row r="7" spans="3:8" ht="14.25" customHeight="1" x14ac:dyDescent="0.2">
      <c r="C7" s="3">
        <v>3</v>
      </c>
      <c r="D7" s="3" t="s">
        <v>9</v>
      </c>
      <c r="E7" s="2" t="s">
        <v>14</v>
      </c>
      <c r="F7" s="3"/>
      <c r="G7" s="3"/>
      <c r="H7" s="3"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H7"/>
  <sheetViews>
    <sheetView topLeftCell="B4" zoomScaleNormal="100" workbookViewId="0">
      <selection activeCell="E7" sqref="E7"/>
    </sheetView>
  </sheetViews>
  <sheetFormatPr defaultRowHeight="14.25" x14ac:dyDescent="0.2"/>
  <cols>
    <col min="3" max="3" width="3.875" bestFit="1" customWidth="1"/>
    <col min="4" max="4" width="19.625" bestFit="1" customWidth="1"/>
    <col min="5" max="5" width="84.25" customWidth="1"/>
    <col min="6" max="6" width="7.25" bestFit="1" customWidth="1"/>
    <col min="7" max="7" width="109.875" customWidth="1"/>
    <col min="8" max="8" width="19.25" bestFit="1" customWidth="1"/>
  </cols>
  <sheetData>
    <row r="4" spans="3:8" ht="15" x14ac:dyDescent="0.2">
      <c r="C4" s="1" t="s">
        <v>0</v>
      </c>
      <c r="D4" s="1" t="s">
        <v>1</v>
      </c>
      <c r="E4" s="1" t="s">
        <v>2</v>
      </c>
      <c r="F4" s="1" t="s">
        <v>3</v>
      </c>
      <c r="G4" s="1" t="s">
        <v>4</v>
      </c>
      <c r="H4" s="1" t="s">
        <v>5</v>
      </c>
    </row>
    <row r="5" spans="3:8" ht="106.5" customHeight="1" x14ac:dyDescent="0.2">
      <c r="C5" s="8">
        <v>2.1</v>
      </c>
      <c r="D5" s="8" t="s">
        <v>15</v>
      </c>
      <c r="E5" s="2" t="s">
        <v>28</v>
      </c>
      <c r="F5" s="8" t="s">
        <v>16</v>
      </c>
      <c r="G5" s="9" t="s">
        <v>27</v>
      </c>
      <c r="H5" s="3" t="s">
        <v>10</v>
      </c>
    </row>
    <row r="6" spans="3:8" ht="101.25" x14ac:dyDescent="0.2">
      <c r="C6" s="8">
        <v>2.2000000000000002</v>
      </c>
      <c r="D6" s="8" t="s">
        <v>17</v>
      </c>
      <c r="E6" s="2" t="s">
        <v>22</v>
      </c>
      <c r="F6" s="8" t="s">
        <v>16</v>
      </c>
      <c r="G6" s="9" t="s">
        <v>18</v>
      </c>
      <c r="H6" s="3" t="s">
        <v>10</v>
      </c>
    </row>
    <row r="7" spans="3:8" ht="344.25" x14ac:dyDescent="0.2">
      <c r="C7" s="8">
        <v>2.2999999999999998</v>
      </c>
      <c r="D7" s="8" t="s">
        <v>19</v>
      </c>
      <c r="E7" s="2" t="s">
        <v>23</v>
      </c>
      <c r="F7" s="8" t="s">
        <v>16</v>
      </c>
      <c r="G7" s="9" t="s">
        <v>24</v>
      </c>
      <c r="H7" s="3" t="s">
        <v>10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H10"/>
  <sheetViews>
    <sheetView topLeftCell="C1" workbookViewId="0">
      <selection activeCell="E9" sqref="E9"/>
    </sheetView>
  </sheetViews>
  <sheetFormatPr defaultRowHeight="14.25" x14ac:dyDescent="0.2"/>
  <cols>
    <col min="3" max="3" width="3.875" bestFit="1" customWidth="1"/>
    <col min="4" max="4" width="33.375" bestFit="1" customWidth="1"/>
    <col min="5" max="5" width="112.875" customWidth="1"/>
    <col min="6" max="6" width="7.25" bestFit="1" customWidth="1"/>
    <col min="7" max="7" width="44.25" customWidth="1"/>
    <col min="8" max="8" width="19.25" bestFit="1" customWidth="1"/>
  </cols>
  <sheetData>
    <row r="4" spans="3:8" ht="15" x14ac:dyDescent="0.2">
      <c r="C4" s="1" t="s">
        <v>0</v>
      </c>
      <c r="D4" s="1" t="s">
        <v>1</v>
      </c>
      <c r="E4" s="1" t="s">
        <v>2</v>
      </c>
      <c r="F4" s="1" t="s">
        <v>3</v>
      </c>
      <c r="G4" s="1" t="s">
        <v>4</v>
      </c>
      <c r="H4" s="1" t="s">
        <v>5</v>
      </c>
    </row>
    <row r="5" spans="3:8" ht="42.75" x14ac:dyDescent="0.2">
      <c r="C5" s="3">
        <v>3.1</v>
      </c>
      <c r="D5" s="3" t="s">
        <v>20</v>
      </c>
      <c r="E5" s="4" t="s">
        <v>25</v>
      </c>
      <c r="F5" s="3" t="s">
        <v>16</v>
      </c>
      <c r="G5" s="4"/>
      <c r="H5" s="3" t="s">
        <v>10</v>
      </c>
    </row>
    <row r="6" spans="3:8" x14ac:dyDescent="0.2">
      <c r="C6" s="3">
        <v>3.2</v>
      </c>
      <c r="D6" s="5" t="s">
        <v>21</v>
      </c>
      <c r="E6" s="10" t="s">
        <v>26</v>
      </c>
      <c r="F6" s="3" t="s">
        <v>16</v>
      </c>
      <c r="G6" s="4"/>
      <c r="H6" s="3" t="s">
        <v>10</v>
      </c>
    </row>
    <row r="7" spans="3:8" ht="60" x14ac:dyDescent="0.2">
      <c r="C7" s="3">
        <v>3.3</v>
      </c>
      <c r="D7" s="5" t="s">
        <v>29</v>
      </c>
      <c r="E7" s="6" t="s">
        <v>33</v>
      </c>
      <c r="F7" s="3"/>
      <c r="G7" s="4"/>
      <c r="H7" s="3"/>
    </row>
    <row r="8" spans="3:8" ht="78" customHeight="1" x14ac:dyDescent="0.2">
      <c r="C8" s="3">
        <v>3.4</v>
      </c>
      <c r="D8" s="5" t="s">
        <v>30</v>
      </c>
      <c r="E8" s="6" t="s">
        <v>32</v>
      </c>
      <c r="F8" s="3" t="s">
        <v>16</v>
      </c>
      <c r="G8" s="7"/>
      <c r="H8" s="3" t="s">
        <v>10</v>
      </c>
    </row>
    <row r="9" spans="3:8" ht="230.25" customHeight="1" x14ac:dyDescent="0.2">
      <c r="C9" s="3">
        <v>3.5</v>
      </c>
      <c r="D9" s="5" t="s">
        <v>31</v>
      </c>
      <c r="E9" s="6" t="s">
        <v>92</v>
      </c>
      <c r="F9" s="3" t="s">
        <v>16</v>
      </c>
      <c r="G9" s="7"/>
      <c r="H9" s="3" t="s">
        <v>10</v>
      </c>
    </row>
    <row r="10" spans="3:8" ht="30.75" customHeight="1" x14ac:dyDescent="0.2">
      <c r="C10" s="3">
        <v>3.6</v>
      </c>
      <c r="D10" s="5" t="s">
        <v>34</v>
      </c>
      <c r="E10" s="6" t="s">
        <v>35</v>
      </c>
      <c r="F10" s="3" t="s">
        <v>16</v>
      </c>
      <c r="G10" s="7"/>
      <c r="H10" s="3" t="s">
        <v>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AB42"/>
  <sheetViews>
    <sheetView tabSelected="1" zoomScaleNormal="100" workbookViewId="0">
      <selection activeCell="A9" sqref="A9"/>
    </sheetView>
  </sheetViews>
  <sheetFormatPr defaultRowHeight="14.25" x14ac:dyDescent="0.2"/>
  <cols>
    <col min="1" max="1" width="9" style="18"/>
    <col min="2" max="2" width="9" style="18" customWidth="1"/>
    <col min="3" max="3" width="4.75" style="18" customWidth="1"/>
    <col min="4" max="4" width="14.25" style="18" customWidth="1"/>
    <col min="5" max="5" width="11.5" style="18" customWidth="1"/>
    <col min="6" max="6" width="13" style="18" bestFit="1" customWidth="1"/>
    <col min="7" max="7" width="13.625" style="18" customWidth="1"/>
    <col min="8" max="8" width="15.125" style="18" customWidth="1"/>
    <col min="9" max="9" width="27.375" style="18" bestFit="1" customWidth="1"/>
    <col min="10" max="10" width="15.625" style="18" bestFit="1" customWidth="1"/>
    <col min="11" max="11" width="15.625" style="18" customWidth="1"/>
    <col min="12" max="12" width="12.25" style="18" customWidth="1"/>
    <col min="13" max="13" width="13.25" style="18" bestFit="1" customWidth="1"/>
    <col min="14" max="14" width="11" style="18" customWidth="1"/>
    <col min="15" max="15" width="9" style="18"/>
    <col min="16" max="16" width="12.625" style="18" bestFit="1" customWidth="1"/>
    <col min="17" max="17" width="12.75" style="18" customWidth="1"/>
    <col min="18" max="18" width="10.875" style="18" customWidth="1"/>
    <col min="19" max="20" width="11.5" style="18" customWidth="1"/>
    <col min="21" max="21" width="16.25" style="18" bestFit="1" customWidth="1"/>
    <col min="22" max="22" width="18" style="18" bestFit="1" customWidth="1"/>
    <col min="23" max="23" width="18" style="18" customWidth="1"/>
    <col min="24" max="24" width="15.75" style="18" customWidth="1"/>
    <col min="25" max="25" width="18.875" style="18" bestFit="1" customWidth="1"/>
    <col min="26" max="26" width="20.875" style="18" bestFit="1" customWidth="1"/>
    <col min="27" max="27" width="22.5" style="18" bestFit="1" customWidth="1"/>
    <col min="28" max="16384" width="9" style="18"/>
  </cols>
  <sheetData>
    <row r="1" spans="3:28" ht="15" thickBot="1" x14ac:dyDescent="0.25">
      <c r="C1" s="41"/>
      <c r="D1" s="31"/>
      <c r="E1" s="31"/>
      <c r="F1" s="31"/>
      <c r="G1" s="31"/>
      <c r="H1" s="31"/>
      <c r="I1" s="31"/>
      <c r="J1" s="31"/>
      <c r="K1" s="31"/>
      <c r="L1" s="31"/>
      <c r="M1" s="31"/>
      <c r="N1" s="31"/>
      <c r="O1" s="31"/>
      <c r="P1" s="31"/>
      <c r="Q1" s="31"/>
      <c r="R1" s="31"/>
      <c r="S1" s="31"/>
      <c r="T1" s="31"/>
      <c r="U1" s="31"/>
      <c r="V1" s="31"/>
      <c r="W1" s="31"/>
      <c r="X1" s="31"/>
      <c r="Y1" s="31"/>
      <c r="Z1" s="31"/>
      <c r="AA1" s="31"/>
      <c r="AB1" s="32"/>
    </row>
    <row r="2" spans="3:28" ht="15.75" thickBot="1" x14ac:dyDescent="0.3">
      <c r="C2" s="35"/>
      <c r="D2" s="44" t="s">
        <v>87</v>
      </c>
      <c r="E2" s="28" t="s">
        <v>67</v>
      </c>
      <c r="F2" s="33"/>
      <c r="G2" s="33"/>
      <c r="H2" s="33"/>
      <c r="I2" s="33"/>
      <c r="J2" s="33"/>
      <c r="K2" s="33"/>
      <c r="L2" s="33"/>
      <c r="M2" s="33"/>
      <c r="N2" s="33"/>
      <c r="O2" s="33"/>
      <c r="P2" s="33"/>
      <c r="Q2" s="33"/>
      <c r="R2" s="33"/>
      <c r="S2" s="33"/>
      <c r="T2" s="33"/>
      <c r="U2" s="33"/>
      <c r="V2" s="33"/>
      <c r="W2" s="33"/>
      <c r="X2" s="33"/>
      <c r="Y2" s="33"/>
      <c r="Z2" s="33"/>
      <c r="AA2" s="33"/>
      <c r="AB2" s="34"/>
    </row>
    <row r="3" spans="3:28" ht="15.75" thickBot="1" x14ac:dyDescent="0.3">
      <c r="C3" s="35"/>
      <c r="D3" s="43"/>
      <c r="E3" s="43"/>
      <c r="F3" s="43"/>
      <c r="G3" s="43"/>
      <c r="H3" s="43"/>
      <c r="I3" s="43"/>
      <c r="J3" s="43"/>
      <c r="K3" s="43"/>
      <c r="L3" s="33"/>
      <c r="M3" s="33"/>
      <c r="N3" s="33"/>
      <c r="O3" s="33"/>
      <c r="P3" s="33"/>
      <c r="Q3" s="33"/>
      <c r="R3" s="33"/>
      <c r="S3" s="33"/>
      <c r="T3" s="33"/>
      <c r="U3" s="33"/>
      <c r="V3" s="33"/>
      <c r="W3" s="33"/>
      <c r="X3" s="33"/>
      <c r="Y3" s="33"/>
      <c r="Z3" s="33"/>
      <c r="AA3" s="33"/>
      <c r="AB3" s="34"/>
    </row>
    <row r="4" spans="3:28" ht="15.75" thickBot="1" x14ac:dyDescent="0.3">
      <c r="C4" s="35"/>
      <c r="D4" s="44" t="s">
        <v>69</v>
      </c>
      <c r="E4" s="28">
        <v>201430</v>
      </c>
      <c r="F4" s="43" t="s">
        <v>71</v>
      </c>
      <c r="G4" s="28" t="s">
        <v>74</v>
      </c>
      <c r="H4" s="43" t="s">
        <v>72</v>
      </c>
      <c r="I4" s="28" t="s">
        <v>79</v>
      </c>
      <c r="J4" s="33"/>
      <c r="K4" s="33"/>
      <c r="L4" s="33"/>
      <c r="M4" s="33"/>
      <c r="N4" s="33"/>
      <c r="O4" s="33"/>
      <c r="P4" s="33"/>
      <c r="Q4" s="33"/>
      <c r="R4" s="33"/>
      <c r="S4" s="33"/>
      <c r="T4" s="33"/>
      <c r="U4" s="33"/>
      <c r="V4" s="33"/>
      <c r="W4" s="33"/>
      <c r="X4" s="33"/>
      <c r="Y4" s="33"/>
      <c r="Z4" s="33"/>
      <c r="AA4" s="33"/>
      <c r="AB4" s="34"/>
    </row>
    <row r="5" spans="3:28" ht="15" thickBot="1" x14ac:dyDescent="0.25">
      <c r="C5" s="42"/>
      <c r="D5" s="36"/>
      <c r="E5" s="36"/>
      <c r="F5" s="36"/>
      <c r="G5" s="36"/>
      <c r="H5" s="36"/>
      <c r="I5" s="36"/>
      <c r="J5" s="36"/>
      <c r="K5" s="36"/>
      <c r="L5" s="36"/>
      <c r="M5" s="36"/>
      <c r="N5" s="36"/>
      <c r="O5" s="36"/>
      <c r="P5" s="36"/>
      <c r="Q5" s="36"/>
      <c r="R5" s="36"/>
      <c r="S5" s="36"/>
      <c r="T5" s="36"/>
      <c r="U5" s="36"/>
      <c r="V5" s="36"/>
      <c r="W5" s="36"/>
      <c r="X5" s="36"/>
      <c r="Y5" s="36"/>
      <c r="Z5" s="36"/>
      <c r="AA5" s="36"/>
      <c r="AB5" s="37"/>
    </row>
    <row r="6" spans="3:28" x14ac:dyDescent="0.2">
      <c r="C6" s="19"/>
      <c r="D6" s="20"/>
      <c r="E6" s="20"/>
      <c r="F6" s="20"/>
      <c r="G6" s="20"/>
      <c r="H6" s="20"/>
      <c r="I6" s="20"/>
      <c r="J6" s="20"/>
      <c r="K6" s="20"/>
      <c r="L6" s="20"/>
      <c r="M6" s="20"/>
      <c r="N6" s="20"/>
      <c r="O6" s="20"/>
      <c r="P6" s="20"/>
      <c r="Q6" s="20"/>
      <c r="R6" s="20"/>
      <c r="S6" s="20"/>
      <c r="T6" s="20"/>
      <c r="U6" s="20"/>
      <c r="V6" s="20"/>
      <c r="W6" s="20"/>
      <c r="X6" s="20"/>
      <c r="Y6" s="20"/>
      <c r="Z6" s="20"/>
      <c r="AA6" s="20"/>
      <c r="AB6" s="21"/>
    </row>
    <row r="7" spans="3:28" ht="26.25" x14ac:dyDescent="0.4">
      <c r="C7" s="22"/>
      <c r="D7" s="29" t="s">
        <v>86</v>
      </c>
      <c r="E7" s="30"/>
      <c r="F7" s="23"/>
      <c r="G7" s="23"/>
      <c r="H7" s="23"/>
      <c r="I7" s="23"/>
      <c r="J7" s="23"/>
      <c r="K7" s="23"/>
      <c r="L7" s="23"/>
      <c r="M7" s="23"/>
      <c r="N7" s="23"/>
      <c r="O7" s="23"/>
      <c r="P7" s="23"/>
      <c r="Q7" s="23"/>
      <c r="R7" s="23"/>
      <c r="S7" s="23"/>
      <c r="T7" s="23"/>
      <c r="U7" s="23"/>
      <c r="V7" s="23"/>
      <c r="W7" s="23"/>
      <c r="X7" s="23"/>
      <c r="Y7" s="23"/>
      <c r="Z7" s="23"/>
      <c r="AA7" s="23"/>
      <c r="AB7" s="24"/>
    </row>
    <row r="8" spans="3:28" x14ac:dyDescent="0.2">
      <c r="C8" s="22"/>
      <c r="D8" s="23"/>
      <c r="E8" s="23"/>
      <c r="F8" s="23"/>
      <c r="G8" s="23"/>
      <c r="H8" s="23"/>
      <c r="I8" s="23"/>
      <c r="J8" s="23"/>
      <c r="K8" s="23"/>
      <c r="L8" s="23"/>
      <c r="M8" s="23"/>
      <c r="N8" s="23"/>
      <c r="O8" s="23"/>
      <c r="P8" s="23"/>
      <c r="Q8" s="23"/>
      <c r="R8" s="23"/>
      <c r="S8" s="23"/>
      <c r="T8" s="23"/>
      <c r="U8" s="23"/>
      <c r="V8" s="23"/>
      <c r="W8" s="23"/>
      <c r="X8" s="23"/>
      <c r="Y8" s="23"/>
      <c r="Z8" s="23"/>
      <c r="AA8" s="23"/>
      <c r="AB8" s="24"/>
    </row>
    <row r="9" spans="3:28" ht="32.25" customHeight="1" x14ac:dyDescent="0.2">
      <c r="C9" s="22"/>
      <c r="D9" s="12" t="s">
        <v>36</v>
      </c>
      <c r="E9" s="12" t="s">
        <v>39</v>
      </c>
      <c r="F9" s="12" t="s">
        <v>37</v>
      </c>
      <c r="G9" s="12" t="s">
        <v>38</v>
      </c>
      <c r="H9" s="12" t="s">
        <v>40</v>
      </c>
      <c r="I9" s="12" t="s">
        <v>44</v>
      </c>
      <c r="J9" s="12" t="s">
        <v>43</v>
      </c>
      <c r="K9" s="1" t="s">
        <v>65</v>
      </c>
      <c r="L9" s="1" t="s">
        <v>42</v>
      </c>
      <c r="M9" s="1" t="s">
        <v>63</v>
      </c>
      <c r="N9" s="1" t="s">
        <v>41</v>
      </c>
      <c r="O9" s="1" t="s">
        <v>45</v>
      </c>
      <c r="P9" s="1" t="s">
        <v>62</v>
      </c>
      <c r="Q9" s="1" t="s">
        <v>46</v>
      </c>
      <c r="R9" s="1" t="s">
        <v>47</v>
      </c>
      <c r="S9" s="1" t="s">
        <v>48</v>
      </c>
      <c r="T9" s="1" t="s">
        <v>64</v>
      </c>
      <c r="U9" s="11" t="s">
        <v>90</v>
      </c>
      <c r="V9" s="11" t="s">
        <v>91</v>
      </c>
      <c r="W9" s="11" t="s">
        <v>49</v>
      </c>
      <c r="X9" s="11" t="s">
        <v>53</v>
      </c>
      <c r="Y9" s="11" t="s">
        <v>50</v>
      </c>
      <c r="Z9" s="11" t="s">
        <v>51</v>
      </c>
      <c r="AA9" s="11" t="s">
        <v>52</v>
      </c>
      <c r="AB9" s="24"/>
    </row>
    <row r="10" spans="3:28" x14ac:dyDescent="0.2">
      <c r="C10" s="22"/>
      <c r="D10" s="16" t="s">
        <v>54</v>
      </c>
      <c r="E10" s="13">
        <v>610</v>
      </c>
      <c r="F10" s="14" t="s">
        <v>55</v>
      </c>
      <c r="G10" s="14" t="s">
        <v>56</v>
      </c>
      <c r="H10" s="14">
        <v>1250</v>
      </c>
      <c r="I10" s="13">
        <v>0.94</v>
      </c>
      <c r="J10" s="14">
        <v>47.87</v>
      </c>
      <c r="K10" s="14">
        <v>4840</v>
      </c>
      <c r="L10" s="17">
        <v>0.93</v>
      </c>
      <c r="M10" s="15">
        <f>(I10-L10)/I10</f>
        <v>1.0638297872340318E-2</v>
      </c>
      <c r="N10" s="17">
        <v>5.12</v>
      </c>
      <c r="O10" s="45">
        <f>J10-N10</f>
        <v>42.75</v>
      </c>
      <c r="P10" s="15">
        <f>O10/J10</f>
        <v>0.89304365991226242</v>
      </c>
      <c r="Q10" s="14">
        <v>20</v>
      </c>
      <c r="R10" s="14">
        <v>1</v>
      </c>
      <c r="S10" s="14">
        <f>Q10+R10</f>
        <v>21</v>
      </c>
      <c r="T10" s="15">
        <f>S10/K10</f>
        <v>4.3388429752066115E-3</v>
      </c>
      <c r="U10" s="14">
        <v>4500</v>
      </c>
      <c r="V10" s="15">
        <f>U10/K10</f>
        <v>0.92975206611570249</v>
      </c>
      <c r="W10" s="14">
        <v>2600</v>
      </c>
      <c r="X10" s="15">
        <f>W10/K10</f>
        <v>0.53719008264462809</v>
      </c>
      <c r="Y10" s="14">
        <v>1100</v>
      </c>
      <c r="Z10" s="14">
        <v>768</v>
      </c>
      <c r="AA10" s="14">
        <v>32</v>
      </c>
      <c r="AB10" s="24"/>
    </row>
    <row r="11" spans="3:28" x14ac:dyDescent="0.2">
      <c r="C11" s="22"/>
      <c r="D11" s="16"/>
      <c r="E11" s="13">
        <v>619</v>
      </c>
      <c r="F11" s="14" t="s">
        <v>55</v>
      </c>
      <c r="G11" s="14" t="s">
        <v>57</v>
      </c>
      <c r="H11" s="14">
        <v>1250</v>
      </c>
      <c r="I11" s="13">
        <v>0.68</v>
      </c>
      <c r="J11" s="14">
        <v>6.07</v>
      </c>
      <c r="K11" s="14">
        <v>4870</v>
      </c>
      <c r="L11" s="17">
        <v>0.7</v>
      </c>
      <c r="M11" s="15">
        <f t="shared" ref="M11:M22" si="0">(I11-L11)/I11</f>
        <v>-2.9411764705882214E-2</v>
      </c>
      <c r="N11" s="17">
        <v>2.21</v>
      </c>
      <c r="O11" s="45">
        <f t="shared" ref="O11:O22" si="1">J11-N11</f>
        <v>3.8600000000000003</v>
      </c>
      <c r="P11" s="15">
        <f t="shared" ref="P11:P22" si="2">O11/J11</f>
        <v>0.63591433278418452</v>
      </c>
      <c r="Q11" s="14">
        <v>0</v>
      </c>
      <c r="R11" s="14">
        <v>0</v>
      </c>
      <c r="S11" s="14">
        <f t="shared" ref="S11:S22" si="3">Q11+R11</f>
        <v>0</v>
      </c>
      <c r="T11" s="15">
        <f t="shared" ref="T11:T22" si="4">S11/K11</f>
        <v>0</v>
      </c>
      <c r="U11" s="14">
        <v>4750</v>
      </c>
      <c r="V11" s="15">
        <f t="shared" ref="V11:V22" si="5">U11/K11</f>
        <v>0.97535934291581106</v>
      </c>
      <c r="W11" s="14">
        <v>4250</v>
      </c>
      <c r="X11" s="15">
        <f t="shared" ref="X11:X22" si="6">W11/K11</f>
        <v>0.87268993839835729</v>
      </c>
      <c r="Y11" s="14">
        <v>430</v>
      </c>
      <c r="Z11" s="14">
        <v>65</v>
      </c>
      <c r="AA11" s="14">
        <v>5</v>
      </c>
      <c r="AB11" s="24"/>
    </row>
    <row r="12" spans="3:28" x14ac:dyDescent="0.2">
      <c r="C12" s="22"/>
      <c r="D12" s="16"/>
      <c r="E12" s="13">
        <v>630</v>
      </c>
      <c r="F12" s="14" t="s">
        <v>58</v>
      </c>
      <c r="G12" s="14" t="s">
        <v>59</v>
      </c>
      <c r="H12" s="14">
        <v>1253</v>
      </c>
      <c r="I12" s="13">
        <v>0.98</v>
      </c>
      <c r="J12" s="14">
        <v>36.159999999999997</v>
      </c>
      <c r="K12" s="14">
        <v>490</v>
      </c>
      <c r="L12" s="17">
        <v>0.96</v>
      </c>
      <c r="M12" s="15">
        <f t="shared" si="0"/>
        <v>2.0408163265306142E-2</v>
      </c>
      <c r="N12" s="17">
        <v>5.24</v>
      </c>
      <c r="O12" s="45">
        <f t="shared" si="1"/>
        <v>30.919999999999995</v>
      </c>
      <c r="P12" s="15">
        <f t="shared" si="2"/>
        <v>0.85508849557522115</v>
      </c>
      <c r="Q12" s="14">
        <v>40</v>
      </c>
      <c r="R12" s="14">
        <v>4</v>
      </c>
      <c r="S12" s="14">
        <f t="shared" si="3"/>
        <v>44</v>
      </c>
      <c r="T12" s="15">
        <f t="shared" si="4"/>
        <v>8.9795918367346933E-2</v>
      </c>
      <c r="U12" s="14">
        <v>490</v>
      </c>
      <c r="V12" s="15">
        <f t="shared" si="5"/>
        <v>1</v>
      </c>
      <c r="W12" s="14">
        <v>200</v>
      </c>
      <c r="X12" s="15">
        <f t="shared" si="6"/>
        <v>0.40816326530612246</v>
      </c>
      <c r="Y12" s="14">
        <v>150</v>
      </c>
      <c r="Z12" s="14">
        <v>132</v>
      </c>
      <c r="AA12" s="14">
        <v>8</v>
      </c>
      <c r="AB12" s="24"/>
    </row>
    <row r="13" spans="3:28" x14ac:dyDescent="0.2">
      <c r="C13" s="22"/>
      <c r="D13" s="16"/>
      <c r="E13" s="13">
        <v>631</v>
      </c>
      <c r="F13" s="14" t="s">
        <v>58</v>
      </c>
      <c r="G13" s="14" t="s">
        <v>59</v>
      </c>
      <c r="H13" s="14">
        <v>1254</v>
      </c>
      <c r="I13" s="13">
        <v>0.63</v>
      </c>
      <c r="J13" s="14">
        <v>31.41</v>
      </c>
      <c r="K13" s="14">
        <v>390</v>
      </c>
      <c r="L13" s="17">
        <v>0.61</v>
      </c>
      <c r="M13" s="15">
        <f t="shared" si="0"/>
        <v>3.1746031746031772E-2</v>
      </c>
      <c r="N13" s="17">
        <v>4.2300000000000004</v>
      </c>
      <c r="O13" s="45">
        <f t="shared" si="1"/>
        <v>27.18</v>
      </c>
      <c r="P13" s="15">
        <f t="shared" si="2"/>
        <v>0.86532951289398274</v>
      </c>
      <c r="Q13" s="14">
        <v>1</v>
      </c>
      <c r="R13" s="14">
        <v>0</v>
      </c>
      <c r="S13" s="14">
        <f t="shared" si="3"/>
        <v>1</v>
      </c>
      <c r="T13" s="15">
        <f t="shared" si="4"/>
        <v>2.5641025641025641E-3</v>
      </c>
      <c r="U13" s="14">
        <v>390</v>
      </c>
      <c r="V13" s="15">
        <f t="shared" si="5"/>
        <v>1</v>
      </c>
      <c r="W13" s="14">
        <v>310</v>
      </c>
      <c r="X13" s="15">
        <f t="shared" si="6"/>
        <v>0.79487179487179482</v>
      </c>
      <c r="Y13" s="14">
        <v>41</v>
      </c>
      <c r="Z13" s="14">
        <v>2</v>
      </c>
      <c r="AA13" s="14">
        <v>37</v>
      </c>
      <c r="AB13" s="24"/>
    </row>
    <row r="14" spans="3:28" x14ac:dyDescent="0.2">
      <c r="C14" s="22"/>
      <c r="D14" s="16"/>
      <c r="E14" s="13">
        <v>632</v>
      </c>
      <c r="F14" s="14" t="s">
        <v>58</v>
      </c>
      <c r="G14" s="14" t="s">
        <v>59</v>
      </c>
      <c r="H14" s="14">
        <v>1255</v>
      </c>
      <c r="I14" s="13">
        <v>0.57999999999999996</v>
      </c>
      <c r="J14" s="14">
        <v>32.25</v>
      </c>
      <c r="K14" s="14">
        <v>530</v>
      </c>
      <c r="L14" s="17">
        <v>0.59</v>
      </c>
      <c r="M14" s="15">
        <f t="shared" si="0"/>
        <v>-1.7241379310344845E-2</v>
      </c>
      <c r="N14" s="17">
        <v>4.26</v>
      </c>
      <c r="O14" s="45">
        <f t="shared" si="1"/>
        <v>27.990000000000002</v>
      </c>
      <c r="P14" s="15">
        <f t="shared" si="2"/>
        <v>0.86790697674418615</v>
      </c>
      <c r="Q14" s="14">
        <v>100</v>
      </c>
      <c r="R14" s="14">
        <v>3</v>
      </c>
      <c r="S14" s="14">
        <f t="shared" si="3"/>
        <v>103</v>
      </c>
      <c r="T14" s="15">
        <f t="shared" si="4"/>
        <v>0.19433962264150945</v>
      </c>
      <c r="U14" s="14">
        <v>500</v>
      </c>
      <c r="V14" s="15">
        <f t="shared" si="5"/>
        <v>0.94339622641509435</v>
      </c>
      <c r="W14" s="14">
        <v>400</v>
      </c>
      <c r="X14" s="15">
        <f t="shared" si="6"/>
        <v>0.75471698113207553</v>
      </c>
      <c r="Y14" s="14">
        <v>65</v>
      </c>
      <c r="Z14" s="14">
        <v>25</v>
      </c>
      <c r="AA14" s="14">
        <v>10</v>
      </c>
      <c r="AB14" s="24"/>
    </row>
    <row r="15" spans="3:28" x14ac:dyDescent="0.2">
      <c r="C15" s="22"/>
      <c r="D15" s="16"/>
      <c r="E15" s="13">
        <v>633</v>
      </c>
      <c r="F15" s="14" t="s">
        <v>58</v>
      </c>
      <c r="G15" s="14" t="s">
        <v>59</v>
      </c>
      <c r="H15" s="14">
        <v>1256</v>
      </c>
      <c r="I15" s="13">
        <v>0.84</v>
      </c>
      <c r="J15" s="14">
        <v>33.28</v>
      </c>
      <c r="K15" s="14">
        <v>1340</v>
      </c>
      <c r="L15" s="17">
        <v>0.82</v>
      </c>
      <c r="M15" s="15">
        <f t="shared" si="0"/>
        <v>2.3809523809523832E-2</v>
      </c>
      <c r="N15" s="17">
        <v>3.46</v>
      </c>
      <c r="O15" s="45">
        <f t="shared" si="1"/>
        <v>29.82</v>
      </c>
      <c r="P15" s="15">
        <f t="shared" si="2"/>
        <v>0.89603365384615385</v>
      </c>
      <c r="Q15" s="14">
        <v>80</v>
      </c>
      <c r="R15" s="14">
        <v>1</v>
      </c>
      <c r="S15" s="14">
        <f t="shared" si="3"/>
        <v>81</v>
      </c>
      <c r="T15" s="15">
        <f t="shared" si="4"/>
        <v>6.044776119402985E-2</v>
      </c>
      <c r="U15" s="14">
        <v>1340</v>
      </c>
      <c r="V15" s="15">
        <f t="shared" si="5"/>
        <v>1</v>
      </c>
      <c r="W15" s="14">
        <v>1200</v>
      </c>
      <c r="X15" s="15">
        <f t="shared" si="6"/>
        <v>0.89552238805970152</v>
      </c>
      <c r="Y15" s="14">
        <v>120</v>
      </c>
      <c r="Z15" s="14">
        <v>15</v>
      </c>
      <c r="AA15" s="14">
        <v>5</v>
      </c>
      <c r="AB15" s="24"/>
    </row>
    <row r="16" spans="3:28" x14ac:dyDescent="0.2">
      <c r="C16" s="22"/>
      <c r="D16" s="16"/>
      <c r="E16" s="13">
        <v>635</v>
      </c>
      <c r="F16" s="14" t="s">
        <v>58</v>
      </c>
      <c r="G16" s="14" t="s">
        <v>59</v>
      </c>
      <c r="H16" s="14">
        <v>1269</v>
      </c>
      <c r="I16" s="13">
        <v>0.88</v>
      </c>
      <c r="J16" s="14">
        <v>26.4</v>
      </c>
      <c r="K16" s="14">
        <v>2740</v>
      </c>
      <c r="L16" s="17">
        <v>0.9</v>
      </c>
      <c r="M16" s="15">
        <f t="shared" si="0"/>
        <v>-2.2727272727272749E-2</v>
      </c>
      <c r="N16" s="17">
        <v>5.5</v>
      </c>
      <c r="O16" s="45">
        <f t="shared" si="1"/>
        <v>20.9</v>
      </c>
      <c r="P16" s="15">
        <f t="shared" si="2"/>
        <v>0.79166666666666663</v>
      </c>
      <c r="Q16" s="14">
        <v>20</v>
      </c>
      <c r="R16" s="14">
        <v>0</v>
      </c>
      <c r="S16" s="14">
        <f t="shared" si="3"/>
        <v>20</v>
      </c>
      <c r="T16" s="15">
        <f t="shared" si="4"/>
        <v>7.2992700729927005E-3</v>
      </c>
      <c r="U16" s="14">
        <v>2740</v>
      </c>
      <c r="V16" s="15">
        <f t="shared" si="5"/>
        <v>1</v>
      </c>
      <c r="W16" s="14">
        <v>1850</v>
      </c>
      <c r="X16" s="15">
        <f t="shared" si="6"/>
        <v>0.67518248175182483</v>
      </c>
      <c r="Y16" s="14">
        <v>750</v>
      </c>
      <c r="Z16" s="14">
        <v>124</v>
      </c>
      <c r="AA16" s="14">
        <v>16</v>
      </c>
      <c r="AB16" s="24"/>
    </row>
    <row r="17" spans="3:28" x14ac:dyDescent="0.2">
      <c r="C17" s="22"/>
      <c r="D17" s="16"/>
      <c r="E17" s="13">
        <v>663</v>
      </c>
      <c r="F17" s="14" t="s">
        <v>60</v>
      </c>
      <c r="G17" s="14" t="s">
        <v>56</v>
      </c>
      <c r="H17" s="14">
        <v>1253</v>
      </c>
      <c r="I17" s="13">
        <v>0.61</v>
      </c>
      <c r="J17" s="14">
        <v>38.89</v>
      </c>
      <c r="K17" s="14">
        <v>180</v>
      </c>
      <c r="L17" s="17">
        <v>0.6</v>
      </c>
      <c r="M17" s="15">
        <f t="shared" si="0"/>
        <v>1.6393442622950834E-2</v>
      </c>
      <c r="N17" s="17">
        <v>3.06</v>
      </c>
      <c r="O17" s="45">
        <f t="shared" si="1"/>
        <v>35.83</v>
      </c>
      <c r="P17" s="15">
        <f t="shared" si="2"/>
        <v>0.92131653381331957</v>
      </c>
      <c r="Q17" s="14">
        <v>0</v>
      </c>
      <c r="R17" s="14">
        <v>0</v>
      </c>
      <c r="S17" s="14">
        <f t="shared" si="3"/>
        <v>0</v>
      </c>
      <c r="T17" s="15">
        <f t="shared" si="4"/>
        <v>0</v>
      </c>
      <c r="U17" s="14">
        <v>180</v>
      </c>
      <c r="V17" s="15">
        <f t="shared" si="5"/>
        <v>1</v>
      </c>
      <c r="W17" s="14">
        <v>153</v>
      </c>
      <c r="X17" s="15">
        <f t="shared" si="6"/>
        <v>0.85</v>
      </c>
      <c r="Y17" s="14">
        <v>20</v>
      </c>
      <c r="Z17" s="14">
        <v>5</v>
      </c>
      <c r="AA17" s="14">
        <v>2</v>
      </c>
      <c r="AB17" s="24"/>
    </row>
    <row r="18" spans="3:28" x14ac:dyDescent="0.2">
      <c r="C18" s="22"/>
      <c r="D18" s="16"/>
      <c r="E18" s="13">
        <v>664</v>
      </c>
      <c r="F18" s="14" t="s">
        <v>60</v>
      </c>
      <c r="G18" s="14" t="s">
        <v>56</v>
      </c>
      <c r="H18" s="14">
        <v>1254</v>
      </c>
      <c r="I18" s="13">
        <v>0.75</v>
      </c>
      <c r="J18" s="14">
        <v>39.49</v>
      </c>
      <c r="K18" s="14">
        <v>390</v>
      </c>
      <c r="L18" s="17">
        <v>0.74</v>
      </c>
      <c r="M18" s="15">
        <f t="shared" si="0"/>
        <v>1.3333333333333345E-2</v>
      </c>
      <c r="N18" s="17">
        <v>3.38</v>
      </c>
      <c r="O18" s="45">
        <f t="shared" si="1"/>
        <v>36.11</v>
      </c>
      <c r="P18" s="15">
        <f t="shared" si="2"/>
        <v>0.91440871106609267</v>
      </c>
      <c r="Q18" s="14">
        <v>2</v>
      </c>
      <c r="R18" s="14">
        <v>0</v>
      </c>
      <c r="S18" s="14">
        <f t="shared" si="3"/>
        <v>2</v>
      </c>
      <c r="T18" s="15">
        <f t="shared" si="4"/>
        <v>5.1282051282051282E-3</v>
      </c>
      <c r="U18" s="14">
        <v>390</v>
      </c>
      <c r="V18" s="15">
        <f t="shared" si="5"/>
        <v>1</v>
      </c>
      <c r="W18" s="14">
        <v>280</v>
      </c>
      <c r="X18" s="15">
        <f t="shared" si="6"/>
        <v>0.71794871794871795</v>
      </c>
      <c r="Y18" s="14">
        <v>50</v>
      </c>
      <c r="Z18" s="14">
        <v>43</v>
      </c>
      <c r="AA18" s="14">
        <v>17</v>
      </c>
      <c r="AB18" s="24"/>
    </row>
    <row r="19" spans="3:28" x14ac:dyDescent="0.2">
      <c r="C19" s="22"/>
      <c r="D19" s="16"/>
      <c r="E19" s="13">
        <v>665</v>
      </c>
      <c r="F19" s="14" t="s">
        <v>60</v>
      </c>
      <c r="G19" s="14" t="s">
        <v>56</v>
      </c>
      <c r="H19" s="14">
        <v>1255</v>
      </c>
      <c r="I19" s="13">
        <v>0.88</v>
      </c>
      <c r="J19" s="14">
        <v>28.64</v>
      </c>
      <c r="K19" s="14">
        <v>580</v>
      </c>
      <c r="L19" s="17">
        <v>0.88</v>
      </c>
      <c r="M19" s="15">
        <f t="shared" si="0"/>
        <v>0</v>
      </c>
      <c r="N19" s="17">
        <v>3.33</v>
      </c>
      <c r="O19" s="45">
        <f t="shared" si="1"/>
        <v>25.310000000000002</v>
      </c>
      <c r="P19" s="15">
        <f t="shared" si="2"/>
        <v>0.88372905027932969</v>
      </c>
      <c r="Q19" s="14">
        <v>40</v>
      </c>
      <c r="R19" s="14">
        <v>2</v>
      </c>
      <c r="S19" s="14">
        <f t="shared" si="3"/>
        <v>42</v>
      </c>
      <c r="T19" s="15">
        <f t="shared" si="4"/>
        <v>7.2413793103448282E-2</v>
      </c>
      <c r="U19" s="14">
        <v>580</v>
      </c>
      <c r="V19" s="15">
        <f t="shared" si="5"/>
        <v>1</v>
      </c>
      <c r="W19" s="14">
        <v>350</v>
      </c>
      <c r="X19" s="15">
        <f t="shared" si="6"/>
        <v>0.60344827586206895</v>
      </c>
      <c r="Y19" s="14">
        <v>45</v>
      </c>
      <c r="Z19" s="14">
        <v>165</v>
      </c>
      <c r="AA19" s="14">
        <v>20</v>
      </c>
      <c r="AB19" s="24"/>
    </row>
    <row r="20" spans="3:28" x14ac:dyDescent="0.2">
      <c r="C20" s="22"/>
      <c r="D20" s="16"/>
      <c r="E20" s="13">
        <v>668</v>
      </c>
      <c r="F20" s="14" t="s">
        <v>60</v>
      </c>
      <c r="G20" s="14" t="s">
        <v>56</v>
      </c>
      <c r="H20" s="14">
        <v>1269</v>
      </c>
      <c r="I20" s="13">
        <v>0.74</v>
      </c>
      <c r="J20" s="14">
        <v>29.79</v>
      </c>
      <c r="K20" s="14">
        <v>2710</v>
      </c>
      <c r="L20" s="17">
        <v>0.73</v>
      </c>
      <c r="M20" s="15">
        <f t="shared" si="0"/>
        <v>1.3513513513513526E-2</v>
      </c>
      <c r="N20" s="17">
        <v>3.26</v>
      </c>
      <c r="O20" s="45">
        <f t="shared" si="1"/>
        <v>26.53</v>
      </c>
      <c r="P20" s="15">
        <f t="shared" si="2"/>
        <v>0.89056730446458554</v>
      </c>
      <c r="Q20" s="14">
        <v>50</v>
      </c>
      <c r="R20" s="14">
        <v>0</v>
      </c>
      <c r="S20" s="14">
        <f t="shared" si="3"/>
        <v>50</v>
      </c>
      <c r="T20" s="15">
        <f t="shared" si="4"/>
        <v>1.8450184501845018E-2</v>
      </c>
      <c r="U20" s="14">
        <v>2600</v>
      </c>
      <c r="V20" s="15">
        <f t="shared" si="5"/>
        <v>0.95940959409594095</v>
      </c>
      <c r="W20" s="14">
        <v>1950</v>
      </c>
      <c r="X20" s="15">
        <f t="shared" si="6"/>
        <v>0.71955719557195574</v>
      </c>
      <c r="Y20" s="14">
        <v>67</v>
      </c>
      <c r="Z20" s="14">
        <v>542</v>
      </c>
      <c r="AA20" s="14">
        <v>41</v>
      </c>
      <c r="AB20" s="24"/>
    </row>
    <row r="21" spans="3:28" x14ac:dyDescent="0.2">
      <c r="C21" s="22"/>
      <c r="D21" s="16"/>
      <c r="E21" s="13">
        <v>669</v>
      </c>
      <c r="F21" s="14" t="s">
        <v>60</v>
      </c>
      <c r="G21" s="14" t="s">
        <v>56</v>
      </c>
      <c r="H21" s="14">
        <v>1270</v>
      </c>
      <c r="I21" s="13">
        <v>0.91</v>
      </c>
      <c r="J21" s="14">
        <v>29.16</v>
      </c>
      <c r="K21" s="14">
        <v>250</v>
      </c>
      <c r="L21" s="17">
        <v>0.9</v>
      </c>
      <c r="M21" s="15">
        <f t="shared" si="0"/>
        <v>1.0989010989010999E-2</v>
      </c>
      <c r="N21" s="17">
        <v>2.96</v>
      </c>
      <c r="O21" s="45">
        <f t="shared" si="1"/>
        <v>26.2</v>
      </c>
      <c r="P21" s="15">
        <f t="shared" si="2"/>
        <v>0.89849108367626884</v>
      </c>
      <c r="Q21" s="14">
        <v>0</v>
      </c>
      <c r="R21" s="14">
        <v>0</v>
      </c>
      <c r="S21" s="14">
        <f t="shared" si="3"/>
        <v>0</v>
      </c>
      <c r="T21" s="15">
        <f t="shared" si="4"/>
        <v>0</v>
      </c>
      <c r="U21" s="14">
        <v>250</v>
      </c>
      <c r="V21" s="15">
        <f t="shared" si="5"/>
        <v>1</v>
      </c>
      <c r="W21" s="14">
        <v>160</v>
      </c>
      <c r="X21" s="15">
        <f t="shared" si="6"/>
        <v>0.64</v>
      </c>
      <c r="Y21" s="14">
        <v>41</v>
      </c>
      <c r="Z21" s="14">
        <v>32</v>
      </c>
      <c r="AA21" s="14">
        <v>17</v>
      </c>
      <c r="AB21" s="24"/>
    </row>
    <row r="22" spans="3:28" x14ac:dyDescent="0.2">
      <c r="C22" s="22"/>
      <c r="D22" s="16"/>
      <c r="E22" s="13">
        <v>686</v>
      </c>
      <c r="F22" s="14" t="s">
        <v>61</v>
      </c>
      <c r="G22" s="14" t="s">
        <v>56</v>
      </c>
      <c r="H22" s="14">
        <v>1250</v>
      </c>
      <c r="I22" s="13">
        <v>0.67</v>
      </c>
      <c r="J22" s="14">
        <v>28.14</v>
      </c>
      <c r="K22" s="14">
        <v>4930</v>
      </c>
      <c r="L22" s="17">
        <v>0.69</v>
      </c>
      <c r="M22" s="15">
        <f t="shared" si="0"/>
        <v>-2.9850746268656577E-2</v>
      </c>
      <c r="N22" s="17">
        <v>2.93</v>
      </c>
      <c r="O22" s="45">
        <f t="shared" si="1"/>
        <v>25.21</v>
      </c>
      <c r="P22" s="15">
        <f t="shared" si="2"/>
        <v>0.89587775408670933</v>
      </c>
      <c r="Q22" s="14">
        <v>5</v>
      </c>
      <c r="R22" s="14">
        <v>1</v>
      </c>
      <c r="S22" s="14">
        <f t="shared" si="3"/>
        <v>6</v>
      </c>
      <c r="T22" s="15">
        <f t="shared" si="4"/>
        <v>1.2170385395537525E-3</v>
      </c>
      <c r="U22" s="14">
        <v>4830</v>
      </c>
      <c r="V22" s="15">
        <f t="shared" si="5"/>
        <v>0.97971602434077076</v>
      </c>
      <c r="W22" s="14">
        <v>4230</v>
      </c>
      <c r="X22" s="15">
        <f t="shared" si="6"/>
        <v>0.85801217038539557</v>
      </c>
      <c r="Y22" s="14">
        <v>340</v>
      </c>
      <c r="Z22" s="14">
        <v>168</v>
      </c>
      <c r="AA22" s="14">
        <v>92</v>
      </c>
      <c r="AB22" s="24"/>
    </row>
    <row r="23" spans="3:28" x14ac:dyDescent="0.2">
      <c r="C23" s="22"/>
      <c r="D23" s="23"/>
      <c r="E23" s="23"/>
      <c r="F23" s="23"/>
      <c r="G23" s="23"/>
      <c r="H23" s="23"/>
      <c r="I23" s="23"/>
      <c r="J23" s="23"/>
      <c r="K23" s="38">
        <f>SUM(K10:K22)</f>
        <v>24240</v>
      </c>
      <c r="L23" s="23"/>
      <c r="M23" s="23"/>
      <c r="N23" s="23"/>
      <c r="O23" s="39">
        <f>SUM($K10*O10,$K11*O11,$K12*O12,$K13*O13,$K14*O14,$K15*O15,$K16*O16,$K17*O17,$K18*O18,$K19*O19,$K20*O20,$K21*O21,$K22*O22)/$K23</f>
        <v>24.812805280528053</v>
      </c>
      <c r="P23" s="40">
        <f>SUM($K10*P10,$K11*P11,$K12*P12,$K13*P13,$K14*P14,$K15*P15,$K16*P16,$K17*P17,$K18*P18,$K19*P19,$K20*P20,$K21*P21,$K22*P22)/$K23</f>
        <v>0.82901423944800035</v>
      </c>
      <c r="Q23" s="39">
        <f t="shared" ref="Q23:T23" si="7">SUM($K10*Q10,$K11*Q11,$K12*Q12,$K13*Q13,$K14*Q14,$K15*Q15,$K16*Q16,$K17*Q17,$K18*Q18,$K19*Q19,$K20*Q20,$K21*Q21,$K22*Q22)/$K23</f>
        <v>21.283828382838283</v>
      </c>
      <c r="R23" s="39">
        <f t="shared" si="7"/>
        <v>0.65264026402640263</v>
      </c>
      <c r="S23" s="39">
        <f t="shared" si="7"/>
        <v>21.936468646864686</v>
      </c>
      <c r="T23" s="40">
        <f t="shared" si="7"/>
        <v>1.5264026402640265E-2</v>
      </c>
      <c r="U23" s="23"/>
      <c r="V23" s="40">
        <f t="shared" ref="V23:X23" si="8">SUM($K10*V10,$K11*V11,$K12*V12,$K13*V13,$K14*V14,$K15*V15,$K16*V16,$K17*V17,$K18*V18,$K19*V19,$K20*V20,$K21*V21,$K22*V22)/$K23</f>
        <v>0.97112211221122113</v>
      </c>
      <c r="W23" s="23"/>
      <c r="X23" s="40">
        <f t="shared" si="8"/>
        <v>0.73981023102310228</v>
      </c>
      <c r="Y23" s="23"/>
      <c r="Z23" s="23"/>
      <c r="AA23" s="23"/>
      <c r="AB23" s="24"/>
    </row>
    <row r="24" spans="3:28" x14ac:dyDescent="0.2">
      <c r="C24" s="22"/>
      <c r="D24" s="23"/>
      <c r="E24" s="23"/>
      <c r="F24" s="23"/>
      <c r="G24" s="23"/>
      <c r="H24" s="23"/>
      <c r="I24" s="23"/>
      <c r="J24" s="23"/>
      <c r="K24" s="23"/>
      <c r="L24" s="23"/>
      <c r="M24" s="23"/>
      <c r="N24" s="23"/>
      <c r="O24" s="23"/>
      <c r="P24" s="23"/>
      <c r="Q24" s="23"/>
      <c r="R24" s="23"/>
      <c r="S24" s="23"/>
      <c r="T24" s="23"/>
      <c r="U24" s="23"/>
      <c r="V24" s="23"/>
      <c r="W24" s="23"/>
      <c r="X24" s="23"/>
      <c r="Y24" s="23"/>
      <c r="Z24" s="23"/>
      <c r="AA24" s="23"/>
      <c r="AB24" s="24"/>
    </row>
    <row r="25" spans="3:28" ht="30" x14ac:dyDescent="0.2">
      <c r="C25" s="22"/>
      <c r="D25" s="12" t="s">
        <v>36</v>
      </c>
      <c r="E25" s="12" t="s">
        <v>39</v>
      </c>
      <c r="F25" s="12" t="s">
        <v>37</v>
      </c>
      <c r="G25" s="12" t="s">
        <v>38</v>
      </c>
      <c r="H25" s="12" t="s">
        <v>40</v>
      </c>
      <c r="I25" s="12" t="s">
        <v>44</v>
      </c>
      <c r="J25" s="12" t="s">
        <v>43</v>
      </c>
      <c r="K25" s="1" t="s">
        <v>65</v>
      </c>
      <c r="L25" s="1" t="s">
        <v>42</v>
      </c>
      <c r="M25" s="1" t="s">
        <v>63</v>
      </c>
      <c r="N25" s="1" t="s">
        <v>41</v>
      </c>
      <c r="O25" s="1" t="s">
        <v>45</v>
      </c>
      <c r="P25" s="1" t="s">
        <v>62</v>
      </c>
      <c r="Q25" s="1" t="s">
        <v>46</v>
      </c>
      <c r="R25" s="1" t="s">
        <v>47</v>
      </c>
      <c r="S25" s="1" t="s">
        <v>48</v>
      </c>
      <c r="T25" s="1" t="s">
        <v>64</v>
      </c>
      <c r="U25" s="11" t="s">
        <v>90</v>
      </c>
      <c r="V25" s="11" t="s">
        <v>91</v>
      </c>
      <c r="W25" s="11" t="s">
        <v>49</v>
      </c>
      <c r="X25" s="11" t="s">
        <v>53</v>
      </c>
      <c r="Y25" s="11" t="s">
        <v>50</v>
      </c>
      <c r="Z25" s="11" t="s">
        <v>51</v>
      </c>
      <c r="AA25" s="11" t="s">
        <v>52</v>
      </c>
      <c r="AB25" s="24"/>
    </row>
    <row r="26" spans="3:28" x14ac:dyDescent="0.2">
      <c r="C26" s="22"/>
      <c r="D26" s="16" t="s">
        <v>66</v>
      </c>
      <c r="E26" s="13">
        <v>704</v>
      </c>
      <c r="F26" s="14" t="s">
        <v>55</v>
      </c>
      <c r="G26" s="14" t="s">
        <v>59</v>
      </c>
      <c r="H26" s="14">
        <v>1267</v>
      </c>
      <c r="I26" s="13">
        <v>0.94</v>
      </c>
      <c r="J26" s="14">
        <v>47.87</v>
      </c>
      <c r="K26" s="14">
        <v>4840</v>
      </c>
      <c r="L26" s="17">
        <v>0.93</v>
      </c>
      <c r="M26" s="15">
        <f>(I26-L26)/I26</f>
        <v>1.0638297872340318E-2</v>
      </c>
      <c r="N26" s="17">
        <v>5.12</v>
      </c>
      <c r="O26" s="14">
        <v>42.75</v>
      </c>
      <c r="P26" s="15">
        <v>0.89300000000000002</v>
      </c>
      <c r="Q26" s="14">
        <v>20</v>
      </c>
      <c r="R26" s="14">
        <v>1</v>
      </c>
      <c r="S26" s="14">
        <f>Q26+R26</f>
        <v>21</v>
      </c>
      <c r="T26" s="15">
        <f>S26/K26</f>
        <v>4.3388429752066115E-3</v>
      </c>
      <c r="U26" s="14">
        <v>4500</v>
      </c>
      <c r="V26" s="15">
        <f>U26/K26</f>
        <v>0.92975206611570249</v>
      </c>
      <c r="W26" s="14">
        <v>2600</v>
      </c>
      <c r="X26" s="15">
        <f>W26/U26</f>
        <v>0.57777777777777772</v>
      </c>
      <c r="Y26" s="14">
        <v>1100</v>
      </c>
      <c r="Z26" s="14">
        <v>768</v>
      </c>
      <c r="AA26" s="14">
        <v>32</v>
      </c>
      <c r="AB26" s="24"/>
    </row>
    <row r="27" spans="3:28" x14ac:dyDescent="0.2">
      <c r="C27" s="22"/>
      <c r="D27" s="16"/>
      <c r="E27" s="13">
        <v>707</v>
      </c>
      <c r="F27" s="14" t="s">
        <v>55</v>
      </c>
      <c r="G27" s="14" t="s">
        <v>56</v>
      </c>
      <c r="H27" s="14">
        <v>1262</v>
      </c>
      <c r="I27" s="13">
        <v>0.68</v>
      </c>
      <c r="J27" s="14">
        <v>6.07</v>
      </c>
      <c r="K27" s="14">
        <v>4870</v>
      </c>
      <c r="L27" s="17">
        <v>0.7</v>
      </c>
      <c r="M27" s="15">
        <f t="shared" ref="M27:M38" si="9">(I27-L27)/I27</f>
        <v>-2.9411764705882214E-2</v>
      </c>
      <c r="N27" s="17">
        <v>2.21</v>
      </c>
      <c r="O27" s="14">
        <v>3.86</v>
      </c>
      <c r="P27" s="15">
        <v>0.63590000000000002</v>
      </c>
      <c r="Q27" s="14">
        <v>0</v>
      </c>
      <c r="R27" s="14">
        <v>0</v>
      </c>
      <c r="S27" s="14">
        <f t="shared" ref="S27:S38" si="10">Q27+R27</f>
        <v>0</v>
      </c>
      <c r="T27" s="15">
        <f t="shared" ref="T27:T38" si="11">S27/K27</f>
        <v>0</v>
      </c>
      <c r="U27" s="14">
        <v>4750</v>
      </c>
      <c r="V27" s="15">
        <f t="shared" ref="V27:V38" si="12">U27/K27</f>
        <v>0.97535934291581106</v>
      </c>
      <c r="W27" s="14">
        <v>4250</v>
      </c>
      <c r="X27" s="15">
        <f t="shared" ref="X27:X38" si="13">W27/U27</f>
        <v>0.89473684210526316</v>
      </c>
      <c r="Y27" s="14">
        <v>430</v>
      </c>
      <c r="Z27" s="14">
        <v>65</v>
      </c>
      <c r="AA27" s="14">
        <v>5</v>
      </c>
      <c r="AB27" s="24"/>
    </row>
    <row r="28" spans="3:28" x14ac:dyDescent="0.2">
      <c r="C28" s="22"/>
      <c r="D28" s="16"/>
      <c r="E28" s="13">
        <v>713</v>
      </c>
      <c r="F28" s="14" t="s">
        <v>55</v>
      </c>
      <c r="G28" s="14" t="s">
        <v>57</v>
      </c>
      <c r="H28" s="14">
        <v>1262</v>
      </c>
      <c r="I28" s="13">
        <v>0.98</v>
      </c>
      <c r="J28" s="14">
        <v>36.159999999999997</v>
      </c>
      <c r="K28" s="14">
        <v>490</v>
      </c>
      <c r="L28" s="17">
        <v>0.96</v>
      </c>
      <c r="M28" s="15">
        <f t="shared" si="9"/>
        <v>2.0408163265306142E-2</v>
      </c>
      <c r="N28" s="17">
        <v>5.24</v>
      </c>
      <c r="O28" s="14">
        <v>30.92</v>
      </c>
      <c r="P28" s="15">
        <v>0.85509999999999997</v>
      </c>
      <c r="Q28" s="14">
        <v>40</v>
      </c>
      <c r="R28" s="14">
        <v>4</v>
      </c>
      <c r="S28" s="14">
        <f t="shared" si="10"/>
        <v>44</v>
      </c>
      <c r="T28" s="15">
        <f t="shared" si="11"/>
        <v>8.9795918367346933E-2</v>
      </c>
      <c r="U28" s="14">
        <v>490</v>
      </c>
      <c r="V28" s="15">
        <f t="shared" si="12"/>
        <v>1</v>
      </c>
      <c r="W28" s="14">
        <v>200</v>
      </c>
      <c r="X28" s="15">
        <f t="shared" si="13"/>
        <v>0.40816326530612246</v>
      </c>
      <c r="Y28" s="14">
        <v>150</v>
      </c>
      <c r="Z28" s="14">
        <v>132</v>
      </c>
      <c r="AA28" s="14">
        <v>8</v>
      </c>
      <c r="AB28" s="24"/>
    </row>
    <row r="29" spans="3:28" x14ac:dyDescent="0.2">
      <c r="C29" s="22"/>
      <c r="D29" s="16"/>
      <c r="E29" s="13">
        <v>720</v>
      </c>
      <c r="F29" s="14" t="s">
        <v>58</v>
      </c>
      <c r="G29" s="14" t="s">
        <v>59</v>
      </c>
      <c r="H29" s="14">
        <v>1263</v>
      </c>
      <c r="I29" s="13">
        <v>0.63</v>
      </c>
      <c r="J29" s="14">
        <v>31.41</v>
      </c>
      <c r="K29" s="14">
        <v>390</v>
      </c>
      <c r="L29" s="17">
        <v>0.61</v>
      </c>
      <c r="M29" s="15">
        <f t="shared" si="9"/>
        <v>3.1746031746031772E-2</v>
      </c>
      <c r="N29" s="17">
        <v>4.2300000000000004</v>
      </c>
      <c r="O29" s="14">
        <v>27.18</v>
      </c>
      <c r="P29" s="15">
        <v>0.86529999999999996</v>
      </c>
      <c r="Q29" s="14">
        <v>1</v>
      </c>
      <c r="R29" s="14">
        <v>0</v>
      </c>
      <c r="S29" s="14">
        <f t="shared" si="10"/>
        <v>1</v>
      </c>
      <c r="T29" s="15">
        <f t="shared" si="11"/>
        <v>2.5641025641025641E-3</v>
      </c>
      <c r="U29" s="14">
        <v>390</v>
      </c>
      <c r="V29" s="15">
        <f t="shared" si="12"/>
        <v>1</v>
      </c>
      <c r="W29" s="14">
        <v>310</v>
      </c>
      <c r="X29" s="15">
        <f t="shared" si="13"/>
        <v>0.79487179487179482</v>
      </c>
      <c r="Y29" s="14">
        <v>41</v>
      </c>
      <c r="Z29" s="14">
        <v>2</v>
      </c>
      <c r="AA29" s="14">
        <v>37</v>
      </c>
      <c r="AB29" s="24"/>
    </row>
    <row r="30" spans="3:28" x14ac:dyDescent="0.2">
      <c r="C30" s="22"/>
      <c r="D30" s="16"/>
      <c r="E30" s="13">
        <v>722</v>
      </c>
      <c r="F30" s="14" t="s">
        <v>58</v>
      </c>
      <c r="G30" s="14" t="s">
        <v>59</v>
      </c>
      <c r="H30" s="14">
        <v>1267</v>
      </c>
      <c r="I30" s="13">
        <v>0.57999999999999996</v>
      </c>
      <c r="J30" s="14">
        <v>32.25</v>
      </c>
      <c r="K30" s="14">
        <v>530</v>
      </c>
      <c r="L30" s="17">
        <v>0.59</v>
      </c>
      <c r="M30" s="15">
        <f t="shared" si="9"/>
        <v>-1.7241379310344845E-2</v>
      </c>
      <c r="N30" s="17">
        <v>4.26</v>
      </c>
      <c r="O30" s="14">
        <v>27.99</v>
      </c>
      <c r="P30" s="15">
        <v>0.8679</v>
      </c>
      <c r="Q30" s="14">
        <v>100</v>
      </c>
      <c r="R30" s="14">
        <v>3</v>
      </c>
      <c r="S30" s="14">
        <f t="shared" si="10"/>
        <v>103</v>
      </c>
      <c r="T30" s="15">
        <f t="shared" si="11"/>
        <v>0.19433962264150945</v>
      </c>
      <c r="U30" s="14">
        <v>500</v>
      </c>
      <c r="V30" s="15">
        <f t="shared" si="12"/>
        <v>0.94339622641509435</v>
      </c>
      <c r="W30" s="14">
        <v>400</v>
      </c>
      <c r="X30" s="15">
        <f t="shared" si="13"/>
        <v>0.8</v>
      </c>
      <c r="Y30" s="14">
        <v>65</v>
      </c>
      <c r="Z30" s="14">
        <v>25</v>
      </c>
      <c r="AA30" s="14">
        <v>10</v>
      </c>
      <c r="AB30" s="24"/>
    </row>
    <row r="31" spans="3:28" x14ac:dyDescent="0.2">
      <c r="C31" s="22"/>
      <c r="D31" s="16"/>
      <c r="E31" s="13">
        <v>726</v>
      </c>
      <c r="F31" s="14" t="s">
        <v>58</v>
      </c>
      <c r="G31" s="14" t="s">
        <v>56</v>
      </c>
      <c r="H31" s="14">
        <v>1262</v>
      </c>
      <c r="I31" s="13">
        <v>0.84</v>
      </c>
      <c r="J31" s="14">
        <v>33.28</v>
      </c>
      <c r="K31" s="14">
        <v>1340</v>
      </c>
      <c r="L31" s="17">
        <v>0.82</v>
      </c>
      <c r="M31" s="15">
        <f t="shared" si="9"/>
        <v>2.3809523809523832E-2</v>
      </c>
      <c r="N31" s="17">
        <v>3.46</v>
      </c>
      <c r="O31" s="14">
        <v>29.82</v>
      </c>
      <c r="P31" s="15">
        <v>0.89600000000000002</v>
      </c>
      <c r="Q31" s="14">
        <v>80</v>
      </c>
      <c r="R31" s="14">
        <v>1</v>
      </c>
      <c r="S31" s="14">
        <f t="shared" si="10"/>
        <v>81</v>
      </c>
      <c r="T31" s="15">
        <f t="shared" si="11"/>
        <v>6.044776119402985E-2</v>
      </c>
      <c r="U31" s="14">
        <v>1340</v>
      </c>
      <c r="V31" s="15">
        <f t="shared" si="12"/>
        <v>1</v>
      </c>
      <c r="W31" s="14">
        <v>1200</v>
      </c>
      <c r="X31" s="15">
        <f t="shared" si="13"/>
        <v>0.89552238805970152</v>
      </c>
      <c r="Y31" s="14">
        <v>120</v>
      </c>
      <c r="Z31" s="14">
        <v>15</v>
      </c>
      <c r="AA31" s="14">
        <v>5</v>
      </c>
      <c r="AB31" s="24"/>
    </row>
    <row r="32" spans="3:28" x14ac:dyDescent="0.2">
      <c r="C32" s="22"/>
      <c r="D32" s="16"/>
      <c r="E32" s="13">
        <v>733</v>
      </c>
      <c r="F32" s="14" t="s">
        <v>58</v>
      </c>
      <c r="G32" s="14" t="s">
        <v>57</v>
      </c>
      <c r="H32" s="14">
        <v>1262</v>
      </c>
      <c r="I32" s="13">
        <v>0.88</v>
      </c>
      <c r="J32" s="14">
        <v>26.4</v>
      </c>
      <c r="K32" s="14">
        <v>2740</v>
      </c>
      <c r="L32" s="17">
        <v>0.9</v>
      </c>
      <c r="M32" s="15">
        <f t="shared" si="9"/>
        <v>-2.2727272727272749E-2</v>
      </c>
      <c r="N32" s="17">
        <v>5.5</v>
      </c>
      <c r="O32" s="14">
        <v>20.9</v>
      </c>
      <c r="P32" s="15">
        <v>0.79169999999999996</v>
      </c>
      <c r="Q32" s="14">
        <v>20</v>
      </c>
      <c r="R32" s="14">
        <v>0</v>
      </c>
      <c r="S32" s="14">
        <f t="shared" si="10"/>
        <v>20</v>
      </c>
      <c r="T32" s="15">
        <f t="shared" si="11"/>
        <v>7.2992700729927005E-3</v>
      </c>
      <c r="U32" s="14">
        <v>2740</v>
      </c>
      <c r="V32" s="15">
        <f t="shared" si="12"/>
        <v>1</v>
      </c>
      <c r="W32" s="14">
        <v>1850</v>
      </c>
      <c r="X32" s="15">
        <f t="shared" si="13"/>
        <v>0.67518248175182483</v>
      </c>
      <c r="Y32" s="14">
        <v>750</v>
      </c>
      <c r="Z32" s="14">
        <v>124</v>
      </c>
      <c r="AA32" s="14">
        <v>16</v>
      </c>
      <c r="AB32" s="24"/>
    </row>
    <row r="33" spans="3:28" x14ac:dyDescent="0.2">
      <c r="C33" s="22"/>
      <c r="D33" s="16"/>
      <c r="E33" s="13">
        <v>741</v>
      </c>
      <c r="F33" s="14" t="s">
        <v>60</v>
      </c>
      <c r="G33" s="14" t="s">
        <v>59</v>
      </c>
      <c r="H33" s="14">
        <v>1263</v>
      </c>
      <c r="I33" s="13">
        <v>0.61</v>
      </c>
      <c r="J33" s="14">
        <v>38.89</v>
      </c>
      <c r="K33" s="14">
        <v>180</v>
      </c>
      <c r="L33" s="17">
        <v>0.6</v>
      </c>
      <c r="M33" s="15">
        <f t="shared" si="9"/>
        <v>1.6393442622950834E-2</v>
      </c>
      <c r="N33" s="17">
        <v>3.06</v>
      </c>
      <c r="O33" s="14">
        <v>35.83</v>
      </c>
      <c r="P33" s="15">
        <v>0.92130000000000001</v>
      </c>
      <c r="Q33" s="14">
        <v>0</v>
      </c>
      <c r="R33" s="14">
        <v>0</v>
      </c>
      <c r="S33" s="14">
        <f t="shared" si="10"/>
        <v>0</v>
      </c>
      <c r="T33" s="15">
        <f t="shared" si="11"/>
        <v>0</v>
      </c>
      <c r="U33" s="14">
        <v>180</v>
      </c>
      <c r="V33" s="15">
        <f t="shared" si="12"/>
        <v>1</v>
      </c>
      <c r="W33" s="14">
        <v>153</v>
      </c>
      <c r="X33" s="15">
        <f t="shared" si="13"/>
        <v>0.85</v>
      </c>
      <c r="Y33" s="14">
        <v>20</v>
      </c>
      <c r="Z33" s="14">
        <v>5</v>
      </c>
      <c r="AA33" s="14">
        <v>2</v>
      </c>
      <c r="AB33" s="24"/>
    </row>
    <row r="34" spans="3:28" x14ac:dyDescent="0.2">
      <c r="C34" s="22"/>
      <c r="D34" s="16"/>
      <c r="E34" s="13">
        <v>743</v>
      </c>
      <c r="F34" s="14" t="s">
        <v>60</v>
      </c>
      <c r="G34" s="14" t="s">
        <v>59</v>
      </c>
      <c r="H34" s="14">
        <v>1267</v>
      </c>
      <c r="I34" s="13">
        <v>0.75</v>
      </c>
      <c r="J34" s="14">
        <v>39.49</v>
      </c>
      <c r="K34" s="14">
        <v>390</v>
      </c>
      <c r="L34" s="17">
        <v>0.74</v>
      </c>
      <c r="M34" s="15">
        <f t="shared" si="9"/>
        <v>1.3333333333333345E-2</v>
      </c>
      <c r="N34" s="17">
        <v>3.38</v>
      </c>
      <c r="O34" s="14">
        <v>36.11</v>
      </c>
      <c r="P34" s="15">
        <v>0.91439999999999999</v>
      </c>
      <c r="Q34" s="14">
        <v>2</v>
      </c>
      <c r="R34" s="14">
        <v>0</v>
      </c>
      <c r="S34" s="14">
        <f t="shared" si="10"/>
        <v>2</v>
      </c>
      <c r="T34" s="15">
        <f t="shared" si="11"/>
        <v>5.1282051282051282E-3</v>
      </c>
      <c r="U34" s="14">
        <v>390</v>
      </c>
      <c r="V34" s="15">
        <f t="shared" si="12"/>
        <v>1</v>
      </c>
      <c r="W34" s="14">
        <v>280</v>
      </c>
      <c r="X34" s="15">
        <f t="shared" si="13"/>
        <v>0.71794871794871795</v>
      </c>
      <c r="Y34" s="14">
        <v>50</v>
      </c>
      <c r="Z34" s="14">
        <v>43</v>
      </c>
      <c r="AA34" s="14">
        <v>17</v>
      </c>
      <c r="AB34" s="24"/>
    </row>
    <row r="35" spans="3:28" x14ac:dyDescent="0.2">
      <c r="C35" s="22"/>
      <c r="D35" s="16"/>
      <c r="E35" s="13">
        <v>746</v>
      </c>
      <c r="F35" s="14" t="s">
        <v>60</v>
      </c>
      <c r="G35" s="14" t="s">
        <v>59</v>
      </c>
      <c r="H35" s="14">
        <v>1274</v>
      </c>
      <c r="I35" s="13">
        <v>0.88</v>
      </c>
      <c r="J35" s="14">
        <v>28.64</v>
      </c>
      <c r="K35" s="14">
        <v>580</v>
      </c>
      <c r="L35" s="17">
        <v>0.88</v>
      </c>
      <c r="M35" s="15">
        <f t="shared" si="9"/>
        <v>0</v>
      </c>
      <c r="N35" s="17">
        <v>3.33</v>
      </c>
      <c r="O35" s="14">
        <v>25.31</v>
      </c>
      <c r="P35" s="15">
        <v>0.88370000000000004</v>
      </c>
      <c r="Q35" s="14">
        <v>40</v>
      </c>
      <c r="R35" s="14">
        <v>2</v>
      </c>
      <c r="S35" s="14">
        <f t="shared" si="10"/>
        <v>42</v>
      </c>
      <c r="T35" s="15">
        <f t="shared" si="11"/>
        <v>7.2413793103448282E-2</v>
      </c>
      <c r="U35" s="14">
        <v>580</v>
      </c>
      <c r="V35" s="15">
        <f t="shared" si="12"/>
        <v>1</v>
      </c>
      <c r="W35" s="14">
        <v>350</v>
      </c>
      <c r="X35" s="15">
        <f t="shared" si="13"/>
        <v>0.60344827586206895</v>
      </c>
      <c r="Y35" s="14">
        <v>45</v>
      </c>
      <c r="Z35" s="14">
        <v>165</v>
      </c>
      <c r="AA35" s="14">
        <v>20</v>
      </c>
      <c r="AB35" s="24"/>
    </row>
    <row r="36" spans="3:28" x14ac:dyDescent="0.2">
      <c r="C36" s="22"/>
      <c r="D36" s="16"/>
      <c r="E36" s="13">
        <v>747</v>
      </c>
      <c r="F36" s="14" t="s">
        <v>60</v>
      </c>
      <c r="G36" s="14" t="s">
        <v>56</v>
      </c>
      <c r="H36" s="14">
        <v>1262</v>
      </c>
      <c r="I36" s="13">
        <v>0.74</v>
      </c>
      <c r="J36" s="14">
        <v>29.79</v>
      </c>
      <c r="K36" s="14">
        <v>2710</v>
      </c>
      <c r="L36" s="17">
        <v>0.73</v>
      </c>
      <c r="M36" s="15">
        <f t="shared" si="9"/>
        <v>1.3513513513513526E-2</v>
      </c>
      <c r="N36" s="17">
        <v>3.26</v>
      </c>
      <c r="O36" s="14">
        <v>26.53</v>
      </c>
      <c r="P36" s="15">
        <v>0.89059999999999995</v>
      </c>
      <c r="Q36" s="14">
        <v>50</v>
      </c>
      <c r="R36" s="14">
        <v>0</v>
      </c>
      <c r="S36" s="14">
        <f t="shared" si="10"/>
        <v>50</v>
      </c>
      <c r="T36" s="15">
        <f t="shared" si="11"/>
        <v>1.8450184501845018E-2</v>
      </c>
      <c r="U36" s="14">
        <v>2600</v>
      </c>
      <c r="V36" s="15">
        <f t="shared" si="12"/>
        <v>0.95940959409594095</v>
      </c>
      <c r="W36" s="14">
        <v>1950</v>
      </c>
      <c r="X36" s="15">
        <f t="shared" si="13"/>
        <v>0.75</v>
      </c>
      <c r="Y36" s="14">
        <v>67</v>
      </c>
      <c r="Z36" s="14">
        <v>542</v>
      </c>
      <c r="AA36" s="14">
        <v>41</v>
      </c>
      <c r="AB36" s="24"/>
    </row>
    <row r="37" spans="3:28" x14ac:dyDescent="0.2">
      <c r="C37" s="22"/>
      <c r="D37" s="16"/>
      <c r="E37" s="13">
        <v>748</v>
      </c>
      <c r="F37" s="14" t="s">
        <v>60</v>
      </c>
      <c r="G37" s="14" t="s">
        <v>56</v>
      </c>
      <c r="H37" s="14">
        <v>1263</v>
      </c>
      <c r="I37" s="13">
        <v>0.91</v>
      </c>
      <c r="J37" s="14">
        <v>29.16</v>
      </c>
      <c r="K37" s="14">
        <v>250</v>
      </c>
      <c r="L37" s="17">
        <v>0.9</v>
      </c>
      <c r="M37" s="15">
        <f t="shared" si="9"/>
        <v>1.0989010989010999E-2</v>
      </c>
      <c r="N37" s="17">
        <v>2.96</v>
      </c>
      <c r="O37" s="14">
        <v>26.2</v>
      </c>
      <c r="P37" s="15">
        <v>0.89849999999999997</v>
      </c>
      <c r="Q37" s="14">
        <v>0</v>
      </c>
      <c r="R37" s="14">
        <v>0</v>
      </c>
      <c r="S37" s="14">
        <f t="shared" si="10"/>
        <v>0</v>
      </c>
      <c r="T37" s="15">
        <f t="shared" si="11"/>
        <v>0</v>
      </c>
      <c r="U37" s="14">
        <v>250</v>
      </c>
      <c r="V37" s="15">
        <f t="shared" si="12"/>
        <v>1</v>
      </c>
      <c r="W37" s="14">
        <v>160</v>
      </c>
      <c r="X37" s="15">
        <f t="shared" si="13"/>
        <v>0.64</v>
      </c>
      <c r="Y37" s="14">
        <v>41</v>
      </c>
      <c r="Z37" s="14">
        <v>32</v>
      </c>
      <c r="AA37" s="14">
        <v>17</v>
      </c>
      <c r="AB37" s="24"/>
    </row>
    <row r="38" spans="3:28" x14ac:dyDescent="0.2">
      <c r="C38" s="22"/>
      <c r="D38" s="16"/>
      <c r="E38" s="13">
        <v>750</v>
      </c>
      <c r="F38" s="14" t="s">
        <v>60</v>
      </c>
      <c r="G38" s="14" t="s">
        <v>56</v>
      </c>
      <c r="H38" s="14">
        <v>1267</v>
      </c>
      <c r="I38" s="13">
        <v>0.67</v>
      </c>
      <c r="J38" s="14">
        <v>28.14</v>
      </c>
      <c r="K38" s="14">
        <v>4930</v>
      </c>
      <c r="L38" s="17">
        <v>0.69</v>
      </c>
      <c r="M38" s="15">
        <f t="shared" si="9"/>
        <v>-2.9850746268656577E-2</v>
      </c>
      <c r="N38" s="17">
        <v>2.93</v>
      </c>
      <c r="O38" s="14">
        <v>25.21</v>
      </c>
      <c r="P38" s="15">
        <v>0.89590000000000003</v>
      </c>
      <c r="Q38" s="14">
        <v>5</v>
      </c>
      <c r="R38" s="14">
        <v>1</v>
      </c>
      <c r="S38" s="14">
        <f t="shared" si="10"/>
        <v>6</v>
      </c>
      <c r="T38" s="15">
        <f t="shared" si="11"/>
        <v>1.2170385395537525E-3</v>
      </c>
      <c r="U38" s="14">
        <v>4830</v>
      </c>
      <c r="V38" s="15">
        <f t="shared" si="12"/>
        <v>0.97971602434077076</v>
      </c>
      <c r="W38" s="14">
        <v>4230</v>
      </c>
      <c r="X38" s="15">
        <f t="shared" si="13"/>
        <v>0.87577639751552794</v>
      </c>
      <c r="Y38" s="14">
        <v>340</v>
      </c>
      <c r="Z38" s="14">
        <v>168</v>
      </c>
      <c r="AA38" s="14">
        <v>92</v>
      </c>
      <c r="AB38" s="24"/>
    </row>
    <row r="39" spans="3:28" x14ac:dyDescent="0.2">
      <c r="C39" s="22"/>
      <c r="D39" s="23"/>
      <c r="E39" s="23"/>
      <c r="F39" s="23"/>
      <c r="G39" s="23"/>
      <c r="H39" s="23"/>
      <c r="I39" s="23"/>
      <c r="J39" s="23"/>
      <c r="K39" s="38">
        <f>SUM(K26:K38)</f>
        <v>24240</v>
      </c>
      <c r="L39" s="23"/>
      <c r="M39" s="23"/>
      <c r="N39" s="23"/>
      <c r="O39" s="39">
        <f>SUM($K26*O26,$K27*O27,$K28*O28,$K29*O29,$K30*O30,$K31*O31,$K32*O32,$K33*O33,$K34*O34,$K35*O35,$K36*O36,$K37*O37,$K38*O38)/$K39</f>
        <v>24.812805280528053</v>
      </c>
      <c r="P39" s="40">
        <f>SUM($K26*P26,$K27*P27,$K28*P28,$K29*P29,$K30*P30,$K31*P31,$K32*P32,$K33*P33,$K34*P34,$K35*P35,$K36*P36,$K37*P37,$K38*P38)/$K39</f>
        <v>0.82901146864686459</v>
      </c>
      <c r="Q39" s="39">
        <f t="shared" ref="Q39" si="14">SUM($K26*Q26,$K27*Q27,$K28*Q28,$K29*Q29,$K30*Q30,$K31*Q31,$K32*Q32,$K33*Q33,$K34*Q34,$K35*Q35,$K36*Q36,$K37*Q37,$K38*Q38)/$K39</f>
        <v>21.283828382838283</v>
      </c>
      <c r="R39" s="39">
        <f t="shared" ref="R39" si="15">SUM($K26*R26,$K27*R27,$K28*R28,$K29*R29,$K30*R30,$K31*R31,$K32*R32,$K33*R33,$K34*R34,$K35*R35,$K36*R36,$K37*R37,$K38*R38)/$K39</f>
        <v>0.65264026402640263</v>
      </c>
      <c r="S39" s="39">
        <f t="shared" ref="S39" si="16">SUM($K26*S26,$K27*S27,$K28*S28,$K29*S29,$K30*S30,$K31*S31,$K32*S32,$K33*S33,$K34*S34,$K35*S35,$K36*S36,$K37*S37,$K38*S38)/$K39</f>
        <v>21.936468646864686</v>
      </c>
      <c r="T39" s="40">
        <f t="shared" ref="T39:X39" si="17">SUM($K26*T26,$K27*T27,$K28*T28,$K29*T29,$K30*T30,$K31*T31,$K32*T32,$K33*T33,$K34*T34,$K35*T35,$K36*T36,$K37*T37,$K38*T38)/$K39</f>
        <v>1.5264026402640265E-2</v>
      </c>
      <c r="U39" s="23"/>
      <c r="V39" s="40">
        <f t="shared" si="17"/>
        <v>0.97112211221122113</v>
      </c>
      <c r="W39" s="23"/>
      <c r="X39" s="40">
        <f t="shared" si="17"/>
        <v>0.76035026836834285</v>
      </c>
      <c r="Y39" s="23"/>
      <c r="Z39" s="23"/>
      <c r="AA39" s="23"/>
      <c r="AB39" s="24"/>
    </row>
    <row r="40" spans="3:28" x14ac:dyDescent="0.2">
      <c r="C40" s="22"/>
      <c r="D40" s="23"/>
      <c r="E40" s="23"/>
      <c r="F40" s="23"/>
      <c r="G40" s="23"/>
      <c r="H40" s="23"/>
      <c r="I40" s="23"/>
      <c r="J40" s="23"/>
      <c r="K40" s="23"/>
      <c r="L40" s="23"/>
      <c r="M40" s="23"/>
      <c r="N40" s="23"/>
      <c r="O40" s="23"/>
      <c r="P40" s="23"/>
      <c r="Q40" s="23"/>
      <c r="R40" s="23"/>
      <c r="S40" s="23"/>
      <c r="T40" s="23"/>
      <c r="U40" s="23"/>
      <c r="V40" s="23"/>
      <c r="W40" s="23"/>
      <c r="X40" s="23"/>
      <c r="Y40" s="23"/>
      <c r="Z40" s="23"/>
      <c r="AA40" s="23"/>
      <c r="AB40" s="24"/>
    </row>
    <row r="41" spans="3:28" x14ac:dyDescent="0.2">
      <c r="C41" s="22"/>
      <c r="D41" s="23"/>
      <c r="E41" s="23"/>
      <c r="F41" s="23"/>
      <c r="G41" s="23"/>
      <c r="H41" s="23"/>
      <c r="I41" s="23"/>
      <c r="J41" s="23"/>
      <c r="K41" s="23"/>
      <c r="L41" s="23"/>
      <c r="M41" s="23"/>
      <c r="N41" s="23"/>
      <c r="O41" s="23"/>
      <c r="P41" s="23"/>
      <c r="Q41" s="23"/>
      <c r="R41" s="23"/>
      <c r="S41" s="23"/>
      <c r="T41" s="23"/>
      <c r="U41" s="23"/>
      <c r="V41" s="23"/>
      <c r="W41" s="23"/>
      <c r="X41" s="23"/>
      <c r="Y41" s="23"/>
      <c r="Z41" s="23"/>
      <c r="AA41" s="23"/>
      <c r="AB41" s="24"/>
    </row>
    <row r="42" spans="3:28" ht="15" thickBot="1" x14ac:dyDescent="0.25">
      <c r="C42" s="25"/>
      <c r="D42" s="26"/>
      <c r="E42" s="26"/>
      <c r="F42" s="26"/>
      <c r="G42" s="26"/>
      <c r="H42" s="26"/>
      <c r="I42" s="26"/>
      <c r="J42" s="26"/>
      <c r="K42" s="26"/>
      <c r="L42" s="26"/>
      <c r="M42" s="26"/>
      <c r="N42" s="26"/>
      <c r="O42" s="26"/>
      <c r="P42" s="26"/>
      <c r="Q42" s="26"/>
      <c r="R42" s="26"/>
      <c r="S42" s="26"/>
      <c r="T42" s="26"/>
      <c r="U42" s="26"/>
      <c r="V42" s="26"/>
      <c r="W42" s="26"/>
      <c r="X42" s="26"/>
      <c r="Y42" s="26"/>
      <c r="Z42" s="26"/>
      <c r="AA42" s="26"/>
      <c r="AB42" s="27"/>
    </row>
  </sheetData>
  <mergeCells count="2">
    <mergeCell ref="D10:D22"/>
    <mergeCell ref="D26:D38"/>
  </mergeCells>
  <dataValidations count="4">
    <dataValidation type="list" allowBlank="1" showInputMessage="1" showErrorMessage="1" sqref="E2:E3">
      <formula1>DieStructure</formula1>
    </dataValidation>
    <dataValidation type="list" allowBlank="1" showInputMessage="1" showErrorMessage="1" sqref="G3 E4">
      <formula1>Lato_Start_WW</formula1>
    </dataValidation>
    <dataValidation type="list" allowBlank="1" showInputMessage="1" showErrorMessage="1" sqref="I3 G4">
      <formula1>Steps</formula1>
    </dataValidation>
    <dataValidation type="list" allowBlank="1" showInputMessage="1" showErrorMessage="1" sqref="K3 I4">
      <formula1>TestPrograms</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14"/>
  <sheetViews>
    <sheetView workbookViewId="0">
      <selection activeCell="B6" sqref="B6:B8"/>
    </sheetView>
  </sheetViews>
  <sheetFormatPr defaultRowHeight="14.25" x14ac:dyDescent="0.2"/>
  <cols>
    <col min="2" max="2" width="11.125" bestFit="1" customWidth="1"/>
    <col min="3" max="3" width="14.125" bestFit="1" customWidth="1"/>
    <col min="4" max="4" width="5.625" bestFit="1" customWidth="1"/>
    <col min="5" max="5" width="27.875" bestFit="1" customWidth="1"/>
  </cols>
  <sheetData>
    <row r="5" spans="2:5" x14ac:dyDescent="0.2">
      <c r="B5" t="s">
        <v>88</v>
      </c>
      <c r="C5" t="s">
        <v>70</v>
      </c>
      <c r="D5" t="s">
        <v>73</v>
      </c>
      <c r="E5" t="s">
        <v>76</v>
      </c>
    </row>
    <row r="6" spans="2:5" x14ac:dyDescent="0.2">
      <c r="B6" t="s">
        <v>67</v>
      </c>
      <c r="C6" t="s">
        <v>85</v>
      </c>
      <c r="D6" t="s">
        <v>85</v>
      </c>
      <c r="E6" t="s">
        <v>85</v>
      </c>
    </row>
    <row r="7" spans="2:5" x14ac:dyDescent="0.2">
      <c r="B7" t="s">
        <v>68</v>
      </c>
      <c r="C7">
        <v>201429</v>
      </c>
      <c r="D7" t="s">
        <v>74</v>
      </c>
      <c r="E7" t="s">
        <v>77</v>
      </c>
    </row>
    <row r="8" spans="2:5" x14ac:dyDescent="0.2">
      <c r="B8" t="s">
        <v>89</v>
      </c>
      <c r="C8">
        <v>201430</v>
      </c>
      <c r="D8" t="s">
        <v>75</v>
      </c>
      <c r="E8" t="s">
        <v>78</v>
      </c>
    </row>
    <row r="9" spans="2:5" x14ac:dyDescent="0.2">
      <c r="C9">
        <v>201431</v>
      </c>
      <c r="E9" t="s">
        <v>79</v>
      </c>
    </row>
    <row r="10" spans="2:5" x14ac:dyDescent="0.2">
      <c r="C10">
        <v>201432</v>
      </c>
      <c r="E10" t="s">
        <v>80</v>
      </c>
    </row>
    <row r="11" spans="2:5" x14ac:dyDescent="0.2">
      <c r="C11">
        <v>201433</v>
      </c>
      <c r="E11" t="s">
        <v>81</v>
      </c>
    </row>
    <row r="12" spans="2:5" x14ac:dyDescent="0.2">
      <c r="C12">
        <v>201434</v>
      </c>
      <c r="E12" t="s">
        <v>82</v>
      </c>
    </row>
    <row r="13" spans="2:5" x14ac:dyDescent="0.2">
      <c r="C13">
        <v>201435</v>
      </c>
      <c r="E13" t="s">
        <v>83</v>
      </c>
    </row>
    <row r="14" spans="2:5" x14ac:dyDescent="0.2">
      <c r="E14" t="s">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AA42"/>
  <sheetViews>
    <sheetView topLeftCell="C1" workbookViewId="0">
      <selection activeCell="G2" sqref="G2"/>
    </sheetView>
  </sheetViews>
  <sheetFormatPr defaultRowHeight="14.25" x14ac:dyDescent="0.2"/>
  <cols>
    <col min="1" max="1" width="9" style="18"/>
    <col min="2" max="2" width="9" style="18" customWidth="1"/>
    <col min="3" max="3" width="4.75" style="18" customWidth="1"/>
    <col min="4" max="4" width="14.25" style="18" customWidth="1"/>
    <col min="5" max="5" width="13" style="18" bestFit="1" customWidth="1"/>
    <col min="6" max="6" width="13.625" style="18" customWidth="1"/>
    <col min="7" max="7" width="15.125" style="18" customWidth="1"/>
    <col min="8" max="8" width="15.375" style="18" bestFit="1" customWidth="1"/>
    <col min="9" max="9" width="27.375" style="18" bestFit="1" customWidth="1"/>
    <col min="10" max="10" width="15.625" style="18" customWidth="1"/>
    <col min="11" max="11" width="12.25" style="18" customWidth="1"/>
    <col min="12" max="12" width="13.25" style="18" hidden="1" customWidth="1"/>
    <col min="13" max="13" width="11" style="18" hidden="1" customWidth="1"/>
    <col min="14" max="14" width="0" style="18" hidden="1" customWidth="1"/>
    <col min="15" max="15" width="12.625" style="18" bestFit="1" customWidth="1"/>
    <col min="16" max="16" width="12.75" style="18" hidden="1" customWidth="1"/>
    <col min="17" max="17" width="10.875" style="18" hidden="1" customWidth="1"/>
    <col min="18" max="18" width="11.5" style="18" hidden="1" customWidth="1"/>
    <col min="19" max="19" width="11.5" style="18" customWidth="1"/>
    <col min="20" max="20" width="16.25" style="18" hidden="1" customWidth="1"/>
    <col min="21" max="22" width="18" style="18" hidden="1" customWidth="1"/>
    <col min="23" max="23" width="15.75" style="18" customWidth="1"/>
    <col min="24" max="24" width="18.875" style="18" hidden="1" customWidth="1"/>
    <col min="25" max="25" width="20.875" style="18" hidden="1" customWidth="1"/>
    <col min="26" max="26" width="22.5" style="18" hidden="1" customWidth="1"/>
    <col min="27" max="16384" width="9" style="18"/>
  </cols>
  <sheetData>
    <row r="1" spans="3:27" ht="15" thickBot="1" x14ac:dyDescent="0.25">
      <c r="C1" s="41"/>
      <c r="D1" s="31"/>
      <c r="E1" s="31"/>
      <c r="F1" s="31"/>
      <c r="G1" s="31"/>
      <c r="H1" s="31"/>
      <c r="I1" s="31"/>
      <c r="J1" s="31"/>
      <c r="K1" s="31"/>
      <c r="L1" s="31"/>
      <c r="M1" s="31"/>
      <c r="N1" s="31"/>
      <c r="O1" s="31"/>
      <c r="P1" s="31"/>
      <c r="Q1" s="31"/>
      <c r="R1" s="31"/>
      <c r="S1" s="31"/>
      <c r="T1" s="31"/>
      <c r="U1" s="31"/>
      <c r="V1" s="31"/>
      <c r="W1" s="31"/>
      <c r="X1" s="31"/>
      <c r="Y1" s="31"/>
      <c r="Z1" s="31"/>
      <c r="AA1" s="32"/>
    </row>
    <row r="2" spans="3:27" ht="15.75" thickBot="1" x14ac:dyDescent="0.3">
      <c r="C2" s="35"/>
      <c r="D2" s="44" t="s">
        <v>87</v>
      </c>
      <c r="E2" s="28" t="s">
        <v>67</v>
      </c>
      <c r="F2" s="33"/>
      <c r="G2" s="33"/>
      <c r="H2" s="33"/>
      <c r="I2" s="33"/>
      <c r="J2" s="33"/>
      <c r="K2" s="33"/>
      <c r="L2" s="33"/>
      <c r="M2" s="33"/>
      <c r="N2" s="33"/>
      <c r="O2" s="33"/>
      <c r="P2" s="33"/>
      <c r="Q2" s="33"/>
      <c r="R2" s="33"/>
      <c r="S2" s="33"/>
      <c r="T2" s="33"/>
      <c r="U2" s="33"/>
      <c r="V2" s="33"/>
      <c r="W2" s="33"/>
      <c r="X2" s="33"/>
      <c r="Y2" s="33"/>
      <c r="Z2" s="33"/>
      <c r="AA2" s="34"/>
    </row>
    <row r="3" spans="3:27" ht="15.75" thickBot="1" x14ac:dyDescent="0.3">
      <c r="C3" s="35"/>
      <c r="D3" s="43"/>
      <c r="E3" s="43"/>
      <c r="F3" s="43"/>
      <c r="G3" s="43"/>
      <c r="H3" s="43"/>
      <c r="I3" s="43"/>
      <c r="J3" s="43"/>
      <c r="K3" s="33"/>
      <c r="L3" s="33"/>
      <c r="M3" s="33"/>
      <c r="N3" s="33"/>
      <c r="O3" s="33"/>
      <c r="P3" s="33"/>
      <c r="Q3" s="33"/>
      <c r="R3" s="33"/>
      <c r="S3" s="33"/>
      <c r="T3" s="33"/>
      <c r="U3" s="33"/>
      <c r="V3" s="33"/>
      <c r="W3" s="33"/>
      <c r="X3" s="33"/>
      <c r="Y3" s="33"/>
      <c r="Z3" s="33"/>
      <c r="AA3" s="34"/>
    </row>
    <row r="4" spans="3:27" ht="15.75" thickBot="1" x14ac:dyDescent="0.3">
      <c r="C4" s="35"/>
      <c r="D4" s="44" t="s">
        <v>69</v>
      </c>
      <c r="E4" s="28">
        <v>201430</v>
      </c>
      <c r="F4" s="43" t="s">
        <v>71</v>
      </c>
      <c r="G4" s="28" t="s">
        <v>74</v>
      </c>
      <c r="H4" s="43" t="s">
        <v>72</v>
      </c>
      <c r="I4" s="28" t="s">
        <v>79</v>
      </c>
      <c r="J4" s="33"/>
      <c r="K4" s="33"/>
      <c r="L4" s="33"/>
      <c r="M4" s="33"/>
      <c r="N4" s="33"/>
      <c r="O4" s="33"/>
      <c r="P4" s="33"/>
      <c r="Q4" s="33"/>
      <c r="R4" s="33"/>
      <c r="S4" s="33"/>
      <c r="T4" s="33"/>
      <c r="U4" s="33"/>
      <c r="V4" s="33"/>
      <c r="W4" s="33"/>
      <c r="X4" s="33"/>
      <c r="Y4" s="33"/>
      <c r="Z4" s="33"/>
      <c r="AA4" s="34"/>
    </row>
    <row r="5" spans="3:27" ht="15" thickBot="1" x14ac:dyDescent="0.25">
      <c r="C5" s="42"/>
      <c r="D5" s="36"/>
      <c r="E5" s="36"/>
      <c r="F5" s="36"/>
      <c r="G5" s="36"/>
      <c r="H5" s="36"/>
      <c r="I5" s="36"/>
      <c r="J5" s="36"/>
      <c r="K5" s="36"/>
      <c r="L5" s="36"/>
      <c r="M5" s="36"/>
      <c r="N5" s="36"/>
      <c r="O5" s="36"/>
      <c r="P5" s="36"/>
      <c r="Q5" s="36"/>
      <c r="R5" s="36"/>
      <c r="S5" s="36"/>
      <c r="T5" s="36"/>
      <c r="U5" s="36"/>
      <c r="V5" s="36"/>
      <c r="W5" s="36"/>
      <c r="X5" s="36"/>
      <c r="Y5" s="36"/>
      <c r="Z5" s="36"/>
      <c r="AA5" s="37"/>
    </row>
    <row r="6" spans="3:27" x14ac:dyDescent="0.2">
      <c r="C6" s="19"/>
      <c r="D6" s="20"/>
      <c r="E6" s="20"/>
      <c r="F6" s="20"/>
      <c r="G6" s="20"/>
      <c r="H6" s="20"/>
      <c r="I6" s="20"/>
      <c r="J6" s="20"/>
      <c r="K6" s="20"/>
      <c r="L6" s="20"/>
      <c r="M6" s="20"/>
      <c r="N6" s="20"/>
      <c r="O6" s="20"/>
      <c r="P6" s="20"/>
      <c r="Q6" s="20"/>
      <c r="R6" s="20"/>
      <c r="S6" s="20"/>
      <c r="T6" s="20"/>
      <c r="U6" s="20"/>
      <c r="V6" s="20"/>
      <c r="W6" s="20"/>
      <c r="X6" s="20"/>
      <c r="Y6" s="20"/>
      <c r="Z6" s="20"/>
      <c r="AA6" s="21"/>
    </row>
    <row r="7" spans="3:27" ht="26.25" x14ac:dyDescent="0.4">
      <c r="C7" s="22"/>
      <c r="D7" s="29" t="s">
        <v>86</v>
      </c>
      <c r="E7" s="23"/>
      <c r="F7" s="23"/>
      <c r="G7" s="23"/>
      <c r="H7" s="23"/>
      <c r="I7" s="23"/>
      <c r="J7" s="23"/>
      <c r="K7" s="23"/>
      <c r="L7" s="23"/>
      <c r="M7" s="23"/>
      <c r="N7" s="23"/>
      <c r="O7" s="23"/>
      <c r="P7" s="23"/>
      <c r="Q7" s="23"/>
      <c r="R7" s="23"/>
      <c r="S7" s="23"/>
      <c r="T7" s="23"/>
      <c r="U7" s="23"/>
      <c r="V7" s="23"/>
      <c r="W7" s="23"/>
      <c r="X7" s="23"/>
      <c r="Y7" s="23"/>
      <c r="Z7" s="23"/>
      <c r="AA7" s="24"/>
    </row>
    <row r="8" spans="3:27" x14ac:dyDescent="0.2">
      <c r="C8" s="22"/>
      <c r="D8" s="23"/>
      <c r="E8" s="23"/>
      <c r="F8" s="23"/>
      <c r="G8" s="23"/>
      <c r="H8" s="23"/>
      <c r="I8" s="23"/>
      <c r="J8" s="23"/>
      <c r="K8" s="23"/>
      <c r="L8" s="23"/>
      <c r="M8" s="23"/>
      <c r="N8" s="23"/>
      <c r="O8" s="23"/>
      <c r="P8" s="23"/>
      <c r="Q8" s="23"/>
      <c r="R8" s="23"/>
      <c r="S8" s="23"/>
      <c r="T8" s="23"/>
      <c r="U8" s="23"/>
      <c r="V8" s="23"/>
      <c r="W8" s="23"/>
      <c r="X8" s="23"/>
      <c r="Y8" s="23"/>
      <c r="Z8" s="23"/>
      <c r="AA8" s="24"/>
    </row>
    <row r="9" spans="3:27" ht="32.25" customHeight="1" x14ac:dyDescent="0.2">
      <c r="C9" s="22"/>
      <c r="D9" s="12" t="s">
        <v>36</v>
      </c>
      <c r="E9" s="12" t="s">
        <v>37</v>
      </c>
      <c r="F9" s="12" t="s">
        <v>38</v>
      </c>
      <c r="G9" s="12" t="s">
        <v>40</v>
      </c>
      <c r="H9" s="12" t="s">
        <v>44</v>
      </c>
      <c r="I9" s="12" t="s">
        <v>43</v>
      </c>
      <c r="J9" s="1" t="s">
        <v>65</v>
      </c>
      <c r="K9" s="1" t="s">
        <v>42</v>
      </c>
      <c r="L9" s="1" t="s">
        <v>63</v>
      </c>
      <c r="M9" s="1" t="s">
        <v>41</v>
      </c>
      <c r="N9" s="1" t="s">
        <v>45</v>
      </c>
      <c r="O9" s="1" t="s">
        <v>62</v>
      </c>
      <c r="P9" s="1" t="s">
        <v>46</v>
      </c>
      <c r="Q9" s="1" t="s">
        <v>47</v>
      </c>
      <c r="R9" s="1" t="s">
        <v>48</v>
      </c>
      <c r="S9" s="1" t="s">
        <v>64</v>
      </c>
      <c r="T9" s="11" t="s">
        <v>90</v>
      </c>
      <c r="U9" s="11" t="s">
        <v>91</v>
      </c>
      <c r="V9" s="11" t="s">
        <v>49</v>
      </c>
      <c r="W9" s="11" t="s">
        <v>53</v>
      </c>
      <c r="X9" s="11" t="s">
        <v>50</v>
      </c>
      <c r="Y9" s="11" t="s">
        <v>51</v>
      </c>
      <c r="Z9" s="11" t="s">
        <v>52</v>
      </c>
      <c r="AA9" s="24"/>
    </row>
    <row r="10" spans="3:27" x14ac:dyDescent="0.2">
      <c r="C10" s="22"/>
      <c r="D10" s="16" t="s">
        <v>54</v>
      </c>
      <c r="E10" s="14" t="s">
        <v>55</v>
      </c>
      <c r="F10" s="14" t="s">
        <v>56</v>
      </c>
      <c r="G10" s="14">
        <v>1250</v>
      </c>
      <c r="H10" s="13">
        <v>0.94</v>
      </c>
      <c r="I10" s="14">
        <v>47.87</v>
      </c>
      <c r="J10" s="14">
        <v>4840</v>
      </c>
      <c r="K10" s="17">
        <v>0.93</v>
      </c>
      <c r="L10" s="15">
        <f>(H10-K10)/H10</f>
        <v>1.0638297872340318E-2</v>
      </c>
      <c r="M10" s="17">
        <v>5.12</v>
      </c>
      <c r="N10" s="45">
        <f>I10-M10</f>
        <v>42.75</v>
      </c>
      <c r="O10" s="15">
        <f>N10/I10</f>
        <v>0.89304365991226242</v>
      </c>
      <c r="P10" s="14">
        <v>20</v>
      </c>
      <c r="Q10" s="14">
        <v>1</v>
      </c>
      <c r="R10" s="14">
        <f>P10+Q10</f>
        <v>21</v>
      </c>
      <c r="S10" s="15">
        <f>R10/J10</f>
        <v>4.3388429752066115E-3</v>
      </c>
      <c r="T10" s="14">
        <v>4500</v>
      </c>
      <c r="U10" s="15">
        <f>T10/J10</f>
        <v>0.92975206611570249</v>
      </c>
      <c r="V10" s="14">
        <v>2600</v>
      </c>
      <c r="W10" s="15">
        <f>V10/J10</f>
        <v>0.53719008264462809</v>
      </c>
      <c r="X10" s="14">
        <v>1100</v>
      </c>
      <c r="Y10" s="14">
        <v>768</v>
      </c>
      <c r="Z10" s="14">
        <v>32</v>
      </c>
      <c r="AA10" s="24"/>
    </row>
    <row r="11" spans="3:27" x14ac:dyDescent="0.2">
      <c r="C11" s="22"/>
      <c r="D11" s="16"/>
      <c r="E11" s="14" t="s">
        <v>55</v>
      </c>
      <c r="F11" s="14" t="s">
        <v>57</v>
      </c>
      <c r="G11" s="14">
        <v>1250</v>
      </c>
      <c r="H11" s="13">
        <v>0.68</v>
      </c>
      <c r="I11" s="14">
        <v>6.07</v>
      </c>
      <c r="J11" s="14">
        <v>4870</v>
      </c>
      <c r="K11" s="17">
        <v>0.7</v>
      </c>
      <c r="L11" s="15">
        <f t="shared" ref="L11:L22" si="0">(H11-K11)/H11</f>
        <v>-2.9411764705882214E-2</v>
      </c>
      <c r="M11" s="17">
        <v>2.21</v>
      </c>
      <c r="N11" s="45">
        <f t="shared" ref="N11:N22" si="1">I11-M11</f>
        <v>3.8600000000000003</v>
      </c>
      <c r="O11" s="15">
        <f t="shared" ref="O11:O22" si="2">N11/I11</f>
        <v>0.63591433278418452</v>
      </c>
      <c r="P11" s="14">
        <v>0</v>
      </c>
      <c r="Q11" s="14">
        <v>0</v>
      </c>
      <c r="R11" s="14">
        <f t="shared" ref="R11:R22" si="3">P11+Q11</f>
        <v>0</v>
      </c>
      <c r="S11" s="15">
        <f t="shared" ref="S11:S22" si="4">R11/J11</f>
        <v>0</v>
      </c>
      <c r="T11" s="14">
        <v>4750</v>
      </c>
      <c r="U11" s="15">
        <f t="shared" ref="U11:U22" si="5">T11/J11</f>
        <v>0.97535934291581106</v>
      </c>
      <c r="V11" s="14">
        <v>4250</v>
      </c>
      <c r="W11" s="15">
        <f t="shared" ref="W11:W22" si="6">V11/J11</f>
        <v>0.87268993839835729</v>
      </c>
      <c r="X11" s="14">
        <v>430</v>
      </c>
      <c r="Y11" s="14">
        <v>65</v>
      </c>
      <c r="Z11" s="14">
        <v>5</v>
      </c>
      <c r="AA11" s="24"/>
    </row>
    <row r="12" spans="3:27" x14ac:dyDescent="0.2">
      <c r="C12" s="22"/>
      <c r="D12" s="16"/>
      <c r="E12" s="14" t="s">
        <v>58</v>
      </c>
      <c r="F12" s="14" t="s">
        <v>59</v>
      </c>
      <c r="G12" s="14">
        <v>1253</v>
      </c>
      <c r="H12" s="13">
        <v>0.98</v>
      </c>
      <c r="I12" s="14">
        <v>36.159999999999997</v>
      </c>
      <c r="J12" s="14">
        <v>490</v>
      </c>
      <c r="K12" s="17">
        <v>0.96</v>
      </c>
      <c r="L12" s="15">
        <f t="shared" si="0"/>
        <v>2.0408163265306142E-2</v>
      </c>
      <c r="M12" s="17">
        <v>5.24</v>
      </c>
      <c r="N12" s="45">
        <f t="shared" si="1"/>
        <v>30.919999999999995</v>
      </c>
      <c r="O12" s="15">
        <f t="shared" si="2"/>
        <v>0.85508849557522115</v>
      </c>
      <c r="P12" s="14">
        <v>40</v>
      </c>
      <c r="Q12" s="14">
        <v>4</v>
      </c>
      <c r="R12" s="14">
        <f t="shared" si="3"/>
        <v>44</v>
      </c>
      <c r="S12" s="15">
        <f t="shared" si="4"/>
        <v>8.9795918367346933E-2</v>
      </c>
      <c r="T12" s="14">
        <v>490</v>
      </c>
      <c r="U12" s="15">
        <f t="shared" si="5"/>
        <v>1</v>
      </c>
      <c r="V12" s="14">
        <v>200</v>
      </c>
      <c r="W12" s="15">
        <f t="shared" si="6"/>
        <v>0.40816326530612246</v>
      </c>
      <c r="X12" s="14">
        <v>150</v>
      </c>
      <c r="Y12" s="14">
        <v>132</v>
      </c>
      <c r="Z12" s="14">
        <v>8</v>
      </c>
      <c r="AA12" s="24"/>
    </row>
    <row r="13" spans="3:27" x14ac:dyDescent="0.2">
      <c r="C13" s="22"/>
      <c r="D13" s="16"/>
      <c r="E13" s="14" t="s">
        <v>58</v>
      </c>
      <c r="F13" s="14" t="s">
        <v>59</v>
      </c>
      <c r="G13" s="14">
        <v>1254</v>
      </c>
      <c r="H13" s="13">
        <v>0.63</v>
      </c>
      <c r="I13" s="14">
        <v>31.41</v>
      </c>
      <c r="J13" s="14">
        <v>390</v>
      </c>
      <c r="K13" s="17">
        <v>0.61</v>
      </c>
      <c r="L13" s="15">
        <f t="shared" si="0"/>
        <v>3.1746031746031772E-2</v>
      </c>
      <c r="M13" s="17">
        <v>4.2300000000000004</v>
      </c>
      <c r="N13" s="45">
        <f t="shared" si="1"/>
        <v>27.18</v>
      </c>
      <c r="O13" s="15">
        <f t="shared" si="2"/>
        <v>0.86532951289398274</v>
      </c>
      <c r="P13" s="14">
        <v>1</v>
      </c>
      <c r="Q13" s="14">
        <v>0</v>
      </c>
      <c r="R13" s="14">
        <f t="shared" si="3"/>
        <v>1</v>
      </c>
      <c r="S13" s="15">
        <f t="shared" si="4"/>
        <v>2.5641025641025641E-3</v>
      </c>
      <c r="T13" s="14">
        <v>390</v>
      </c>
      <c r="U13" s="15">
        <f t="shared" si="5"/>
        <v>1</v>
      </c>
      <c r="V13" s="14">
        <v>310</v>
      </c>
      <c r="W13" s="15">
        <f t="shared" si="6"/>
        <v>0.79487179487179482</v>
      </c>
      <c r="X13" s="14">
        <v>41</v>
      </c>
      <c r="Y13" s="14">
        <v>2</v>
      </c>
      <c r="Z13" s="14">
        <v>37</v>
      </c>
      <c r="AA13" s="24"/>
    </row>
    <row r="14" spans="3:27" x14ac:dyDescent="0.2">
      <c r="C14" s="22"/>
      <c r="D14" s="16"/>
      <c r="E14" s="14" t="s">
        <v>58</v>
      </c>
      <c r="F14" s="14" t="s">
        <v>59</v>
      </c>
      <c r="G14" s="14">
        <v>1255</v>
      </c>
      <c r="H14" s="13">
        <v>0.57999999999999996</v>
      </c>
      <c r="I14" s="14">
        <v>32.25</v>
      </c>
      <c r="J14" s="14">
        <v>530</v>
      </c>
      <c r="K14" s="17">
        <v>0.59</v>
      </c>
      <c r="L14" s="15">
        <f t="shared" si="0"/>
        <v>-1.7241379310344845E-2</v>
      </c>
      <c r="M14" s="17">
        <v>4.26</v>
      </c>
      <c r="N14" s="45">
        <f t="shared" si="1"/>
        <v>27.990000000000002</v>
      </c>
      <c r="O14" s="15">
        <f t="shared" si="2"/>
        <v>0.86790697674418615</v>
      </c>
      <c r="P14" s="14">
        <v>100</v>
      </c>
      <c r="Q14" s="14">
        <v>3</v>
      </c>
      <c r="R14" s="14">
        <f t="shared" si="3"/>
        <v>103</v>
      </c>
      <c r="S14" s="15">
        <f t="shared" si="4"/>
        <v>0.19433962264150945</v>
      </c>
      <c r="T14" s="14">
        <v>500</v>
      </c>
      <c r="U14" s="15">
        <f t="shared" si="5"/>
        <v>0.94339622641509435</v>
      </c>
      <c r="V14" s="14">
        <v>400</v>
      </c>
      <c r="W14" s="15">
        <f t="shared" si="6"/>
        <v>0.75471698113207553</v>
      </c>
      <c r="X14" s="14">
        <v>65</v>
      </c>
      <c r="Y14" s="14">
        <v>25</v>
      </c>
      <c r="Z14" s="14">
        <v>10</v>
      </c>
      <c r="AA14" s="24"/>
    </row>
    <row r="15" spans="3:27" x14ac:dyDescent="0.2">
      <c r="C15" s="22"/>
      <c r="D15" s="16"/>
      <c r="E15" s="14" t="s">
        <v>58</v>
      </c>
      <c r="F15" s="14" t="s">
        <v>59</v>
      </c>
      <c r="G15" s="14">
        <v>1256</v>
      </c>
      <c r="H15" s="13">
        <v>0.84</v>
      </c>
      <c r="I15" s="14">
        <v>33.28</v>
      </c>
      <c r="J15" s="14">
        <v>1340</v>
      </c>
      <c r="K15" s="17">
        <v>0.82</v>
      </c>
      <c r="L15" s="15">
        <f t="shared" si="0"/>
        <v>2.3809523809523832E-2</v>
      </c>
      <c r="M15" s="17">
        <v>3.46</v>
      </c>
      <c r="N15" s="45">
        <f t="shared" si="1"/>
        <v>29.82</v>
      </c>
      <c r="O15" s="15">
        <f t="shared" si="2"/>
        <v>0.89603365384615385</v>
      </c>
      <c r="P15" s="14">
        <v>80</v>
      </c>
      <c r="Q15" s="14">
        <v>1</v>
      </c>
      <c r="R15" s="14">
        <f t="shared" si="3"/>
        <v>81</v>
      </c>
      <c r="S15" s="15">
        <f t="shared" si="4"/>
        <v>6.044776119402985E-2</v>
      </c>
      <c r="T15" s="14">
        <v>1340</v>
      </c>
      <c r="U15" s="15">
        <f t="shared" si="5"/>
        <v>1</v>
      </c>
      <c r="V15" s="14">
        <v>1200</v>
      </c>
      <c r="W15" s="15">
        <f t="shared" si="6"/>
        <v>0.89552238805970152</v>
      </c>
      <c r="X15" s="14">
        <v>120</v>
      </c>
      <c r="Y15" s="14">
        <v>15</v>
      </c>
      <c r="Z15" s="14">
        <v>5</v>
      </c>
      <c r="AA15" s="24"/>
    </row>
    <row r="16" spans="3:27" x14ac:dyDescent="0.2">
      <c r="C16" s="22"/>
      <c r="D16" s="16"/>
      <c r="E16" s="14" t="s">
        <v>58</v>
      </c>
      <c r="F16" s="14" t="s">
        <v>59</v>
      </c>
      <c r="G16" s="14">
        <v>1269</v>
      </c>
      <c r="H16" s="13">
        <v>0.88</v>
      </c>
      <c r="I16" s="14">
        <v>26.4</v>
      </c>
      <c r="J16" s="14">
        <v>2740</v>
      </c>
      <c r="K16" s="17">
        <v>0.9</v>
      </c>
      <c r="L16" s="15">
        <f t="shared" si="0"/>
        <v>-2.2727272727272749E-2</v>
      </c>
      <c r="M16" s="17">
        <v>5.5</v>
      </c>
      <c r="N16" s="45">
        <f t="shared" si="1"/>
        <v>20.9</v>
      </c>
      <c r="O16" s="15">
        <f t="shared" si="2"/>
        <v>0.79166666666666663</v>
      </c>
      <c r="P16" s="14">
        <v>20</v>
      </c>
      <c r="Q16" s="14">
        <v>0</v>
      </c>
      <c r="R16" s="14">
        <f t="shared" si="3"/>
        <v>20</v>
      </c>
      <c r="S16" s="15">
        <f t="shared" si="4"/>
        <v>7.2992700729927005E-3</v>
      </c>
      <c r="T16" s="14">
        <v>2740</v>
      </c>
      <c r="U16" s="15">
        <f t="shared" si="5"/>
        <v>1</v>
      </c>
      <c r="V16" s="14">
        <v>1850</v>
      </c>
      <c r="W16" s="15">
        <f t="shared" si="6"/>
        <v>0.67518248175182483</v>
      </c>
      <c r="X16" s="14">
        <v>750</v>
      </c>
      <c r="Y16" s="14">
        <v>124</v>
      </c>
      <c r="Z16" s="14">
        <v>16</v>
      </c>
      <c r="AA16" s="24"/>
    </row>
    <row r="17" spans="3:27" x14ac:dyDescent="0.2">
      <c r="C17" s="22"/>
      <c r="D17" s="16"/>
      <c r="E17" s="14" t="s">
        <v>60</v>
      </c>
      <c r="F17" s="14" t="s">
        <v>56</v>
      </c>
      <c r="G17" s="14">
        <v>1253</v>
      </c>
      <c r="H17" s="13">
        <v>0.61</v>
      </c>
      <c r="I17" s="14">
        <v>38.89</v>
      </c>
      <c r="J17" s="14">
        <v>180</v>
      </c>
      <c r="K17" s="17">
        <v>0.6</v>
      </c>
      <c r="L17" s="15">
        <f t="shared" si="0"/>
        <v>1.6393442622950834E-2</v>
      </c>
      <c r="M17" s="17">
        <v>3.06</v>
      </c>
      <c r="N17" s="45">
        <f t="shared" si="1"/>
        <v>35.83</v>
      </c>
      <c r="O17" s="15">
        <f t="shared" si="2"/>
        <v>0.92131653381331957</v>
      </c>
      <c r="P17" s="14">
        <v>0</v>
      </c>
      <c r="Q17" s="14">
        <v>0</v>
      </c>
      <c r="R17" s="14">
        <f t="shared" si="3"/>
        <v>0</v>
      </c>
      <c r="S17" s="15">
        <f t="shared" si="4"/>
        <v>0</v>
      </c>
      <c r="T17" s="14">
        <v>180</v>
      </c>
      <c r="U17" s="15">
        <f t="shared" si="5"/>
        <v>1</v>
      </c>
      <c r="V17" s="14">
        <v>153</v>
      </c>
      <c r="W17" s="15">
        <f t="shared" si="6"/>
        <v>0.85</v>
      </c>
      <c r="X17" s="14">
        <v>20</v>
      </c>
      <c r="Y17" s="14">
        <v>5</v>
      </c>
      <c r="Z17" s="14">
        <v>2</v>
      </c>
      <c r="AA17" s="24"/>
    </row>
    <row r="18" spans="3:27" x14ac:dyDescent="0.2">
      <c r="C18" s="22"/>
      <c r="D18" s="16"/>
      <c r="E18" s="14" t="s">
        <v>60</v>
      </c>
      <c r="F18" s="14" t="s">
        <v>56</v>
      </c>
      <c r="G18" s="14">
        <v>1254</v>
      </c>
      <c r="H18" s="13">
        <v>0.75</v>
      </c>
      <c r="I18" s="14">
        <v>39.49</v>
      </c>
      <c r="J18" s="14">
        <v>390</v>
      </c>
      <c r="K18" s="17">
        <v>0.74</v>
      </c>
      <c r="L18" s="15">
        <f t="shared" si="0"/>
        <v>1.3333333333333345E-2</v>
      </c>
      <c r="M18" s="17">
        <v>3.38</v>
      </c>
      <c r="N18" s="45">
        <f t="shared" si="1"/>
        <v>36.11</v>
      </c>
      <c r="O18" s="15">
        <f t="shared" si="2"/>
        <v>0.91440871106609267</v>
      </c>
      <c r="P18" s="14">
        <v>2</v>
      </c>
      <c r="Q18" s="14">
        <v>0</v>
      </c>
      <c r="R18" s="14">
        <f t="shared" si="3"/>
        <v>2</v>
      </c>
      <c r="S18" s="15">
        <f t="shared" si="4"/>
        <v>5.1282051282051282E-3</v>
      </c>
      <c r="T18" s="14">
        <v>390</v>
      </c>
      <c r="U18" s="15">
        <f t="shared" si="5"/>
        <v>1</v>
      </c>
      <c r="V18" s="14">
        <v>280</v>
      </c>
      <c r="W18" s="15">
        <f t="shared" si="6"/>
        <v>0.71794871794871795</v>
      </c>
      <c r="X18" s="14">
        <v>50</v>
      </c>
      <c r="Y18" s="14">
        <v>43</v>
      </c>
      <c r="Z18" s="14">
        <v>17</v>
      </c>
      <c r="AA18" s="24"/>
    </row>
    <row r="19" spans="3:27" x14ac:dyDescent="0.2">
      <c r="C19" s="22"/>
      <c r="D19" s="16"/>
      <c r="E19" s="14" t="s">
        <v>60</v>
      </c>
      <c r="F19" s="14" t="s">
        <v>56</v>
      </c>
      <c r="G19" s="14">
        <v>1255</v>
      </c>
      <c r="H19" s="13">
        <v>0.88</v>
      </c>
      <c r="I19" s="14">
        <v>28.64</v>
      </c>
      <c r="J19" s="14">
        <v>580</v>
      </c>
      <c r="K19" s="17">
        <v>0.88</v>
      </c>
      <c r="L19" s="15">
        <f t="shared" si="0"/>
        <v>0</v>
      </c>
      <c r="M19" s="17">
        <v>3.33</v>
      </c>
      <c r="N19" s="45">
        <f t="shared" si="1"/>
        <v>25.310000000000002</v>
      </c>
      <c r="O19" s="15">
        <f t="shared" si="2"/>
        <v>0.88372905027932969</v>
      </c>
      <c r="P19" s="14">
        <v>40</v>
      </c>
      <c r="Q19" s="14">
        <v>2</v>
      </c>
      <c r="R19" s="14">
        <f t="shared" si="3"/>
        <v>42</v>
      </c>
      <c r="S19" s="15">
        <f t="shared" si="4"/>
        <v>7.2413793103448282E-2</v>
      </c>
      <c r="T19" s="14">
        <v>580</v>
      </c>
      <c r="U19" s="15">
        <f t="shared" si="5"/>
        <v>1</v>
      </c>
      <c r="V19" s="14">
        <v>350</v>
      </c>
      <c r="W19" s="15">
        <f t="shared" si="6"/>
        <v>0.60344827586206895</v>
      </c>
      <c r="X19" s="14">
        <v>45</v>
      </c>
      <c r="Y19" s="14">
        <v>165</v>
      </c>
      <c r="Z19" s="14">
        <v>20</v>
      </c>
      <c r="AA19" s="24"/>
    </row>
    <row r="20" spans="3:27" x14ac:dyDescent="0.2">
      <c r="C20" s="22"/>
      <c r="D20" s="16"/>
      <c r="E20" s="14" t="s">
        <v>60</v>
      </c>
      <c r="F20" s="14" t="s">
        <v>56</v>
      </c>
      <c r="G20" s="14">
        <v>1269</v>
      </c>
      <c r="H20" s="13">
        <v>0.74</v>
      </c>
      <c r="I20" s="14">
        <v>29.79</v>
      </c>
      <c r="J20" s="14">
        <v>2710</v>
      </c>
      <c r="K20" s="17">
        <v>0.73</v>
      </c>
      <c r="L20" s="15">
        <f t="shared" si="0"/>
        <v>1.3513513513513526E-2</v>
      </c>
      <c r="M20" s="17">
        <v>3.26</v>
      </c>
      <c r="N20" s="45">
        <f t="shared" si="1"/>
        <v>26.53</v>
      </c>
      <c r="O20" s="15">
        <f t="shared" si="2"/>
        <v>0.89056730446458554</v>
      </c>
      <c r="P20" s="14">
        <v>50</v>
      </c>
      <c r="Q20" s="14">
        <v>0</v>
      </c>
      <c r="R20" s="14">
        <f t="shared" si="3"/>
        <v>50</v>
      </c>
      <c r="S20" s="15">
        <f t="shared" si="4"/>
        <v>1.8450184501845018E-2</v>
      </c>
      <c r="T20" s="14">
        <v>2600</v>
      </c>
      <c r="U20" s="15">
        <f t="shared" si="5"/>
        <v>0.95940959409594095</v>
      </c>
      <c r="V20" s="14">
        <v>1950</v>
      </c>
      <c r="W20" s="15">
        <f t="shared" si="6"/>
        <v>0.71955719557195574</v>
      </c>
      <c r="X20" s="14">
        <v>67</v>
      </c>
      <c r="Y20" s="14">
        <v>542</v>
      </c>
      <c r="Z20" s="14">
        <v>41</v>
      </c>
      <c r="AA20" s="24"/>
    </row>
    <row r="21" spans="3:27" x14ac:dyDescent="0.2">
      <c r="C21" s="22"/>
      <c r="D21" s="16"/>
      <c r="E21" s="14" t="s">
        <v>60</v>
      </c>
      <c r="F21" s="14" t="s">
        <v>56</v>
      </c>
      <c r="G21" s="14">
        <v>1270</v>
      </c>
      <c r="H21" s="13">
        <v>0.91</v>
      </c>
      <c r="I21" s="14">
        <v>29.16</v>
      </c>
      <c r="J21" s="14">
        <v>250</v>
      </c>
      <c r="K21" s="17">
        <v>0.9</v>
      </c>
      <c r="L21" s="15">
        <f t="shared" si="0"/>
        <v>1.0989010989010999E-2</v>
      </c>
      <c r="M21" s="17">
        <v>2.96</v>
      </c>
      <c r="N21" s="45">
        <f t="shared" si="1"/>
        <v>26.2</v>
      </c>
      <c r="O21" s="15">
        <f t="shared" si="2"/>
        <v>0.89849108367626884</v>
      </c>
      <c r="P21" s="14">
        <v>0</v>
      </c>
      <c r="Q21" s="14">
        <v>0</v>
      </c>
      <c r="R21" s="14">
        <f t="shared" si="3"/>
        <v>0</v>
      </c>
      <c r="S21" s="15">
        <f t="shared" si="4"/>
        <v>0</v>
      </c>
      <c r="T21" s="14">
        <v>250</v>
      </c>
      <c r="U21" s="15">
        <f t="shared" si="5"/>
        <v>1</v>
      </c>
      <c r="V21" s="14">
        <v>160</v>
      </c>
      <c r="W21" s="15">
        <f t="shared" si="6"/>
        <v>0.64</v>
      </c>
      <c r="X21" s="14">
        <v>41</v>
      </c>
      <c r="Y21" s="14">
        <v>32</v>
      </c>
      <c r="Z21" s="14">
        <v>17</v>
      </c>
      <c r="AA21" s="24"/>
    </row>
    <row r="22" spans="3:27" x14ac:dyDescent="0.2">
      <c r="C22" s="22"/>
      <c r="D22" s="16"/>
      <c r="E22" s="14" t="s">
        <v>61</v>
      </c>
      <c r="F22" s="14" t="s">
        <v>56</v>
      </c>
      <c r="G22" s="14">
        <v>1250</v>
      </c>
      <c r="H22" s="13">
        <v>0.67</v>
      </c>
      <c r="I22" s="14">
        <v>28.14</v>
      </c>
      <c r="J22" s="14">
        <v>4930</v>
      </c>
      <c r="K22" s="17">
        <v>0.69</v>
      </c>
      <c r="L22" s="15">
        <f t="shared" si="0"/>
        <v>-2.9850746268656577E-2</v>
      </c>
      <c r="M22" s="17">
        <v>2.93</v>
      </c>
      <c r="N22" s="45">
        <f t="shared" si="1"/>
        <v>25.21</v>
      </c>
      <c r="O22" s="15">
        <f t="shared" si="2"/>
        <v>0.89587775408670933</v>
      </c>
      <c r="P22" s="14">
        <v>5</v>
      </c>
      <c r="Q22" s="14">
        <v>1</v>
      </c>
      <c r="R22" s="14">
        <f t="shared" si="3"/>
        <v>6</v>
      </c>
      <c r="S22" s="15">
        <f t="shared" si="4"/>
        <v>1.2170385395537525E-3</v>
      </c>
      <c r="T22" s="14">
        <v>4830</v>
      </c>
      <c r="U22" s="15">
        <f t="shared" si="5"/>
        <v>0.97971602434077076</v>
      </c>
      <c r="V22" s="14">
        <v>4230</v>
      </c>
      <c r="W22" s="15">
        <f t="shared" si="6"/>
        <v>0.85801217038539557</v>
      </c>
      <c r="X22" s="14">
        <v>340</v>
      </c>
      <c r="Y22" s="14">
        <v>168</v>
      </c>
      <c r="Z22" s="14">
        <v>92</v>
      </c>
      <c r="AA22" s="24"/>
    </row>
    <row r="23" spans="3:27" x14ac:dyDescent="0.2">
      <c r="C23" s="22"/>
      <c r="D23" s="23"/>
      <c r="E23" s="23"/>
      <c r="F23" s="23"/>
      <c r="G23" s="23"/>
      <c r="H23" s="23"/>
      <c r="I23" s="23"/>
      <c r="J23" s="38">
        <f>SUM(J10:J22)</f>
        <v>24240</v>
      </c>
      <c r="K23" s="23"/>
      <c r="L23" s="23"/>
      <c r="M23" s="23"/>
      <c r="N23" s="39">
        <f>SUM($J10*N10,$J11*N11,$J12*N12,$J13*N13,$J14*N14,$J15*N15,$J16*N16,$J17*N17,$J18*N18,$J19*N19,$J20*N20,$J21*N21,$J22*N22)/$J23</f>
        <v>24.812805280528053</v>
      </c>
      <c r="O23" s="40">
        <f>SUM($J10*O10,$J11*O11,$J12*O12,$J13*O13,$J14*O14,$J15*O15,$J16*O16,$J17*O17,$J18*O18,$J19*O19,$J20*O20,$J21*O21,$J22*O22)/$J23</f>
        <v>0.82901423944800035</v>
      </c>
      <c r="P23" s="39">
        <f t="shared" ref="P23:S23" si="7">SUM($J10*P10,$J11*P11,$J12*P12,$J13*P13,$J14*P14,$J15*P15,$J16*P16,$J17*P17,$J18*P18,$J19*P19,$J20*P20,$J21*P21,$J22*P22)/$J23</f>
        <v>21.283828382838283</v>
      </c>
      <c r="Q23" s="39">
        <f t="shared" si="7"/>
        <v>0.65264026402640263</v>
      </c>
      <c r="R23" s="39">
        <f t="shared" si="7"/>
        <v>21.936468646864686</v>
      </c>
      <c r="S23" s="40">
        <f t="shared" si="7"/>
        <v>1.5264026402640265E-2</v>
      </c>
      <c r="T23" s="23"/>
      <c r="U23" s="40">
        <f t="shared" ref="U23:W23" si="8">SUM($J10*U10,$J11*U11,$J12*U12,$J13*U13,$J14*U14,$J15*U15,$J16*U16,$J17*U17,$J18*U18,$J19*U19,$J20*U20,$J21*U21,$J22*U22)/$J23</f>
        <v>0.97112211221122113</v>
      </c>
      <c r="V23" s="23"/>
      <c r="W23" s="40">
        <f t="shared" si="8"/>
        <v>0.73981023102310228</v>
      </c>
      <c r="X23" s="23"/>
      <c r="Y23" s="23"/>
      <c r="Z23" s="23"/>
      <c r="AA23" s="24"/>
    </row>
    <row r="24" spans="3:27" x14ac:dyDescent="0.2">
      <c r="C24" s="22"/>
      <c r="D24" s="23"/>
      <c r="E24" s="23"/>
      <c r="F24" s="23"/>
      <c r="G24" s="23"/>
      <c r="H24" s="23"/>
      <c r="I24" s="23"/>
      <c r="J24" s="23"/>
      <c r="K24" s="23"/>
      <c r="L24" s="23"/>
      <c r="M24" s="23"/>
      <c r="N24" s="23"/>
      <c r="O24" s="23"/>
      <c r="P24" s="23"/>
      <c r="Q24" s="23"/>
      <c r="R24" s="23"/>
      <c r="S24" s="23"/>
      <c r="T24" s="23"/>
      <c r="U24" s="23"/>
      <c r="V24" s="23"/>
      <c r="W24" s="23"/>
      <c r="X24" s="23"/>
      <c r="Y24" s="23"/>
      <c r="Z24" s="23"/>
      <c r="AA24" s="24"/>
    </row>
    <row r="25" spans="3:27" ht="30" x14ac:dyDescent="0.2">
      <c r="C25" s="22"/>
      <c r="D25" s="12" t="s">
        <v>36</v>
      </c>
      <c r="E25" s="12" t="s">
        <v>37</v>
      </c>
      <c r="F25" s="12" t="s">
        <v>38</v>
      </c>
      <c r="G25" s="12" t="s">
        <v>40</v>
      </c>
      <c r="H25" s="12" t="s">
        <v>44</v>
      </c>
      <c r="I25" s="12" t="s">
        <v>43</v>
      </c>
      <c r="J25" s="1" t="s">
        <v>65</v>
      </c>
      <c r="K25" s="1" t="s">
        <v>42</v>
      </c>
      <c r="L25" s="1" t="s">
        <v>63</v>
      </c>
      <c r="M25" s="1" t="s">
        <v>41</v>
      </c>
      <c r="N25" s="1" t="s">
        <v>45</v>
      </c>
      <c r="O25" s="1" t="s">
        <v>62</v>
      </c>
      <c r="P25" s="1" t="s">
        <v>46</v>
      </c>
      <c r="Q25" s="1" t="s">
        <v>47</v>
      </c>
      <c r="R25" s="1" t="s">
        <v>48</v>
      </c>
      <c r="S25" s="1" t="s">
        <v>64</v>
      </c>
      <c r="T25" s="11" t="s">
        <v>90</v>
      </c>
      <c r="U25" s="11" t="s">
        <v>91</v>
      </c>
      <c r="V25" s="11" t="s">
        <v>49</v>
      </c>
      <c r="W25" s="11" t="s">
        <v>53</v>
      </c>
      <c r="X25" s="11" t="s">
        <v>50</v>
      </c>
      <c r="Y25" s="11" t="s">
        <v>51</v>
      </c>
      <c r="Z25" s="11" t="s">
        <v>52</v>
      </c>
      <c r="AA25" s="24"/>
    </row>
    <row r="26" spans="3:27" x14ac:dyDescent="0.2">
      <c r="C26" s="22"/>
      <c r="D26" s="16" t="s">
        <v>66</v>
      </c>
      <c r="E26" s="14" t="s">
        <v>55</v>
      </c>
      <c r="F26" s="14" t="s">
        <v>59</v>
      </c>
      <c r="G26" s="14">
        <v>1267</v>
      </c>
      <c r="H26" s="13">
        <v>0.94</v>
      </c>
      <c r="I26" s="14">
        <v>47.87</v>
      </c>
      <c r="J26" s="14">
        <v>4840</v>
      </c>
      <c r="K26" s="17">
        <v>0.93</v>
      </c>
      <c r="L26" s="15">
        <f>(H26-K26)/H26</f>
        <v>1.0638297872340318E-2</v>
      </c>
      <c r="M26" s="17">
        <v>5.12</v>
      </c>
      <c r="N26" s="14">
        <v>42.75</v>
      </c>
      <c r="O26" s="15">
        <v>0.89300000000000002</v>
      </c>
      <c r="P26" s="14">
        <v>20</v>
      </c>
      <c r="Q26" s="14">
        <v>1</v>
      </c>
      <c r="R26" s="14">
        <f>P26+Q26</f>
        <v>21</v>
      </c>
      <c r="S26" s="15">
        <f>R26/J26</f>
        <v>4.3388429752066115E-3</v>
      </c>
      <c r="T26" s="14">
        <v>4500</v>
      </c>
      <c r="U26" s="15">
        <f>T26/J26</f>
        <v>0.92975206611570249</v>
      </c>
      <c r="V26" s="14">
        <v>2600</v>
      </c>
      <c r="W26" s="15">
        <f>V26/T26</f>
        <v>0.57777777777777772</v>
      </c>
      <c r="X26" s="14">
        <v>1100</v>
      </c>
      <c r="Y26" s="14">
        <v>768</v>
      </c>
      <c r="Z26" s="14">
        <v>32</v>
      </c>
      <c r="AA26" s="24"/>
    </row>
    <row r="27" spans="3:27" x14ac:dyDescent="0.2">
      <c r="C27" s="22"/>
      <c r="D27" s="16"/>
      <c r="E27" s="14" t="s">
        <v>55</v>
      </c>
      <c r="F27" s="14" t="s">
        <v>56</v>
      </c>
      <c r="G27" s="14">
        <v>1262</v>
      </c>
      <c r="H27" s="13">
        <v>0.68</v>
      </c>
      <c r="I27" s="14">
        <v>6.07</v>
      </c>
      <c r="J27" s="14">
        <v>4870</v>
      </c>
      <c r="K27" s="17">
        <v>0.7</v>
      </c>
      <c r="L27" s="15">
        <f t="shared" ref="L27:L38" si="9">(H27-K27)/H27</f>
        <v>-2.9411764705882214E-2</v>
      </c>
      <c r="M27" s="17">
        <v>2.21</v>
      </c>
      <c r="N27" s="14">
        <v>3.86</v>
      </c>
      <c r="O27" s="15">
        <v>0.63590000000000002</v>
      </c>
      <c r="P27" s="14">
        <v>0</v>
      </c>
      <c r="Q27" s="14">
        <v>0</v>
      </c>
      <c r="R27" s="14">
        <f t="shared" ref="R27:R38" si="10">P27+Q27</f>
        <v>0</v>
      </c>
      <c r="S27" s="15">
        <f t="shared" ref="S27:S38" si="11">R27/J27</f>
        <v>0</v>
      </c>
      <c r="T27" s="14">
        <v>4750</v>
      </c>
      <c r="U27" s="15">
        <f t="shared" ref="U27:U38" si="12">T27/J27</f>
        <v>0.97535934291581106</v>
      </c>
      <c r="V27" s="14">
        <v>4250</v>
      </c>
      <c r="W27" s="15">
        <f t="shared" ref="W27:W38" si="13">V27/T27</f>
        <v>0.89473684210526316</v>
      </c>
      <c r="X27" s="14">
        <v>430</v>
      </c>
      <c r="Y27" s="14">
        <v>65</v>
      </c>
      <c r="Z27" s="14">
        <v>5</v>
      </c>
      <c r="AA27" s="24"/>
    </row>
    <row r="28" spans="3:27" x14ac:dyDescent="0.2">
      <c r="C28" s="22"/>
      <c r="D28" s="16"/>
      <c r="E28" s="14" t="s">
        <v>55</v>
      </c>
      <c r="F28" s="14" t="s">
        <v>57</v>
      </c>
      <c r="G28" s="14">
        <v>1262</v>
      </c>
      <c r="H28" s="13">
        <v>0.98</v>
      </c>
      <c r="I28" s="14">
        <v>36.159999999999997</v>
      </c>
      <c r="J28" s="14">
        <v>490</v>
      </c>
      <c r="K28" s="17">
        <v>0.96</v>
      </c>
      <c r="L28" s="15">
        <f t="shared" si="9"/>
        <v>2.0408163265306142E-2</v>
      </c>
      <c r="M28" s="17">
        <v>5.24</v>
      </c>
      <c r="N28" s="14">
        <v>30.92</v>
      </c>
      <c r="O28" s="15">
        <v>0.85509999999999997</v>
      </c>
      <c r="P28" s="14">
        <v>40</v>
      </c>
      <c r="Q28" s="14">
        <v>4</v>
      </c>
      <c r="R28" s="14">
        <f t="shared" si="10"/>
        <v>44</v>
      </c>
      <c r="S28" s="15">
        <f t="shared" si="11"/>
        <v>8.9795918367346933E-2</v>
      </c>
      <c r="T28" s="14">
        <v>490</v>
      </c>
      <c r="U28" s="15">
        <f t="shared" si="12"/>
        <v>1</v>
      </c>
      <c r="V28" s="14">
        <v>200</v>
      </c>
      <c r="W28" s="15">
        <f t="shared" si="13"/>
        <v>0.40816326530612246</v>
      </c>
      <c r="X28" s="14">
        <v>150</v>
      </c>
      <c r="Y28" s="14">
        <v>132</v>
      </c>
      <c r="Z28" s="14">
        <v>8</v>
      </c>
      <c r="AA28" s="24"/>
    </row>
    <row r="29" spans="3:27" x14ac:dyDescent="0.2">
      <c r="C29" s="22"/>
      <c r="D29" s="16"/>
      <c r="E29" s="14" t="s">
        <v>58</v>
      </c>
      <c r="F29" s="14" t="s">
        <v>59</v>
      </c>
      <c r="G29" s="14">
        <v>1263</v>
      </c>
      <c r="H29" s="13">
        <v>0.63</v>
      </c>
      <c r="I29" s="14">
        <v>31.41</v>
      </c>
      <c r="J29" s="14">
        <v>390</v>
      </c>
      <c r="K29" s="17">
        <v>0.61</v>
      </c>
      <c r="L29" s="15">
        <f t="shared" si="9"/>
        <v>3.1746031746031772E-2</v>
      </c>
      <c r="M29" s="17">
        <v>4.2300000000000004</v>
      </c>
      <c r="N29" s="14">
        <v>27.18</v>
      </c>
      <c r="O29" s="15">
        <v>0.86529999999999996</v>
      </c>
      <c r="P29" s="14">
        <v>1</v>
      </c>
      <c r="Q29" s="14">
        <v>0</v>
      </c>
      <c r="R29" s="14">
        <f t="shared" si="10"/>
        <v>1</v>
      </c>
      <c r="S29" s="15">
        <f t="shared" si="11"/>
        <v>2.5641025641025641E-3</v>
      </c>
      <c r="T29" s="14">
        <v>390</v>
      </c>
      <c r="U29" s="15">
        <f t="shared" si="12"/>
        <v>1</v>
      </c>
      <c r="V29" s="14">
        <v>310</v>
      </c>
      <c r="W29" s="15">
        <f t="shared" si="13"/>
        <v>0.79487179487179482</v>
      </c>
      <c r="X29" s="14">
        <v>41</v>
      </c>
      <c r="Y29" s="14">
        <v>2</v>
      </c>
      <c r="Z29" s="14">
        <v>37</v>
      </c>
      <c r="AA29" s="24"/>
    </row>
    <row r="30" spans="3:27" x14ac:dyDescent="0.2">
      <c r="C30" s="22"/>
      <c r="D30" s="16"/>
      <c r="E30" s="14" t="s">
        <v>58</v>
      </c>
      <c r="F30" s="14" t="s">
        <v>59</v>
      </c>
      <c r="G30" s="14">
        <v>1267</v>
      </c>
      <c r="H30" s="13">
        <v>0.57999999999999996</v>
      </c>
      <c r="I30" s="14">
        <v>32.25</v>
      </c>
      <c r="J30" s="14">
        <v>530</v>
      </c>
      <c r="K30" s="17">
        <v>0.59</v>
      </c>
      <c r="L30" s="15">
        <f t="shared" si="9"/>
        <v>-1.7241379310344845E-2</v>
      </c>
      <c r="M30" s="17">
        <v>4.26</v>
      </c>
      <c r="N30" s="14">
        <v>27.99</v>
      </c>
      <c r="O30" s="15">
        <v>0.8679</v>
      </c>
      <c r="P30" s="14">
        <v>100</v>
      </c>
      <c r="Q30" s="14">
        <v>3</v>
      </c>
      <c r="R30" s="14">
        <f t="shared" si="10"/>
        <v>103</v>
      </c>
      <c r="S30" s="15">
        <f t="shared" si="11"/>
        <v>0.19433962264150945</v>
      </c>
      <c r="T30" s="14">
        <v>500</v>
      </c>
      <c r="U30" s="15">
        <f t="shared" si="12"/>
        <v>0.94339622641509435</v>
      </c>
      <c r="V30" s="14">
        <v>400</v>
      </c>
      <c r="W30" s="15">
        <f t="shared" si="13"/>
        <v>0.8</v>
      </c>
      <c r="X30" s="14">
        <v>65</v>
      </c>
      <c r="Y30" s="14">
        <v>25</v>
      </c>
      <c r="Z30" s="14">
        <v>10</v>
      </c>
      <c r="AA30" s="24"/>
    </row>
    <row r="31" spans="3:27" x14ac:dyDescent="0.2">
      <c r="C31" s="22"/>
      <c r="D31" s="16"/>
      <c r="E31" s="14" t="s">
        <v>58</v>
      </c>
      <c r="F31" s="14" t="s">
        <v>56</v>
      </c>
      <c r="G31" s="14">
        <v>1262</v>
      </c>
      <c r="H31" s="13">
        <v>0.84</v>
      </c>
      <c r="I31" s="14">
        <v>33.28</v>
      </c>
      <c r="J31" s="14">
        <v>1340</v>
      </c>
      <c r="K31" s="17">
        <v>0.82</v>
      </c>
      <c r="L31" s="15">
        <f t="shared" si="9"/>
        <v>2.3809523809523832E-2</v>
      </c>
      <c r="M31" s="17">
        <v>3.46</v>
      </c>
      <c r="N31" s="14">
        <v>29.82</v>
      </c>
      <c r="O31" s="15">
        <v>0.89600000000000002</v>
      </c>
      <c r="P31" s="14">
        <v>80</v>
      </c>
      <c r="Q31" s="14">
        <v>1</v>
      </c>
      <c r="R31" s="14">
        <f t="shared" si="10"/>
        <v>81</v>
      </c>
      <c r="S31" s="15">
        <f t="shared" si="11"/>
        <v>6.044776119402985E-2</v>
      </c>
      <c r="T31" s="14">
        <v>1340</v>
      </c>
      <c r="U31" s="15">
        <f t="shared" si="12"/>
        <v>1</v>
      </c>
      <c r="V31" s="14">
        <v>1200</v>
      </c>
      <c r="W31" s="15">
        <f t="shared" si="13"/>
        <v>0.89552238805970152</v>
      </c>
      <c r="X31" s="14">
        <v>120</v>
      </c>
      <c r="Y31" s="14">
        <v>15</v>
      </c>
      <c r="Z31" s="14">
        <v>5</v>
      </c>
      <c r="AA31" s="24"/>
    </row>
    <row r="32" spans="3:27" x14ac:dyDescent="0.2">
      <c r="C32" s="22"/>
      <c r="D32" s="16"/>
      <c r="E32" s="14" t="s">
        <v>58</v>
      </c>
      <c r="F32" s="14" t="s">
        <v>57</v>
      </c>
      <c r="G32" s="14">
        <v>1262</v>
      </c>
      <c r="H32" s="13">
        <v>0.88</v>
      </c>
      <c r="I32" s="14">
        <v>26.4</v>
      </c>
      <c r="J32" s="14">
        <v>2740</v>
      </c>
      <c r="K32" s="17">
        <v>0.9</v>
      </c>
      <c r="L32" s="15">
        <f t="shared" si="9"/>
        <v>-2.2727272727272749E-2</v>
      </c>
      <c r="M32" s="17">
        <v>5.5</v>
      </c>
      <c r="N32" s="14">
        <v>20.9</v>
      </c>
      <c r="O32" s="15">
        <v>0.79169999999999996</v>
      </c>
      <c r="P32" s="14">
        <v>20</v>
      </c>
      <c r="Q32" s="14">
        <v>0</v>
      </c>
      <c r="R32" s="14">
        <f t="shared" si="10"/>
        <v>20</v>
      </c>
      <c r="S32" s="15">
        <f t="shared" si="11"/>
        <v>7.2992700729927005E-3</v>
      </c>
      <c r="T32" s="14">
        <v>2740</v>
      </c>
      <c r="U32" s="15">
        <f t="shared" si="12"/>
        <v>1</v>
      </c>
      <c r="V32" s="14">
        <v>1850</v>
      </c>
      <c r="W32" s="15">
        <f t="shared" si="13"/>
        <v>0.67518248175182483</v>
      </c>
      <c r="X32" s="14">
        <v>750</v>
      </c>
      <c r="Y32" s="14">
        <v>124</v>
      </c>
      <c r="Z32" s="14">
        <v>16</v>
      </c>
      <c r="AA32" s="24"/>
    </row>
    <row r="33" spans="3:27" x14ac:dyDescent="0.2">
      <c r="C33" s="22"/>
      <c r="D33" s="16"/>
      <c r="E33" s="14" t="s">
        <v>60</v>
      </c>
      <c r="F33" s="14" t="s">
        <v>59</v>
      </c>
      <c r="G33" s="14">
        <v>1263</v>
      </c>
      <c r="H33" s="13">
        <v>0.61</v>
      </c>
      <c r="I33" s="14">
        <v>38.89</v>
      </c>
      <c r="J33" s="14">
        <v>180</v>
      </c>
      <c r="K33" s="17">
        <v>0.6</v>
      </c>
      <c r="L33" s="15">
        <f t="shared" si="9"/>
        <v>1.6393442622950834E-2</v>
      </c>
      <c r="M33" s="17">
        <v>3.06</v>
      </c>
      <c r="N33" s="14">
        <v>35.83</v>
      </c>
      <c r="O33" s="15">
        <v>0.92130000000000001</v>
      </c>
      <c r="P33" s="14">
        <v>0</v>
      </c>
      <c r="Q33" s="14">
        <v>0</v>
      </c>
      <c r="R33" s="14">
        <f t="shared" si="10"/>
        <v>0</v>
      </c>
      <c r="S33" s="15">
        <f t="shared" si="11"/>
        <v>0</v>
      </c>
      <c r="T33" s="14">
        <v>180</v>
      </c>
      <c r="U33" s="15">
        <f t="shared" si="12"/>
        <v>1</v>
      </c>
      <c r="V33" s="14">
        <v>153</v>
      </c>
      <c r="W33" s="15">
        <f t="shared" si="13"/>
        <v>0.85</v>
      </c>
      <c r="X33" s="14">
        <v>20</v>
      </c>
      <c r="Y33" s="14">
        <v>5</v>
      </c>
      <c r="Z33" s="14">
        <v>2</v>
      </c>
      <c r="AA33" s="24"/>
    </row>
    <row r="34" spans="3:27" x14ac:dyDescent="0.2">
      <c r="C34" s="22"/>
      <c r="D34" s="16"/>
      <c r="E34" s="14" t="s">
        <v>60</v>
      </c>
      <c r="F34" s="14" t="s">
        <v>59</v>
      </c>
      <c r="G34" s="14">
        <v>1267</v>
      </c>
      <c r="H34" s="13">
        <v>0.75</v>
      </c>
      <c r="I34" s="14">
        <v>39.49</v>
      </c>
      <c r="J34" s="14">
        <v>390</v>
      </c>
      <c r="K34" s="17">
        <v>0.74</v>
      </c>
      <c r="L34" s="15">
        <f t="shared" si="9"/>
        <v>1.3333333333333345E-2</v>
      </c>
      <c r="M34" s="17">
        <v>3.38</v>
      </c>
      <c r="N34" s="14">
        <v>36.11</v>
      </c>
      <c r="O34" s="15">
        <v>0.91439999999999999</v>
      </c>
      <c r="P34" s="14">
        <v>2</v>
      </c>
      <c r="Q34" s="14">
        <v>0</v>
      </c>
      <c r="R34" s="14">
        <f t="shared" si="10"/>
        <v>2</v>
      </c>
      <c r="S34" s="15">
        <f t="shared" si="11"/>
        <v>5.1282051282051282E-3</v>
      </c>
      <c r="T34" s="14">
        <v>390</v>
      </c>
      <c r="U34" s="15">
        <f t="shared" si="12"/>
        <v>1</v>
      </c>
      <c r="V34" s="14">
        <v>280</v>
      </c>
      <c r="W34" s="15">
        <f t="shared" si="13"/>
        <v>0.71794871794871795</v>
      </c>
      <c r="X34" s="14">
        <v>50</v>
      </c>
      <c r="Y34" s="14">
        <v>43</v>
      </c>
      <c r="Z34" s="14">
        <v>17</v>
      </c>
      <c r="AA34" s="24"/>
    </row>
    <row r="35" spans="3:27" x14ac:dyDescent="0.2">
      <c r="C35" s="22"/>
      <c r="D35" s="16"/>
      <c r="E35" s="14" t="s">
        <v>60</v>
      </c>
      <c r="F35" s="14" t="s">
        <v>59</v>
      </c>
      <c r="G35" s="14">
        <v>1274</v>
      </c>
      <c r="H35" s="13">
        <v>0.88</v>
      </c>
      <c r="I35" s="14">
        <v>28.64</v>
      </c>
      <c r="J35" s="14">
        <v>580</v>
      </c>
      <c r="K35" s="17">
        <v>0.88</v>
      </c>
      <c r="L35" s="15">
        <f t="shared" si="9"/>
        <v>0</v>
      </c>
      <c r="M35" s="17">
        <v>3.33</v>
      </c>
      <c r="N35" s="14">
        <v>25.31</v>
      </c>
      <c r="O35" s="15">
        <v>0.88370000000000004</v>
      </c>
      <c r="P35" s="14">
        <v>40</v>
      </c>
      <c r="Q35" s="14">
        <v>2</v>
      </c>
      <c r="R35" s="14">
        <f t="shared" si="10"/>
        <v>42</v>
      </c>
      <c r="S35" s="15">
        <f t="shared" si="11"/>
        <v>7.2413793103448282E-2</v>
      </c>
      <c r="T35" s="14">
        <v>580</v>
      </c>
      <c r="U35" s="15">
        <f t="shared" si="12"/>
        <v>1</v>
      </c>
      <c r="V35" s="14">
        <v>350</v>
      </c>
      <c r="W35" s="15">
        <f t="shared" si="13"/>
        <v>0.60344827586206895</v>
      </c>
      <c r="X35" s="14">
        <v>45</v>
      </c>
      <c r="Y35" s="14">
        <v>165</v>
      </c>
      <c r="Z35" s="14">
        <v>20</v>
      </c>
      <c r="AA35" s="24"/>
    </row>
    <row r="36" spans="3:27" x14ac:dyDescent="0.2">
      <c r="C36" s="22"/>
      <c r="D36" s="16"/>
      <c r="E36" s="14" t="s">
        <v>60</v>
      </c>
      <c r="F36" s="14" t="s">
        <v>56</v>
      </c>
      <c r="G36" s="14">
        <v>1262</v>
      </c>
      <c r="H36" s="13">
        <v>0.74</v>
      </c>
      <c r="I36" s="14">
        <v>29.79</v>
      </c>
      <c r="J36" s="14">
        <v>2710</v>
      </c>
      <c r="K36" s="17">
        <v>0.73</v>
      </c>
      <c r="L36" s="15">
        <f t="shared" si="9"/>
        <v>1.3513513513513526E-2</v>
      </c>
      <c r="M36" s="17">
        <v>3.26</v>
      </c>
      <c r="N36" s="14">
        <v>26.53</v>
      </c>
      <c r="O36" s="15">
        <v>0.89059999999999995</v>
      </c>
      <c r="P36" s="14">
        <v>50</v>
      </c>
      <c r="Q36" s="14">
        <v>0</v>
      </c>
      <c r="R36" s="14">
        <f t="shared" si="10"/>
        <v>50</v>
      </c>
      <c r="S36" s="15">
        <f t="shared" si="11"/>
        <v>1.8450184501845018E-2</v>
      </c>
      <c r="T36" s="14">
        <v>2600</v>
      </c>
      <c r="U36" s="15">
        <f t="shared" si="12"/>
        <v>0.95940959409594095</v>
      </c>
      <c r="V36" s="14">
        <v>1950</v>
      </c>
      <c r="W36" s="15">
        <f t="shared" si="13"/>
        <v>0.75</v>
      </c>
      <c r="X36" s="14">
        <v>67</v>
      </c>
      <c r="Y36" s="14">
        <v>542</v>
      </c>
      <c r="Z36" s="14">
        <v>41</v>
      </c>
      <c r="AA36" s="24"/>
    </row>
    <row r="37" spans="3:27" x14ac:dyDescent="0.2">
      <c r="C37" s="22"/>
      <c r="D37" s="16"/>
      <c r="E37" s="14" t="s">
        <v>60</v>
      </c>
      <c r="F37" s="14" t="s">
        <v>56</v>
      </c>
      <c r="G37" s="14">
        <v>1263</v>
      </c>
      <c r="H37" s="13">
        <v>0.91</v>
      </c>
      <c r="I37" s="14">
        <v>29.16</v>
      </c>
      <c r="J37" s="14">
        <v>250</v>
      </c>
      <c r="K37" s="17">
        <v>0.9</v>
      </c>
      <c r="L37" s="15">
        <f t="shared" si="9"/>
        <v>1.0989010989010999E-2</v>
      </c>
      <c r="M37" s="17">
        <v>2.96</v>
      </c>
      <c r="N37" s="14">
        <v>26.2</v>
      </c>
      <c r="O37" s="15">
        <v>0.89849999999999997</v>
      </c>
      <c r="P37" s="14">
        <v>0</v>
      </c>
      <c r="Q37" s="14">
        <v>0</v>
      </c>
      <c r="R37" s="14">
        <f t="shared" si="10"/>
        <v>0</v>
      </c>
      <c r="S37" s="15">
        <f t="shared" si="11"/>
        <v>0</v>
      </c>
      <c r="T37" s="14">
        <v>250</v>
      </c>
      <c r="U37" s="15">
        <f t="shared" si="12"/>
        <v>1</v>
      </c>
      <c r="V37" s="14">
        <v>160</v>
      </c>
      <c r="W37" s="15">
        <f t="shared" si="13"/>
        <v>0.64</v>
      </c>
      <c r="X37" s="14">
        <v>41</v>
      </c>
      <c r="Y37" s="14">
        <v>32</v>
      </c>
      <c r="Z37" s="14">
        <v>17</v>
      </c>
      <c r="AA37" s="24"/>
    </row>
    <row r="38" spans="3:27" x14ac:dyDescent="0.2">
      <c r="C38" s="22"/>
      <c r="D38" s="16"/>
      <c r="E38" s="14" t="s">
        <v>60</v>
      </c>
      <c r="F38" s="14" t="s">
        <v>56</v>
      </c>
      <c r="G38" s="14">
        <v>1267</v>
      </c>
      <c r="H38" s="13">
        <v>0.67</v>
      </c>
      <c r="I38" s="14">
        <v>28.14</v>
      </c>
      <c r="J38" s="14">
        <v>4930</v>
      </c>
      <c r="K38" s="17">
        <v>0.69</v>
      </c>
      <c r="L38" s="15">
        <f t="shared" si="9"/>
        <v>-2.9850746268656577E-2</v>
      </c>
      <c r="M38" s="17">
        <v>2.93</v>
      </c>
      <c r="N38" s="14">
        <v>25.21</v>
      </c>
      <c r="O38" s="15">
        <v>0.89590000000000003</v>
      </c>
      <c r="P38" s="14">
        <v>5</v>
      </c>
      <c r="Q38" s="14">
        <v>1</v>
      </c>
      <c r="R38" s="14">
        <f t="shared" si="10"/>
        <v>6</v>
      </c>
      <c r="S38" s="15">
        <f t="shared" si="11"/>
        <v>1.2170385395537525E-3</v>
      </c>
      <c r="T38" s="14">
        <v>4830</v>
      </c>
      <c r="U38" s="15">
        <f t="shared" si="12"/>
        <v>0.97971602434077076</v>
      </c>
      <c r="V38" s="14">
        <v>4230</v>
      </c>
      <c r="W38" s="15">
        <f t="shared" si="13"/>
        <v>0.87577639751552794</v>
      </c>
      <c r="X38" s="14">
        <v>340</v>
      </c>
      <c r="Y38" s="14">
        <v>168</v>
      </c>
      <c r="Z38" s="14">
        <v>92</v>
      </c>
      <c r="AA38" s="24"/>
    </row>
    <row r="39" spans="3:27" x14ac:dyDescent="0.2">
      <c r="C39" s="22"/>
      <c r="D39" s="23"/>
      <c r="E39" s="23"/>
      <c r="F39" s="23"/>
      <c r="G39" s="23"/>
      <c r="H39" s="23"/>
      <c r="I39" s="23"/>
      <c r="J39" s="38">
        <f>SUM(J26:J38)</f>
        <v>24240</v>
      </c>
      <c r="K39" s="23"/>
      <c r="L39" s="23"/>
      <c r="M39" s="23"/>
      <c r="N39" s="39">
        <f>SUM($J26*N26,$J27*N27,$J28*N28,$J29*N29,$J30*N30,$J31*N31,$J32*N32,$J33*N33,$J34*N34,$J35*N35,$J36*N36,$J37*N37,$J38*N38)/$J39</f>
        <v>24.812805280528053</v>
      </c>
      <c r="O39" s="40">
        <f>SUM($J26*O26,$J27*O27,$J28*O28,$J29*O29,$J30*O30,$J31*O31,$J32*O32,$J33*O33,$J34*O34,$J35*O35,$J36*O36,$J37*O37,$J38*O38)/$J39</f>
        <v>0.82901146864686459</v>
      </c>
      <c r="P39" s="39">
        <f t="shared" ref="P39:W39" si="14">SUM($J26*P26,$J27*P27,$J28*P28,$J29*P29,$J30*P30,$J31*P31,$J32*P32,$J33*P33,$J34*P34,$J35*P35,$J36*P36,$J37*P37,$J38*P38)/$J39</f>
        <v>21.283828382838283</v>
      </c>
      <c r="Q39" s="39">
        <f t="shared" si="14"/>
        <v>0.65264026402640263</v>
      </c>
      <c r="R39" s="39">
        <f t="shared" si="14"/>
        <v>21.936468646864686</v>
      </c>
      <c r="S39" s="40">
        <f t="shared" si="14"/>
        <v>1.5264026402640265E-2</v>
      </c>
      <c r="T39" s="23"/>
      <c r="U39" s="40">
        <f t="shared" si="14"/>
        <v>0.97112211221122113</v>
      </c>
      <c r="V39" s="23"/>
      <c r="W39" s="40">
        <f t="shared" si="14"/>
        <v>0.76035026836834285</v>
      </c>
      <c r="X39" s="23"/>
      <c r="Y39" s="23"/>
      <c r="Z39" s="23"/>
      <c r="AA39" s="24"/>
    </row>
    <row r="40" spans="3:27" x14ac:dyDescent="0.2">
      <c r="C40" s="22"/>
      <c r="D40" s="23"/>
      <c r="E40" s="23"/>
      <c r="F40" s="23"/>
      <c r="G40" s="23"/>
      <c r="H40" s="23"/>
      <c r="I40" s="23"/>
      <c r="J40" s="23"/>
      <c r="K40" s="23"/>
      <c r="L40" s="23"/>
      <c r="M40" s="23"/>
      <c r="N40" s="23"/>
      <c r="O40" s="23"/>
      <c r="P40" s="23"/>
      <c r="Q40" s="23"/>
      <c r="R40" s="23"/>
      <c r="S40" s="23"/>
      <c r="T40" s="23"/>
      <c r="U40" s="23"/>
      <c r="V40" s="23"/>
      <c r="W40" s="23"/>
      <c r="X40" s="23"/>
      <c r="Y40" s="23"/>
      <c r="Z40" s="23"/>
      <c r="AA40" s="24"/>
    </row>
    <row r="41" spans="3:27" x14ac:dyDescent="0.2">
      <c r="C41" s="22"/>
      <c r="D41" s="23"/>
      <c r="E41" s="23"/>
      <c r="F41" s="23"/>
      <c r="G41" s="23"/>
      <c r="H41" s="23"/>
      <c r="I41" s="23"/>
      <c r="J41" s="23"/>
      <c r="K41" s="23"/>
      <c r="L41" s="23"/>
      <c r="M41" s="23"/>
      <c r="N41" s="23"/>
      <c r="O41" s="23"/>
      <c r="P41" s="23"/>
      <c r="Q41" s="23"/>
      <c r="R41" s="23"/>
      <c r="S41" s="23"/>
      <c r="T41" s="23"/>
      <c r="U41" s="23"/>
      <c r="V41" s="23"/>
      <c r="W41" s="23"/>
      <c r="X41" s="23"/>
      <c r="Y41" s="23"/>
      <c r="Z41" s="23"/>
      <c r="AA41" s="24"/>
    </row>
    <row r="42" spans="3:27" ht="15" thickBot="1" x14ac:dyDescent="0.25">
      <c r="C42" s="25"/>
      <c r="D42" s="26"/>
      <c r="E42" s="26"/>
      <c r="F42" s="26"/>
      <c r="G42" s="26"/>
      <c r="H42" s="26"/>
      <c r="I42" s="26"/>
      <c r="J42" s="26"/>
      <c r="K42" s="26"/>
      <c r="L42" s="26"/>
      <c r="M42" s="26"/>
      <c r="N42" s="26"/>
      <c r="O42" s="26"/>
      <c r="P42" s="26"/>
      <c r="Q42" s="26"/>
      <c r="R42" s="26"/>
      <c r="S42" s="26"/>
      <c r="T42" s="26"/>
      <c r="U42" s="26"/>
      <c r="V42" s="26"/>
      <c r="W42" s="26"/>
      <c r="X42" s="26"/>
      <c r="Y42" s="26"/>
      <c r="Z42" s="26"/>
      <c r="AA42" s="27"/>
    </row>
  </sheetData>
  <mergeCells count="2">
    <mergeCell ref="D10:D22"/>
    <mergeCell ref="D26:D38"/>
  </mergeCells>
  <dataValidations count="4">
    <dataValidation type="list" allowBlank="1" showInputMessage="1" showErrorMessage="1" sqref="J3 I4">
      <formula1>TestPrograms</formula1>
    </dataValidation>
    <dataValidation type="list" allowBlank="1" showInputMessage="1" showErrorMessage="1" sqref="H3 G4">
      <formula1>Steps</formula1>
    </dataValidation>
    <dataValidation type="list" allowBlank="1" showInputMessage="1" showErrorMessage="1" sqref="F3 E4">
      <formula1>Lato_Start_WW</formula1>
    </dataValidation>
    <dataValidation type="list" allowBlank="1" showInputMessage="1" showErrorMessage="1" sqref="E2">
      <formula1>DieStructure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Main</vt:lpstr>
      <vt:lpstr>Import</vt:lpstr>
      <vt:lpstr>Indicators</vt:lpstr>
      <vt:lpstr>Indicators Visualization</vt:lpstr>
      <vt:lpstr>Lists</vt:lpstr>
      <vt:lpstr>Indicators Visualization Bus</vt:lpstr>
      <vt:lpstr>DieStructure</vt:lpstr>
      <vt:lpstr>Lato_Start_WW</vt:lpstr>
      <vt:lpstr>Steps</vt:lpstr>
      <vt:lpstr>TestPrograms</vt:lpstr>
    </vt:vector>
  </TitlesOfParts>
  <Company>Intel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Nus, Yevgeni</dc:creator>
  <cp:lastModifiedBy>Nus, Yevgeni</cp:lastModifiedBy>
  <dcterms:created xsi:type="dcterms:W3CDTF">2014-08-21T07:45:18Z</dcterms:created>
  <dcterms:modified xsi:type="dcterms:W3CDTF">2014-09-02T08:34:04Z</dcterms:modified>
</cp:coreProperties>
</file>