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860" windowHeight="7425"/>
  </bookViews>
  <sheets>
    <sheet name="平安20190217" sheetId="1" r:id="rId1"/>
  </sheets>
  <calcPr calcId="125725"/>
</workbook>
</file>

<file path=xl/calcChain.xml><?xml version="1.0" encoding="utf-8"?>
<calcChain xmlns="http://schemas.openxmlformats.org/spreadsheetml/2006/main">
  <c r="A1" i="1"/>
  <c r="B1"/>
  <c r="C1"/>
  <c r="D1"/>
  <c r="E1"/>
  <c r="F1"/>
  <c r="G1"/>
  <c r="H1"/>
  <c r="A2"/>
  <c r="B2"/>
  <c r="C2"/>
  <c r="D2"/>
  <c r="E2"/>
  <c r="F2"/>
  <c r="G2"/>
  <c r="H2"/>
  <c r="A4"/>
  <c r="B4"/>
  <c r="C4"/>
  <c r="D4"/>
  <c r="E4"/>
  <c r="F4"/>
  <c r="G4"/>
  <c r="H4"/>
  <c r="I4"/>
  <c r="J4"/>
  <c r="K4"/>
  <c r="L4"/>
  <c r="M4"/>
  <c r="N4"/>
  <c r="O4"/>
  <c r="P4"/>
  <c r="Q4"/>
  <c r="A5"/>
  <c r="B5"/>
  <c r="M5"/>
  <c r="N5"/>
  <c r="O5"/>
  <c r="P5"/>
  <c r="A6"/>
  <c r="B6"/>
  <c r="M6"/>
  <c r="N6"/>
  <c r="O6"/>
  <c r="P6"/>
  <c r="A7"/>
  <c r="B7"/>
  <c r="M7"/>
  <c r="N7"/>
  <c r="O7"/>
  <c r="P7"/>
  <c r="A8"/>
  <c r="B8"/>
  <c r="M8"/>
  <c r="N8"/>
  <c r="O8"/>
  <c r="P8"/>
</calcChain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E19" sqref="E19"/>
    </sheetView>
  </sheetViews>
  <sheetFormatPr defaultRowHeight="13.5"/>
  <cols>
    <col min="7" max="7" width="11.5" customWidth="1"/>
  </cols>
  <sheetData>
    <row r="1" spans="1:17">
      <c r="A1" t="str">
        <f>"币种"</f>
        <v>币种</v>
      </c>
      <c r="B1" t="str">
        <f>"余额"</f>
        <v>余额</v>
      </c>
      <c r="C1" t="str">
        <f>"可用"</f>
        <v>可用</v>
      </c>
      <c r="D1" t="str">
        <f>"可取"</f>
        <v>可取</v>
      </c>
      <c r="E1" t="str">
        <f>"在途"</f>
        <v>在途</v>
      </c>
      <c r="F1" t="str">
        <f>"参考市值"</f>
        <v>参考市值</v>
      </c>
      <c r="G1" t="str">
        <f>"资产"</f>
        <v>资产</v>
      </c>
      <c r="H1" t="str">
        <f>"盈亏"</f>
        <v>盈亏</v>
      </c>
    </row>
    <row r="2" spans="1:17">
      <c r="A2" t="str">
        <f>"人民币"</f>
        <v>人民币</v>
      </c>
      <c r="B2" t="str">
        <f>"424.68"</f>
        <v>424.68</v>
      </c>
      <c r="C2" t="str">
        <f>"428451.31"</f>
        <v>428451.31</v>
      </c>
      <c r="D2" t="str">
        <f>"424.68"</f>
        <v>424.68</v>
      </c>
      <c r="E2" t="str">
        <f>"0.00"</f>
        <v>0.00</v>
      </c>
      <c r="F2" t="str">
        <f>"151746.50"</f>
        <v>151746.50</v>
      </c>
      <c r="G2" s="1" t="str">
        <f>"580197.81"</f>
        <v>580197.81</v>
      </c>
      <c r="H2" t="str">
        <f>"-42252.94"</f>
        <v>-42252.94</v>
      </c>
    </row>
    <row r="4" spans="1:17">
      <c r="A4" t="str">
        <f>"证券代码"</f>
        <v>证券代码</v>
      </c>
      <c r="B4" t="str">
        <f>"证券名称"</f>
        <v>证券名称</v>
      </c>
      <c r="C4" t="str">
        <f>"股份余额"</f>
        <v>股份余额</v>
      </c>
      <c r="D4" t="str">
        <f>"可用股份"</f>
        <v>可用股份</v>
      </c>
      <c r="E4" t="str">
        <f>"成本价"</f>
        <v>成本价</v>
      </c>
      <c r="F4" t="str">
        <f>"当前价"</f>
        <v>当前价</v>
      </c>
      <c r="G4" t="str">
        <f>"最新市值"</f>
        <v>最新市值</v>
      </c>
      <c r="H4" t="str">
        <f>"浮动盈亏"</f>
        <v>浮动盈亏</v>
      </c>
      <c r="I4" t="str">
        <f>"盈亏比例(%)"</f>
        <v>盈亏比例(%)</v>
      </c>
      <c r="J4" t="str">
        <f>"交易冻结数量"</f>
        <v>交易冻结数量</v>
      </c>
      <c r="K4" t="str">
        <f>"异常冻结"</f>
        <v>异常冻结</v>
      </c>
      <c r="L4" t="str">
        <f>"在途股份"</f>
        <v>在途股份</v>
      </c>
      <c r="M4" t="str">
        <f>"股东代码"</f>
        <v>股东代码</v>
      </c>
      <c r="N4" t="str">
        <f>"资金帐号"</f>
        <v>资金帐号</v>
      </c>
      <c r="O4" t="str">
        <f>"客户代码"</f>
        <v>客户代码</v>
      </c>
      <c r="P4" t="str">
        <f>"交易所名称"</f>
        <v>交易所名称</v>
      </c>
      <c r="Q4" t="str">
        <f>"备注"</f>
        <v>备注</v>
      </c>
    </row>
    <row r="5" spans="1:17">
      <c r="A5" t="str">
        <f>"002273"</f>
        <v>002273</v>
      </c>
      <c r="B5" t="str">
        <f>"水晶光电"</f>
        <v>水晶光电</v>
      </c>
      <c r="C5">
        <v>1430</v>
      </c>
      <c r="D5">
        <v>1430</v>
      </c>
      <c r="E5">
        <v>16.7</v>
      </c>
      <c r="F5">
        <v>10.7</v>
      </c>
      <c r="G5">
        <v>15301</v>
      </c>
      <c r="H5">
        <v>-8580</v>
      </c>
      <c r="I5">
        <v>-35.93</v>
      </c>
      <c r="J5">
        <v>0</v>
      </c>
      <c r="K5">
        <v>0</v>
      </c>
      <c r="L5">
        <v>0</v>
      </c>
      <c r="M5" t="str">
        <f>"0063331224"</f>
        <v>0063331224</v>
      </c>
      <c r="N5" t="str">
        <f>"303819088252"</f>
        <v>303819088252</v>
      </c>
      <c r="O5" t="str">
        <f>"183449379"</f>
        <v>183449379</v>
      </c>
      <c r="P5" t="str">
        <f>"深圳A股"</f>
        <v>深圳A股</v>
      </c>
    </row>
    <row r="6" spans="1:17">
      <c r="A6" t="str">
        <f>"300134"</f>
        <v>300134</v>
      </c>
      <c r="B6" t="str">
        <f>"大富科技"</f>
        <v>大富科技</v>
      </c>
      <c r="C6">
        <v>2100</v>
      </c>
      <c r="D6">
        <v>100</v>
      </c>
      <c r="E6">
        <v>7.9790000000000001</v>
      </c>
      <c r="F6">
        <v>11.53</v>
      </c>
      <c r="G6">
        <v>24213</v>
      </c>
      <c r="H6">
        <v>7457.97</v>
      </c>
      <c r="I6">
        <v>44.51</v>
      </c>
      <c r="J6">
        <v>2000</v>
      </c>
      <c r="K6">
        <v>0</v>
      </c>
      <c r="L6">
        <v>0</v>
      </c>
      <c r="M6" t="str">
        <f>"0063331224"</f>
        <v>0063331224</v>
      </c>
      <c r="N6" t="str">
        <f>"303819088252"</f>
        <v>303819088252</v>
      </c>
      <c r="O6" t="str">
        <f>"183449379"</f>
        <v>183449379</v>
      </c>
      <c r="P6" t="str">
        <f>"深圳A股"</f>
        <v>深圳A股</v>
      </c>
    </row>
    <row r="7" spans="1:17">
      <c r="A7" t="str">
        <f>"300408"</f>
        <v>300408</v>
      </c>
      <c r="B7" t="str">
        <f>"三环集团"</f>
        <v>三环集团</v>
      </c>
      <c r="C7">
        <v>4200</v>
      </c>
      <c r="D7">
        <v>4200</v>
      </c>
      <c r="E7">
        <v>21.957000000000001</v>
      </c>
      <c r="F7">
        <v>18.5</v>
      </c>
      <c r="G7">
        <v>77700</v>
      </c>
      <c r="H7">
        <v>-14520.05</v>
      </c>
      <c r="I7">
        <v>-15.75</v>
      </c>
      <c r="J7">
        <v>0</v>
      </c>
      <c r="K7">
        <v>0</v>
      </c>
      <c r="L7">
        <v>0</v>
      </c>
      <c r="M7" t="str">
        <f>"0063331224"</f>
        <v>0063331224</v>
      </c>
      <c r="N7" t="str">
        <f>"303819088252"</f>
        <v>303819088252</v>
      </c>
      <c r="O7" t="str">
        <f>"183449379"</f>
        <v>183449379</v>
      </c>
      <c r="P7" t="str">
        <f>"深圳A股"</f>
        <v>深圳A股</v>
      </c>
    </row>
    <row r="8" spans="1:17">
      <c r="A8" t="str">
        <f>"300433"</f>
        <v>300433</v>
      </c>
      <c r="B8" t="str">
        <f>"蓝思科技"</f>
        <v>蓝思科技</v>
      </c>
      <c r="C8">
        <v>4750</v>
      </c>
      <c r="D8">
        <v>4750</v>
      </c>
      <c r="E8">
        <v>12.872</v>
      </c>
      <c r="F8">
        <v>7.27</v>
      </c>
      <c r="G8">
        <v>34532.5</v>
      </c>
      <c r="H8">
        <v>-26610.86</v>
      </c>
      <c r="I8">
        <v>-43.52</v>
      </c>
      <c r="J8">
        <v>0</v>
      </c>
      <c r="K8">
        <v>0</v>
      </c>
      <c r="L8">
        <v>0</v>
      </c>
      <c r="M8" t="str">
        <f>"0063331224"</f>
        <v>0063331224</v>
      </c>
      <c r="N8" t="str">
        <f>"303819088252"</f>
        <v>303819088252</v>
      </c>
      <c r="O8" t="str">
        <f>"183449379"</f>
        <v>183449379</v>
      </c>
      <c r="P8" t="str">
        <f>"深圳A股"</f>
        <v>深圳A股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平安20190217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cp:lastModifiedBy>Administrator</cp:lastModifiedBy>
  <dcterms:created xsi:type="dcterms:W3CDTF">2019-02-17T05:15:26Z</dcterms:created>
  <dcterms:modified xsi:type="dcterms:W3CDTF">2019-02-17T05:17:24Z</dcterms:modified>
</cp:coreProperties>
</file>