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870" windowWidth="15480" windowHeight="4935" tabRatio="891" activeTab="4"/>
  </bookViews>
  <sheets>
    <sheet name="封面" sheetId="1" r:id="rId1"/>
    <sheet name="目录" sheetId="2" state="hidden" r:id="rId2"/>
    <sheet name="中硝总体费用" sheetId="3" r:id="rId3"/>
    <sheet name="制造费用明细表" sheetId="4" state="hidden" r:id="rId4"/>
    <sheet name="2020实际制造费用" sheetId="5" r:id="rId5"/>
    <sheet name="2018预算制造费用" sheetId="6" state="hidden" r:id="rId6"/>
    <sheet name="管理费用明细表" sheetId="8" state="hidden" r:id="rId7"/>
    <sheet name="2020实际管理费用" sheetId="9" r:id="rId8"/>
    <sheet name="2018预算管理费用" sheetId="10" state="hidden" r:id="rId9"/>
    <sheet name="营业费用明细表" sheetId="12" state="hidden" r:id="rId10"/>
    <sheet name="2020实际研发费用" sheetId="25" r:id="rId11"/>
    <sheet name="2020实际营业费用" sheetId="13" r:id="rId12"/>
    <sheet name="2018预算营业费用" sheetId="14" state="hidden" r:id="rId13"/>
    <sheet name="研发费用明细表 " sheetId="16" state="hidden" r:id="rId14"/>
    <sheet name="2018实际研发费用 " sheetId="17" state="hidden" r:id="rId15"/>
    <sheet name="2018预算研发费用 " sheetId="18" state="hidden" r:id="rId16"/>
    <sheet name="财务费用明细表" sheetId="20" state="hidden" r:id="rId17"/>
    <sheet name="2020实际财务费用" sheetId="21" r:id="rId18"/>
    <sheet name="2018预算财务费用 " sheetId="22" state="hidden" r:id="rId19"/>
    <sheet name="Sheet1" sheetId="23" state="hidden" r:id="rId20"/>
    <sheet name="Sheet2" sheetId="24" state="hidden" r:id="rId21"/>
  </sheets>
  <externalReferences>
    <externalReference r:id="rId22"/>
    <externalReference r:id="rId23"/>
  </externalReferences>
  <definedNames>
    <definedName name="_xlnm._FilterDatabase" localSheetId="14" hidden="1">'2018实际研发费用 '!$A$5:$AC$97</definedName>
    <definedName name="_xlnm._FilterDatabase" localSheetId="17" hidden="1">'2020实际财务费用'!$A$5:$S$12</definedName>
    <definedName name="_xlnm._FilterDatabase" localSheetId="7" hidden="1">'2020实际管理费用'!$A$5:$AC$105</definedName>
    <definedName name="_xlnm._FilterDatabase" localSheetId="11" hidden="1">'2020实际营业费用'!$A$5:$AC$105</definedName>
    <definedName name="_xlnm._FilterDatabase" localSheetId="4" hidden="1">'2020实际制造费用'!$A$5:$T$100</definedName>
    <definedName name="_xlnm._FilterDatabase" localSheetId="16" hidden="1">财务费用明细表!$A$5:$P$11</definedName>
    <definedName name="_xlnm._FilterDatabase" localSheetId="0" hidden="1">[1]年前十大!$A$5:$AE$317</definedName>
    <definedName name="_xlnm._FilterDatabase" localSheetId="6" hidden="1">管理费用明细表!$A$5:$Q$98</definedName>
    <definedName name="_xlnm._FilterDatabase" localSheetId="1" hidden="1">目录!$A$2:$D$13</definedName>
    <definedName name="_xlnm._FilterDatabase" localSheetId="13" hidden="1">'研发费用明细表 '!$A$5:$Q$97</definedName>
    <definedName name="_xlnm._FilterDatabase" localSheetId="9" hidden="1">营业费用明细表!$B$5:$P$105</definedName>
    <definedName name="_xlnm._FilterDatabase" localSheetId="3" hidden="1">制造费用明细表!$A$5:$Q$34</definedName>
    <definedName name="_xlnm._FilterDatabase" localSheetId="2" hidden="1">中硝总体费用!$A$5:$AC$5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4" hidden="1">'2020实际制造费用'!$A$5:$P$97</definedName>
    <definedName name="Z_283BA4F8_5E06_4567_A3C1_6849354D79E5_.wvu.FilterData" localSheetId="14" hidden="1">'2018实际研发费用 '!$A$5:$P$95</definedName>
    <definedName name="Z_283BA4F8_5E06_4567_A3C1_6849354D79E5_.wvu.FilterData" localSheetId="17" hidden="1">'2020实际财务费用'!$A$5:$O$11</definedName>
    <definedName name="Z_283BA4F8_5E06_4567_A3C1_6849354D79E5_.wvu.FilterData" localSheetId="7" hidden="1">'2020实际管理费用'!$A$5:$P$98</definedName>
    <definedName name="Z_283BA4F8_5E06_4567_A3C1_6849354D79E5_.wvu.FilterData" localSheetId="11" hidden="1">'2020实际营业费用'!$B$5:$P$104</definedName>
    <definedName name="Z_283BA4F8_5E06_4567_A3C1_6849354D79E5_.wvu.FilterData" localSheetId="4" hidden="1">'2020实际制造费用'!$A$5:$P$97</definedName>
    <definedName name="Z_28D77D46_EB06_4AEB_9F0D_8B69FC8A564F_.wvu.FilterData" localSheetId="4" hidden="1">'2020实际制造费用'!$A$5:$P$97</definedName>
    <definedName name="Z_2BEAD394_976D_4730_A0A0_6B9EA477FA68_.wvu.Cols" localSheetId="18" hidden="1">'2018预算财务费用 '!$C:$F</definedName>
    <definedName name="Z_2BEAD394_976D_4730_A0A0_6B9EA477FA68_.wvu.Cols" localSheetId="8" hidden="1">'2018预算管理费用'!$D:$G</definedName>
    <definedName name="Z_2BEAD394_976D_4730_A0A0_6B9EA477FA68_.wvu.Cols" localSheetId="15" hidden="1">'2018预算研发费用 '!$D:$G</definedName>
    <definedName name="Z_2BEAD394_976D_4730_A0A0_6B9EA477FA68_.wvu.Cols" localSheetId="12" hidden="1">'2018预算营业费用'!$D:$G</definedName>
    <definedName name="Z_2BEAD394_976D_4730_A0A0_6B9EA477FA68_.wvu.Cols" localSheetId="5" hidden="1">'2018预算制造费用'!$D:$G</definedName>
    <definedName name="Z_2BEAD394_976D_4730_A0A0_6B9EA477FA68_.wvu.FilterData" localSheetId="14" hidden="1">'2018实际研发费用 '!$A$5:$AC$97</definedName>
    <definedName name="Z_2BEAD394_976D_4730_A0A0_6B9EA477FA68_.wvu.FilterData" localSheetId="17" hidden="1">'2020实际财务费用'!$A$5:$S$12</definedName>
    <definedName name="Z_2BEAD394_976D_4730_A0A0_6B9EA477FA68_.wvu.FilterData" localSheetId="7" hidden="1">'2020实际管理费用'!$A$5:$T$99</definedName>
    <definedName name="Z_2BEAD394_976D_4730_A0A0_6B9EA477FA68_.wvu.FilterData" localSheetId="11" hidden="1">'2020实际营业费用'!$B$5:$P$104</definedName>
    <definedName name="Z_2BEAD394_976D_4730_A0A0_6B9EA477FA68_.wvu.FilterData" localSheetId="4" hidden="1">'2020实际制造费用'!$A$5:$T$5</definedName>
    <definedName name="Z_2BEAD394_976D_4730_A0A0_6B9EA477FA68_.wvu.FilterData" localSheetId="16" hidden="1">财务费用明细表!$A$5:$P$11</definedName>
    <definedName name="Z_2BEAD394_976D_4730_A0A0_6B9EA477FA68_.wvu.FilterData" localSheetId="6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3" hidden="1">'研发费用明细表 '!$A$5:$Q$95</definedName>
    <definedName name="Z_2BEAD394_976D_4730_A0A0_6B9EA477FA68_.wvu.FilterData" localSheetId="9" hidden="1">营业费用明细表!$B$5:$P$104</definedName>
    <definedName name="Z_2BEAD394_976D_4730_A0A0_6B9EA477FA68_.wvu.FilterData" localSheetId="3" hidden="1">制造费用明细表!$A$5:$Q$34</definedName>
    <definedName name="Z_35971C6B_DC11_492B_B782_2EF173FCC689_.wvu.Cols" localSheetId="18" hidden="1">'2018预算财务费用 '!$C:$F</definedName>
    <definedName name="Z_35971C6B_DC11_492B_B782_2EF173FCC689_.wvu.Cols" localSheetId="8" hidden="1">'2018预算管理费用'!$D:$G</definedName>
    <definedName name="Z_35971C6B_DC11_492B_B782_2EF173FCC689_.wvu.Cols" localSheetId="15" hidden="1">'2018预算研发费用 '!$D:$G</definedName>
    <definedName name="Z_35971C6B_DC11_492B_B782_2EF173FCC689_.wvu.Cols" localSheetId="12" hidden="1">'2018预算营业费用'!$D:$G</definedName>
    <definedName name="Z_35971C6B_DC11_492B_B782_2EF173FCC689_.wvu.Cols" localSheetId="5" hidden="1">'2018预算制造费用'!$D:$G</definedName>
    <definedName name="Z_35971C6B_DC11_492B_B782_2EF173FCC689_.wvu.FilterData" localSheetId="14" hidden="1">'2018实际研发费用 '!$A$5:$AC$97</definedName>
    <definedName name="Z_35971C6B_DC11_492B_B782_2EF173FCC689_.wvu.FilterData" localSheetId="17" hidden="1">'2020实际财务费用'!$A$5:$S$12</definedName>
    <definedName name="Z_35971C6B_DC11_492B_B782_2EF173FCC689_.wvu.FilterData" localSheetId="7" hidden="1">'2020实际管理费用'!$A$5:$T$99</definedName>
    <definedName name="Z_35971C6B_DC11_492B_B782_2EF173FCC689_.wvu.FilterData" localSheetId="11" hidden="1">'2020实际营业费用'!$B$5:$P$104</definedName>
    <definedName name="Z_35971C6B_DC11_492B_B782_2EF173FCC689_.wvu.FilterData" localSheetId="4" hidden="1">'2020实际制造费用'!$A$5:$T$5</definedName>
    <definedName name="Z_35971C6B_DC11_492B_B782_2EF173FCC689_.wvu.FilterData" localSheetId="16" hidden="1">财务费用明细表!$A$5:$P$11</definedName>
    <definedName name="Z_35971C6B_DC11_492B_B782_2EF173FCC689_.wvu.FilterData" localSheetId="6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3" hidden="1">'研发费用明细表 '!$A$5:$Q$95</definedName>
    <definedName name="Z_35971C6B_DC11_492B_B782_2EF173FCC689_.wvu.FilterData" localSheetId="9" hidden="1">营业费用明细表!$B$5:$P$104</definedName>
    <definedName name="Z_35971C6B_DC11_492B_B782_2EF173FCC689_.wvu.FilterData" localSheetId="3" hidden="1">制造费用明细表!$A$5:$Q$34</definedName>
    <definedName name="Z_361755AB_1A27_4613_B996_CB61FB37BBE3_.wvu.FilterData" localSheetId="4" hidden="1">'2020实际制造费用'!$A$5:$P$97</definedName>
    <definedName name="Z_4948553E_BE76_402B_BAA8_3966B343194D_.wvu.Cols" localSheetId="18" hidden="1">'2018预算财务费用 '!$C:$F</definedName>
    <definedName name="Z_4948553E_BE76_402B_BAA8_3966B343194D_.wvu.Cols" localSheetId="8" hidden="1">'2018预算管理费用'!$D:$G</definedName>
    <definedName name="Z_4948553E_BE76_402B_BAA8_3966B343194D_.wvu.Cols" localSheetId="15" hidden="1">'2018预算研发费用 '!$D:$G</definedName>
    <definedName name="Z_4948553E_BE76_402B_BAA8_3966B343194D_.wvu.Cols" localSheetId="12" hidden="1">'2018预算营业费用'!$D:$G</definedName>
    <definedName name="Z_4948553E_BE76_402B_BAA8_3966B343194D_.wvu.Cols" localSheetId="5" hidden="1">'2018预算制造费用'!$D:$G</definedName>
    <definedName name="Z_4948553E_BE76_402B_BAA8_3966B343194D_.wvu.FilterData" localSheetId="14" hidden="1">'2018实际研发费用 '!$A$5:$T$97</definedName>
    <definedName name="Z_4948553E_BE76_402B_BAA8_3966B343194D_.wvu.FilterData" localSheetId="17" hidden="1">'2020实际财务费用'!$A$5:$S$12</definedName>
    <definedName name="Z_4948553E_BE76_402B_BAA8_3966B343194D_.wvu.FilterData" localSheetId="7" hidden="1">'2020实际管理费用'!$A$5:$T$99</definedName>
    <definedName name="Z_4948553E_BE76_402B_BAA8_3966B343194D_.wvu.FilterData" localSheetId="11" hidden="1">'2020实际营业费用'!$B$5:$P$104</definedName>
    <definedName name="Z_4948553E_BE76_402B_BAA8_3966B343194D_.wvu.FilterData" localSheetId="4" hidden="1">'2020实际制造费用'!$A$5:$T$5</definedName>
    <definedName name="Z_4948553E_BE76_402B_BAA8_3966B343194D_.wvu.FilterData" localSheetId="16" hidden="1">财务费用明细表!$A$5:$P$11</definedName>
    <definedName name="Z_4948553E_BE76_402B_BAA8_3966B343194D_.wvu.FilterData" localSheetId="6" hidden="1">管理费用明细表!$A$5:$Q$98</definedName>
    <definedName name="Z_4948553E_BE76_402B_BAA8_3966B343194D_.wvu.FilterData" localSheetId="13" hidden="1">'研发费用明细表 '!$A$5:$Q$95</definedName>
    <definedName name="Z_4948553E_BE76_402B_BAA8_3966B343194D_.wvu.FilterData" localSheetId="9" hidden="1">营业费用明细表!$B$5:$P$104</definedName>
    <definedName name="Z_4948553E_BE76_402B_BAA8_3966B343194D_.wvu.FilterData" localSheetId="3" hidden="1">制造费用明细表!$A$5:$Q$34</definedName>
    <definedName name="Z_4C1D2AD0_11FF_4247_9F64_D68F5AC5EBD6_.wvu.FilterData" localSheetId="4" hidden="1">'2020实际制造费用'!$A$5:$P$97</definedName>
    <definedName name="Z_4E293143_9CC2_4B82_B20E_97F0D9DBBB34_.wvu.Cols" localSheetId="18" hidden="1">'2018预算财务费用 '!$C:$F</definedName>
    <definedName name="Z_4E293143_9CC2_4B82_B20E_97F0D9DBBB34_.wvu.Cols" localSheetId="8" hidden="1">'2018预算管理费用'!$D:$G</definedName>
    <definedName name="Z_4E293143_9CC2_4B82_B20E_97F0D9DBBB34_.wvu.Cols" localSheetId="15" hidden="1">'2018预算研发费用 '!$D:$G</definedName>
    <definedName name="Z_4E293143_9CC2_4B82_B20E_97F0D9DBBB34_.wvu.Cols" localSheetId="12" hidden="1">'2018预算营业费用'!$D:$G</definedName>
    <definedName name="Z_4E293143_9CC2_4B82_B20E_97F0D9DBBB34_.wvu.Cols" localSheetId="5" hidden="1">'2018预算制造费用'!$D:$G</definedName>
    <definedName name="Z_4E293143_9CC2_4B82_B20E_97F0D9DBBB34_.wvu.FilterData" localSheetId="14" hidden="1">'2018实际研发费用 '!$A$5:$AC$97</definedName>
    <definedName name="Z_4E293143_9CC2_4B82_B20E_97F0D9DBBB34_.wvu.FilterData" localSheetId="17" hidden="1">'2020实际财务费用'!$A$5:$S$12</definedName>
    <definedName name="Z_4E293143_9CC2_4B82_B20E_97F0D9DBBB34_.wvu.FilterData" localSheetId="7" hidden="1">'2020实际管理费用'!$A$5:$T$99</definedName>
    <definedName name="Z_4E293143_9CC2_4B82_B20E_97F0D9DBBB34_.wvu.FilterData" localSheetId="11" hidden="1">'2020实际营业费用'!$B$5:$P$104</definedName>
    <definedName name="Z_4E293143_9CC2_4B82_B20E_97F0D9DBBB34_.wvu.FilterData" localSheetId="4" hidden="1">'2020实际制造费用'!$A$5:$T$5</definedName>
    <definedName name="Z_4E293143_9CC2_4B82_B20E_97F0D9DBBB34_.wvu.FilterData" localSheetId="16" hidden="1">财务费用明细表!$A$5:$P$11</definedName>
    <definedName name="Z_4E293143_9CC2_4B82_B20E_97F0D9DBBB34_.wvu.FilterData" localSheetId="6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3" hidden="1">'研发费用明细表 '!$A$5:$Q$97</definedName>
    <definedName name="Z_4E293143_9CC2_4B82_B20E_97F0D9DBBB34_.wvu.FilterData" localSheetId="9" hidden="1">营业费用明细表!$B$5:$P$104</definedName>
    <definedName name="Z_4E293143_9CC2_4B82_B20E_97F0D9DBBB34_.wvu.FilterData" localSheetId="3" hidden="1">制造费用明细表!$A$5:$Q$34</definedName>
    <definedName name="Z_5B69994B_EA13_486B_ABC6_63CDC6137C88_.wvu.Cols" localSheetId="18" hidden="1">'2018预算财务费用 '!$C:$F</definedName>
    <definedName name="Z_5B69994B_EA13_486B_ABC6_63CDC6137C88_.wvu.Cols" localSheetId="8" hidden="1">'2018预算管理费用'!$D:$G</definedName>
    <definedName name="Z_5B69994B_EA13_486B_ABC6_63CDC6137C88_.wvu.Cols" localSheetId="15" hidden="1">'2018预算研发费用 '!$D:$G</definedName>
    <definedName name="Z_5B69994B_EA13_486B_ABC6_63CDC6137C88_.wvu.Cols" localSheetId="12" hidden="1">'2018预算营业费用'!$D:$G</definedName>
    <definedName name="Z_5B69994B_EA13_486B_ABC6_63CDC6137C88_.wvu.Cols" localSheetId="5" hidden="1">'2018预算制造费用'!$D:$G</definedName>
    <definedName name="Z_5B69994B_EA13_486B_ABC6_63CDC6137C88_.wvu.FilterData" localSheetId="14" hidden="1">'2018实际研发费用 '!$A$5:$AC$97</definedName>
    <definedName name="Z_5B69994B_EA13_486B_ABC6_63CDC6137C88_.wvu.FilterData" localSheetId="17" hidden="1">'2020实际财务费用'!$A$5:$S$12</definedName>
    <definedName name="Z_5B69994B_EA13_486B_ABC6_63CDC6137C88_.wvu.FilterData" localSheetId="7" hidden="1">'2020实际管理费用'!$A$5:$T$99</definedName>
    <definedName name="Z_5B69994B_EA13_486B_ABC6_63CDC6137C88_.wvu.FilterData" localSheetId="11" hidden="1">'2020实际营业费用'!$B$5:$P$104</definedName>
    <definedName name="Z_5B69994B_EA13_486B_ABC6_63CDC6137C88_.wvu.FilterData" localSheetId="4" hidden="1">'2020实际制造费用'!$A$5:$T$5</definedName>
    <definedName name="Z_5B69994B_EA13_486B_ABC6_63CDC6137C88_.wvu.FilterData" localSheetId="16" hidden="1">财务费用明细表!$A$5:$P$11</definedName>
    <definedName name="Z_5B69994B_EA13_486B_ABC6_63CDC6137C88_.wvu.FilterData" localSheetId="6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3" hidden="1">'研发费用明细表 '!$A$5:$Q$97</definedName>
    <definedName name="Z_5B69994B_EA13_486B_ABC6_63CDC6137C88_.wvu.FilterData" localSheetId="9" hidden="1">营业费用明细表!$B$5:$P$104</definedName>
    <definedName name="Z_5B69994B_EA13_486B_ABC6_63CDC6137C88_.wvu.FilterData" localSheetId="3" hidden="1">制造费用明细表!$A$5:$Q$34</definedName>
    <definedName name="Z_663DC3F3_CE8C_4451_8BFF_91872309D7CA_.wvu.Cols" localSheetId="18" hidden="1">'2018预算财务费用 '!$C:$F</definedName>
    <definedName name="Z_663DC3F3_CE8C_4451_8BFF_91872309D7CA_.wvu.Cols" localSheetId="8" hidden="1">'2018预算管理费用'!$D:$G</definedName>
    <definedName name="Z_663DC3F3_CE8C_4451_8BFF_91872309D7CA_.wvu.Cols" localSheetId="15" hidden="1">'2018预算研发费用 '!$D:$G</definedName>
    <definedName name="Z_663DC3F3_CE8C_4451_8BFF_91872309D7CA_.wvu.Cols" localSheetId="12" hidden="1">'2018预算营业费用'!$D:$G</definedName>
    <definedName name="Z_663DC3F3_CE8C_4451_8BFF_91872309D7CA_.wvu.Cols" localSheetId="5" hidden="1">'2018预算制造费用'!$D:$G</definedName>
    <definedName name="Z_663DC3F3_CE8C_4451_8BFF_91872309D7CA_.wvu.FilterData" localSheetId="14" hidden="1">'2018实际研发费用 '!$A$5:$AC$97</definedName>
    <definedName name="Z_663DC3F3_CE8C_4451_8BFF_91872309D7CA_.wvu.FilterData" localSheetId="17" hidden="1">'2020实际财务费用'!$A$5:$S$12</definedName>
    <definedName name="Z_663DC3F3_CE8C_4451_8BFF_91872309D7CA_.wvu.FilterData" localSheetId="7" hidden="1">'2020实际管理费用'!$A$5:$T$99</definedName>
    <definedName name="Z_663DC3F3_CE8C_4451_8BFF_91872309D7CA_.wvu.FilterData" localSheetId="11" hidden="1">'2020实际营业费用'!$B$5:$P$104</definedName>
    <definedName name="Z_663DC3F3_CE8C_4451_8BFF_91872309D7CA_.wvu.FilterData" localSheetId="4" hidden="1">'2020实际制造费用'!$A$5:$T$5</definedName>
    <definedName name="Z_663DC3F3_CE8C_4451_8BFF_91872309D7CA_.wvu.FilterData" localSheetId="16" hidden="1">财务费用明细表!$A$5:$P$11</definedName>
    <definedName name="Z_663DC3F3_CE8C_4451_8BFF_91872309D7CA_.wvu.FilterData" localSheetId="6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3" hidden="1">'研发费用明细表 '!$A$5:$Q$97</definedName>
    <definedName name="Z_663DC3F3_CE8C_4451_8BFF_91872309D7CA_.wvu.FilterData" localSheetId="9" hidden="1">营业费用明细表!$B$5:$P$104</definedName>
    <definedName name="Z_663DC3F3_CE8C_4451_8BFF_91872309D7CA_.wvu.FilterData" localSheetId="3" hidden="1">制造费用明细表!$A$5:$Q$34</definedName>
    <definedName name="Z_67FB3377_845D_443C_A398_9754BD36F1F6_.wvu.FilterData" localSheetId="11" hidden="1">'2020实际营业费用'!$B$5:$P$104</definedName>
    <definedName name="Z_69310E7E_E840_482D_9BDC_79B86B058589_.wvu.Cols" localSheetId="18" hidden="1">'2018预算财务费用 '!$C:$F</definedName>
    <definedName name="Z_69310E7E_E840_482D_9BDC_79B86B058589_.wvu.Cols" localSheetId="8" hidden="1">'2018预算管理费用'!$D:$G</definedName>
    <definedName name="Z_69310E7E_E840_482D_9BDC_79B86B058589_.wvu.Cols" localSheetId="15" hidden="1">'2018预算研发费用 '!$D:$G</definedName>
    <definedName name="Z_69310E7E_E840_482D_9BDC_79B86B058589_.wvu.Cols" localSheetId="12" hidden="1">'2018预算营业费用'!$D:$G</definedName>
    <definedName name="Z_69310E7E_E840_482D_9BDC_79B86B058589_.wvu.Cols" localSheetId="5" hidden="1">'2018预算制造费用'!$D:$G</definedName>
    <definedName name="Z_69310E7E_E840_482D_9BDC_79B86B058589_.wvu.FilterData" localSheetId="14" hidden="1">'2018实际研发费用 '!$A$5:$AC$97</definedName>
    <definedName name="Z_69310E7E_E840_482D_9BDC_79B86B058589_.wvu.FilterData" localSheetId="17" hidden="1">'2020实际财务费用'!$A$5:$S$12</definedName>
    <definedName name="Z_69310E7E_E840_482D_9BDC_79B86B058589_.wvu.FilterData" localSheetId="7" hidden="1">'2020实际管理费用'!$A$5:$T$99</definedName>
    <definedName name="Z_69310E7E_E840_482D_9BDC_79B86B058589_.wvu.FilterData" localSheetId="11" hidden="1">'2020实际营业费用'!$B$5:$P$104</definedName>
    <definedName name="Z_69310E7E_E840_482D_9BDC_79B86B058589_.wvu.FilterData" localSheetId="4" hidden="1">'2020实际制造费用'!$A$5:$T$5</definedName>
    <definedName name="Z_69310E7E_E840_482D_9BDC_79B86B058589_.wvu.FilterData" localSheetId="16" hidden="1">财务费用明细表!$A$5:$P$11</definedName>
    <definedName name="Z_69310E7E_E840_482D_9BDC_79B86B058589_.wvu.FilterData" localSheetId="6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3" hidden="1">'研发费用明细表 '!$A$5:$Q$97</definedName>
    <definedName name="Z_69310E7E_E840_482D_9BDC_79B86B058589_.wvu.FilterData" localSheetId="9" hidden="1">营业费用明细表!$B$5:$P$104</definedName>
    <definedName name="Z_69310E7E_E840_482D_9BDC_79B86B058589_.wvu.FilterData" localSheetId="3" hidden="1">制造费用明细表!$A$5:$Q$34</definedName>
    <definedName name="Z_7357CCE3_C903_4788_8E8B_5E3094A7B601_.wvu.FilterData" localSheetId="14" hidden="1">'2018实际研发费用 '!$A$5:$P$95</definedName>
    <definedName name="Z_7357CCE3_C903_4788_8E8B_5E3094A7B601_.wvu.FilterData" localSheetId="17" hidden="1">'2020实际财务费用'!$A$5:$O$11</definedName>
    <definedName name="Z_7357CCE3_C903_4788_8E8B_5E3094A7B601_.wvu.FilterData" localSheetId="7" hidden="1">'2020实际管理费用'!$A$5:$P$98</definedName>
    <definedName name="Z_7357CCE3_C903_4788_8E8B_5E3094A7B601_.wvu.FilterData" localSheetId="11" hidden="1">'2020实际营业费用'!$B$5:$P$104</definedName>
    <definedName name="Z_7357CCE3_C903_4788_8E8B_5E3094A7B601_.wvu.FilterData" localSheetId="4" hidden="1">'2020实际制造费用'!$A$5:$P$97</definedName>
    <definedName name="Z_83FC79E5_2621_4A43_B3FB_A097A1388D8A_.wvu.Cols" localSheetId="18" hidden="1">'2018预算财务费用 '!$C:$F</definedName>
    <definedName name="Z_83FC79E5_2621_4A43_B3FB_A097A1388D8A_.wvu.Cols" localSheetId="8" hidden="1">'2018预算管理费用'!$D:$G</definedName>
    <definedName name="Z_83FC79E5_2621_4A43_B3FB_A097A1388D8A_.wvu.Cols" localSheetId="15" hidden="1">'2018预算研发费用 '!$D:$G</definedName>
    <definedName name="Z_83FC79E5_2621_4A43_B3FB_A097A1388D8A_.wvu.Cols" localSheetId="12" hidden="1">'2018预算营业费用'!$D:$G</definedName>
    <definedName name="Z_83FC79E5_2621_4A43_B3FB_A097A1388D8A_.wvu.Cols" localSheetId="5" hidden="1">'2018预算制造费用'!$D:$G</definedName>
    <definedName name="Z_83FC79E5_2621_4A43_B3FB_A097A1388D8A_.wvu.FilterData" localSheetId="14" hidden="1">'2018实际研发费用 '!$A$5:$AC$97</definedName>
    <definedName name="Z_83FC79E5_2621_4A43_B3FB_A097A1388D8A_.wvu.FilterData" localSheetId="17" hidden="1">'2020实际财务费用'!$A$5:$S$12</definedName>
    <definedName name="Z_83FC79E5_2621_4A43_B3FB_A097A1388D8A_.wvu.FilterData" localSheetId="7" hidden="1">'2020实际管理费用'!$A$5:$T$99</definedName>
    <definedName name="Z_83FC79E5_2621_4A43_B3FB_A097A1388D8A_.wvu.FilterData" localSheetId="11" hidden="1">'2020实际营业费用'!$B$5:$P$104</definedName>
    <definedName name="Z_83FC79E5_2621_4A43_B3FB_A097A1388D8A_.wvu.FilterData" localSheetId="4" hidden="1">'2020实际制造费用'!$A$5:$T$5</definedName>
    <definedName name="Z_83FC79E5_2621_4A43_B3FB_A097A1388D8A_.wvu.FilterData" localSheetId="16" hidden="1">财务费用明细表!$A$5:$P$11</definedName>
    <definedName name="Z_83FC79E5_2621_4A43_B3FB_A097A1388D8A_.wvu.FilterData" localSheetId="6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3" hidden="1">'研发费用明细表 '!$A$5:$Q$97</definedName>
    <definedName name="Z_83FC79E5_2621_4A43_B3FB_A097A1388D8A_.wvu.FilterData" localSheetId="9" hidden="1">营业费用明细表!$B$5:$P$104</definedName>
    <definedName name="Z_83FC79E5_2621_4A43_B3FB_A097A1388D8A_.wvu.FilterData" localSheetId="3" hidden="1">制造费用明细表!$A$5:$Q$34</definedName>
    <definedName name="Z_8AA425A4_C4ED_49F9_8CBC_DEBF71F918CE_.wvu.FilterData" localSheetId="14" hidden="1">'2018实际研发费用 '!$A$5:$P$95</definedName>
    <definedName name="Z_8AA425A4_C4ED_49F9_8CBC_DEBF71F918CE_.wvu.FilterData" localSheetId="17" hidden="1">'2020实际财务费用'!$A$5:$O$11</definedName>
    <definedName name="Z_8AA425A4_C4ED_49F9_8CBC_DEBF71F918CE_.wvu.FilterData" localSheetId="7" hidden="1">'2020实际管理费用'!$A$5:$P$98</definedName>
    <definedName name="Z_8AA425A4_C4ED_49F9_8CBC_DEBF71F918CE_.wvu.FilterData" localSheetId="11" hidden="1">'2020实际营业费用'!$B$5:$P$104</definedName>
    <definedName name="Z_8AA425A4_C4ED_49F9_8CBC_DEBF71F918CE_.wvu.FilterData" localSheetId="4" hidden="1">'2020实际制造费用'!$A$5:$P$97</definedName>
    <definedName name="Z_9257F733_1CB3_4FBE_A4BA_DE9F82EA6142_.wvu.FilterData" localSheetId="14" hidden="1">'2018实际研发费用 '!$A$5:$P$95</definedName>
    <definedName name="Z_9257F733_1CB3_4FBE_A4BA_DE9F82EA6142_.wvu.FilterData" localSheetId="17" hidden="1">'2020实际财务费用'!$A$5:$O$11</definedName>
    <definedName name="Z_9257F733_1CB3_4FBE_A4BA_DE9F82EA6142_.wvu.FilterData" localSheetId="7" hidden="1">'2020实际管理费用'!$A$5:$P$98</definedName>
    <definedName name="Z_9257F733_1CB3_4FBE_A4BA_DE9F82EA6142_.wvu.FilterData" localSheetId="11" hidden="1">'2020实际营业费用'!$B$5:$P$104</definedName>
    <definedName name="Z_9257F733_1CB3_4FBE_A4BA_DE9F82EA6142_.wvu.FilterData" localSheetId="4" hidden="1">'2020实际制造费用'!$A$5:$P$97</definedName>
    <definedName name="Z_945BD969_FF69_47FD_A001_9B2D50B00363_.wvu.FilterData" localSheetId="11" hidden="1">'2020实际营业费用'!$B$5:$P$104</definedName>
    <definedName name="Z_95FB644D_B2B3_45F5_9B25_4C51C737F4B0_.wvu.FilterData" localSheetId="4" hidden="1">'2020实际制造费用'!$A$5:$P$97</definedName>
    <definedName name="Z_9C451687_76D2_4866_B290_03441AABFEA9_.wvu.FilterData" localSheetId="11" hidden="1">'2020实际营业费用'!$B$5:$P$104</definedName>
    <definedName name="Z_9C451687_76D2_4866_B290_03441AABFEA9_.wvu.FilterData" localSheetId="4" hidden="1">'2020实际制造费用'!$A$5:$P$97</definedName>
    <definedName name="Z_A21F0BE5_678B_485E_A1CB_F338BECA63D3_.wvu.FilterData" localSheetId="14" hidden="1">'2018实际研发费用 '!$A$5:$P$95</definedName>
    <definedName name="Z_A21F0BE5_678B_485E_A1CB_F338BECA63D3_.wvu.FilterData" localSheetId="17" hidden="1">'2020实际财务费用'!$A$5:$O$11</definedName>
    <definedName name="Z_A21F0BE5_678B_485E_A1CB_F338BECA63D3_.wvu.FilterData" localSheetId="7" hidden="1">'2020实际管理费用'!$A$5:$P$98</definedName>
    <definedName name="Z_A21F0BE5_678B_485E_A1CB_F338BECA63D3_.wvu.FilterData" localSheetId="11" hidden="1">'2020实际营业费用'!$B$5:$P$104</definedName>
    <definedName name="Z_A21F0BE5_678B_485E_A1CB_F338BECA63D3_.wvu.FilterData" localSheetId="4" hidden="1">'2020实际制造费用'!$A$5:$P$97</definedName>
    <definedName name="Z_A4E8292F_C18E_4A41_96F5_BF88006A2ED5_.wvu.FilterData" localSheetId="14" hidden="1">'2018实际研发费用 '!$A$5:$P$95</definedName>
    <definedName name="Z_A4E8292F_C18E_4A41_96F5_BF88006A2ED5_.wvu.FilterData" localSheetId="17" hidden="1">'2020实际财务费用'!$A$5:$O$11</definedName>
    <definedName name="Z_A4E8292F_C18E_4A41_96F5_BF88006A2ED5_.wvu.FilterData" localSheetId="7" hidden="1">'2020实际管理费用'!$A$5:$P$98</definedName>
    <definedName name="Z_A4E8292F_C18E_4A41_96F5_BF88006A2ED5_.wvu.FilterData" localSheetId="4" hidden="1">'2020实际制造费用'!$A$5:$P$97</definedName>
    <definedName name="Z_AABD3B03_1526_4D5C_9554_769EF9DF18AA_.wvu.FilterData" localSheetId="14" hidden="1">'2018实际研发费用 '!$A$5:$P$95</definedName>
    <definedName name="Z_AABD3B03_1526_4D5C_9554_769EF9DF18AA_.wvu.FilterData" localSheetId="17" hidden="1">'2020实际财务费用'!$A$5:$O$11</definedName>
    <definedName name="Z_AABD3B03_1526_4D5C_9554_769EF9DF18AA_.wvu.FilterData" localSheetId="7" hidden="1">'2020实际管理费用'!$A$5:$P$98</definedName>
    <definedName name="Z_AABD3B03_1526_4D5C_9554_769EF9DF18AA_.wvu.FilterData" localSheetId="11" hidden="1">'2020实际营业费用'!$B$5:$P$104</definedName>
    <definedName name="Z_AABD3B03_1526_4D5C_9554_769EF9DF18AA_.wvu.FilterData" localSheetId="4" hidden="1">'2020实际制造费用'!$A$5:$P$97</definedName>
    <definedName name="Z_BCAB9B2F_B311_4D7F_83B6_22E55D37CF84_.wvu.FilterData" localSheetId="14" hidden="1">'2018实际研发费用 '!$A$5:$P$95</definedName>
    <definedName name="Z_BCAB9B2F_B311_4D7F_83B6_22E55D37CF84_.wvu.FilterData" localSheetId="17" hidden="1">'2020实际财务费用'!$A$5:$O$11</definedName>
    <definedName name="Z_BCAB9B2F_B311_4D7F_83B6_22E55D37CF84_.wvu.FilterData" localSheetId="7" hidden="1">'2020实际管理费用'!$A$5:$P$98</definedName>
    <definedName name="Z_BCAB9B2F_B311_4D7F_83B6_22E55D37CF84_.wvu.FilterData" localSheetId="11" hidden="1">'2020实际营业费用'!$B$5:$P$104</definedName>
    <definedName name="Z_BCAB9B2F_B311_4D7F_83B6_22E55D37CF84_.wvu.FilterData" localSheetId="4" hidden="1">'2020实际制造费用'!$A$5:$P$97</definedName>
    <definedName name="Z_BF4F8524_265E_498B_AF1B_28D3D5CFB0B9_.wvu.FilterData" localSheetId="11" hidden="1">'2020实际营业费用'!$B$5:$P$104</definedName>
    <definedName name="Z_BF4F8524_265E_498B_AF1B_28D3D5CFB0B9_.wvu.FilterData" localSheetId="4" hidden="1">'2020实际制造费用'!$A$5:$Q$34</definedName>
    <definedName name="Z_D1FD56D2_BD24_4613_BC4E_4A2FE50A7A42_.wvu.FilterData" localSheetId="14" hidden="1">'2018实际研发费用 '!$A$5:$P$95</definedName>
    <definedName name="Z_D1FD56D2_BD24_4613_BC4E_4A2FE50A7A42_.wvu.FilterData" localSheetId="17" hidden="1">'2020实际财务费用'!$A$5:$O$11</definedName>
    <definedName name="Z_D1FD56D2_BD24_4613_BC4E_4A2FE50A7A42_.wvu.FilterData" localSheetId="7" hidden="1">'2020实际管理费用'!$A$5:$P$98</definedName>
    <definedName name="Z_D3A5671A_05DC_4910_85B5_90185A43D1DA_.wvu.Cols" localSheetId="18" hidden="1">'2018预算财务费用 '!$C:$F</definedName>
    <definedName name="Z_D3A5671A_05DC_4910_85B5_90185A43D1DA_.wvu.Cols" localSheetId="8" hidden="1">'2018预算管理费用'!$D:$G</definedName>
    <definedName name="Z_D3A5671A_05DC_4910_85B5_90185A43D1DA_.wvu.Cols" localSheetId="15" hidden="1">'2018预算研发费用 '!$D:$G</definedName>
    <definedName name="Z_D3A5671A_05DC_4910_85B5_90185A43D1DA_.wvu.Cols" localSheetId="12" hidden="1">'2018预算营业费用'!$L:$L</definedName>
    <definedName name="Z_D3A5671A_05DC_4910_85B5_90185A43D1DA_.wvu.Cols" localSheetId="5" hidden="1">'2018预算制造费用'!$D:$G</definedName>
    <definedName name="Z_D3A5671A_05DC_4910_85B5_90185A43D1DA_.wvu.Cols" localSheetId="11" hidden="1">'2020实际营业费用'!$L:$L</definedName>
    <definedName name="Z_D3A5671A_05DC_4910_85B5_90185A43D1DA_.wvu.FilterData" localSheetId="14" hidden="1">'2018实际研发费用 '!$A$5:$AC$97</definedName>
    <definedName name="Z_D3A5671A_05DC_4910_85B5_90185A43D1DA_.wvu.FilterData" localSheetId="17" hidden="1">'2020实际财务费用'!$A$5:$S$12</definedName>
    <definedName name="Z_D3A5671A_05DC_4910_85B5_90185A43D1DA_.wvu.FilterData" localSheetId="7" hidden="1">'2020实际管理费用'!$A$5:$T$99</definedName>
    <definedName name="Z_D3A5671A_05DC_4910_85B5_90185A43D1DA_.wvu.FilterData" localSheetId="11" hidden="1">'2020实际营业费用'!$B$5:$P$104</definedName>
    <definedName name="Z_D3A5671A_05DC_4910_85B5_90185A43D1DA_.wvu.FilterData" localSheetId="4" hidden="1">'2020实际制造费用'!$A$5:$T$5</definedName>
    <definedName name="Z_D3A5671A_05DC_4910_85B5_90185A43D1DA_.wvu.FilterData" localSheetId="16" hidden="1">财务费用明细表!$A$5:$P$11</definedName>
    <definedName name="Z_D3A5671A_05DC_4910_85B5_90185A43D1DA_.wvu.FilterData" localSheetId="6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3" hidden="1">'研发费用明细表 '!$A$5:$Q$97</definedName>
    <definedName name="Z_D3A5671A_05DC_4910_85B5_90185A43D1DA_.wvu.FilterData" localSheetId="9" hidden="1">营业费用明细表!$B$5:$P$104</definedName>
    <definedName name="Z_D3A5671A_05DC_4910_85B5_90185A43D1DA_.wvu.FilterData" localSheetId="3" hidden="1">制造费用明细表!$A$5:$Q$34</definedName>
    <definedName name="Z_D46013A9_DDAF_47CE_A104_626138A1B4F5_.wvu.FilterData" localSheetId="14" hidden="1">'2018实际研发费用 '!$A$5:$P$95</definedName>
    <definedName name="Z_D46013A9_DDAF_47CE_A104_626138A1B4F5_.wvu.FilterData" localSheetId="17" hidden="1">'2020实际财务费用'!$A$5:$O$11</definedName>
    <definedName name="Z_D46013A9_DDAF_47CE_A104_626138A1B4F5_.wvu.FilterData" localSheetId="7" hidden="1">'2020实际管理费用'!$A$5:$P$98</definedName>
    <definedName name="Z_D46013A9_DDAF_47CE_A104_626138A1B4F5_.wvu.FilterData" localSheetId="11" hidden="1">'2020实际营业费用'!$B$5:$P$104</definedName>
    <definedName name="Z_D46013A9_DDAF_47CE_A104_626138A1B4F5_.wvu.FilterData" localSheetId="4" hidden="1">'2020实际制造费用'!$A$5:$P$97</definedName>
    <definedName name="Z_E095C395_12E1_4751_9F5E_A07EA2ABA4C4_.wvu.FilterData" localSheetId="14" hidden="1">'2018实际研发费用 '!$A$5:$Q$74</definedName>
    <definedName name="Z_E095C395_12E1_4751_9F5E_A07EA2ABA4C4_.wvu.FilterData" localSheetId="17" hidden="1">'2020实际财务费用'!$A$5:$P$11</definedName>
    <definedName name="Z_E095C395_12E1_4751_9F5E_A07EA2ABA4C4_.wvu.FilterData" localSheetId="7" hidden="1">'2020实际管理费用'!$A$5:$Q$74</definedName>
    <definedName name="Z_E095C395_12E1_4751_9F5E_A07EA2ABA4C4_.wvu.FilterData" localSheetId="11" hidden="1">'2020实际营业费用'!$B$5:$P$41</definedName>
    <definedName name="Z_E9E4B59B_7C94_4F13_A87E_91DFE81D681A_.wvu.Cols" localSheetId="18" hidden="1">'2018预算财务费用 '!$C:$F</definedName>
    <definedName name="Z_E9E4B59B_7C94_4F13_A87E_91DFE81D681A_.wvu.Cols" localSheetId="8" hidden="1">'2018预算管理费用'!$D:$G</definedName>
    <definedName name="Z_E9E4B59B_7C94_4F13_A87E_91DFE81D681A_.wvu.Cols" localSheetId="15" hidden="1">'2018预算研发费用 '!$D:$G</definedName>
    <definedName name="Z_E9E4B59B_7C94_4F13_A87E_91DFE81D681A_.wvu.Cols" localSheetId="12" hidden="1">'2018预算营业费用'!$D:$G</definedName>
    <definedName name="Z_E9E4B59B_7C94_4F13_A87E_91DFE81D681A_.wvu.Cols" localSheetId="5" hidden="1">'2018预算制造费用'!$D:$G</definedName>
    <definedName name="Z_E9E4B59B_7C94_4F13_A87E_91DFE81D681A_.wvu.FilterData" localSheetId="14" hidden="1">'2018实际研发费用 '!$A$5:$AC$97</definedName>
    <definedName name="Z_E9E4B59B_7C94_4F13_A87E_91DFE81D681A_.wvu.FilterData" localSheetId="17" hidden="1">'2020实际财务费用'!$A$5:$S$12</definedName>
    <definedName name="Z_E9E4B59B_7C94_4F13_A87E_91DFE81D681A_.wvu.FilterData" localSheetId="7" hidden="1">'2020实际管理费用'!$A$5:$T$99</definedName>
    <definedName name="Z_E9E4B59B_7C94_4F13_A87E_91DFE81D681A_.wvu.FilterData" localSheetId="11" hidden="1">'2020实际营业费用'!$B$5:$P$104</definedName>
    <definedName name="Z_E9E4B59B_7C94_4F13_A87E_91DFE81D681A_.wvu.FilterData" localSheetId="4" hidden="1">'2020实际制造费用'!$A$5:$T$5</definedName>
    <definedName name="Z_E9E4B59B_7C94_4F13_A87E_91DFE81D681A_.wvu.FilterData" localSheetId="16" hidden="1">财务费用明细表!$A$5:$P$11</definedName>
    <definedName name="Z_E9E4B59B_7C94_4F13_A87E_91DFE81D681A_.wvu.FilterData" localSheetId="6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3" hidden="1">'研发费用明细表 '!$A$5:$Q$97</definedName>
    <definedName name="Z_E9E4B59B_7C94_4F13_A87E_91DFE81D681A_.wvu.FilterData" localSheetId="9" hidden="1">营业费用明细表!$B$5:$P$104</definedName>
    <definedName name="Z_E9E4B59B_7C94_4F13_A87E_91DFE81D681A_.wvu.FilterData" localSheetId="3" hidden="1">制造费用明细表!$A$5:$Q$34</definedName>
    <definedName name="Z_F490C797_EFD5_4E75_944C_CCCAD3866D0C_.wvu.Cols" localSheetId="18" hidden="1">'2018预算财务费用 '!$C:$F</definedName>
    <definedName name="Z_F490C797_EFD5_4E75_944C_CCCAD3866D0C_.wvu.Cols" localSheetId="8" hidden="1">'2018预算管理费用'!$D:$G</definedName>
    <definedName name="Z_F490C797_EFD5_4E75_944C_CCCAD3866D0C_.wvu.Cols" localSheetId="15" hidden="1">'2018预算研发费用 '!$D:$G</definedName>
    <definedName name="Z_F490C797_EFD5_4E75_944C_CCCAD3866D0C_.wvu.Cols" localSheetId="12" hidden="1">'2018预算营业费用'!$D:$G</definedName>
    <definedName name="Z_F490C797_EFD5_4E75_944C_CCCAD3866D0C_.wvu.Cols" localSheetId="5" hidden="1">'2018预算制造费用'!$D:$G</definedName>
    <definedName name="Z_F490C797_EFD5_4E75_944C_CCCAD3866D0C_.wvu.FilterData" localSheetId="14" hidden="1">'2018实际研发费用 '!$A$5:$T$97</definedName>
    <definedName name="Z_F490C797_EFD5_4E75_944C_CCCAD3866D0C_.wvu.FilterData" localSheetId="17" hidden="1">'2020实际财务费用'!$A$5:$S$12</definedName>
    <definedName name="Z_F490C797_EFD5_4E75_944C_CCCAD3866D0C_.wvu.FilterData" localSheetId="7" hidden="1">'2020实际管理费用'!$A$5:$T$99</definedName>
    <definedName name="Z_F490C797_EFD5_4E75_944C_CCCAD3866D0C_.wvu.FilterData" localSheetId="11" hidden="1">'2020实际营业费用'!$B$5:$P$104</definedName>
    <definedName name="Z_F490C797_EFD5_4E75_944C_CCCAD3866D0C_.wvu.FilterData" localSheetId="4" hidden="1">'2020实际制造费用'!$A$5:$T$5</definedName>
    <definedName name="Z_F490C797_EFD5_4E75_944C_CCCAD3866D0C_.wvu.FilterData" localSheetId="16" hidden="1">财务费用明细表!$A$5:$P$11</definedName>
    <definedName name="Z_F490C797_EFD5_4E75_944C_CCCAD3866D0C_.wvu.FilterData" localSheetId="6" hidden="1">管理费用明细表!$A$5:$Q$98</definedName>
    <definedName name="Z_F490C797_EFD5_4E75_944C_CCCAD3866D0C_.wvu.FilterData" localSheetId="13" hidden="1">'研发费用明细表 '!$A$5:$Q$95</definedName>
    <definedName name="Z_F490C797_EFD5_4E75_944C_CCCAD3866D0C_.wvu.FilterData" localSheetId="9" hidden="1">营业费用明细表!$B$5:$P$104</definedName>
    <definedName name="Z_F490C797_EFD5_4E75_944C_CCCAD3866D0C_.wvu.FilterData" localSheetId="3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I96" i="9" l="1"/>
  <c r="J96" i="9"/>
  <c r="K96" i="9"/>
  <c r="T104" i="25"/>
  <c r="G104" i="25"/>
  <c r="F104" i="25"/>
  <c r="E104" i="25"/>
  <c r="D104" i="25"/>
  <c r="G103" i="25"/>
  <c r="F103" i="25"/>
  <c r="E103" i="25"/>
  <c r="D103" i="25"/>
  <c r="G102" i="25"/>
  <c r="F102" i="25"/>
  <c r="E102" i="25"/>
  <c r="D102" i="25"/>
  <c r="T101" i="25"/>
  <c r="G101" i="25"/>
  <c r="F101" i="25"/>
  <c r="E101" i="25"/>
  <c r="D101" i="25"/>
  <c r="T100" i="25"/>
  <c r="G100" i="25"/>
  <c r="F100" i="25"/>
  <c r="E100" i="25"/>
  <c r="D100" i="25"/>
  <c r="S99" i="25"/>
  <c r="R99" i="25"/>
  <c r="Q99" i="25"/>
  <c r="P99" i="25"/>
  <c r="O99" i="25"/>
  <c r="N99" i="25"/>
  <c r="M99" i="25"/>
  <c r="L99" i="25"/>
  <c r="K99" i="25"/>
  <c r="J99" i="25"/>
  <c r="I99" i="25"/>
  <c r="H99" i="25"/>
  <c r="T99" i="25"/>
  <c r="G99" i="25"/>
  <c r="F99" i="25"/>
  <c r="E99" i="25"/>
  <c r="D99" i="25"/>
  <c r="T97" i="25"/>
  <c r="G97" i="25"/>
  <c r="F97" i="25"/>
  <c r="E97" i="25"/>
  <c r="D97" i="25"/>
  <c r="T96" i="25"/>
  <c r="G96" i="25"/>
  <c r="F96" i="25"/>
  <c r="E96" i="25"/>
  <c r="D96" i="25"/>
  <c r="T95" i="25"/>
  <c r="G95" i="25"/>
  <c r="F95" i="25"/>
  <c r="E95" i="25"/>
  <c r="D95" i="25"/>
  <c r="T94" i="25"/>
  <c r="G94" i="25"/>
  <c r="F94" i="25"/>
  <c r="E94" i="25"/>
  <c r="D94" i="25"/>
  <c r="S93" i="25"/>
  <c r="S98" i="25" s="1"/>
  <c r="S105" i="25" s="1"/>
  <c r="R93" i="25"/>
  <c r="R98" i="25" s="1"/>
  <c r="Q93" i="25"/>
  <c r="Q98" i="25" s="1"/>
  <c r="Q105" i="25" s="1"/>
  <c r="P93" i="25"/>
  <c r="O93" i="25"/>
  <c r="O98" i="25" s="1"/>
  <c r="O105" i="25" s="1"/>
  <c r="N93" i="25"/>
  <c r="N98" i="25" s="1"/>
  <c r="M93" i="25"/>
  <c r="M98" i="25" s="1"/>
  <c r="M105" i="25" s="1"/>
  <c r="L93" i="25"/>
  <c r="K93" i="25"/>
  <c r="K98" i="25" s="1"/>
  <c r="K105" i="25" s="1"/>
  <c r="J93" i="25"/>
  <c r="J98" i="25" s="1"/>
  <c r="I93" i="25"/>
  <c r="I98" i="25" s="1"/>
  <c r="H93" i="25"/>
  <c r="T92" i="25"/>
  <c r="G92" i="25"/>
  <c r="F92" i="25"/>
  <c r="E92" i="25"/>
  <c r="D92" i="25"/>
  <c r="T91" i="25"/>
  <c r="G91" i="25"/>
  <c r="F91" i="25"/>
  <c r="E91" i="25"/>
  <c r="D91" i="25"/>
  <c r="T90" i="25"/>
  <c r="G90" i="25"/>
  <c r="F90" i="25"/>
  <c r="E90" i="25"/>
  <c r="D90" i="25"/>
  <c r="T89" i="25"/>
  <c r="G89" i="25"/>
  <c r="F89" i="25"/>
  <c r="E89" i="25"/>
  <c r="D89" i="25"/>
  <c r="T88" i="25"/>
  <c r="G88" i="25"/>
  <c r="F88" i="25"/>
  <c r="E88" i="25"/>
  <c r="D88" i="25"/>
  <c r="T87" i="25"/>
  <c r="G87" i="25"/>
  <c r="F87" i="25"/>
  <c r="E87" i="25"/>
  <c r="D87" i="25"/>
  <c r="T86" i="25"/>
  <c r="G86" i="25"/>
  <c r="F86" i="25"/>
  <c r="E86" i="25"/>
  <c r="D86" i="25"/>
  <c r="T85" i="25"/>
  <c r="G85" i="25"/>
  <c r="F85" i="25"/>
  <c r="E85" i="25"/>
  <c r="D85" i="25"/>
  <c r="T84" i="25"/>
  <c r="G84" i="25"/>
  <c r="F84" i="25"/>
  <c r="E84" i="25"/>
  <c r="D84" i="25"/>
  <c r="T83" i="25"/>
  <c r="G83" i="25"/>
  <c r="F83" i="25"/>
  <c r="E83" i="25"/>
  <c r="D83" i="25"/>
  <c r="T82" i="25"/>
  <c r="G82" i="25"/>
  <c r="F82" i="25"/>
  <c r="E82" i="25"/>
  <c r="D82" i="25"/>
  <c r="T81" i="25"/>
  <c r="G81" i="25"/>
  <c r="F81" i="25"/>
  <c r="E81" i="25"/>
  <c r="D81" i="25"/>
  <c r="T80" i="25"/>
  <c r="G80" i="25"/>
  <c r="F80" i="25"/>
  <c r="E80" i="25"/>
  <c r="D80" i="25"/>
  <c r="T79" i="25"/>
  <c r="G79" i="25"/>
  <c r="F79" i="25"/>
  <c r="E79" i="25"/>
  <c r="D79" i="25"/>
  <c r="T78" i="25"/>
  <c r="G78" i="25"/>
  <c r="F78" i="25"/>
  <c r="E78" i="25"/>
  <c r="D78" i="25"/>
  <c r="T77" i="25"/>
  <c r="G77" i="25"/>
  <c r="F77" i="25"/>
  <c r="E77" i="25"/>
  <c r="D77" i="25"/>
  <c r="T76" i="25"/>
  <c r="G76" i="25"/>
  <c r="F76" i="25"/>
  <c r="E76" i="25"/>
  <c r="D76" i="25"/>
  <c r="T75" i="25"/>
  <c r="G75" i="25"/>
  <c r="F75" i="25"/>
  <c r="E75" i="25"/>
  <c r="D75" i="25"/>
  <c r="T74" i="25"/>
  <c r="G74" i="25"/>
  <c r="F74" i="25"/>
  <c r="E74" i="25"/>
  <c r="D74" i="25"/>
  <c r="T73" i="25"/>
  <c r="G73" i="25"/>
  <c r="F73" i="25"/>
  <c r="E73" i="25"/>
  <c r="D73" i="25"/>
  <c r="T72" i="25"/>
  <c r="G72" i="25"/>
  <c r="F72" i="25"/>
  <c r="E72" i="25"/>
  <c r="D72" i="25"/>
  <c r="T71" i="25"/>
  <c r="G71" i="25"/>
  <c r="F71" i="25"/>
  <c r="E71" i="25"/>
  <c r="D71" i="25"/>
  <c r="T70" i="25"/>
  <c r="G70" i="25"/>
  <c r="F70" i="25"/>
  <c r="E70" i="25"/>
  <c r="D70" i="25"/>
  <c r="T69" i="25"/>
  <c r="G69" i="25"/>
  <c r="F69" i="25"/>
  <c r="E69" i="25"/>
  <c r="D69" i="25"/>
  <c r="T68" i="25"/>
  <c r="G68" i="25"/>
  <c r="F68" i="25"/>
  <c r="E68" i="25"/>
  <c r="D68" i="25"/>
  <c r="T67" i="25"/>
  <c r="G67" i="25"/>
  <c r="F67" i="25"/>
  <c r="E67" i="25"/>
  <c r="D67" i="25"/>
  <c r="T66" i="25"/>
  <c r="G66" i="25"/>
  <c r="F66" i="25"/>
  <c r="E66" i="25"/>
  <c r="D66" i="25"/>
  <c r="T65" i="25"/>
  <c r="G65" i="25"/>
  <c r="F65" i="25"/>
  <c r="E65" i="25"/>
  <c r="D65" i="25"/>
  <c r="T64" i="25"/>
  <c r="G64" i="25"/>
  <c r="F64" i="25"/>
  <c r="E64" i="25"/>
  <c r="D64" i="25"/>
  <c r="T63" i="25"/>
  <c r="G63" i="25"/>
  <c r="F63" i="25"/>
  <c r="E63" i="25"/>
  <c r="D63" i="25"/>
  <c r="T62" i="25"/>
  <c r="G62" i="25"/>
  <c r="F62" i="25"/>
  <c r="E62" i="25"/>
  <c r="D62" i="25"/>
  <c r="T61" i="25"/>
  <c r="G61" i="25"/>
  <c r="F61" i="25"/>
  <c r="E61" i="25"/>
  <c r="D61" i="25"/>
  <c r="T60" i="25"/>
  <c r="G60" i="25"/>
  <c r="F60" i="25"/>
  <c r="E60" i="25"/>
  <c r="D60" i="25"/>
  <c r="T59" i="25"/>
  <c r="G59" i="25"/>
  <c r="F59" i="25"/>
  <c r="E59" i="25"/>
  <c r="D59" i="25"/>
  <c r="T58" i="25"/>
  <c r="G58" i="25"/>
  <c r="F58" i="25"/>
  <c r="E58" i="25"/>
  <c r="D58" i="25"/>
  <c r="T57" i="25"/>
  <c r="G57" i="25"/>
  <c r="F57" i="25"/>
  <c r="E57" i="25"/>
  <c r="D57" i="25"/>
  <c r="T56" i="25"/>
  <c r="G56" i="25"/>
  <c r="F56" i="25"/>
  <c r="E56" i="25"/>
  <c r="D56" i="25"/>
  <c r="T55" i="25"/>
  <c r="G55" i="25"/>
  <c r="F55" i="25"/>
  <c r="E55" i="25"/>
  <c r="D55" i="25"/>
  <c r="T54" i="25"/>
  <c r="G54" i="25"/>
  <c r="F54" i="25"/>
  <c r="E54" i="25"/>
  <c r="D54" i="25"/>
  <c r="T53" i="25"/>
  <c r="G53" i="25"/>
  <c r="F53" i="25"/>
  <c r="E53" i="25"/>
  <c r="D53" i="25"/>
  <c r="T52" i="25"/>
  <c r="G52" i="25"/>
  <c r="F52" i="25"/>
  <c r="E52" i="25"/>
  <c r="D52" i="25"/>
  <c r="T51" i="25"/>
  <c r="G51" i="25"/>
  <c r="F51" i="25"/>
  <c r="E51" i="25"/>
  <c r="D51" i="25"/>
  <c r="T50" i="25"/>
  <c r="G50" i="25"/>
  <c r="F50" i="25"/>
  <c r="E50" i="25"/>
  <c r="D50" i="25"/>
  <c r="T49" i="25"/>
  <c r="G49" i="25"/>
  <c r="F49" i="25"/>
  <c r="E49" i="25"/>
  <c r="D49" i="25"/>
  <c r="T48" i="25"/>
  <c r="G48" i="25"/>
  <c r="F48" i="25"/>
  <c r="E48" i="25"/>
  <c r="D48" i="25"/>
  <c r="T47" i="25"/>
  <c r="G47" i="25"/>
  <c r="F47" i="25"/>
  <c r="E47" i="25"/>
  <c r="D47" i="25"/>
  <c r="T46" i="25"/>
  <c r="G46" i="25"/>
  <c r="F46" i="25"/>
  <c r="E46" i="25"/>
  <c r="D46" i="25"/>
  <c r="T45" i="25"/>
  <c r="G45" i="25"/>
  <c r="F45" i="25"/>
  <c r="E45" i="25"/>
  <c r="D45" i="25"/>
  <c r="T44" i="25"/>
  <c r="G44" i="25"/>
  <c r="F44" i="25"/>
  <c r="E44" i="25"/>
  <c r="D44" i="25"/>
  <c r="T43" i="25"/>
  <c r="G43" i="25"/>
  <c r="F43" i="25"/>
  <c r="E43" i="25"/>
  <c r="D43" i="25"/>
  <c r="T42" i="25"/>
  <c r="G42" i="25"/>
  <c r="F42" i="25"/>
  <c r="E42" i="25"/>
  <c r="D42" i="25"/>
  <c r="T41" i="25"/>
  <c r="G41" i="25"/>
  <c r="F41" i="25"/>
  <c r="E41" i="25"/>
  <c r="D41" i="25"/>
  <c r="T40" i="25"/>
  <c r="G40" i="25"/>
  <c r="F40" i="25"/>
  <c r="E40" i="25"/>
  <c r="D40" i="25"/>
  <c r="T39" i="25"/>
  <c r="G39" i="25"/>
  <c r="F39" i="25"/>
  <c r="E39" i="25"/>
  <c r="D39" i="25"/>
  <c r="T38" i="25"/>
  <c r="G38" i="25"/>
  <c r="F38" i="25"/>
  <c r="E38" i="25"/>
  <c r="D38" i="25"/>
  <c r="T37" i="25"/>
  <c r="G37" i="25"/>
  <c r="F37" i="25"/>
  <c r="E37" i="25"/>
  <c r="D37" i="25"/>
  <c r="T36" i="25"/>
  <c r="G36" i="25"/>
  <c r="F36" i="25"/>
  <c r="E36" i="25"/>
  <c r="D36" i="25"/>
  <c r="T35" i="25"/>
  <c r="G35" i="25"/>
  <c r="F35" i="25"/>
  <c r="E35" i="25"/>
  <c r="D35" i="25"/>
  <c r="T34" i="25"/>
  <c r="G34" i="25"/>
  <c r="F34" i="25"/>
  <c r="E34" i="25"/>
  <c r="D34" i="25"/>
  <c r="T33" i="25"/>
  <c r="G33" i="25"/>
  <c r="F33" i="25"/>
  <c r="E33" i="25"/>
  <c r="D33" i="25"/>
  <c r="T32" i="25"/>
  <c r="G32" i="25"/>
  <c r="F32" i="25"/>
  <c r="E32" i="25"/>
  <c r="D32" i="25"/>
  <c r="T31" i="25"/>
  <c r="G31" i="25"/>
  <c r="F31" i="25"/>
  <c r="E31" i="25"/>
  <c r="D31" i="25"/>
  <c r="T30" i="25"/>
  <c r="G30" i="25"/>
  <c r="F30" i="25"/>
  <c r="E30" i="25"/>
  <c r="D30" i="25"/>
  <c r="T29" i="25"/>
  <c r="G29" i="25"/>
  <c r="F29" i="25"/>
  <c r="E29" i="25"/>
  <c r="D29" i="25"/>
  <c r="T28" i="25"/>
  <c r="G28" i="25"/>
  <c r="F28" i="25"/>
  <c r="E28" i="25"/>
  <c r="D28" i="25"/>
  <c r="T27" i="25"/>
  <c r="G27" i="25"/>
  <c r="F27" i="25"/>
  <c r="E27" i="25"/>
  <c r="D27" i="25"/>
  <c r="T26" i="25"/>
  <c r="G26" i="25"/>
  <c r="F26" i="25"/>
  <c r="E26" i="25"/>
  <c r="D26" i="25"/>
  <c r="T25" i="25"/>
  <c r="G25" i="25"/>
  <c r="F25" i="25"/>
  <c r="E25" i="25"/>
  <c r="D25" i="25"/>
  <c r="T24" i="25"/>
  <c r="G24" i="25"/>
  <c r="F24" i="25"/>
  <c r="E24" i="25"/>
  <c r="D24" i="25"/>
  <c r="T23" i="25"/>
  <c r="G23" i="25"/>
  <c r="F23" i="25"/>
  <c r="E23" i="25"/>
  <c r="D23" i="25"/>
  <c r="T22" i="25"/>
  <c r="G22" i="25"/>
  <c r="F22" i="25"/>
  <c r="E22" i="25"/>
  <c r="D22" i="25"/>
  <c r="T21" i="25"/>
  <c r="G21" i="25"/>
  <c r="F21" i="25"/>
  <c r="E21" i="25"/>
  <c r="D21" i="25"/>
  <c r="T20" i="25"/>
  <c r="G20" i="25"/>
  <c r="F20" i="25"/>
  <c r="E20" i="25"/>
  <c r="D20" i="25"/>
  <c r="T19" i="25"/>
  <c r="G19" i="25"/>
  <c r="F19" i="25"/>
  <c r="E19" i="25"/>
  <c r="D19" i="25"/>
  <c r="T18" i="25"/>
  <c r="G18" i="25"/>
  <c r="F18" i="25"/>
  <c r="E18" i="25"/>
  <c r="D18" i="25"/>
  <c r="T17" i="25"/>
  <c r="G17" i="25"/>
  <c r="F17" i="25"/>
  <c r="E17" i="25"/>
  <c r="D17" i="25"/>
  <c r="T16" i="25"/>
  <c r="G16" i="25"/>
  <c r="F16" i="25"/>
  <c r="E16" i="25"/>
  <c r="D16" i="25"/>
  <c r="T15" i="25"/>
  <c r="G15" i="25"/>
  <c r="F15" i="25"/>
  <c r="E15" i="25"/>
  <c r="D15" i="25"/>
  <c r="T14" i="25"/>
  <c r="G14" i="25"/>
  <c r="F14" i="25"/>
  <c r="E14" i="25"/>
  <c r="D14" i="25"/>
  <c r="T13" i="25"/>
  <c r="G13" i="25"/>
  <c r="F13" i="25"/>
  <c r="E13" i="25"/>
  <c r="D13" i="25"/>
  <c r="T12" i="25"/>
  <c r="G12" i="25"/>
  <c r="F12" i="25"/>
  <c r="E12" i="25"/>
  <c r="D12" i="25"/>
  <c r="T11" i="25"/>
  <c r="G11" i="25"/>
  <c r="F11" i="25"/>
  <c r="E11" i="25"/>
  <c r="D11" i="25"/>
  <c r="T10" i="25"/>
  <c r="G10" i="25"/>
  <c r="F10" i="25"/>
  <c r="E10" i="25"/>
  <c r="D10" i="25"/>
  <c r="T9" i="25"/>
  <c r="G9" i="25"/>
  <c r="F9" i="25"/>
  <c r="E9" i="25"/>
  <c r="D9" i="25"/>
  <c r="T8" i="25"/>
  <c r="G8" i="25"/>
  <c r="F8" i="25"/>
  <c r="E8" i="25"/>
  <c r="D8" i="25"/>
  <c r="T7" i="25"/>
  <c r="G7" i="25"/>
  <c r="F7" i="25"/>
  <c r="E7" i="25"/>
  <c r="D7" i="25"/>
  <c r="T6" i="25"/>
  <c r="T93" i="25"/>
  <c r="G6" i="25"/>
  <c r="G93" i="25" s="1"/>
  <c r="F6" i="25"/>
  <c r="E6" i="25"/>
  <c r="E93" i="25" s="1"/>
  <c r="D6" i="25"/>
  <c r="L3" i="25"/>
  <c r="A3" i="25"/>
  <c r="A2" i="25"/>
  <c r="H7" i="3"/>
  <c r="I7" i="3"/>
  <c r="J7" i="3"/>
  <c r="K7" i="3"/>
  <c r="L7" i="3"/>
  <c r="M7" i="3"/>
  <c r="N7" i="3"/>
  <c r="O7" i="3"/>
  <c r="P7" i="3"/>
  <c r="Q7" i="3"/>
  <c r="R7" i="3"/>
  <c r="S7" i="3"/>
  <c r="H8" i="3"/>
  <c r="I8" i="3"/>
  <c r="J8" i="3"/>
  <c r="K8" i="3"/>
  <c r="L8" i="3"/>
  <c r="M8" i="3"/>
  <c r="N8" i="3"/>
  <c r="O8" i="3"/>
  <c r="P8" i="3"/>
  <c r="Q8" i="3"/>
  <c r="R8" i="3"/>
  <c r="S8" i="3"/>
  <c r="H9" i="3"/>
  <c r="I9" i="3"/>
  <c r="J9" i="3"/>
  <c r="K9" i="3"/>
  <c r="L9" i="3"/>
  <c r="M9" i="3"/>
  <c r="N9" i="3"/>
  <c r="O9" i="3"/>
  <c r="P9" i="3"/>
  <c r="Q9" i="3"/>
  <c r="R9" i="3"/>
  <c r="S9" i="3"/>
  <c r="H10" i="3"/>
  <c r="I10" i="3"/>
  <c r="J10" i="3"/>
  <c r="K10" i="3"/>
  <c r="L10" i="3"/>
  <c r="M10" i="3"/>
  <c r="N10" i="3"/>
  <c r="O10" i="3"/>
  <c r="P10" i="3"/>
  <c r="Q10" i="3"/>
  <c r="R10" i="3"/>
  <c r="S10" i="3"/>
  <c r="H11" i="3"/>
  <c r="I11" i="3"/>
  <c r="J11" i="3"/>
  <c r="K11" i="3"/>
  <c r="L11" i="3"/>
  <c r="M11" i="3"/>
  <c r="N11" i="3"/>
  <c r="O11" i="3"/>
  <c r="P11" i="3"/>
  <c r="Q11" i="3"/>
  <c r="R11" i="3"/>
  <c r="S11" i="3"/>
  <c r="H12" i="3"/>
  <c r="I12" i="3"/>
  <c r="J12" i="3"/>
  <c r="K12" i="3"/>
  <c r="L12" i="3"/>
  <c r="M12" i="3"/>
  <c r="N12" i="3"/>
  <c r="O12" i="3"/>
  <c r="P12" i="3"/>
  <c r="Q12" i="3"/>
  <c r="R12" i="3"/>
  <c r="S12" i="3"/>
  <c r="H13" i="3"/>
  <c r="I13" i="3"/>
  <c r="J13" i="3"/>
  <c r="K13" i="3"/>
  <c r="L13" i="3"/>
  <c r="M13" i="3"/>
  <c r="N13" i="3"/>
  <c r="O13" i="3"/>
  <c r="P13" i="3"/>
  <c r="Q13" i="3"/>
  <c r="R13" i="3"/>
  <c r="S13" i="3"/>
  <c r="H14" i="3"/>
  <c r="I14" i="3"/>
  <c r="J14" i="3"/>
  <c r="K14" i="3"/>
  <c r="L14" i="3"/>
  <c r="M14" i="3"/>
  <c r="N14" i="3"/>
  <c r="O14" i="3"/>
  <c r="P14" i="3"/>
  <c r="Q14" i="3"/>
  <c r="R14" i="3"/>
  <c r="S14" i="3"/>
  <c r="H15" i="3"/>
  <c r="I15" i="3"/>
  <c r="J15" i="3"/>
  <c r="K15" i="3"/>
  <c r="L15" i="3"/>
  <c r="M15" i="3"/>
  <c r="N15" i="3"/>
  <c r="O15" i="3"/>
  <c r="P15" i="3"/>
  <c r="Q15" i="3"/>
  <c r="R15" i="3"/>
  <c r="S15" i="3"/>
  <c r="H16" i="3"/>
  <c r="I16" i="3"/>
  <c r="J16" i="3"/>
  <c r="K16" i="3"/>
  <c r="L16" i="3"/>
  <c r="M16" i="3"/>
  <c r="N16" i="3"/>
  <c r="O16" i="3"/>
  <c r="P16" i="3"/>
  <c r="Q16" i="3"/>
  <c r="R16" i="3"/>
  <c r="S16" i="3"/>
  <c r="H17" i="3"/>
  <c r="I17" i="3"/>
  <c r="J17" i="3"/>
  <c r="K17" i="3"/>
  <c r="L17" i="3"/>
  <c r="M17" i="3"/>
  <c r="N17" i="3"/>
  <c r="O17" i="3"/>
  <c r="P17" i="3"/>
  <c r="Q17" i="3"/>
  <c r="R17" i="3"/>
  <c r="S17" i="3"/>
  <c r="H18" i="3"/>
  <c r="I18" i="3"/>
  <c r="J18" i="3"/>
  <c r="K18" i="3"/>
  <c r="L18" i="3"/>
  <c r="M18" i="3"/>
  <c r="N18" i="3"/>
  <c r="O18" i="3"/>
  <c r="P18" i="3"/>
  <c r="Q18" i="3"/>
  <c r="R18" i="3"/>
  <c r="S18" i="3"/>
  <c r="H19" i="3"/>
  <c r="I19" i="3"/>
  <c r="J19" i="3"/>
  <c r="K19" i="3"/>
  <c r="L19" i="3"/>
  <c r="M19" i="3"/>
  <c r="N19" i="3"/>
  <c r="O19" i="3"/>
  <c r="P19" i="3"/>
  <c r="Q19" i="3"/>
  <c r="R19" i="3"/>
  <c r="S19" i="3"/>
  <c r="H20" i="3"/>
  <c r="I20" i="3"/>
  <c r="J20" i="3"/>
  <c r="K20" i="3"/>
  <c r="L20" i="3"/>
  <c r="M20" i="3"/>
  <c r="N20" i="3"/>
  <c r="O20" i="3"/>
  <c r="P20" i="3"/>
  <c r="Q20" i="3"/>
  <c r="R20" i="3"/>
  <c r="S20" i="3"/>
  <c r="H21" i="3"/>
  <c r="I21" i="3"/>
  <c r="J21" i="3"/>
  <c r="K21" i="3"/>
  <c r="L21" i="3"/>
  <c r="M21" i="3"/>
  <c r="N21" i="3"/>
  <c r="O21" i="3"/>
  <c r="P21" i="3"/>
  <c r="Q21" i="3"/>
  <c r="R21" i="3"/>
  <c r="S21" i="3"/>
  <c r="H22" i="3"/>
  <c r="I22" i="3"/>
  <c r="J22" i="3"/>
  <c r="K22" i="3"/>
  <c r="L22" i="3"/>
  <c r="M22" i="3"/>
  <c r="N22" i="3"/>
  <c r="O22" i="3"/>
  <c r="P22" i="3"/>
  <c r="Q22" i="3"/>
  <c r="R22" i="3"/>
  <c r="S22" i="3"/>
  <c r="H23" i="3"/>
  <c r="I23" i="3"/>
  <c r="J23" i="3"/>
  <c r="K23" i="3"/>
  <c r="L23" i="3"/>
  <c r="M23" i="3"/>
  <c r="N23" i="3"/>
  <c r="O23" i="3"/>
  <c r="P23" i="3"/>
  <c r="Q23" i="3"/>
  <c r="R23" i="3"/>
  <c r="S23" i="3"/>
  <c r="H24" i="3"/>
  <c r="I24" i="3"/>
  <c r="J24" i="3"/>
  <c r="K24" i="3"/>
  <c r="L24" i="3"/>
  <c r="M24" i="3"/>
  <c r="N24" i="3"/>
  <c r="O24" i="3"/>
  <c r="P24" i="3"/>
  <c r="Q24" i="3"/>
  <c r="R24" i="3"/>
  <c r="S24" i="3"/>
  <c r="H25" i="3"/>
  <c r="I25" i="3"/>
  <c r="J25" i="3"/>
  <c r="K25" i="3"/>
  <c r="L25" i="3"/>
  <c r="M25" i="3"/>
  <c r="N25" i="3"/>
  <c r="O25" i="3"/>
  <c r="P25" i="3"/>
  <c r="Q25" i="3"/>
  <c r="R25" i="3"/>
  <c r="S25" i="3"/>
  <c r="H26" i="3"/>
  <c r="I26" i="3"/>
  <c r="J26" i="3"/>
  <c r="K26" i="3"/>
  <c r="L26" i="3"/>
  <c r="M26" i="3"/>
  <c r="N26" i="3"/>
  <c r="O26" i="3"/>
  <c r="P26" i="3"/>
  <c r="Q26" i="3"/>
  <c r="R26" i="3"/>
  <c r="S26" i="3"/>
  <c r="H27" i="3"/>
  <c r="I27" i="3"/>
  <c r="J27" i="3"/>
  <c r="K27" i="3"/>
  <c r="L27" i="3"/>
  <c r="M27" i="3"/>
  <c r="N27" i="3"/>
  <c r="O27" i="3"/>
  <c r="P27" i="3"/>
  <c r="Q27" i="3"/>
  <c r="R27" i="3"/>
  <c r="S27" i="3"/>
  <c r="H28" i="3"/>
  <c r="I28" i="3"/>
  <c r="J28" i="3"/>
  <c r="K28" i="3"/>
  <c r="L28" i="3"/>
  <c r="M28" i="3"/>
  <c r="N28" i="3"/>
  <c r="O28" i="3"/>
  <c r="P28" i="3"/>
  <c r="Q28" i="3"/>
  <c r="R28" i="3"/>
  <c r="S28" i="3"/>
  <c r="H29" i="3"/>
  <c r="I29" i="3"/>
  <c r="J29" i="3"/>
  <c r="K29" i="3"/>
  <c r="L29" i="3"/>
  <c r="M29" i="3"/>
  <c r="N29" i="3"/>
  <c r="O29" i="3"/>
  <c r="P29" i="3"/>
  <c r="Q29" i="3"/>
  <c r="R29" i="3"/>
  <c r="S29" i="3"/>
  <c r="H30" i="3"/>
  <c r="I30" i="3"/>
  <c r="J30" i="3"/>
  <c r="K30" i="3"/>
  <c r="L30" i="3"/>
  <c r="M30" i="3"/>
  <c r="N30" i="3"/>
  <c r="O30" i="3"/>
  <c r="P30" i="3"/>
  <c r="Q30" i="3"/>
  <c r="R30" i="3"/>
  <c r="S30" i="3"/>
  <c r="H31" i="3"/>
  <c r="I31" i="3"/>
  <c r="J31" i="3"/>
  <c r="K31" i="3"/>
  <c r="L31" i="3"/>
  <c r="M31" i="3"/>
  <c r="N31" i="3"/>
  <c r="O31" i="3"/>
  <c r="P31" i="3"/>
  <c r="Q31" i="3"/>
  <c r="R31" i="3"/>
  <c r="S31" i="3"/>
  <c r="H32" i="3"/>
  <c r="I32" i="3"/>
  <c r="J32" i="3"/>
  <c r="K32" i="3"/>
  <c r="L32" i="3"/>
  <c r="M32" i="3"/>
  <c r="N32" i="3"/>
  <c r="O32" i="3"/>
  <c r="P32" i="3"/>
  <c r="Q32" i="3"/>
  <c r="R32" i="3"/>
  <c r="S32" i="3"/>
  <c r="H33" i="3"/>
  <c r="I33" i="3"/>
  <c r="J33" i="3"/>
  <c r="K33" i="3"/>
  <c r="L33" i="3"/>
  <c r="M33" i="3"/>
  <c r="N33" i="3"/>
  <c r="O33" i="3"/>
  <c r="P33" i="3"/>
  <c r="Q33" i="3"/>
  <c r="R33" i="3"/>
  <c r="S33" i="3"/>
  <c r="H34" i="3"/>
  <c r="I34" i="3"/>
  <c r="J34" i="3"/>
  <c r="K34" i="3"/>
  <c r="L34" i="3"/>
  <c r="M34" i="3"/>
  <c r="N34" i="3"/>
  <c r="O34" i="3"/>
  <c r="P34" i="3"/>
  <c r="Q34" i="3"/>
  <c r="R34" i="3"/>
  <c r="S34" i="3"/>
  <c r="H35" i="3"/>
  <c r="I35" i="3"/>
  <c r="J35" i="3"/>
  <c r="K35" i="3"/>
  <c r="L35" i="3"/>
  <c r="M35" i="3"/>
  <c r="N35" i="3"/>
  <c r="O35" i="3"/>
  <c r="P35" i="3"/>
  <c r="Q35" i="3"/>
  <c r="R35" i="3"/>
  <c r="S35" i="3"/>
  <c r="H36" i="3"/>
  <c r="I36" i="3"/>
  <c r="J36" i="3"/>
  <c r="K36" i="3"/>
  <c r="L36" i="3"/>
  <c r="M36" i="3"/>
  <c r="N36" i="3"/>
  <c r="O36" i="3"/>
  <c r="P36" i="3"/>
  <c r="Q36" i="3"/>
  <c r="R36" i="3"/>
  <c r="S36" i="3"/>
  <c r="H37" i="3"/>
  <c r="I37" i="3"/>
  <c r="J37" i="3"/>
  <c r="K37" i="3"/>
  <c r="L37" i="3"/>
  <c r="M37" i="3"/>
  <c r="N37" i="3"/>
  <c r="O37" i="3"/>
  <c r="P37" i="3"/>
  <c r="Q37" i="3"/>
  <c r="R37" i="3"/>
  <c r="S37" i="3"/>
  <c r="H38" i="3"/>
  <c r="I38" i="3"/>
  <c r="J38" i="3"/>
  <c r="K38" i="3"/>
  <c r="L38" i="3"/>
  <c r="M38" i="3"/>
  <c r="N38" i="3"/>
  <c r="O38" i="3"/>
  <c r="P38" i="3"/>
  <c r="Q38" i="3"/>
  <c r="R38" i="3"/>
  <c r="S38" i="3"/>
  <c r="H39" i="3"/>
  <c r="I39" i="3"/>
  <c r="J39" i="3"/>
  <c r="K39" i="3"/>
  <c r="L39" i="3"/>
  <c r="M39" i="3"/>
  <c r="N39" i="3"/>
  <c r="O39" i="3"/>
  <c r="P39" i="3"/>
  <c r="Q39" i="3"/>
  <c r="R39" i="3"/>
  <c r="S39" i="3"/>
  <c r="H40" i="3"/>
  <c r="I40" i="3"/>
  <c r="J40" i="3"/>
  <c r="K40" i="3"/>
  <c r="L40" i="3"/>
  <c r="M40" i="3"/>
  <c r="N40" i="3"/>
  <c r="O40" i="3"/>
  <c r="P40" i="3"/>
  <c r="Q40" i="3"/>
  <c r="R40" i="3"/>
  <c r="S40" i="3"/>
  <c r="H41" i="3"/>
  <c r="I41" i="3"/>
  <c r="J41" i="3"/>
  <c r="K41" i="3"/>
  <c r="L41" i="3"/>
  <c r="M41" i="3"/>
  <c r="N41" i="3"/>
  <c r="O41" i="3"/>
  <c r="P41" i="3"/>
  <c r="Q41" i="3"/>
  <c r="R41" i="3"/>
  <c r="S41" i="3"/>
  <c r="H42" i="3"/>
  <c r="I42" i="3"/>
  <c r="J42" i="3"/>
  <c r="K42" i="3"/>
  <c r="L42" i="3"/>
  <c r="M42" i="3"/>
  <c r="N42" i="3"/>
  <c r="O42" i="3"/>
  <c r="P42" i="3"/>
  <c r="Q42" i="3"/>
  <c r="R42" i="3"/>
  <c r="S42" i="3"/>
  <c r="H43" i="3"/>
  <c r="I43" i="3"/>
  <c r="J43" i="3"/>
  <c r="K43" i="3"/>
  <c r="L43" i="3"/>
  <c r="M43" i="3"/>
  <c r="N43" i="3"/>
  <c r="O43" i="3"/>
  <c r="P43" i="3"/>
  <c r="Q43" i="3"/>
  <c r="R43" i="3"/>
  <c r="S43" i="3"/>
  <c r="H44" i="3"/>
  <c r="I44" i="3"/>
  <c r="J44" i="3"/>
  <c r="K44" i="3"/>
  <c r="L44" i="3"/>
  <c r="M44" i="3"/>
  <c r="N44" i="3"/>
  <c r="O44" i="3"/>
  <c r="P44" i="3"/>
  <c r="Q44" i="3"/>
  <c r="R44" i="3"/>
  <c r="S44" i="3"/>
  <c r="H45" i="3"/>
  <c r="I45" i="3"/>
  <c r="J45" i="3"/>
  <c r="K45" i="3"/>
  <c r="L45" i="3"/>
  <c r="M45" i="3"/>
  <c r="N45" i="3"/>
  <c r="O45" i="3"/>
  <c r="P45" i="3"/>
  <c r="Q45" i="3"/>
  <c r="R45" i="3"/>
  <c r="S45" i="3"/>
  <c r="H46" i="3"/>
  <c r="I46" i="3"/>
  <c r="J46" i="3"/>
  <c r="K46" i="3"/>
  <c r="L46" i="3"/>
  <c r="M46" i="3"/>
  <c r="N46" i="3"/>
  <c r="O46" i="3"/>
  <c r="P46" i="3"/>
  <c r="Q46" i="3"/>
  <c r="R46" i="3"/>
  <c r="S46" i="3"/>
  <c r="H47" i="3"/>
  <c r="I47" i="3"/>
  <c r="J47" i="3"/>
  <c r="K47" i="3"/>
  <c r="L47" i="3"/>
  <c r="M47" i="3"/>
  <c r="N47" i="3"/>
  <c r="O47" i="3"/>
  <c r="P47" i="3"/>
  <c r="Q47" i="3"/>
  <c r="R47" i="3"/>
  <c r="S47" i="3"/>
  <c r="H48" i="3"/>
  <c r="I48" i="3"/>
  <c r="J48" i="3"/>
  <c r="K48" i="3"/>
  <c r="L48" i="3"/>
  <c r="M48" i="3"/>
  <c r="N48" i="3"/>
  <c r="O48" i="3"/>
  <c r="P48" i="3"/>
  <c r="Q48" i="3"/>
  <c r="R48" i="3"/>
  <c r="S48" i="3"/>
  <c r="H49" i="3"/>
  <c r="I49" i="3"/>
  <c r="J49" i="3"/>
  <c r="K49" i="3"/>
  <c r="L49" i="3"/>
  <c r="M49" i="3"/>
  <c r="N49" i="3"/>
  <c r="O49" i="3"/>
  <c r="P49" i="3"/>
  <c r="Q49" i="3"/>
  <c r="R49" i="3"/>
  <c r="S49" i="3"/>
  <c r="H50" i="3"/>
  <c r="I50" i="3"/>
  <c r="J50" i="3"/>
  <c r="K50" i="3"/>
  <c r="L50" i="3"/>
  <c r="M50" i="3"/>
  <c r="N50" i="3"/>
  <c r="O50" i="3"/>
  <c r="P50" i="3"/>
  <c r="Q50" i="3"/>
  <c r="R50" i="3"/>
  <c r="S50" i="3"/>
  <c r="H51" i="3"/>
  <c r="I51" i="3"/>
  <c r="J51" i="3"/>
  <c r="K51" i="3"/>
  <c r="L51" i="3"/>
  <c r="M51" i="3"/>
  <c r="N51" i="3"/>
  <c r="O51" i="3"/>
  <c r="P51" i="3"/>
  <c r="Q51" i="3"/>
  <c r="R51" i="3"/>
  <c r="S51" i="3"/>
  <c r="H52" i="3"/>
  <c r="I52" i="3"/>
  <c r="J52" i="3"/>
  <c r="K52" i="3"/>
  <c r="L52" i="3"/>
  <c r="M52" i="3"/>
  <c r="N52" i="3"/>
  <c r="O52" i="3"/>
  <c r="P52" i="3"/>
  <c r="Q52" i="3"/>
  <c r="R52" i="3"/>
  <c r="S52" i="3"/>
  <c r="H53" i="3"/>
  <c r="I53" i="3"/>
  <c r="J53" i="3"/>
  <c r="K53" i="3"/>
  <c r="L53" i="3"/>
  <c r="M53" i="3"/>
  <c r="N53" i="3"/>
  <c r="O53" i="3"/>
  <c r="P53" i="3"/>
  <c r="Q53" i="3"/>
  <c r="R53" i="3"/>
  <c r="S53" i="3"/>
  <c r="H54" i="3"/>
  <c r="I54" i="3"/>
  <c r="J54" i="3"/>
  <c r="K54" i="3"/>
  <c r="L54" i="3"/>
  <c r="M54" i="3"/>
  <c r="N54" i="3"/>
  <c r="O54" i="3"/>
  <c r="P54" i="3"/>
  <c r="Q54" i="3"/>
  <c r="R54" i="3"/>
  <c r="S54" i="3"/>
  <c r="H55" i="3"/>
  <c r="I55" i="3"/>
  <c r="J55" i="3"/>
  <c r="K55" i="3"/>
  <c r="L55" i="3"/>
  <c r="M55" i="3"/>
  <c r="N55" i="3"/>
  <c r="O55" i="3"/>
  <c r="P55" i="3"/>
  <c r="Q55" i="3"/>
  <c r="R55" i="3"/>
  <c r="S55" i="3"/>
  <c r="H56" i="3"/>
  <c r="I56" i="3"/>
  <c r="J56" i="3"/>
  <c r="K56" i="3"/>
  <c r="L56" i="3"/>
  <c r="M56" i="3"/>
  <c r="N56" i="3"/>
  <c r="O56" i="3"/>
  <c r="P56" i="3"/>
  <c r="Q56" i="3"/>
  <c r="R56" i="3"/>
  <c r="S56" i="3"/>
  <c r="H57" i="3"/>
  <c r="I57" i="3"/>
  <c r="J57" i="3"/>
  <c r="K57" i="3"/>
  <c r="L57" i="3"/>
  <c r="M57" i="3"/>
  <c r="N57" i="3"/>
  <c r="O57" i="3"/>
  <c r="P57" i="3"/>
  <c r="Q57" i="3"/>
  <c r="R57" i="3"/>
  <c r="S57" i="3"/>
  <c r="H58" i="3"/>
  <c r="I58" i="3"/>
  <c r="J58" i="3"/>
  <c r="K58" i="3"/>
  <c r="L58" i="3"/>
  <c r="M58" i="3"/>
  <c r="N58" i="3"/>
  <c r="O58" i="3"/>
  <c r="P58" i="3"/>
  <c r="Q58" i="3"/>
  <c r="R58" i="3"/>
  <c r="S58" i="3"/>
  <c r="H59" i="3"/>
  <c r="I59" i="3"/>
  <c r="J59" i="3"/>
  <c r="K59" i="3"/>
  <c r="L59" i="3"/>
  <c r="M59" i="3"/>
  <c r="N59" i="3"/>
  <c r="O59" i="3"/>
  <c r="P59" i="3"/>
  <c r="Q59" i="3"/>
  <c r="R59" i="3"/>
  <c r="S59" i="3"/>
  <c r="H60" i="3"/>
  <c r="I60" i="3"/>
  <c r="J60" i="3"/>
  <c r="K60" i="3"/>
  <c r="L60" i="3"/>
  <c r="M60" i="3"/>
  <c r="N60" i="3"/>
  <c r="O60" i="3"/>
  <c r="P60" i="3"/>
  <c r="Q60" i="3"/>
  <c r="R60" i="3"/>
  <c r="S60" i="3"/>
  <c r="H61" i="3"/>
  <c r="I61" i="3"/>
  <c r="J61" i="3"/>
  <c r="K61" i="3"/>
  <c r="L61" i="3"/>
  <c r="M61" i="3"/>
  <c r="N61" i="3"/>
  <c r="O61" i="3"/>
  <c r="P61" i="3"/>
  <c r="Q61" i="3"/>
  <c r="R61" i="3"/>
  <c r="S61" i="3"/>
  <c r="H62" i="3"/>
  <c r="I62" i="3"/>
  <c r="J62" i="3"/>
  <c r="K62" i="3"/>
  <c r="L62" i="3"/>
  <c r="M62" i="3"/>
  <c r="N62" i="3"/>
  <c r="O62" i="3"/>
  <c r="P62" i="3"/>
  <c r="Q62" i="3"/>
  <c r="R62" i="3"/>
  <c r="S62" i="3"/>
  <c r="H63" i="3"/>
  <c r="I63" i="3"/>
  <c r="J63" i="3"/>
  <c r="K63" i="3"/>
  <c r="L63" i="3"/>
  <c r="M63" i="3"/>
  <c r="N63" i="3"/>
  <c r="O63" i="3"/>
  <c r="P63" i="3"/>
  <c r="Q63" i="3"/>
  <c r="R63" i="3"/>
  <c r="S63" i="3"/>
  <c r="H64" i="3"/>
  <c r="I64" i="3"/>
  <c r="J64" i="3"/>
  <c r="K64" i="3"/>
  <c r="L64" i="3"/>
  <c r="M64" i="3"/>
  <c r="N64" i="3"/>
  <c r="O64" i="3"/>
  <c r="P64" i="3"/>
  <c r="Q64" i="3"/>
  <c r="R64" i="3"/>
  <c r="S64" i="3"/>
  <c r="H65" i="3"/>
  <c r="I65" i="3"/>
  <c r="J65" i="3"/>
  <c r="K65" i="3"/>
  <c r="L65" i="3"/>
  <c r="M65" i="3"/>
  <c r="N65" i="3"/>
  <c r="O65" i="3"/>
  <c r="P65" i="3"/>
  <c r="Q65" i="3"/>
  <c r="R65" i="3"/>
  <c r="S65" i="3"/>
  <c r="H66" i="3"/>
  <c r="I66" i="3"/>
  <c r="J66" i="3"/>
  <c r="K66" i="3"/>
  <c r="L66" i="3"/>
  <c r="M66" i="3"/>
  <c r="N66" i="3"/>
  <c r="O66" i="3"/>
  <c r="P66" i="3"/>
  <c r="Q66" i="3"/>
  <c r="R66" i="3"/>
  <c r="S66" i="3"/>
  <c r="H67" i="3"/>
  <c r="I67" i="3"/>
  <c r="J67" i="3"/>
  <c r="K67" i="3"/>
  <c r="L67" i="3"/>
  <c r="M67" i="3"/>
  <c r="N67" i="3"/>
  <c r="O67" i="3"/>
  <c r="P67" i="3"/>
  <c r="Q67" i="3"/>
  <c r="R67" i="3"/>
  <c r="S67" i="3"/>
  <c r="H68" i="3"/>
  <c r="I68" i="3"/>
  <c r="J68" i="3"/>
  <c r="K68" i="3"/>
  <c r="L68" i="3"/>
  <c r="M68" i="3"/>
  <c r="N68" i="3"/>
  <c r="O68" i="3"/>
  <c r="P68" i="3"/>
  <c r="Q68" i="3"/>
  <c r="R68" i="3"/>
  <c r="S68" i="3"/>
  <c r="H69" i="3"/>
  <c r="I69" i="3"/>
  <c r="J69" i="3"/>
  <c r="K69" i="3"/>
  <c r="L69" i="3"/>
  <c r="M69" i="3"/>
  <c r="M93" i="3" s="1"/>
  <c r="N69" i="3"/>
  <c r="O69" i="3"/>
  <c r="P69" i="3"/>
  <c r="Q69" i="3"/>
  <c r="Q93" i="3" s="1"/>
  <c r="R69" i="3"/>
  <c r="S69" i="3"/>
  <c r="H70" i="3"/>
  <c r="I70" i="3"/>
  <c r="I93" i="3" s="1"/>
  <c r="J70" i="3"/>
  <c r="K70" i="3"/>
  <c r="L70" i="3"/>
  <c r="M70" i="3"/>
  <c r="N70" i="3"/>
  <c r="O70" i="3"/>
  <c r="P70" i="3"/>
  <c r="Q70" i="3"/>
  <c r="R70" i="3"/>
  <c r="S70" i="3"/>
  <c r="H71" i="3"/>
  <c r="I71" i="3"/>
  <c r="J71" i="3"/>
  <c r="K71" i="3"/>
  <c r="L71" i="3"/>
  <c r="M71" i="3"/>
  <c r="N71" i="3"/>
  <c r="O71" i="3"/>
  <c r="P71" i="3"/>
  <c r="Q71" i="3"/>
  <c r="R71" i="3"/>
  <c r="S71" i="3"/>
  <c r="H72" i="3"/>
  <c r="I72" i="3"/>
  <c r="J72" i="3"/>
  <c r="K72" i="3"/>
  <c r="L72" i="3"/>
  <c r="M72" i="3"/>
  <c r="N72" i="3"/>
  <c r="O72" i="3"/>
  <c r="P72" i="3"/>
  <c r="Q72" i="3"/>
  <c r="R72" i="3"/>
  <c r="S72" i="3"/>
  <c r="H73" i="3"/>
  <c r="I73" i="3"/>
  <c r="J73" i="3"/>
  <c r="K73" i="3"/>
  <c r="L73" i="3"/>
  <c r="M73" i="3"/>
  <c r="N73" i="3"/>
  <c r="O73" i="3"/>
  <c r="P73" i="3"/>
  <c r="Q73" i="3"/>
  <c r="R73" i="3"/>
  <c r="S73" i="3"/>
  <c r="H74" i="3"/>
  <c r="I74" i="3"/>
  <c r="J74" i="3"/>
  <c r="K74" i="3"/>
  <c r="L74" i="3"/>
  <c r="M74" i="3"/>
  <c r="N74" i="3"/>
  <c r="O74" i="3"/>
  <c r="P74" i="3"/>
  <c r="Q74" i="3"/>
  <c r="R74" i="3"/>
  <c r="S74" i="3"/>
  <c r="H75" i="3"/>
  <c r="I75" i="3"/>
  <c r="J75" i="3"/>
  <c r="K75" i="3"/>
  <c r="L75" i="3"/>
  <c r="M75" i="3"/>
  <c r="N75" i="3"/>
  <c r="O75" i="3"/>
  <c r="P75" i="3"/>
  <c r="Q75" i="3"/>
  <c r="R75" i="3"/>
  <c r="S75" i="3"/>
  <c r="H76" i="3"/>
  <c r="I76" i="3"/>
  <c r="J76" i="3"/>
  <c r="K76" i="3"/>
  <c r="L76" i="3"/>
  <c r="M76" i="3"/>
  <c r="N76" i="3"/>
  <c r="O76" i="3"/>
  <c r="P76" i="3"/>
  <c r="Q76" i="3"/>
  <c r="R76" i="3"/>
  <c r="S76" i="3"/>
  <c r="H77" i="3"/>
  <c r="I77" i="3"/>
  <c r="J77" i="3"/>
  <c r="K77" i="3"/>
  <c r="L77" i="3"/>
  <c r="M77" i="3"/>
  <c r="N77" i="3"/>
  <c r="O77" i="3"/>
  <c r="P77" i="3"/>
  <c r="Q77" i="3"/>
  <c r="R77" i="3"/>
  <c r="S77" i="3"/>
  <c r="H78" i="3"/>
  <c r="I78" i="3"/>
  <c r="J78" i="3"/>
  <c r="K78" i="3"/>
  <c r="L78" i="3"/>
  <c r="M78" i="3"/>
  <c r="N78" i="3"/>
  <c r="O78" i="3"/>
  <c r="P78" i="3"/>
  <c r="Q78" i="3"/>
  <c r="R78" i="3"/>
  <c r="S78" i="3"/>
  <c r="H79" i="3"/>
  <c r="I79" i="3"/>
  <c r="J79" i="3"/>
  <c r="K79" i="3"/>
  <c r="L79" i="3"/>
  <c r="M79" i="3"/>
  <c r="N79" i="3"/>
  <c r="O79" i="3"/>
  <c r="P79" i="3"/>
  <c r="Q79" i="3"/>
  <c r="R79" i="3"/>
  <c r="S79" i="3"/>
  <c r="H80" i="3"/>
  <c r="I80" i="3"/>
  <c r="J80" i="3"/>
  <c r="K80" i="3"/>
  <c r="L80" i="3"/>
  <c r="M80" i="3"/>
  <c r="N80" i="3"/>
  <c r="O80" i="3"/>
  <c r="P80" i="3"/>
  <c r="Q80" i="3"/>
  <c r="R80" i="3"/>
  <c r="S80" i="3"/>
  <c r="H81" i="3"/>
  <c r="I81" i="3"/>
  <c r="J81" i="3"/>
  <c r="K81" i="3"/>
  <c r="L81" i="3"/>
  <c r="M81" i="3"/>
  <c r="N81" i="3"/>
  <c r="O81" i="3"/>
  <c r="P81" i="3"/>
  <c r="Q81" i="3"/>
  <c r="R81" i="3"/>
  <c r="S81" i="3"/>
  <c r="H82" i="3"/>
  <c r="I82" i="3"/>
  <c r="J82" i="3"/>
  <c r="K82" i="3"/>
  <c r="L82" i="3"/>
  <c r="M82" i="3"/>
  <c r="N82" i="3"/>
  <c r="O82" i="3"/>
  <c r="P82" i="3"/>
  <c r="Q82" i="3"/>
  <c r="R82" i="3"/>
  <c r="S82" i="3"/>
  <c r="H83" i="3"/>
  <c r="I83" i="3"/>
  <c r="J83" i="3"/>
  <c r="K83" i="3"/>
  <c r="L83" i="3"/>
  <c r="M83" i="3"/>
  <c r="N83" i="3"/>
  <c r="O83" i="3"/>
  <c r="P83" i="3"/>
  <c r="Q83" i="3"/>
  <c r="R83" i="3"/>
  <c r="S83" i="3"/>
  <c r="H84" i="3"/>
  <c r="I84" i="3"/>
  <c r="J84" i="3"/>
  <c r="K84" i="3"/>
  <c r="L84" i="3"/>
  <c r="M84" i="3"/>
  <c r="N84" i="3"/>
  <c r="O84" i="3"/>
  <c r="P84" i="3"/>
  <c r="Q84" i="3"/>
  <c r="R84" i="3"/>
  <c r="S84" i="3"/>
  <c r="H85" i="3"/>
  <c r="I85" i="3"/>
  <c r="J85" i="3"/>
  <c r="K85" i="3"/>
  <c r="L85" i="3"/>
  <c r="M85" i="3"/>
  <c r="N85" i="3"/>
  <c r="O85" i="3"/>
  <c r="P85" i="3"/>
  <c r="Q85" i="3"/>
  <c r="R85" i="3"/>
  <c r="S85" i="3"/>
  <c r="H86" i="3"/>
  <c r="I86" i="3"/>
  <c r="J86" i="3"/>
  <c r="K86" i="3"/>
  <c r="L86" i="3"/>
  <c r="M86" i="3"/>
  <c r="N86" i="3"/>
  <c r="O86" i="3"/>
  <c r="P86" i="3"/>
  <c r="Q86" i="3"/>
  <c r="R86" i="3"/>
  <c r="S86" i="3"/>
  <c r="H87" i="3"/>
  <c r="I87" i="3"/>
  <c r="J87" i="3"/>
  <c r="K87" i="3"/>
  <c r="L87" i="3"/>
  <c r="M87" i="3"/>
  <c r="N87" i="3"/>
  <c r="O87" i="3"/>
  <c r="P87" i="3"/>
  <c r="Q87" i="3"/>
  <c r="R87" i="3"/>
  <c r="S87" i="3"/>
  <c r="H88" i="3"/>
  <c r="I88" i="3"/>
  <c r="J88" i="3"/>
  <c r="K88" i="3"/>
  <c r="L88" i="3"/>
  <c r="M88" i="3"/>
  <c r="N88" i="3"/>
  <c r="O88" i="3"/>
  <c r="P88" i="3"/>
  <c r="Q88" i="3"/>
  <c r="R88" i="3"/>
  <c r="S88" i="3"/>
  <c r="H89" i="3"/>
  <c r="I89" i="3"/>
  <c r="J89" i="3"/>
  <c r="K89" i="3"/>
  <c r="L89" i="3"/>
  <c r="M89" i="3"/>
  <c r="N89" i="3"/>
  <c r="O89" i="3"/>
  <c r="P89" i="3"/>
  <c r="Q89" i="3"/>
  <c r="R89" i="3"/>
  <c r="S89" i="3"/>
  <c r="H90" i="3"/>
  <c r="I90" i="3"/>
  <c r="J90" i="3"/>
  <c r="K90" i="3"/>
  <c r="L90" i="3"/>
  <c r="M90" i="3"/>
  <c r="N90" i="3"/>
  <c r="O90" i="3"/>
  <c r="P90" i="3"/>
  <c r="Q90" i="3"/>
  <c r="R90" i="3"/>
  <c r="S90" i="3"/>
  <c r="H91" i="3"/>
  <c r="I91" i="3"/>
  <c r="J91" i="3"/>
  <c r="K91" i="3"/>
  <c r="L91" i="3"/>
  <c r="M91" i="3"/>
  <c r="N91" i="3"/>
  <c r="O91" i="3"/>
  <c r="P91" i="3"/>
  <c r="Q91" i="3"/>
  <c r="R91" i="3"/>
  <c r="S91" i="3"/>
  <c r="H92" i="3"/>
  <c r="I92" i="3"/>
  <c r="J92" i="3"/>
  <c r="K92" i="3"/>
  <c r="L92" i="3"/>
  <c r="M92" i="3"/>
  <c r="N92" i="3"/>
  <c r="O92" i="3"/>
  <c r="P92" i="3"/>
  <c r="Q92" i="3"/>
  <c r="R92" i="3"/>
  <c r="S92" i="3"/>
  <c r="I6" i="3"/>
  <c r="J6" i="3"/>
  <c r="J93" i="3" s="1"/>
  <c r="K6" i="3"/>
  <c r="L6" i="3"/>
  <c r="M6" i="3"/>
  <c r="N6" i="3"/>
  <c r="O6" i="3"/>
  <c r="P6" i="3"/>
  <c r="P93" i="3" s="1"/>
  <c r="Q6" i="3"/>
  <c r="R6" i="3"/>
  <c r="R93" i="3" s="1"/>
  <c r="S6" i="3"/>
  <c r="L93" i="3"/>
  <c r="H6" i="3"/>
  <c r="H98" i="25"/>
  <c r="E98" i="25"/>
  <c r="N93" i="3"/>
  <c r="S93" i="3"/>
  <c r="O93" i="3"/>
  <c r="K93" i="3"/>
  <c r="I99" i="13"/>
  <c r="J99" i="13"/>
  <c r="K99" i="13"/>
  <c r="L99" i="13"/>
  <c r="M99" i="13"/>
  <c r="N99" i="13"/>
  <c r="O99" i="13"/>
  <c r="P99" i="13"/>
  <c r="Q99" i="13"/>
  <c r="R99" i="13"/>
  <c r="S99" i="13"/>
  <c r="H99" i="13"/>
  <c r="G98" i="25"/>
  <c r="D98" i="25"/>
  <c r="F98" i="25"/>
  <c r="H105" i="25"/>
  <c r="T99" i="13"/>
  <c r="D11" i="21"/>
  <c r="C11" i="21"/>
  <c r="H4" i="5"/>
  <c r="H4" i="9"/>
  <c r="H4" i="25" s="1"/>
  <c r="S93" i="13"/>
  <c r="S98" i="13" s="1"/>
  <c r="S93" i="9"/>
  <c r="S96" i="9" s="1"/>
  <c r="S93" i="5"/>
  <c r="S95" i="5"/>
  <c r="D7" i="21"/>
  <c r="D8" i="21"/>
  <c r="D9" i="21"/>
  <c r="D10" i="21"/>
  <c r="D12" i="21"/>
  <c r="D6" i="21"/>
  <c r="C7" i="21"/>
  <c r="C8" i="21"/>
  <c r="C9" i="21"/>
  <c r="C10" i="21"/>
  <c r="C12" i="21"/>
  <c r="C6" i="2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6" i="5"/>
  <c r="D7" i="13"/>
  <c r="E7" i="13"/>
  <c r="F7" i="13"/>
  <c r="G7" i="13"/>
  <c r="D8" i="13"/>
  <c r="E8" i="13"/>
  <c r="F8" i="13"/>
  <c r="G8" i="13"/>
  <c r="D9" i="13"/>
  <c r="E9" i="13"/>
  <c r="F9" i="13"/>
  <c r="G9" i="13"/>
  <c r="D10" i="13"/>
  <c r="E10" i="13"/>
  <c r="F10" i="13"/>
  <c r="G10" i="13"/>
  <c r="D11" i="13"/>
  <c r="E11" i="13"/>
  <c r="F11" i="13"/>
  <c r="G11" i="13"/>
  <c r="D12" i="13"/>
  <c r="E12" i="13"/>
  <c r="F12" i="13"/>
  <c r="G12" i="13"/>
  <c r="D13" i="13"/>
  <c r="E13" i="13"/>
  <c r="F13" i="13"/>
  <c r="G13" i="13"/>
  <c r="D14" i="13"/>
  <c r="E14" i="13"/>
  <c r="F14" i="13"/>
  <c r="G14" i="13"/>
  <c r="D15" i="13"/>
  <c r="E15" i="13"/>
  <c r="F15" i="13"/>
  <c r="G15" i="13"/>
  <c r="D16" i="13"/>
  <c r="E16" i="13"/>
  <c r="F16" i="13"/>
  <c r="G16" i="13"/>
  <c r="D17" i="13"/>
  <c r="E17" i="13"/>
  <c r="F17" i="13"/>
  <c r="G17" i="13"/>
  <c r="D18" i="13"/>
  <c r="E18" i="13"/>
  <c r="F18" i="13"/>
  <c r="G18" i="13"/>
  <c r="D19" i="13"/>
  <c r="E19" i="13"/>
  <c r="F19" i="13"/>
  <c r="G19" i="13"/>
  <c r="D20" i="13"/>
  <c r="E20" i="13"/>
  <c r="F20" i="13"/>
  <c r="G20" i="13"/>
  <c r="D21" i="13"/>
  <c r="E21" i="13"/>
  <c r="F21" i="13"/>
  <c r="G21" i="13"/>
  <c r="D22" i="13"/>
  <c r="E22" i="13"/>
  <c r="F22" i="13"/>
  <c r="G22" i="13"/>
  <c r="D23" i="13"/>
  <c r="E23" i="13"/>
  <c r="F23" i="13"/>
  <c r="G23" i="13"/>
  <c r="D24" i="13"/>
  <c r="E24" i="13"/>
  <c r="F24" i="13"/>
  <c r="G24" i="13"/>
  <c r="D25" i="13"/>
  <c r="E25" i="13"/>
  <c r="F25" i="13"/>
  <c r="G25" i="13"/>
  <c r="D26" i="13"/>
  <c r="E26" i="13"/>
  <c r="F26" i="13"/>
  <c r="G26" i="13"/>
  <c r="D27" i="13"/>
  <c r="E27" i="13"/>
  <c r="F27" i="13"/>
  <c r="G27" i="13"/>
  <c r="D28" i="13"/>
  <c r="E28" i="13"/>
  <c r="F28" i="13"/>
  <c r="G28" i="13"/>
  <c r="D29" i="13"/>
  <c r="E29" i="13"/>
  <c r="F29" i="13"/>
  <c r="G29" i="13"/>
  <c r="D30" i="13"/>
  <c r="E30" i="13"/>
  <c r="F30" i="13"/>
  <c r="G30" i="13"/>
  <c r="D31" i="13"/>
  <c r="E31" i="13"/>
  <c r="F31" i="13"/>
  <c r="G31" i="13"/>
  <c r="D32" i="13"/>
  <c r="E32" i="13"/>
  <c r="F32" i="13"/>
  <c r="G32" i="13"/>
  <c r="D33" i="13"/>
  <c r="E33" i="13"/>
  <c r="F33" i="13"/>
  <c r="G33" i="13"/>
  <c r="D34" i="13"/>
  <c r="E34" i="13"/>
  <c r="F34" i="13"/>
  <c r="G34" i="13"/>
  <c r="D35" i="13"/>
  <c r="E35" i="13"/>
  <c r="F35" i="13"/>
  <c r="G35" i="13"/>
  <c r="D36" i="13"/>
  <c r="E36" i="13"/>
  <c r="F36" i="13"/>
  <c r="G36" i="13"/>
  <c r="D37" i="13"/>
  <c r="E37" i="13"/>
  <c r="F37" i="13"/>
  <c r="G37" i="13"/>
  <c r="D38" i="13"/>
  <c r="E38" i="13"/>
  <c r="F38" i="13"/>
  <c r="G38" i="13"/>
  <c r="D39" i="13"/>
  <c r="E39" i="13"/>
  <c r="F39" i="13"/>
  <c r="G39" i="13"/>
  <c r="D40" i="13"/>
  <c r="E40" i="13"/>
  <c r="F40" i="13"/>
  <c r="G40" i="13"/>
  <c r="D41" i="13"/>
  <c r="E41" i="13"/>
  <c r="F41" i="13"/>
  <c r="G41" i="13"/>
  <c r="D42" i="13"/>
  <c r="E42" i="13"/>
  <c r="F42" i="13"/>
  <c r="G42" i="13"/>
  <c r="D43" i="13"/>
  <c r="E43" i="13"/>
  <c r="F43" i="13"/>
  <c r="G43" i="13"/>
  <c r="D44" i="13"/>
  <c r="E44" i="13"/>
  <c r="F44" i="13"/>
  <c r="G44" i="13"/>
  <c r="D45" i="13"/>
  <c r="E45" i="13"/>
  <c r="F45" i="13"/>
  <c r="G45" i="13"/>
  <c r="D46" i="13"/>
  <c r="E46" i="13"/>
  <c r="F46" i="13"/>
  <c r="G46" i="13"/>
  <c r="D47" i="13"/>
  <c r="E47" i="13"/>
  <c r="F47" i="13"/>
  <c r="G47" i="13"/>
  <c r="D48" i="13"/>
  <c r="E48" i="13"/>
  <c r="F48" i="13"/>
  <c r="G48" i="13"/>
  <c r="D49" i="13"/>
  <c r="E49" i="13"/>
  <c r="F49" i="13"/>
  <c r="G49" i="13"/>
  <c r="D50" i="13"/>
  <c r="E50" i="13"/>
  <c r="F50" i="13"/>
  <c r="G50" i="13"/>
  <c r="D51" i="13"/>
  <c r="E51" i="13"/>
  <c r="F51" i="13"/>
  <c r="G51" i="13"/>
  <c r="D52" i="13"/>
  <c r="E52" i="13"/>
  <c r="F52" i="13"/>
  <c r="G52" i="13"/>
  <c r="D53" i="13"/>
  <c r="E53" i="13"/>
  <c r="F53" i="13"/>
  <c r="G53" i="13"/>
  <c r="D54" i="13"/>
  <c r="E54" i="13"/>
  <c r="F54" i="13"/>
  <c r="G54" i="13"/>
  <c r="D55" i="13"/>
  <c r="E55" i="13"/>
  <c r="F55" i="13"/>
  <c r="G55" i="13"/>
  <c r="D56" i="13"/>
  <c r="E56" i="13"/>
  <c r="F56" i="13"/>
  <c r="G56" i="13"/>
  <c r="D57" i="13"/>
  <c r="E57" i="13"/>
  <c r="F57" i="13"/>
  <c r="G57" i="13"/>
  <c r="D58" i="13"/>
  <c r="E58" i="13"/>
  <c r="F58" i="13"/>
  <c r="G58" i="13"/>
  <c r="D59" i="13"/>
  <c r="E59" i="13"/>
  <c r="F59" i="13"/>
  <c r="G59" i="13"/>
  <c r="D60" i="13"/>
  <c r="E60" i="13"/>
  <c r="F60" i="13"/>
  <c r="G60" i="13"/>
  <c r="D61" i="13"/>
  <c r="E61" i="13"/>
  <c r="F61" i="13"/>
  <c r="G61" i="13"/>
  <c r="D62" i="13"/>
  <c r="E62" i="13"/>
  <c r="F62" i="13"/>
  <c r="G62" i="13"/>
  <c r="D63" i="13"/>
  <c r="E63" i="13"/>
  <c r="F63" i="13"/>
  <c r="G63" i="13"/>
  <c r="D64" i="13"/>
  <c r="E64" i="13"/>
  <c r="F64" i="13"/>
  <c r="G64" i="13"/>
  <c r="D65" i="13"/>
  <c r="E65" i="13"/>
  <c r="F65" i="13"/>
  <c r="G65" i="13"/>
  <c r="D66" i="13"/>
  <c r="E66" i="13"/>
  <c r="F66" i="13"/>
  <c r="G66" i="13"/>
  <c r="D67" i="13"/>
  <c r="E67" i="13"/>
  <c r="F67" i="13"/>
  <c r="G67" i="13"/>
  <c r="D68" i="13"/>
  <c r="E68" i="13"/>
  <c r="F68" i="13"/>
  <c r="G68" i="13"/>
  <c r="D69" i="13"/>
  <c r="E69" i="13"/>
  <c r="F69" i="13"/>
  <c r="G69" i="13"/>
  <c r="D70" i="13"/>
  <c r="E70" i="13"/>
  <c r="F70" i="13"/>
  <c r="G70" i="13"/>
  <c r="D71" i="13"/>
  <c r="E71" i="13"/>
  <c r="F71" i="13"/>
  <c r="G71" i="13"/>
  <c r="D72" i="13"/>
  <c r="E72" i="13"/>
  <c r="F72" i="13"/>
  <c r="G72" i="13"/>
  <c r="D73" i="13"/>
  <c r="E73" i="13"/>
  <c r="F73" i="13"/>
  <c r="G73" i="13"/>
  <c r="D74" i="13"/>
  <c r="E74" i="13"/>
  <c r="F74" i="13"/>
  <c r="G74" i="13"/>
  <c r="D75" i="13"/>
  <c r="E75" i="13"/>
  <c r="F75" i="13"/>
  <c r="G75" i="13"/>
  <c r="D76" i="13"/>
  <c r="E76" i="13"/>
  <c r="F76" i="13"/>
  <c r="G76" i="13"/>
  <c r="D77" i="13"/>
  <c r="E77" i="13"/>
  <c r="F77" i="13"/>
  <c r="G77" i="13"/>
  <c r="D78" i="13"/>
  <c r="E78" i="13"/>
  <c r="F78" i="13"/>
  <c r="G78" i="13"/>
  <c r="D79" i="13"/>
  <c r="E79" i="13"/>
  <c r="F79" i="13"/>
  <c r="G79" i="13"/>
  <c r="D80" i="13"/>
  <c r="E80" i="13"/>
  <c r="F80" i="13"/>
  <c r="G80" i="13"/>
  <c r="D81" i="13"/>
  <c r="E81" i="13"/>
  <c r="F81" i="13"/>
  <c r="G81" i="13"/>
  <c r="D82" i="13"/>
  <c r="E82" i="13"/>
  <c r="F82" i="13"/>
  <c r="G82" i="13"/>
  <c r="D83" i="13"/>
  <c r="E83" i="13"/>
  <c r="F83" i="13"/>
  <c r="G83" i="13"/>
  <c r="D84" i="13"/>
  <c r="E84" i="13"/>
  <c r="F84" i="13"/>
  <c r="G84" i="13"/>
  <c r="D85" i="13"/>
  <c r="E85" i="13"/>
  <c r="F85" i="13"/>
  <c r="G85" i="13"/>
  <c r="D86" i="13"/>
  <c r="E86" i="13"/>
  <c r="F86" i="13"/>
  <c r="G86" i="13"/>
  <c r="D87" i="13"/>
  <c r="E87" i="13"/>
  <c r="F87" i="13"/>
  <c r="G87" i="13"/>
  <c r="D88" i="13"/>
  <c r="E88" i="13"/>
  <c r="F88" i="13"/>
  <c r="G88" i="13"/>
  <c r="D89" i="13"/>
  <c r="E89" i="13"/>
  <c r="F89" i="13"/>
  <c r="G89" i="13"/>
  <c r="D90" i="13"/>
  <c r="E90" i="13"/>
  <c r="F90" i="13"/>
  <c r="G90" i="13"/>
  <c r="D91" i="13"/>
  <c r="E91" i="13"/>
  <c r="F91" i="13"/>
  <c r="G91" i="13"/>
  <c r="D92" i="13"/>
  <c r="E92" i="13"/>
  <c r="F92" i="13"/>
  <c r="G92" i="13"/>
  <c r="D94" i="13"/>
  <c r="E94" i="13"/>
  <c r="F94" i="13"/>
  <c r="G94" i="13"/>
  <c r="D95" i="13"/>
  <c r="E95" i="13"/>
  <c r="F95" i="13"/>
  <c r="G95" i="13"/>
  <c r="D96" i="13"/>
  <c r="E96" i="13"/>
  <c r="F96" i="13"/>
  <c r="G96" i="13"/>
  <c r="D97" i="13"/>
  <c r="E97" i="13"/>
  <c r="F97" i="13"/>
  <c r="G97" i="13"/>
  <c r="D100" i="13"/>
  <c r="E100" i="13"/>
  <c r="F100" i="13"/>
  <c r="G100" i="13"/>
  <c r="D101" i="13"/>
  <c r="E101" i="13"/>
  <c r="F101" i="13"/>
  <c r="G101" i="13"/>
  <c r="D102" i="13"/>
  <c r="E102" i="13"/>
  <c r="F102" i="13"/>
  <c r="G102" i="13"/>
  <c r="D103" i="13"/>
  <c r="E103" i="13"/>
  <c r="F103" i="13"/>
  <c r="G103" i="13"/>
  <c r="D104" i="13"/>
  <c r="E104" i="13"/>
  <c r="F104" i="13"/>
  <c r="G104" i="13"/>
  <c r="G6" i="13"/>
  <c r="F6" i="13"/>
  <c r="E6" i="13"/>
  <c r="D6" i="13"/>
  <c r="E6" i="9"/>
  <c r="E6" i="3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4" i="9"/>
  <c r="F95" i="9"/>
  <c r="F97" i="9"/>
  <c r="F98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4" i="9"/>
  <c r="D95" i="9"/>
  <c r="D97" i="9"/>
  <c r="D98" i="9"/>
  <c r="F6" i="9"/>
  <c r="D6" i="9"/>
  <c r="F7" i="5"/>
  <c r="F8" i="5"/>
  <c r="F8" i="3" s="1"/>
  <c r="F9" i="5"/>
  <c r="F10" i="5"/>
  <c r="F11" i="5"/>
  <c r="F12" i="5"/>
  <c r="F13" i="5"/>
  <c r="F14" i="5"/>
  <c r="F15" i="5"/>
  <c r="F16" i="5"/>
  <c r="F16" i="3" s="1"/>
  <c r="F17" i="5"/>
  <c r="F18" i="5"/>
  <c r="F19" i="5"/>
  <c r="F20" i="5"/>
  <c r="F21" i="5"/>
  <c r="F22" i="5"/>
  <c r="F23" i="5"/>
  <c r="F24" i="5"/>
  <c r="F24" i="3" s="1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D7" i="5"/>
  <c r="D8" i="5"/>
  <c r="D9" i="5"/>
  <c r="D10" i="5"/>
  <c r="D10" i="3" s="1"/>
  <c r="D11" i="5"/>
  <c r="D12" i="5"/>
  <c r="D13" i="5"/>
  <c r="D14" i="5"/>
  <c r="D15" i="5"/>
  <c r="D16" i="5"/>
  <c r="D17" i="5"/>
  <c r="D18" i="5"/>
  <c r="D18" i="3" s="1"/>
  <c r="D19" i="5"/>
  <c r="D20" i="5"/>
  <c r="D21" i="5"/>
  <c r="D22" i="5"/>
  <c r="D23" i="5"/>
  <c r="D24" i="5"/>
  <c r="D25" i="5"/>
  <c r="D26" i="5"/>
  <c r="D26" i="3" s="1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6" i="5"/>
  <c r="F6" i="5"/>
  <c r="L92" i="12"/>
  <c r="M92" i="12" s="1"/>
  <c r="L91" i="12"/>
  <c r="M91" i="12" s="1"/>
  <c r="L90" i="12"/>
  <c r="M90" i="12" s="1"/>
  <c r="L89" i="12"/>
  <c r="M89" i="12" s="1"/>
  <c r="L88" i="12"/>
  <c r="M88" i="12" s="1"/>
  <c r="L87" i="12"/>
  <c r="M87" i="12" s="1"/>
  <c r="L86" i="12"/>
  <c r="M86" i="12" s="1"/>
  <c r="L85" i="12"/>
  <c r="M85" i="12" s="1"/>
  <c r="L84" i="12"/>
  <c r="M84" i="12" s="1"/>
  <c r="L83" i="12"/>
  <c r="M83" i="12" s="1"/>
  <c r="L82" i="12"/>
  <c r="M82" i="12" s="1"/>
  <c r="L81" i="12"/>
  <c r="M81" i="12" s="1"/>
  <c r="L80" i="12"/>
  <c r="M80" i="12" s="1"/>
  <c r="L79" i="12"/>
  <c r="M79" i="12" s="1"/>
  <c r="L78" i="12"/>
  <c r="M78" i="12" s="1"/>
  <c r="L77" i="12"/>
  <c r="M77" i="12" s="1"/>
  <c r="L76" i="12"/>
  <c r="M76" i="12" s="1"/>
  <c r="L75" i="12"/>
  <c r="M75" i="12" s="1"/>
  <c r="L74" i="12"/>
  <c r="M74" i="12" s="1"/>
  <c r="L73" i="12"/>
  <c r="M73" i="12" s="1"/>
  <c r="L72" i="12"/>
  <c r="M72" i="12" s="1"/>
  <c r="L71" i="12"/>
  <c r="M71" i="12" s="1"/>
  <c r="L70" i="12"/>
  <c r="M70" i="12" s="1"/>
  <c r="L69" i="12"/>
  <c r="M69" i="12" s="1"/>
  <c r="L68" i="12"/>
  <c r="M68" i="12" s="1"/>
  <c r="L67" i="12"/>
  <c r="M67" i="12" s="1"/>
  <c r="L66" i="12"/>
  <c r="M66" i="12" s="1"/>
  <c r="L65" i="12"/>
  <c r="M65" i="12" s="1"/>
  <c r="L64" i="12"/>
  <c r="M64" i="12" s="1"/>
  <c r="L63" i="12"/>
  <c r="M63" i="12" s="1"/>
  <c r="L62" i="12"/>
  <c r="M62" i="12" s="1"/>
  <c r="L61" i="12"/>
  <c r="M61" i="12" s="1"/>
  <c r="L60" i="12"/>
  <c r="M60" i="12" s="1"/>
  <c r="L59" i="12"/>
  <c r="M59" i="12" s="1"/>
  <c r="L58" i="12"/>
  <c r="M58" i="12" s="1"/>
  <c r="L57" i="12"/>
  <c r="M57" i="12" s="1"/>
  <c r="L56" i="12"/>
  <c r="M56" i="12" s="1"/>
  <c r="L55" i="12"/>
  <c r="M55" i="12" s="1"/>
  <c r="L54" i="12"/>
  <c r="M54" i="12" s="1"/>
  <c r="L53" i="12"/>
  <c r="M53" i="12" s="1"/>
  <c r="L52" i="12"/>
  <c r="M52" i="12" s="1"/>
  <c r="L51" i="12"/>
  <c r="M51" i="12" s="1"/>
  <c r="L50" i="12"/>
  <c r="M50" i="12" s="1"/>
  <c r="L49" i="12"/>
  <c r="M49" i="12" s="1"/>
  <c r="L48" i="12"/>
  <c r="M48" i="12" s="1"/>
  <c r="L47" i="12"/>
  <c r="M47" i="12" s="1"/>
  <c r="L46" i="12"/>
  <c r="M46" i="12" s="1"/>
  <c r="L45" i="12"/>
  <c r="M45" i="12" s="1"/>
  <c r="L44" i="12"/>
  <c r="M44" i="12" s="1"/>
  <c r="L43" i="12"/>
  <c r="M43" i="12" s="1"/>
  <c r="L42" i="12"/>
  <c r="M42" i="12" s="1"/>
  <c r="L41" i="12"/>
  <c r="M41" i="12" s="1"/>
  <c r="L40" i="12"/>
  <c r="M40" i="12" s="1"/>
  <c r="L39" i="12"/>
  <c r="M39" i="12" s="1"/>
  <c r="L38" i="12"/>
  <c r="M38" i="12" s="1"/>
  <c r="L37" i="12"/>
  <c r="M37" i="12" s="1"/>
  <c r="L36" i="12"/>
  <c r="M36" i="12" s="1"/>
  <c r="L35" i="12"/>
  <c r="M35" i="12" s="1"/>
  <c r="L34" i="12"/>
  <c r="M34" i="12" s="1"/>
  <c r="L33" i="12"/>
  <c r="M33" i="12" s="1"/>
  <c r="L32" i="12"/>
  <c r="M32" i="12" s="1"/>
  <c r="L31" i="12"/>
  <c r="M31" i="12" s="1"/>
  <c r="L30" i="12"/>
  <c r="M30" i="12" s="1"/>
  <c r="L29" i="12"/>
  <c r="M29" i="12" s="1"/>
  <c r="L28" i="12"/>
  <c r="M28" i="12" s="1"/>
  <c r="L27" i="12"/>
  <c r="M27" i="12" s="1"/>
  <c r="L26" i="12"/>
  <c r="M26" i="12" s="1"/>
  <c r="L25" i="12"/>
  <c r="M25" i="12" s="1"/>
  <c r="L24" i="12"/>
  <c r="M24" i="12" s="1"/>
  <c r="L23" i="12"/>
  <c r="M23" i="12" s="1"/>
  <c r="L22" i="12"/>
  <c r="M22" i="12" s="1"/>
  <c r="L21" i="12"/>
  <c r="M21" i="12" s="1"/>
  <c r="L20" i="12"/>
  <c r="M20" i="12" s="1"/>
  <c r="L19" i="12"/>
  <c r="M19" i="12" s="1"/>
  <c r="L18" i="12"/>
  <c r="M18" i="12" s="1"/>
  <c r="L17" i="12"/>
  <c r="M17" i="12" s="1"/>
  <c r="L16" i="12"/>
  <c r="M16" i="12" s="1"/>
  <c r="L15" i="12"/>
  <c r="M15" i="12" s="1"/>
  <c r="L14" i="12"/>
  <c r="M14" i="12" s="1"/>
  <c r="L13" i="12"/>
  <c r="M13" i="12" s="1"/>
  <c r="L12" i="12"/>
  <c r="M12" i="12" s="1"/>
  <c r="L11" i="12"/>
  <c r="M11" i="12" s="1"/>
  <c r="L10" i="12"/>
  <c r="M10" i="12" s="1"/>
  <c r="L9" i="12"/>
  <c r="M9" i="12" s="1"/>
  <c r="L8" i="12"/>
  <c r="M8" i="12" s="1"/>
  <c r="L7" i="12"/>
  <c r="M7" i="12" s="1"/>
  <c r="L6" i="12"/>
  <c r="M6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H73" i="12" s="1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H62" i="12" s="1"/>
  <c r="G61" i="12"/>
  <c r="H61" i="12" s="1"/>
  <c r="G60" i="12"/>
  <c r="H60" i="12" s="1"/>
  <c r="G59" i="12"/>
  <c r="H59" i="12" s="1"/>
  <c r="G58" i="12"/>
  <c r="H58" i="12" s="1"/>
  <c r="G57" i="12"/>
  <c r="H57" i="12" s="1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H49" i="12" s="1"/>
  <c r="G48" i="12"/>
  <c r="H48" i="12" s="1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H31" i="12" s="1"/>
  <c r="G30" i="12"/>
  <c r="H30" i="12" s="1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H13" i="12" s="1"/>
  <c r="G12" i="12"/>
  <c r="H12" i="12" s="1"/>
  <c r="G11" i="12"/>
  <c r="H11" i="12" s="1"/>
  <c r="G10" i="12"/>
  <c r="H10" i="12" s="1"/>
  <c r="G9" i="12"/>
  <c r="H9" i="12" s="1"/>
  <c r="G8" i="12"/>
  <c r="H8" i="12" s="1"/>
  <c r="G7" i="12"/>
  <c r="H7" i="12" s="1"/>
  <c r="G6" i="12"/>
  <c r="H6" i="12" s="1"/>
  <c r="O93" i="13"/>
  <c r="O98" i="13"/>
  <c r="H103" i="14"/>
  <c r="T102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K95" i="5"/>
  <c r="J95" i="5"/>
  <c r="L101" i="12"/>
  <c r="M101" i="12" s="1"/>
  <c r="G101" i="12"/>
  <c r="H101" i="12" s="1"/>
  <c r="L100" i="12"/>
  <c r="G100" i="12"/>
  <c r="H100" i="12" s="1"/>
  <c r="M100" i="12"/>
  <c r="T101" i="13"/>
  <c r="T100" i="13"/>
  <c r="I93" i="17"/>
  <c r="I100" i="9"/>
  <c r="J7" i="20"/>
  <c r="J8" i="20"/>
  <c r="J9" i="20"/>
  <c r="J10" i="20"/>
  <c r="J11" i="20"/>
  <c r="J12" i="20"/>
  <c r="J6" i="20"/>
  <c r="E7" i="20"/>
  <c r="E8" i="20"/>
  <c r="E9" i="20"/>
  <c r="E10" i="20"/>
  <c r="E11" i="20"/>
  <c r="E12" i="20"/>
  <c r="E6" i="20"/>
  <c r="L3" i="21"/>
  <c r="L3" i="17"/>
  <c r="I93" i="6"/>
  <c r="J93" i="6"/>
  <c r="K93" i="6"/>
  <c r="L93" i="6"/>
  <c r="M93" i="6"/>
  <c r="N93" i="6"/>
  <c r="O93" i="6"/>
  <c r="P93" i="6"/>
  <c r="Q93" i="6"/>
  <c r="R93" i="6"/>
  <c r="S93" i="6"/>
  <c r="H93" i="6"/>
  <c r="T93" i="6" s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I13" i="20"/>
  <c r="D13" i="20"/>
  <c r="T97" i="9"/>
  <c r="T96" i="5"/>
  <c r="H93" i="5"/>
  <c r="H95" i="5" s="1"/>
  <c r="L3" i="9"/>
  <c r="L3" i="13"/>
  <c r="L3" i="3"/>
  <c r="L3" i="5"/>
  <c r="M93" i="13"/>
  <c r="T29" i="5"/>
  <c r="M93" i="5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/>
  <c r="S11" i="22"/>
  <c r="C11" i="20"/>
  <c r="S10" i="22"/>
  <c r="C10" i="20"/>
  <c r="S9" i="22"/>
  <c r="C9" i="20"/>
  <c r="S8" i="22"/>
  <c r="C8" i="20"/>
  <c r="S7" i="22"/>
  <c r="C7" i="20"/>
  <c r="S6" i="22"/>
  <c r="C6" i="20"/>
  <c r="Q13" i="21"/>
  <c r="P13" i="21"/>
  <c r="O13" i="21"/>
  <c r="L13" i="21"/>
  <c r="K13" i="21"/>
  <c r="G13" i="21"/>
  <c r="A3" i="21"/>
  <c r="A2" i="21"/>
  <c r="N13" i="20"/>
  <c r="L3" i="20"/>
  <c r="A3" i="20"/>
  <c r="A2" i="20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95" i="17"/>
  <c r="F95" i="17"/>
  <c r="D95" i="17"/>
  <c r="T94" i="17"/>
  <c r="F94" i="17"/>
  <c r="D94" i="17"/>
  <c r="S93" i="17"/>
  <c r="S97" i="17" s="1"/>
  <c r="R93" i="17"/>
  <c r="Q93" i="17"/>
  <c r="Q97" i="17"/>
  <c r="P93" i="17"/>
  <c r="P97" i="17"/>
  <c r="O93" i="17"/>
  <c r="O97" i="17"/>
  <c r="N93" i="17"/>
  <c r="N100" i="9"/>
  <c r="M93" i="17"/>
  <c r="M100" i="9"/>
  <c r="L93" i="17"/>
  <c r="K93" i="17"/>
  <c r="K97" i="17" s="1"/>
  <c r="J93" i="17"/>
  <c r="I97" i="17"/>
  <c r="H93" i="17"/>
  <c r="H97" i="17" s="1"/>
  <c r="T92" i="17"/>
  <c r="T91" i="17"/>
  <c r="T90" i="17"/>
  <c r="T89" i="17"/>
  <c r="T88" i="17"/>
  <c r="T87" i="17"/>
  <c r="T86" i="17"/>
  <c r="T85" i="17"/>
  <c r="T84" i="17"/>
  <c r="T83" i="17"/>
  <c r="T82" i="17"/>
  <c r="T81" i="17"/>
  <c r="T80" i="17"/>
  <c r="T79" i="17"/>
  <c r="T78" i="17"/>
  <c r="T77" i="17"/>
  <c r="T76" i="17"/>
  <c r="T75" i="17"/>
  <c r="T74" i="17"/>
  <c r="T73" i="17"/>
  <c r="T72" i="17"/>
  <c r="T71" i="17"/>
  <c r="T70" i="17"/>
  <c r="T69" i="17"/>
  <c r="T68" i="17"/>
  <c r="T67" i="17"/>
  <c r="T66" i="17"/>
  <c r="T65" i="17"/>
  <c r="T64" i="17"/>
  <c r="T63" i="17"/>
  <c r="T62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A3" i="17"/>
  <c r="A2" i="17"/>
  <c r="O96" i="16"/>
  <c r="O95" i="16"/>
  <c r="O94" i="16"/>
  <c r="O93" i="16"/>
  <c r="L3" i="16"/>
  <c r="A3" i="16"/>
  <c r="A2" i="16"/>
  <c r="S93" i="14"/>
  <c r="S105" i="14" s="1"/>
  <c r="R93" i="14"/>
  <c r="R105" i="14" s="1"/>
  <c r="Q93" i="14"/>
  <c r="Q105" i="14" s="1"/>
  <c r="P93" i="14"/>
  <c r="P105" i="14" s="1"/>
  <c r="O93" i="14"/>
  <c r="O105" i="14"/>
  <c r="N93" i="14"/>
  <c r="N105" i="14"/>
  <c r="M93" i="14"/>
  <c r="M105" i="14"/>
  <c r="L93" i="14"/>
  <c r="L105" i="14"/>
  <c r="K93" i="14"/>
  <c r="K105" i="14"/>
  <c r="J93" i="14"/>
  <c r="J105" i="14"/>
  <c r="I93" i="14"/>
  <c r="I105" i="14"/>
  <c r="H93" i="14"/>
  <c r="H105" i="14"/>
  <c r="T92" i="14"/>
  <c r="T91" i="14"/>
  <c r="T90" i="14"/>
  <c r="T89" i="14"/>
  <c r="T88" i="14"/>
  <c r="T87" i="14"/>
  <c r="T86" i="14"/>
  <c r="T85" i="14"/>
  <c r="T84" i="14"/>
  <c r="T83" i="14"/>
  <c r="T82" i="14"/>
  <c r="T81" i="14"/>
  <c r="T80" i="14"/>
  <c r="T79" i="14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104" i="13"/>
  <c r="T97" i="13"/>
  <c r="T96" i="13"/>
  <c r="T95" i="13"/>
  <c r="T94" i="13"/>
  <c r="R93" i="13"/>
  <c r="R98" i="13"/>
  <c r="Q93" i="13"/>
  <c r="Q98" i="13"/>
  <c r="P93" i="13"/>
  <c r="P98" i="13"/>
  <c r="O105" i="13"/>
  <c r="N93" i="13"/>
  <c r="L93" i="13"/>
  <c r="H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3" i="13"/>
  <c r="A2" i="13"/>
  <c r="O104" i="12"/>
  <c r="L104" i="12"/>
  <c r="G104" i="12"/>
  <c r="O103" i="12"/>
  <c r="L97" i="12"/>
  <c r="M97" i="12" s="1"/>
  <c r="G97" i="12"/>
  <c r="L96" i="12"/>
  <c r="G96" i="12"/>
  <c r="L95" i="12"/>
  <c r="G95" i="12"/>
  <c r="L94" i="12"/>
  <c r="M94" i="12" s="1"/>
  <c r="G94" i="12"/>
  <c r="L3" i="12"/>
  <c r="A3" i="12"/>
  <c r="A2" i="12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/>
  <c r="T91" i="10"/>
  <c r="D91" i="8"/>
  <c r="T90" i="10"/>
  <c r="T89" i="10"/>
  <c r="D89" i="8" s="1"/>
  <c r="T88" i="10"/>
  <c r="D88" i="8" s="1"/>
  <c r="T87" i="10"/>
  <c r="D87" i="8" s="1"/>
  <c r="T86" i="10"/>
  <c r="T85" i="10"/>
  <c r="D85" i="8"/>
  <c r="T84" i="10"/>
  <c r="D84" i="8"/>
  <c r="T83" i="10"/>
  <c r="D83" i="8"/>
  <c r="T82" i="10"/>
  <c r="T81" i="10"/>
  <c r="D81" i="8" s="1"/>
  <c r="T80" i="10"/>
  <c r="D80" i="8" s="1"/>
  <c r="T79" i="10"/>
  <c r="D79" i="8" s="1"/>
  <c r="T78" i="10"/>
  <c r="T77" i="10"/>
  <c r="D77" i="8"/>
  <c r="T76" i="10"/>
  <c r="D76" i="8"/>
  <c r="T75" i="10"/>
  <c r="D75" i="8"/>
  <c r="T74" i="10"/>
  <c r="T73" i="10"/>
  <c r="D73" i="8" s="1"/>
  <c r="T72" i="10"/>
  <c r="D72" i="8" s="1"/>
  <c r="T71" i="10"/>
  <c r="D71" i="8" s="1"/>
  <c r="T70" i="10"/>
  <c r="T69" i="10"/>
  <c r="D69" i="8"/>
  <c r="T68" i="10"/>
  <c r="D68" i="8"/>
  <c r="T67" i="10"/>
  <c r="D67" i="8"/>
  <c r="T66" i="10"/>
  <c r="T65" i="10"/>
  <c r="D65" i="8" s="1"/>
  <c r="T64" i="10"/>
  <c r="D64" i="8" s="1"/>
  <c r="T63" i="10"/>
  <c r="D63" i="8" s="1"/>
  <c r="T62" i="10"/>
  <c r="T61" i="10"/>
  <c r="D61" i="8"/>
  <c r="T60" i="10"/>
  <c r="D60" i="8"/>
  <c r="T59" i="10"/>
  <c r="D59" i="8"/>
  <c r="T58" i="10"/>
  <c r="T57" i="10"/>
  <c r="D57" i="8" s="1"/>
  <c r="T56" i="10"/>
  <c r="D56" i="8" s="1"/>
  <c r="T55" i="10"/>
  <c r="D55" i="8" s="1"/>
  <c r="T54" i="10"/>
  <c r="T53" i="10"/>
  <c r="D53" i="8"/>
  <c r="T52" i="10"/>
  <c r="D52" i="8"/>
  <c r="T51" i="10"/>
  <c r="D51" i="8"/>
  <c r="T50" i="10"/>
  <c r="T49" i="10"/>
  <c r="D49" i="8" s="1"/>
  <c r="T48" i="10"/>
  <c r="D48" i="8" s="1"/>
  <c r="T47" i="10"/>
  <c r="D47" i="8" s="1"/>
  <c r="T46" i="10"/>
  <c r="T45" i="10"/>
  <c r="D45" i="8"/>
  <c r="T44" i="10"/>
  <c r="D44" i="8"/>
  <c r="T43" i="10"/>
  <c r="D43" i="8"/>
  <c r="T42" i="10"/>
  <c r="T41" i="10"/>
  <c r="D41" i="8" s="1"/>
  <c r="T40" i="10"/>
  <c r="D40" i="8" s="1"/>
  <c r="T39" i="10"/>
  <c r="D39" i="8" s="1"/>
  <c r="T38" i="10"/>
  <c r="T37" i="10"/>
  <c r="D37" i="8"/>
  <c r="T36" i="10"/>
  <c r="D36" i="8"/>
  <c r="T35" i="10"/>
  <c r="D35" i="8"/>
  <c r="T34" i="10"/>
  <c r="T33" i="10"/>
  <c r="D33" i="8" s="1"/>
  <c r="T32" i="10"/>
  <c r="D32" i="8" s="1"/>
  <c r="T31" i="10"/>
  <c r="D31" i="8" s="1"/>
  <c r="T30" i="10"/>
  <c r="T29" i="10"/>
  <c r="D29" i="8"/>
  <c r="T28" i="10"/>
  <c r="D28" i="8"/>
  <c r="T27" i="10"/>
  <c r="D27" i="8"/>
  <c r="T26" i="10"/>
  <c r="T25" i="10"/>
  <c r="D25" i="8" s="1"/>
  <c r="T24" i="10"/>
  <c r="D24" i="8" s="1"/>
  <c r="T23" i="10"/>
  <c r="D23" i="8" s="1"/>
  <c r="T22" i="10"/>
  <c r="T21" i="10"/>
  <c r="D21" i="8"/>
  <c r="T20" i="10"/>
  <c r="D20" i="8"/>
  <c r="T19" i="10"/>
  <c r="D19" i="8"/>
  <c r="T18" i="10"/>
  <c r="T17" i="10"/>
  <c r="D17" i="8" s="1"/>
  <c r="T16" i="10"/>
  <c r="D16" i="8" s="1"/>
  <c r="T15" i="10"/>
  <c r="D15" i="8" s="1"/>
  <c r="T14" i="10"/>
  <c r="T13" i="10"/>
  <c r="D13" i="8"/>
  <c r="T12" i="10"/>
  <c r="D12" i="8"/>
  <c r="T11" i="10"/>
  <c r="D11" i="8"/>
  <c r="T10" i="10"/>
  <c r="T9" i="10"/>
  <c r="D9" i="8" s="1"/>
  <c r="T8" i="10"/>
  <c r="D8" i="8" s="1"/>
  <c r="T7" i="10"/>
  <c r="D7" i="8" s="1"/>
  <c r="T6" i="10"/>
  <c r="P100" i="9"/>
  <c r="K100" i="9"/>
  <c r="T98" i="9"/>
  <c r="T95" i="9"/>
  <c r="T94" i="9"/>
  <c r="R93" i="9"/>
  <c r="R96" i="9" s="1"/>
  <c r="Q93" i="9"/>
  <c r="Q96" i="9" s="1"/>
  <c r="P93" i="9"/>
  <c r="P96" i="9" s="1"/>
  <c r="O93" i="9"/>
  <c r="O96" i="9" s="1"/>
  <c r="N93" i="9"/>
  <c r="N96" i="9" s="1"/>
  <c r="M93" i="9"/>
  <c r="M96" i="9" s="1"/>
  <c r="L93" i="9"/>
  <c r="L96" i="9" s="1"/>
  <c r="K99" i="9"/>
  <c r="J99" i="9"/>
  <c r="I99" i="9"/>
  <c r="H93" i="9"/>
  <c r="H96" i="9" s="1"/>
  <c r="T92" i="9"/>
  <c r="G92" i="9"/>
  <c r="E92" i="9"/>
  <c r="T91" i="9"/>
  <c r="G91" i="9"/>
  <c r="E91" i="9"/>
  <c r="T90" i="9"/>
  <c r="G90" i="9"/>
  <c r="E90" i="9"/>
  <c r="T89" i="9"/>
  <c r="G89" i="9"/>
  <c r="E89" i="9"/>
  <c r="T88" i="9"/>
  <c r="G88" i="9"/>
  <c r="E88" i="9"/>
  <c r="T87" i="9"/>
  <c r="G87" i="9"/>
  <c r="E87" i="9"/>
  <c r="T86" i="9"/>
  <c r="G86" i="9"/>
  <c r="E86" i="9"/>
  <c r="T85" i="9"/>
  <c r="G85" i="9"/>
  <c r="E85" i="9"/>
  <c r="T84" i="9"/>
  <c r="G84" i="9"/>
  <c r="E84" i="9"/>
  <c r="T83" i="9"/>
  <c r="G83" i="9"/>
  <c r="E83" i="9"/>
  <c r="T82" i="9"/>
  <c r="G82" i="9"/>
  <c r="E82" i="9"/>
  <c r="T81" i="9"/>
  <c r="G81" i="9"/>
  <c r="E81" i="9"/>
  <c r="T80" i="9"/>
  <c r="G80" i="9"/>
  <c r="E80" i="9"/>
  <c r="T79" i="9"/>
  <c r="G79" i="9"/>
  <c r="E79" i="9"/>
  <c r="T78" i="9"/>
  <c r="G78" i="9"/>
  <c r="E78" i="9"/>
  <c r="T77" i="9"/>
  <c r="G77" i="9"/>
  <c r="E77" i="9"/>
  <c r="T76" i="9"/>
  <c r="G76" i="9"/>
  <c r="E76" i="9"/>
  <c r="T75" i="9"/>
  <c r="G75" i="9"/>
  <c r="E75" i="9"/>
  <c r="T74" i="9"/>
  <c r="G74" i="9"/>
  <c r="E74" i="9"/>
  <c r="E74" i="3" s="1"/>
  <c r="T73" i="9"/>
  <c r="G73" i="9"/>
  <c r="E73" i="9"/>
  <c r="T72" i="9"/>
  <c r="G72" i="9"/>
  <c r="E72" i="9"/>
  <c r="T71" i="9"/>
  <c r="G71" i="9"/>
  <c r="E71" i="9"/>
  <c r="T70" i="9"/>
  <c r="G70" i="9"/>
  <c r="E70" i="9"/>
  <c r="E70" i="3" s="1"/>
  <c r="T69" i="9"/>
  <c r="G69" i="9"/>
  <c r="E69" i="9"/>
  <c r="T68" i="9"/>
  <c r="G68" i="9"/>
  <c r="E68" i="9"/>
  <c r="T67" i="9"/>
  <c r="G67" i="9"/>
  <c r="E67" i="9"/>
  <c r="T66" i="9"/>
  <c r="G66" i="9"/>
  <c r="E66" i="9"/>
  <c r="E66" i="3" s="1"/>
  <c r="T65" i="9"/>
  <c r="G65" i="9"/>
  <c r="E65" i="9"/>
  <c r="T64" i="9"/>
  <c r="G64" i="9"/>
  <c r="E64" i="9"/>
  <c r="T63" i="9"/>
  <c r="G63" i="9"/>
  <c r="E63" i="9"/>
  <c r="T62" i="9"/>
  <c r="G62" i="9"/>
  <c r="E62" i="9"/>
  <c r="E62" i="3" s="1"/>
  <c r="T61" i="9"/>
  <c r="G61" i="9"/>
  <c r="G61" i="3" s="1"/>
  <c r="E61" i="9"/>
  <c r="T60" i="9"/>
  <c r="G60" i="9"/>
  <c r="E60" i="9"/>
  <c r="T59" i="9"/>
  <c r="G59" i="9"/>
  <c r="E59" i="9"/>
  <c r="T58" i="9"/>
  <c r="G58" i="9"/>
  <c r="E58" i="9"/>
  <c r="E58" i="3" s="1"/>
  <c r="T57" i="9"/>
  <c r="G57" i="9"/>
  <c r="G57" i="3" s="1"/>
  <c r="E57" i="9"/>
  <c r="T56" i="9"/>
  <c r="G56" i="9"/>
  <c r="E56" i="9"/>
  <c r="T55" i="9"/>
  <c r="G55" i="9"/>
  <c r="E55" i="9"/>
  <c r="T54" i="9"/>
  <c r="G54" i="9"/>
  <c r="E54" i="9"/>
  <c r="E54" i="3" s="1"/>
  <c r="T53" i="9"/>
  <c r="G53" i="9"/>
  <c r="G53" i="3" s="1"/>
  <c r="E53" i="9"/>
  <c r="T52" i="9"/>
  <c r="G52" i="9"/>
  <c r="E52" i="9"/>
  <c r="E52" i="3" s="1"/>
  <c r="T51" i="9"/>
  <c r="G51" i="9"/>
  <c r="E51" i="9"/>
  <c r="T50" i="9"/>
  <c r="G50" i="9"/>
  <c r="E50" i="9"/>
  <c r="E50" i="3" s="1"/>
  <c r="T49" i="9"/>
  <c r="G49" i="9"/>
  <c r="E49" i="9"/>
  <c r="T48" i="9"/>
  <c r="G48" i="9"/>
  <c r="E48" i="9"/>
  <c r="E48" i="3" s="1"/>
  <c r="T47" i="9"/>
  <c r="G47" i="9"/>
  <c r="E47" i="9"/>
  <c r="T46" i="9"/>
  <c r="G46" i="9"/>
  <c r="E46" i="9"/>
  <c r="T45" i="9"/>
  <c r="G45" i="9"/>
  <c r="E45" i="9"/>
  <c r="T44" i="9"/>
  <c r="G44" i="9"/>
  <c r="E44" i="9"/>
  <c r="T43" i="9"/>
  <c r="G43" i="9"/>
  <c r="E43" i="9"/>
  <c r="T42" i="9"/>
  <c r="G42" i="9"/>
  <c r="E42" i="9"/>
  <c r="T41" i="9"/>
  <c r="G41" i="9"/>
  <c r="G41" i="3" s="1"/>
  <c r="E41" i="9"/>
  <c r="T40" i="9"/>
  <c r="G40" i="9"/>
  <c r="E40" i="9"/>
  <c r="T39" i="9"/>
  <c r="G39" i="9"/>
  <c r="E39" i="9"/>
  <c r="T38" i="9"/>
  <c r="G38" i="9"/>
  <c r="E38" i="9"/>
  <c r="T37" i="9"/>
  <c r="G37" i="9"/>
  <c r="G37" i="3" s="1"/>
  <c r="E37" i="9"/>
  <c r="T36" i="9"/>
  <c r="G36" i="9"/>
  <c r="E36" i="9"/>
  <c r="T35" i="9"/>
  <c r="G35" i="9"/>
  <c r="E35" i="9"/>
  <c r="T34" i="9"/>
  <c r="G34" i="9"/>
  <c r="E34" i="9"/>
  <c r="T33" i="9"/>
  <c r="G33" i="9"/>
  <c r="G33" i="3" s="1"/>
  <c r="E33" i="9"/>
  <c r="T32" i="9"/>
  <c r="G32" i="9"/>
  <c r="E32" i="9"/>
  <c r="T31" i="9"/>
  <c r="G31" i="9"/>
  <c r="E31" i="9"/>
  <c r="T30" i="9"/>
  <c r="G30" i="9"/>
  <c r="E30" i="9"/>
  <c r="T29" i="9"/>
  <c r="G29" i="9"/>
  <c r="G29" i="3" s="1"/>
  <c r="E29" i="9"/>
  <c r="T28" i="9"/>
  <c r="G28" i="9"/>
  <c r="E28" i="9"/>
  <c r="T27" i="9"/>
  <c r="G27" i="9"/>
  <c r="G27" i="3" s="1"/>
  <c r="E27" i="9"/>
  <c r="T26" i="9"/>
  <c r="G26" i="9"/>
  <c r="E26" i="9"/>
  <c r="T25" i="9"/>
  <c r="G25" i="9"/>
  <c r="G25" i="3" s="1"/>
  <c r="E25" i="9"/>
  <c r="T24" i="9"/>
  <c r="G24" i="9"/>
  <c r="E24" i="9"/>
  <c r="T23" i="9"/>
  <c r="G23" i="9"/>
  <c r="G23" i="3" s="1"/>
  <c r="E23" i="9"/>
  <c r="T22" i="9"/>
  <c r="G22" i="9"/>
  <c r="E22" i="9"/>
  <c r="E22" i="3" s="1"/>
  <c r="T21" i="9"/>
  <c r="G21" i="9"/>
  <c r="E21" i="9"/>
  <c r="T20" i="9"/>
  <c r="G20" i="9"/>
  <c r="E20" i="9"/>
  <c r="T19" i="9"/>
  <c r="G19" i="9"/>
  <c r="G19" i="3" s="1"/>
  <c r="E19" i="9"/>
  <c r="T18" i="9"/>
  <c r="G18" i="9"/>
  <c r="E18" i="9"/>
  <c r="T17" i="9"/>
  <c r="G17" i="9"/>
  <c r="G17" i="3" s="1"/>
  <c r="E17" i="9"/>
  <c r="T16" i="9"/>
  <c r="G16" i="9"/>
  <c r="E16" i="9"/>
  <c r="T15" i="9"/>
  <c r="G15" i="9"/>
  <c r="G15" i="3" s="1"/>
  <c r="E15" i="9"/>
  <c r="T14" i="9"/>
  <c r="G14" i="9"/>
  <c r="E14" i="9"/>
  <c r="E14" i="3" s="1"/>
  <c r="T13" i="9"/>
  <c r="G13" i="9"/>
  <c r="G13" i="3" s="1"/>
  <c r="E13" i="9"/>
  <c r="T12" i="9"/>
  <c r="G12" i="9"/>
  <c r="E12" i="9"/>
  <c r="T11" i="9"/>
  <c r="G11" i="9"/>
  <c r="G11" i="3" s="1"/>
  <c r="E11" i="9"/>
  <c r="T10" i="9"/>
  <c r="G10" i="9"/>
  <c r="E10" i="9"/>
  <c r="T9" i="9"/>
  <c r="G9" i="9"/>
  <c r="G9" i="3" s="1"/>
  <c r="E9" i="9"/>
  <c r="T8" i="9"/>
  <c r="G8" i="9"/>
  <c r="E8" i="9"/>
  <c r="T7" i="9"/>
  <c r="G7" i="9"/>
  <c r="G7" i="3" s="1"/>
  <c r="E7" i="9"/>
  <c r="T6" i="9"/>
  <c r="G6" i="9"/>
  <c r="A3" i="9"/>
  <c r="A2" i="9"/>
  <c r="O98" i="8"/>
  <c r="L98" i="8"/>
  <c r="G98" i="8"/>
  <c r="O97" i="8"/>
  <c r="O96" i="8"/>
  <c r="O95" i="8"/>
  <c r="L95" i="8"/>
  <c r="G95" i="8"/>
  <c r="L94" i="8"/>
  <c r="G94" i="8"/>
  <c r="L92" i="8"/>
  <c r="K92" i="8"/>
  <c r="G92" i="8"/>
  <c r="F92" i="8"/>
  <c r="L91" i="8"/>
  <c r="K91" i="8"/>
  <c r="G91" i="8"/>
  <c r="F91" i="8"/>
  <c r="L90" i="8"/>
  <c r="K90" i="8"/>
  <c r="G90" i="8"/>
  <c r="F90" i="8"/>
  <c r="D90" i="8"/>
  <c r="L89" i="8"/>
  <c r="K89" i="8"/>
  <c r="N89" i="8" s="1"/>
  <c r="G89" i="8"/>
  <c r="F89" i="8"/>
  <c r="I89" i="8" s="1"/>
  <c r="L88" i="8"/>
  <c r="K88" i="8"/>
  <c r="G88" i="8"/>
  <c r="F88" i="8"/>
  <c r="L87" i="8"/>
  <c r="K87" i="8"/>
  <c r="G87" i="8"/>
  <c r="F87" i="8"/>
  <c r="L86" i="8"/>
  <c r="K86" i="8"/>
  <c r="G86" i="8"/>
  <c r="F86" i="8"/>
  <c r="D86" i="8"/>
  <c r="L85" i="8"/>
  <c r="N85" i="8" s="1"/>
  <c r="K85" i="8"/>
  <c r="G85" i="8"/>
  <c r="I85" i="8" s="1"/>
  <c r="F85" i="8"/>
  <c r="L84" i="8"/>
  <c r="K84" i="8"/>
  <c r="G84" i="8"/>
  <c r="F84" i="8"/>
  <c r="L83" i="8"/>
  <c r="N83" i="8" s="1"/>
  <c r="K83" i="8"/>
  <c r="G83" i="8"/>
  <c r="F83" i="8"/>
  <c r="L82" i="8"/>
  <c r="K82" i="8"/>
  <c r="G82" i="8"/>
  <c r="F82" i="8"/>
  <c r="D82" i="8"/>
  <c r="L81" i="8"/>
  <c r="K81" i="8"/>
  <c r="G81" i="8"/>
  <c r="F81" i="8"/>
  <c r="L80" i="8"/>
  <c r="K80" i="8"/>
  <c r="G80" i="8"/>
  <c r="F80" i="8"/>
  <c r="L79" i="8"/>
  <c r="K79" i="8"/>
  <c r="N79" i="8" s="1"/>
  <c r="G79" i="8"/>
  <c r="F79" i="8"/>
  <c r="L78" i="8"/>
  <c r="K78" i="8"/>
  <c r="G78" i="8"/>
  <c r="F78" i="8"/>
  <c r="D78" i="8"/>
  <c r="L77" i="8"/>
  <c r="N77" i="8" s="1"/>
  <c r="K77" i="8"/>
  <c r="G77" i="8"/>
  <c r="F77" i="8"/>
  <c r="L76" i="8"/>
  <c r="K76" i="8"/>
  <c r="G76" i="8"/>
  <c r="F76" i="8"/>
  <c r="L75" i="8"/>
  <c r="N75" i="8" s="1"/>
  <c r="K75" i="8"/>
  <c r="G75" i="8"/>
  <c r="I75" i="8" s="1"/>
  <c r="F75" i="8"/>
  <c r="L74" i="8"/>
  <c r="K74" i="8"/>
  <c r="G74" i="8"/>
  <c r="F74" i="8"/>
  <c r="D74" i="8"/>
  <c r="L73" i="8"/>
  <c r="K73" i="8"/>
  <c r="G73" i="8"/>
  <c r="F73" i="8"/>
  <c r="L72" i="8"/>
  <c r="K72" i="8"/>
  <c r="G72" i="8"/>
  <c r="F72" i="8"/>
  <c r="L71" i="8"/>
  <c r="K71" i="8"/>
  <c r="N71" i="8" s="1"/>
  <c r="G71" i="8"/>
  <c r="F71" i="8"/>
  <c r="L70" i="8"/>
  <c r="K70" i="8"/>
  <c r="G70" i="8"/>
  <c r="F70" i="8"/>
  <c r="D70" i="8"/>
  <c r="L69" i="8"/>
  <c r="K69" i="8"/>
  <c r="G69" i="8"/>
  <c r="F69" i="8"/>
  <c r="L68" i="8"/>
  <c r="K68" i="8"/>
  <c r="G68" i="8"/>
  <c r="F68" i="8"/>
  <c r="L67" i="8"/>
  <c r="N67" i="8" s="1"/>
  <c r="K67" i="8"/>
  <c r="G67" i="8"/>
  <c r="H67" i="8" s="1"/>
  <c r="F67" i="8"/>
  <c r="L66" i="8"/>
  <c r="K66" i="8"/>
  <c r="G66" i="8"/>
  <c r="F66" i="8"/>
  <c r="D66" i="8"/>
  <c r="L65" i="8"/>
  <c r="K65" i="8"/>
  <c r="G65" i="8"/>
  <c r="F65" i="8"/>
  <c r="I65" i="8" s="1"/>
  <c r="L64" i="8"/>
  <c r="K64" i="8"/>
  <c r="G64" i="8"/>
  <c r="F64" i="8"/>
  <c r="L63" i="8"/>
  <c r="K63" i="8"/>
  <c r="N63" i="8" s="1"/>
  <c r="G63" i="8"/>
  <c r="F63" i="8"/>
  <c r="L62" i="8"/>
  <c r="K62" i="8"/>
  <c r="G62" i="8"/>
  <c r="F62" i="8"/>
  <c r="D62" i="8"/>
  <c r="L61" i="8"/>
  <c r="N61" i="8" s="1"/>
  <c r="K61" i="8"/>
  <c r="G61" i="8"/>
  <c r="H61" i="8" s="1"/>
  <c r="F61" i="8"/>
  <c r="L60" i="8"/>
  <c r="K60" i="8"/>
  <c r="G60" i="8"/>
  <c r="F60" i="8"/>
  <c r="L59" i="8"/>
  <c r="N59" i="8" s="1"/>
  <c r="K59" i="8"/>
  <c r="G59" i="8"/>
  <c r="H59" i="8" s="1"/>
  <c r="F59" i="8"/>
  <c r="L58" i="8"/>
  <c r="M58" i="8" s="1"/>
  <c r="K58" i="8"/>
  <c r="G58" i="8"/>
  <c r="I58" i="8" s="1"/>
  <c r="F58" i="8"/>
  <c r="D58" i="8"/>
  <c r="L57" i="8"/>
  <c r="K57" i="8"/>
  <c r="N57" i="8" s="1"/>
  <c r="G57" i="8"/>
  <c r="F57" i="8"/>
  <c r="I57" i="8" s="1"/>
  <c r="L56" i="8"/>
  <c r="K56" i="8"/>
  <c r="G56" i="8"/>
  <c r="F56" i="8"/>
  <c r="I56" i="8" s="1"/>
  <c r="L55" i="8"/>
  <c r="K55" i="8"/>
  <c r="N55" i="8" s="1"/>
  <c r="G55" i="8"/>
  <c r="F55" i="8"/>
  <c r="I55" i="8" s="1"/>
  <c r="L54" i="8"/>
  <c r="K54" i="8"/>
  <c r="G54" i="8"/>
  <c r="F54" i="8"/>
  <c r="D54" i="8"/>
  <c r="L53" i="8"/>
  <c r="N53" i="8" s="1"/>
  <c r="K53" i="8"/>
  <c r="G53" i="8"/>
  <c r="F53" i="8"/>
  <c r="L52" i="8"/>
  <c r="K52" i="8"/>
  <c r="G52" i="8"/>
  <c r="F52" i="8"/>
  <c r="L51" i="8"/>
  <c r="M51" i="8" s="1"/>
  <c r="K51" i="8"/>
  <c r="G51" i="8"/>
  <c r="I51" i="8" s="1"/>
  <c r="F51" i="8"/>
  <c r="L50" i="8"/>
  <c r="M50" i="8" s="1"/>
  <c r="K50" i="8"/>
  <c r="G50" i="8"/>
  <c r="I50" i="8" s="1"/>
  <c r="F50" i="8"/>
  <c r="D50" i="8"/>
  <c r="L49" i="8"/>
  <c r="K49" i="8"/>
  <c r="G49" i="8"/>
  <c r="F49" i="8"/>
  <c r="I49" i="8" s="1"/>
  <c r="L48" i="8"/>
  <c r="K48" i="8"/>
  <c r="G48" i="8"/>
  <c r="F48" i="8"/>
  <c r="L47" i="8"/>
  <c r="K47" i="8"/>
  <c r="G47" i="8"/>
  <c r="F47" i="8"/>
  <c r="L46" i="8"/>
  <c r="K46" i="8"/>
  <c r="N46" i="8" s="1"/>
  <c r="G46" i="8"/>
  <c r="F46" i="8"/>
  <c r="I46" i="8" s="1"/>
  <c r="D46" i="8"/>
  <c r="L45" i="8"/>
  <c r="K45" i="8"/>
  <c r="G45" i="8"/>
  <c r="F45" i="8"/>
  <c r="L44" i="8"/>
  <c r="N44" i="8" s="1"/>
  <c r="K44" i="8"/>
  <c r="G44" i="8"/>
  <c r="H44" i="8" s="1"/>
  <c r="F44" i="8"/>
  <c r="L43" i="8"/>
  <c r="M43" i="8" s="1"/>
  <c r="K43" i="8"/>
  <c r="G43" i="8"/>
  <c r="F43" i="8"/>
  <c r="L42" i="8"/>
  <c r="N42" i="8" s="1"/>
  <c r="K42" i="8"/>
  <c r="G42" i="8"/>
  <c r="I42" i="8" s="1"/>
  <c r="F42" i="8"/>
  <c r="D42" i="8"/>
  <c r="L41" i="8"/>
  <c r="K41" i="8"/>
  <c r="G41" i="8"/>
  <c r="F41" i="8"/>
  <c r="I41" i="8" s="1"/>
  <c r="L40" i="8"/>
  <c r="K40" i="8"/>
  <c r="N40" i="8" s="1"/>
  <c r="G40" i="8"/>
  <c r="F40" i="8"/>
  <c r="I40" i="8" s="1"/>
  <c r="L39" i="8"/>
  <c r="K39" i="8"/>
  <c r="G39" i="8"/>
  <c r="F39" i="8"/>
  <c r="L38" i="8"/>
  <c r="K38" i="8"/>
  <c r="N38" i="8" s="1"/>
  <c r="G38" i="8"/>
  <c r="F38" i="8"/>
  <c r="I38" i="8" s="1"/>
  <c r="D38" i="8"/>
  <c r="L37" i="8"/>
  <c r="K37" i="8"/>
  <c r="G37" i="8"/>
  <c r="F37" i="8"/>
  <c r="L36" i="8"/>
  <c r="M36" i="8" s="1"/>
  <c r="K36" i="8"/>
  <c r="G36" i="8"/>
  <c r="I36" i="8" s="1"/>
  <c r="F36" i="8"/>
  <c r="L35" i="8"/>
  <c r="M35" i="8" s="1"/>
  <c r="K35" i="8"/>
  <c r="G35" i="8"/>
  <c r="I35" i="8" s="1"/>
  <c r="F35" i="8"/>
  <c r="L34" i="8"/>
  <c r="N34" i="8" s="1"/>
  <c r="K34" i="8"/>
  <c r="G34" i="8"/>
  <c r="F34" i="8"/>
  <c r="D34" i="8"/>
  <c r="L33" i="8"/>
  <c r="K33" i="8"/>
  <c r="G33" i="8"/>
  <c r="F33" i="8"/>
  <c r="I33" i="8" s="1"/>
  <c r="L32" i="8"/>
  <c r="K32" i="8"/>
  <c r="G32" i="8"/>
  <c r="F32" i="8"/>
  <c r="I32" i="8" s="1"/>
  <c r="L31" i="8"/>
  <c r="K31" i="8"/>
  <c r="G31" i="8"/>
  <c r="F31" i="8"/>
  <c r="I31" i="8" s="1"/>
  <c r="L30" i="8"/>
  <c r="K30" i="8"/>
  <c r="G30" i="8"/>
  <c r="F30" i="8"/>
  <c r="I30" i="8" s="1"/>
  <c r="D30" i="8"/>
  <c r="L29" i="8"/>
  <c r="K29" i="8"/>
  <c r="G29" i="8"/>
  <c r="I29" i="8" s="1"/>
  <c r="F29" i="8"/>
  <c r="L28" i="8"/>
  <c r="N28" i="8" s="1"/>
  <c r="K28" i="8"/>
  <c r="G28" i="8"/>
  <c r="I28" i="8" s="1"/>
  <c r="F28" i="8"/>
  <c r="L27" i="8"/>
  <c r="M27" i="8" s="1"/>
  <c r="K27" i="8"/>
  <c r="G27" i="8"/>
  <c r="H27" i="8" s="1"/>
  <c r="F27" i="8"/>
  <c r="L26" i="8"/>
  <c r="M26" i="8" s="1"/>
  <c r="K26" i="8"/>
  <c r="G26" i="8"/>
  <c r="I26" i="8" s="1"/>
  <c r="F26" i="8"/>
  <c r="D26" i="8"/>
  <c r="L25" i="8"/>
  <c r="K25" i="8"/>
  <c r="G25" i="8"/>
  <c r="F25" i="8"/>
  <c r="L24" i="8"/>
  <c r="K24" i="8"/>
  <c r="G24" i="8"/>
  <c r="F24" i="8"/>
  <c r="I24" i="8" s="1"/>
  <c r="L23" i="8"/>
  <c r="K23" i="8"/>
  <c r="G23" i="8"/>
  <c r="F23" i="8"/>
  <c r="I23" i="8" s="1"/>
  <c r="L22" i="8"/>
  <c r="K22" i="8"/>
  <c r="N22" i="8" s="1"/>
  <c r="G22" i="8"/>
  <c r="F22" i="8"/>
  <c r="D22" i="8"/>
  <c r="L21" i="8"/>
  <c r="N21" i="8" s="1"/>
  <c r="K21" i="8"/>
  <c r="G21" i="8"/>
  <c r="I21" i="8" s="1"/>
  <c r="F21" i="8"/>
  <c r="L20" i="8"/>
  <c r="M20" i="8" s="1"/>
  <c r="K20" i="8"/>
  <c r="G20" i="8"/>
  <c r="H20" i="8" s="1"/>
  <c r="F20" i="8"/>
  <c r="L19" i="8"/>
  <c r="M19" i="8" s="1"/>
  <c r="K19" i="8"/>
  <c r="G19" i="8"/>
  <c r="F19" i="8"/>
  <c r="L18" i="8"/>
  <c r="N18" i="8" s="1"/>
  <c r="K18" i="8"/>
  <c r="G18" i="8"/>
  <c r="H18" i="8" s="1"/>
  <c r="F18" i="8"/>
  <c r="D18" i="8"/>
  <c r="L17" i="8"/>
  <c r="K17" i="8"/>
  <c r="G17" i="8"/>
  <c r="F17" i="8"/>
  <c r="I17" i="8" s="1"/>
  <c r="L16" i="8"/>
  <c r="K16" i="8"/>
  <c r="N16" i="8" s="1"/>
  <c r="G16" i="8"/>
  <c r="F16" i="8"/>
  <c r="L15" i="8"/>
  <c r="K15" i="8"/>
  <c r="G15" i="8"/>
  <c r="F15" i="8"/>
  <c r="I15" i="8" s="1"/>
  <c r="L14" i="8"/>
  <c r="K14" i="8"/>
  <c r="G14" i="8"/>
  <c r="F14" i="8"/>
  <c r="D14" i="8"/>
  <c r="L13" i="8"/>
  <c r="N13" i="8" s="1"/>
  <c r="K13" i="8"/>
  <c r="G13" i="8"/>
  <c r="F13" i="8"/>
  <c r="L12" i="8"/>
  <c r="N12" i="8" s="1"/>
  <c r="K12" i="8"/>
  <c r="G12" i="8"/>
  <c r="H12" i="8" s="1"/>
  <c r="F12" i="8"/>
  <c r="L11" i="8"/>
  <c r="M11" i="8" s="1"/>
  <c r="K11" i="8"/>
  <c r="G11" i="8"/>
  <c r="I11" i="8" s="1"/>
  <c r="F11" i="8"/>
  <c r="L10" i="8"/>
  <c r="M10" i="8" s="1"/>
  <c r="K10" i="8"/>
  <c r="G10" i="8"/>
  <c r="F10" i="8"/>
  <c r="D10" i="8"/>
  <c r="L9" i="8"/>
  <c r="K9" i="8"/>
  <c r="G9" i="8"/>
  <c r="F9" i="8"/>
  <c r="L8" i="8"/>
  <c r="K8" i="8"/>
  <c r="G8" i="8"/>
  <c r="F8" i="8"/>
  <c r="I8" i="8" s="1"/>
  <c r="L7" i="8"/>
  <c r="K7" i="8"/>
  <c r="G7" i="8"/>
  <c r="F7" i="8"/>
  <c r="I7" i="8" s="1"/>
  <c r="L6" i="8"/>
  <c r="K6" i="8"/>
  <c r="N6" i="8" s="1"/>
  <c r="G6" i="8"/>
  <c r="F6" i="8"/>
  <c r="D6" i="8"/>
  <c r="L3" i="8"/>
  <c r="A3" i="8"/>
  <c r="A2" i="8"/>
  <c r="T97" i="5"/>
  <c r="T94" i="5"/>
  <c r="R93" i="5"/>
  <c r="R95" i="5"/>
  <c r="Q93" i="5"/>
  <c r="Q95" i="5" s="1"/>
  <c r="Q98" i="5" s="1"/>
  <c r="P93" i="5"/>
  <c r="P95" i="5" s="1"/>
  <c r="O93" i="5"/>
  <c r="N93" i="5"/>
  <c r="L93" i="5"/>
  <c r="K98" i="5"/>
  <c r="J98" i="5"/>
  <c r="H98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A3" i="5"/>
  <c r="A2" i="5"/>
  <c r="L97" i="4"/>
  <c r="G97" i="4"/>
  <c r="L94" i="4"/>
  <c r="G94" i="4"/>
  <c r="L92" i="4"/>
  <c r="K92" i="4"/>
  <c r="N92" i="4" s="1"/>
  <c r="G92" i="4"/>
  <c r="L91" i="4"/>
  <c r="N91" i="4" s="1"/>
  <c r="K91" i="4"/>
  <c r="G91" i="4"/>
  <c r="I91" i="4" s="1"/>
  <c r="L90" i="4"/>
  <c r="K90" i="4"/>
  <c r="G90" i="4"/>
  <c r="L89" i="4"/>
  <c r="N89" i="4" s="1"/>
  <c r="K89" i="4"/>
  <c r="G89" i="4"/>
  <c r="L88" i="4"/>
  <c r="K88" i="4"/>
  <c r="N88" i="4" s="1"/>
  <c r="G88" i="4"/>
  <c r="L87" i="4"/>
  <c r="N87" i="4" s="1"/>
  <c r="K87" i="4"/>
  <c r="G87" i="4"/>
  <c r="H87" i="4" s="1"/>
  <c r="L86" i="4"/>
  <c r="K86" i="4"/>
  <c r="G86" i="4"/>
  <c r="L85" i="4"/>
  <c r="M85" i="4" s="1"/>
  <c r="K85" i="4"/>
  <c r="G85" i="4"/>
  <c r="I85" i="4" s="1"/>
  <c r="L84" i="4"/>
  <c r="K84" i="4"/>
  <c r="N84" i="4" s="1"/>
  <c r="G84" i="4"/>
  <c r="L83" i="4"/>
  <c r="N83" i="4" s="1"/>
  <c r="K83" i="4"/>
  <c r="G83" i="4"/>
  <c r="H83" i="4" s="1"/>
  <c r="L82" i="4"/>
  <c r="K82" i="4"/>
  <c r="N82" i="4" s="1"/>
  <c r="G82" i="4"/>
  <c r="L81" i="4"/>
  <c r="N81" i="4" s="1"/>
  <c r="K81" i="4"/>
  <c r="G81" i="4"/>
  <c r="L80" i="4"/>
  <c r="K80" i="4"/>
  <c r="G80" i="4"/>
  <c r="L79" i="4"/>
  <c r="K79" i="4"/>
  <c r="G79" i="4"/>
  <c r="I79" i="4" s="1"/>
  <c r="L78" i="4"/>
  <c r="K78" i="4"/>
  <c r="G78" i="4"/>
  <c r="L77" i="4"/>
  <c r="N77" i="4" s="1"/>
  <c r="K77" i="4"/>
  <c r="G77" i="4"/>
  <c r="I77" i="4" s="1"/>
  <c r="L76" i="4"/>
  <c r="K76" i="4"/>
  <c r="N76" i="4" s="1"/>
  <c r="G76" i="4"/>
  <c r="L75" i="4"/>
  <c r="M75" i="4" s="1"/>
  <c r="K75" i="4"/>
  <c r="G75" i="4"/>
  <c r="I75" i="4" s="1"/>
  <c r="L74" i="4"/>
  <c r="K74" i="4"/>
  <c r="G74" i="4"/>
  <c r="L73" i="4"/>
  <c r="N73" i="4" s="1"/>
  <c r="K73" i="4"/>
  <c r="G73" i="4"/>
  <c r="H73" i="4" s="1"/>
  <c r="L72" i="4"/>
  <c r="K72" i="4"/>
  <c r="G72" i="4"/>
  <c r="L71" i="4"/>
  <c r="K71" i="4"/>
  <c r="G71" i="4"/>
  <c r="H71" i="4" s="1"/>
  <c r="L70" i="4"/>
  <c r="K70" i="4"/>
  <c r="G70" i="4"/>
  <c r="L69" i="4"/>
  <c r="M69" i="4" s="1"/>
  <c r="K69" i="4"/>
  <c r="G69" i="4"/>
  <c r="H69" i="4" s="1"/>
  <c r="L68" i="4"/>
  <c r="K68" i="4"/>
  <c r="G68" i="4"/>
  <c r="L67" i="4"/>
  <c r="M67" i="4" s="1"/>
  <c r="K67" i="4"/>
  <c r="G67" i="4"/>
  <c r="I67" i="4" s="1"/>
  <c r="L66" i="4"/>
  <c r="K66" i="4"/>
  <c r="G66" i="4"/>
  <c r="L65" i="4"/>
  <c r="M65" i="4" s="1"/>
  <c r="K65" i="4"/>
  <c r="G65" i="4"/>
  <c r="L64" i="4"/>
  <c r="K64" i="4"/>
  <c r="N64" i="4" s="1"/>
  <c r="G64" i="4"/>
  <c r="L63" i="4"/>
  <c r="M63" i="4" s="1"/>
  <c r="K63" i="4"/>
  <c r="G63" i="4"/>
  <c r="I63" i="4" s="1"/>
  <c r="L62" i="4"/>
  <c r="K62" i="4"/>
  <c r="G62" i="4"/>
  <c r="L61" i="4"/>
  <c r="M61" i="4" s="1"/>
  <c r="K61" i="4"/>
  <c r="G61" i="4"/>
  <c r="I61" i="4" s="1"/>
  <c r="L60" i="4"/>
  <c r="K60" i="4"/>
  <c r="N60" i="4" s="1"/>
  <c r="G60" i="4"/>
  <c r="L59" i="4"/>
  <c r="M59" i="4" s="1"/>
  <c r="K59" i="4"/>
  <c r="G59" i="4"/>
  <c r="I59" i="4" s="1"/>
  <c r="L58" i="4"/>
  <c r="K58" i="4"/>
  <c r="N58" i="4" s="1"/>
  <c r="G58" i="4"/>
  <c r="L57" i="4"/>
  <c r="N57" i="4" s="1"/>
  <c r="K57" i="4"/>
  <c r="G57" i="4"/>
  <c r="H57" i="4" s="1"/>
  <c r="L56" i="4"/>
  <c r="K56" i="4"/>
  <c r="N56" i="4" s="1"/>
  <c r="G56" i="4"/>
  <c r="L55" i="4"/>
  <c r="M55" i="4" s="1"/>
  <c r="K55" i="4"/>
  <c r="G55" i="4"/>
  <c r="H55" i="4" s="1"/>
  <c r="L54" i="4"/>
  <c r="K54" i="4"/>
  <c r="N54" i="4" s="1"/>
  <c r="G54" i="4"/>
  <c r="L53" i="4"/>
  <c r="M53" i="4" s="1"/>
  <c r="K53" i="4"/>
  <c r="G53" i="4"/>
  <c r="H53" i="4" s="1"/>
  <c r="L52" i="4"/>
  <c r="K52" i="4"/>
  <c r="N52" i="4" s="1"/>
  <c r="G52" i="4"/>
  <c r="L51" i="4"/>
  <c r="M51" i="4" s="1"/>
  <c r="K51" i="4"/>
  <c r="G51" i="4"/>
  <c r="H51" i="4" s="1"/>
  <c r="L50" i="4"/>
  <c r="K50" i="4"/>
  <c r="G50" i="4"/>
  <c r="H50" i="4" s="1"/>
  <c r="L49" i="4"/>
  <c r="M49" i="4" s="1"/>
  <c r="K49" i="4"/>
  <c r="G49" i="4"/>
  <c r="H49" i="4" s="1"/>
  <c r="L48" i="4"/>
  <c r="K48" i="4"/>
  <c r="G48" i="4"/>
  <c r="L47" i="4"/>
  <c r="K47" i="4"/>
  <c r="G47" i="4"/>
  <c r="I47" i="4" s="1"/>
  <c r="L46" i="4"/>
  <c r="K46" i="4"/>
  <c r="N46" i="4" s="1"/>
  <c r="G46" i="4"/>
  <c r="H46" i="4" s="1"/>
  <c r="L45" i="4"/>
  <c r="M45" i="4" s="1"/>
  <c r="K45" i="4"/>
  <c r="G45" i="4"/>
  <c r="I45" i="4" s="1"/>
  <c r="L44" i="4"/>
  <c r="M44" i="4" s="1"/>
  <c r="K44" i="4"/>
  <c r="N44" i="4" s="1"/>
  <c r="G44" i="4"/>
  <c r="L43" i="4"/>
  <c r="M43" i="4" s="1"/>
  <c r="K43" i="4"/>
  <c r="G43" i="4"/>
  <c r="I43" i="4" s="1"/>
  <c r="L42" i="4"/>
  <c r="K42" i="4"/>
  <c r="G42" i="4"/>
  <c r="L41" i="4"/>
  <c r="N41" i="4" s="1"/>
  <c r="K41" i="4"/>
  <c r="G41" i="4"/>
  <c r="I41" i="4" s="1"/>
  <c r="L40" i="4"/>
  <c r="K40" i="4"/>
  <c r="G40" i="4"/>
  <c r="L39" i="4"/>
  <c r="M39" i="4" s="1"/>
  <c r="K39" i="4"/>
  <c r="G39" i="4"/>
  <c r="H39" i="4" s="1"/>
  <c r="L38" i="4"/>
  <c r="K38" i="4"/>
  <c r="G38" i="4"/>
  <c r="L37" i="4"/>
  <c r="M37" i="4" s="1"/>
  <c r="K37" i="4"/>
  <c r="G37" i="4"/>
  <c r="H37" i="4" s="1"/>
  <c r="L36" i="4"/>
  <c r="K36" i="4"/>
  <c r="G36" i="4"/>
  <c r="L35" i="4"/>
  <c r="M35" i="4" s="1"/>
  <c r="K35" i="4"/>
  <c r="G35" i="4"/>
  <c r="H35" i="4" s="1"/>
  <c r="L34" i="4"/>
  <c r="K34" i="4"/>
  <c r="G34" i="4"/>
  <c r="L33" i="4"/>
  <c r="M33" i="4" s="1"/>
  <c r="K33" i="4"/>
  <c r="G33" i="4"/>
  <c r="I33" i="4" s="1"/>
  <c r="L32" i="4"/>
  <c r="K32" i="4"/>
  <c r="G32" i="4"/>
  <c r="L31" i="4"/>
  <c r="M31" i="4" s="1"/>
  <c r="K31" i="4"/>
  <c r="G31" i="4"/>
  <c r="I31" i="4" s="1"/>
  <c r="L30" i="4"/>
  <c r="K30" i="4"/>
  <c r="G30" i="4"/>
  <c r="I30" i="4" s="1"/>
  <c r="L29" i="4"/>
  <c r="N29" i="4" s="1"/>
  <c r="K29" i="4"/>
  <c r="G29" i="4"/>
  <c r="I29" i="4" s="1"/>
  <c r="L28" i="4"/>
  <c r="M28" i="4" s="1"/>
  <c r="K28" i="4"/>
  <c r="G28" i="4"/>
  <c r="L27" i="4"/>
  <c r="N27" i="4" s="1"/>
  <c r="K27" i="4"/>
  <c r="G27" i="4"/>
  <c r="I27" i="4" s="1"/>
  <c r="L26" i="4"/>
  <c r="M26" i="4" s="1"/>
  <c r="K26" i="4"/>
  <c r="G26" i="4"/>
  <c r="H26" i="4" s="1"/>
  <c r="L25" i="4"/>
  <c r="N25" i="4" s="1"/>
  <c r="K25" i="4"/>
  <c r="G25" i="4"/>
  <c r="I25" i="4" s="1"/>
  <c r="L24" i="4"/>
  <c r="K24" i="4"/>
  <c r="N24" i="4" s="1"/>
  <c r="G24" i="4"/>
  <c r="L23" i="4"/>
  <c r="M23" i="4" s="1"/>
  <c r="K23" i="4"/>
  <c r="G23" i="4"/>
  <c r="H23" i="4" s="1"/>
  <c r="L22" i="4"/>
  <c r="M22" i="4" s="1"/>
  <c r="K22" i="4"/>
  <c r="G22" i="4"/>
  <c r="I22" i="4" s="1"/>
  <c r="L21" i="4"/>
  <c r="N21" i="4" s="1"/>
  <c r="K21" i="4"/>
  <c r="G21" i="4"/>
  <c r="L20" i="4"/>
  <c r="K20" i="4"/>
  <c r="G20" i="4"/>
  <c r="L19" i="4"/>
  <c r="M19" i="4" s="1"/>
  <c r="K19" i="4"/>
  <c r="G19" i="4"/>
  <c r="H19" i="4" s="1"/>
  <c r="L18" i="4"/>
  <c r="K18" i="4"/>
  <c r="G18" i="4"/>
  <c r="I18" i="4" s="1"/>
  <c r="L17" i="4"/>
  <c r="M17" i="4" s="1"/>
  <c r="K17" i="4"/>
  <c r="G17" i="4"/>
  <c r="I17" i="4" s="1"/>
  <c r="L16" i="4"/>
  <c r="K16" i="4"/>
  <c r="G16" i="4"/>
  <c r="L15" i="4"/>
  <c r="M15" i="4" s="1"/>
  <c r="K15" i="4"/>
  <c r="G15" i="4"/>
  <c r="I15" i="4" s="1"/>
  <c r="L14" i="4"/>
  <c r="M14" i="4" s="1"/>
  <c r="K14" i="4"/>
  <c r="G14" i="4"/>
  <c r="I14" i="4" s="1"/>
  <c r="L13" i="4"/>
  <c r="N13" i="4" s="1"/>
  <c r="K13" i="4"/>
  <c r="G13" i="4"/>
  <c r="I13" i="4" s="1"/>
  <c r="L12" i="4"/>
  <c r="K12" i="4"/>
  <c r="G12" i="4"/>
  <c r="L11" i="4"/>
  <c r="M11" i="4" s="1"/>
  <c r="K11" i="4"/>
  <c r="G11" i="4"/>
  <c r="I11" i="4" s="1"/>
  <c r="L10" i="4"/>
  <c r="M10" i="4" s="1"/>
  <c r="K10" i="4"/>
  <c r="G10" i="4"/>
  <c r="I10" i="4" s="1"/>
  <c r="L9" i="4"/>
  <c r="N9" i="4" s="1"/>
  <c r="K9" i="4"/>
  <c r="G9" i="4"/>
  <c r="L8" i="4"/>
  <c r="K8" i="4"/>
  <c r="N8" i="4" s="1"/>
  <c r="G8" i="4"/>
  <c r="L7" i="4"/>
  <c r="K7" i="4"/>
  <c r="G7" i="4"/>
  <c r="H7" i="4" s="1"/>
  <c r="L6" i="4"/>
  <c r="M6" i="4" s="1"/>
  <c r="K6" i="4"/>
  <c r="G6" i="4"/>
  <c r="I6" i="4" s="1"/>
  <c r="L3" i="4"/>
  <c r="A3" i="4"/>
  <c r="A2" i="4"/>
  <c r="A3" i="3"/>
  <c r="A2" i="3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H98" i="13"/>
  <c r="H105" i="13" s="1"/>
  <c r="L95" i="5"/>
  <c r="L98" i="5"/>
  <c r="I95" i="5"/>
  <c r="I98" i="5"/>
  <c r="J98" i="13"/>
  <c r="J105" i="13"/>
  <c r="L98" i="13"/>
  <c r="L105" i="13"/>
  <c r="I98" i="13"/>
  <c r="I105" i="13"/>
  <c r="K98" i="13"/>
  <c r="K105" i="13"/>
  <c r="W93" i="9"/>
  <c r="N98" i="13"/>
  <c r="M98" i="13"/>
  <c r="E98" i="13"/>
  <c r="O95" i="5"/>
  <c r="O98" i="5"/>
  <c r="N95" i="5"/>
  <c r="N98" i="5"/>
  <c r="M95" i="5"/>
  <c r="L99" i="9"/>
  <c r="M99" i="9"/>
  <c r="O99" i="9"/>
  <c r="D93" i="9"/>
  <c r="F93" i="9"/>
  <c r="F96" i="9" s="1"/>
  <c r="O94" i="3"/>
  <c r="P94" i="3"/>
  <c r="L94" i="3"/>
  <c r="N94" i="3"/>
  <c r="M94" i="3"/>
  <c r="R94" i="3"/>
  <c r="K94" i="3"/>
  <c r="J94" i="3"/>
  <c r="H100" i="9"/>
  <c r="Q94" i="3"/>
  <c r="S94" i="3"/>
  <c r="R97" i="17"/>
  <c r="R100" i="9"/>
  <c r="D96" i="17"/>
  <c r="L100" i="9"/>
  <c r="P105" i="13"/>
  <c r="S12" i="21"/>
  <c r="K7" i="20"/>
  <c r="F7" i="20"/>
  <c r="G7" i="20" s="1"/>
  <c r="S7" i="21"/>
  <c r="K9" i="20"/>
  <c r="M9" i="20" s="1"/>
  <c r="F9" i="20"/>
  <c r="S9" i="21"/>
  <c r="F11" i="20"/>
  <c r="S11" i="21"/>
  <c r="K8" i="20"/>
  <c r="S8" i="21"/>
  <c r="J97" i="17"/>
  <c r="J100" i="9"/>
  <c r="I94" i="3"/>
  <c r="C13" i="20"/>
  <c r="H93" i="3"/>
  <c r="H94" i="3" s="1"/>
  <c r="T93" i="13"/>
  <c r="T93" i="17"/>
  <c r="T100" i="9"/>
  <c r="S98" i="5"/>
  <c r="Q99" i="9"/>
  <c r="S99" i="9"/>
  <c r="R105" i="13"/>
  <c r="T93" i="5"/>
  <c r="R98" i="5"/>
  <c r="R99" i="9"/>
  <c r="Q105" i="13"/>
  <c r="S105" i="13"/>
  <c r="S13" i="22"/>
  <c r="T93" i="9"/>
  <c r="O100" i="9"/>
  <c r="Q100" i="9"/>
  <c r="S100" i="9"/>
  <c r="M97" i="17"/>
  <c r="N97" i="17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7" i="3"/>
  <c r="T8" i="3"/>
  <c r="T9" i="3"/>
  <c r="T10" i="3"/>
  <c r="T11" i="3"/>
  <c r="T93" i="10"/>
  <c r="T6" i="3"/>
  <c r="D93" i="16"/>
  <c r="G18" i="3"/>
  <c r="F79" i="3"/>
  <c r="H34" i="8"/>
  <c r="H57" i="8"/>
  <c r="D31" i="3"/>
  <c r="E16" i="3"/>
  <c r="G22" i="3"/>
  <c r="G34" i="3"/>
  <c r="G38" i="3"/>
  <c r="D41" i="3"/>
  <c r="G50" i="3"/>
  <c r="G54" i="3"/>
  <c r="F63" i="3"/>
  <c r="F71" i="3"/>
  <c r="F83" i="3"/>
  <c r="F91" i="3"/>
  <c r="D7" i="3"/>
  <c r="D27" i="3"/>
  <c r="I12" i="8"/>
  <c r="I70" i="4"/>
  <c r="H78" i="4"/>
  <c r="N32" i="8"/>
  <c r="H49" i="8"/>
  <c r="M56" i="8"/>
  <c r="I66" i="4"/>
  <c r="I54" i="4"/>
  <c r="H104" i="12"/>
  <c r="M48" i="4"/>
  <c r="I89" i="4"/>
  <c r="G21" i="3"/>
  <c r="I16" i="8"/>
  <c r="H87" i="8"/>
  <c r="F7" i="3"/>
  <c r="F11" i="3"/>
  <c r="F27" i="3"/>
  <c r="G49" i="3"/>
  <c r="D19" i="3"/>
  <c r="M54" i="4"/>
  <c r="M58" i="4"/>
  <c r="M64" i="4"/>
  <c r="M72" i="4"/>
  <c r="I74" i="4"/>
  <c r="I78" i="4"/>
  <c r="M90" i="4"/>
  <c r="E9" i="3"/>
  <c r="F12" i="3"/>
  <c r="E13" i="3"/>
  <c r="D14" i="3"/>
  <c r="E17" i="3"/>
  <c r="F20" i="3"/>
  <c r="E21" i="3"/>
  <c r="D22" i="3"/>
  <c r="E25" i="3"/>
  <c r="F28" i="3"/>
  <c r="E29" i="3"/>
  <c r="E30" i="3"/>
  <c r="G32" i="3"/>
  <c r="F33" i="3"/>
  <c r="G36" i="3"/>
  <c r="D39" i="3"/>
  <c r="G40" i="3"/>
  <c r="F41" i="3"/>
  <c r="G44" i="3"/>
  <c r="G48" i="3"/>
  <c r="G52" i="3"/>
  <c r="G56" i="3"/>
  <c r="G60" i="3"/>
  <c r="G64" i="3"/>
  <c r="D67" i="3"/>
  <c r="M42" i="8"/>
  <c r="M48" i="8"/>
  <c r="I52" i="8"/>
  <c r="H79" i="8"/>
  <c r="I83" i="8"/>
  <c r="H94" i="12"/>
  <c r="G45" i="3"/>
  <c r="G8" i="3"/>
  <c r="G12" i="3"/>
  <c r="G16" i="3"/>
  <c r="G20" i="3"/>
  <c r="G24" i="3"/>
  <c r="G28" i="3"/>
  <c r="H10" i="4"/>
  <c r="H38" i="4"/>
  <c r="H54" i="4"/>
  <c r="M56" i="4"/>
  <c r="N63" i="4"/>
  <c r="M68" i="4"/>
  <c r="N74" i="4"/>
  <c r="M76" i="4"/>
  <c r="N78" i="4"/>
  <c r="I25" i="8"/>
  <c r="I44" i="8"/>
  <c r="N49" i="8"/>
  <c r="H85" i="8"/>
  <c r="H96" i="12"/>
  <c r="H25" i="4"/>
  <c r="H74" i="4"/>
  <c r="M8" i="4"/>
  <c r="I34" i="4"/>
  <c r="I42" i="4"/>
  <c r="I46" i="4"/>
  <c r="M52" i="4"/>
  <c r="M74" i="4"/>
  <c r="M86" i="4"/>
  <c r="E10" i="3"/>
  <c r="D15" i="3"/>
  <c r="E18" i="3"/>
  <c r="E26" i="3"/>
  <c r="N87" i="8"/>
  <c r="M104" i="12"/>
  <c r="H89" i="8"/>
  <c r="F93" i="4"/>
  <c r="I58" i="4"/>
  <c r="I82" i="4"/>
  <c r="M20" i="4"/>
  <c r="M30" i="4"/>
  <c r="H34" i="4"/>
  <c r="H42" i="4"/>
  <c r="M62" i="4"/>
  <c r="H66" i="4"/>
  <c r="H70" i="4"/>
  <c r="E93" i="5"/>
  <c r="E95" i="5" s="1"/>
  <c r="I39" i="8"/>
  <c r="I71" i="8"/>
  <c r="H83" i="8"/>
  <c r="G68" i="3"/>
  <c r="F69" i="3"/>
  <c r="D71" i="3"/>
  <c r="G72" i="3"/>
  <c r="F73" i="3"/>
  <c r="E93" i="4"/>
  <c r="I38" i="4"/>
  <c r="H62" i="4"/>
  <c r="M70" i="4"/>
  <c r="I86" i="4"/>
  <c r="I90" i="4"/>
  <c r="M92" i="4"/>
  <c r="E8" i="3"/>
  <c r="G10" i="3"/>
  <c r="E12" i="3"/>
  <c r="D13" i="3"/>
  <c r="G14" i="3"/>
  <c r="F15" i="3"/>
  <c r="D17" i="3"/>
  <c r="F19" i="3"/>
  <c r="E24" i="3"/>
  <c r="G26" i="3"/>
  <c r="E28" i="3"/>
  <c r="D29" i="3"/>
  <c r="E93" i="8"/>
  <c r="M6" i="8"/>
  <c r="H11" i="8"/>
  <c r="H17" i="8"/>
  <c r="I19" i="8"/>
  <c r="H22" i="8"/>
  <c r="M22" i="8"/>
  <c r="N26" i="8"/>
  <c r="H28" i="8"/>
  <c r="H33" i="8"/>
  <c r="I34" i="8"/>
  <c r="N36" i="8"/>
  <c r="H38" i="8"/>
  <c r="M38" i="8"/>
  <c r="H43" i="8"/>
  <c r="H48" i="8"/>
  <c r="H54" i="8"/>
  <c r="H55" i="8"/>
  <c r="N65" i="8"/>
  <c r="H75" i="8"/>
  <c r="H81" i="8"/>
  <c r="N81" i="8"/>
  <c r="F30" i="3"/>
  <c r="E31" i="3"/>
  <c r="D32" i="3"/>
  <c r="F34" i="3"/>
  <c r="E35" i="3"/>
  <c r="D36" i="3"/>
  <c r="F38" i="3"/>
  <c r="E39" i="3"/>
  <c r="D40" i="3"/>
  <c r="F42" i="3"/>
  <c r="E43" i="3"/>
  <c r="D44" i="3"/>
  <c r="F46" i="3"/>
  <c r="E47" i="3"/>
  <c r="D48" i="3"/>
  <c r="F50" i="3"/>
  <c r="E51" i="3"/>
  <c r="D52" i="3"/>
  <c r="F54" i="3"/>
  <c r="E55" i="3"/>
  <c r="D56" i="3"/>
  <c r="F58" i="3"/>
  <c r="E59" i="3"/>
  <c r="D60" i="3"/>
  <c r="F62" i="3"/>
  <c r="E63" i="3"/>
  <c r="D64" i="3"/>
  <c r="G65" i="3"/>
  <c r="F66" i="3"/>
  <c r="E67" i="3"/>
  <c r="D68" i="3"/>
  <c r="G69" i="3"/>
  <c r="F70" i="3"/>
  <c r="E71" i="3"/>
  <c r="M95" i="12"/>
  <c r="H97" i="12"/>
  <c r="F93" i="16"/>
  <c r="D75" i="3"/>
  <c r="G76" i="3"/>
  <c r="F77" i="3"/>
  <c r="E78" i="3"/>
  <c r="D79" i="3"/>
  <c r="G80" i="3"/>
  <c r="F81" i="3"/>
  <c r="E82" i="3"/>
  <c r="D83" i="3"/>
  <c r="G84" i="3"/>
  <c r="F85" i="3"/>
  <c r="E86" i="3"/>
  <c r="D87" i="3"/>
  <c r="G88" i="3"/>
  <c r="F89" i="3"/>
  <c r="E90" i="3"/>
  <c r="D91" i="3"/>
  <c r="G92" i="3"/>
  <c r="H15" i="8"/>
  <c r="H16" i="8"/>
  <c r="M16" i="8"/>
  <c r="H31" i="8"/>
  <c r="H32" i="8"/>
  <c r="M32" i="8"/>
  <c r="H47" i="8"/>
  <c r="I48" i="8"/>
  <c r="H69" i="8"/>
  <c r="N69" i="8"/>
  <c r="G30" i="3"/>
  <c r="F31" i="3"/>
  <c r="D33" i="3"/>
  <c r="F35" i="3"/>
  <c r="E40" i="3"/>
  <c r="G42" i="3"/>
  <c r="E44" i="3"/>
  <c r="D45" i="3"/>
  <c r="G46" i="3"/>
  <c r="F47" i="3"/>
  <c r="D49" i="3"/>
  <c r="F51" i="3"/>
  <c r="E56" i="3"/>
  <c r="G58" i="3"/>
  <c r="E60" i="3"/>
  <c r="D61" i="3"/>
  <c r="G62" i="3"/>
  <c r="E64" i="3"/>
  <c r="G66" i="3"/>
  <c r="E68" i="3"/>
  <c r="G70" i="3"/>
  <c r="E72" i="3"/>
  <c r="G74" i="3"/>
  <c r="E76" i="3"/>
  <c r="G78" i="3"/>
  <c r="E80" i="3"/>
  <c r="G82" i="3"/>
  <c r="E84" i="3"/>
  <c r="G86" i="3"/>
  <c r="E88" i="3"/>
  <c r="G90" i="3"/>
  <c r="E92" i="3"/>
  <c r="H95" i="12"/>
  <c r="G93" i="17"/>
  <c r="G100" i="9"/>
  <c r="N43" i="8"/>
  <c r="N39" i="8"/>
  <c r="M39" i="8"/>
  <c r="N15" i="8"/>
  <c r="M15" i="8"/>
  <c r="N31" i="8"/>
  <c r="M31" i="8"/>
  <c r="N47" i="8"/>
  <c r="M47" i="8"/>
  <c r="G93" i="16"/>
  <c r="G100" i="8"/>
  <c r="G31" i="3"/>
  <c r="E33" i="3"/>
  <c r="G35" i="3"/>
  <c r="E37" i="3"/>
  <c r="G39" i="3"/>
  <c r="E41" i="3"/>
  <c r="G43" i="3"/>
  <c r="E45" i="3"/>
  <c r="G47" i="3"/>
  <c r="E49" i="3"/>
  <c r="G51" i="3"/>
  <c r="E53" i="3"/>
  <c r="G55" i="3"/>
  <c r="E57" i="3"/>
  <c r="G59" i="3"/>
  <c r="E61" i="3"/>
  <c r="G63" i="3"/>
  <c r="E65" i="3"/>
  <c r="G67" i="3"/>
  <c r="E69" i="3"/>
  <c r="G71" i="3"/>
  <c r="E73" i="3"/>
  <c r="G75" i="3"/>
  <c r="E77" i="3"/>
  <c r="G79" i="3"/>
  <c r="E81" i="3"/>
  <c r="G83" i="3"/>
  <c r="E85" i="3"/>
  <c r="F88" i="3"/>
  <c r="D90" i="3"/>
  <c r="F92" i="3"/>
  <c r="J93" i="12"/>
  <c r="M12" i="4"/>
  <c r="M16" i="4"/>
  <c r="M24" i="4"/>
  <c r="M36" i="4"/>
  <c r="M38" i="4"/>
  <c r="M42" i="4"/>
  <c r="H58" i="4"/>
  <c r="I62" i="4"/>
  <c r="M78" i="4"/>
  <c r="H82" i="4"/>
  <c r="H85" i="4"/>
  <c r="H86" i="4"/>
  <c r="N86" i="4"/>
  <c r="H89" i="4"/>
  <c r="H90" i="4"/>
  <c r="N90" i="4"/>
  <c r="M91" i="4"/>
  <c r="M8" i="8"/>
  <c r="H10" i="8"/>
  <c r="M14" i="8"/>
  <c r="H19" i="8"/>
  <c r="H21" i="8"/>
  <c r="M24" i="8"/>
  <c r="H26" i="8"/>
  <c r="M30" i="8"/>
  <c r="H35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D93" i="17"/>
  <c r="M46" i="4"/>
  <c r="N11" i="8"/>
  <c r="N27" i="8"/>
  <c r="N54" i="8"/>
  <c r="M54" i="8"/>
  <c r="N7" i="8"/>
  <c r="M7" i="8"/>
  <c r="N23" i="8"/>
  <c r="M23" i="8"/>
  <c r="N19" i="8"/>
  <c r="N35" i="8"/>
  <c r="N52" i="8"/>
  <c r="M52" i="8"/>
  <c r="I73" i="8"/>
  <c r="H73" i="8"/>
  <c r="I91" i="8"/>
  <c r="H91" i="8"/>
  <c r="F93" i="5"/>
  <c r="F95" i="5" s="1"/>
  <c r="F98" i="5" s="1"/>
  <c r="D30" i="3"/>
  <c r="F32" i="3"/>
  <c r="D34" i="3"/>
  <c r="F36" i="3"/>
  <c r="D38" i="3"/>
  <c r="F40" i="3"/>
  <c r="D42" i="3"/>
  <c r="F44" i="3"/>
  <c r="D46" i="3"/>
  <c r="F48" i="3"/>
  <c r="D50" i="3"/>
  <c r="F52" i="3"/>
  <c r="D54" i="3"/>
  <c r="F56" i="3"/>
  <c r="D58" i="3"/>
  <c r="F60" i="3"/>
  <c r="D62" i="3"/>
  <c r="F64" i="3"/>
  <c r="D66" i="3"/>
  <c r="F68" i="3"/>
  <c r="D70" i="3"/>
  <c r="F72" i="3"/>
  <c r="D74" i="3"/>
  <c r="F76" i="3"/>
  <c r="D78" i="3"/>
  <c r="F80" i="3"/>
  <c r="D82" i="3"/>
  <c r="F84" i="3"/>
  <c r="D86" i="3"/>
  <c r="G87" i="3"/>
  <c r="E89" i="3"/>
  <c r="G91" i="3"/>
  <c r="K93" i="16"/>
  <c r="M32" i="4"/>
  <c r="M40" i="4"/>
  <c r="M83" i="4"/>
  <c r="M84" i="4"/>
  <c r="H7" i="8"/>
  <c r="H8" i="8"/>
  <c r="H9" i="8"/>
  <c r="H14" i="8"/>
  <c r="M18" i="8"/>
  <c r="H23" i="8"/>
  <c r="H24" i="8"/>
  <c r="H25" i="8"/>
  <c r="H30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E93" i="9"/>
  <c r="E96" i="9" s="1"/>
  <c r="D8" i="3"/>
  <c r="G93" i="9"/>
  <c r="F10" i="3"/>
  <c r="E11" i="3"/>
  <c r="D12" i="3"/>
  <c r="F14" i="3"/>
  <c r="E15" i="3"/>
  <c r="D16" i="3"/>
  <c r="F18" i="3"/>
  <c r="E19" i="3"/>
  <c r="D20" i="3"/>
  <c r="F22" i="3"/>
  <c r="E23" i="3"/>
  <c r="D24" i="3"/>
  <c r="F26" i="3"/>
  <c r="E27" i="3"/>
  <c r="D28" i="3"/>
  <c r="D72" i="3"/>
  <c r="G73" i="3"/>
  <c r="F74" i="3"/>
  <c r="E75" i="3"/>
  <c r="D76" i="3"/>
  <c r="G77" i="3"/>
  <c r="F78" i="3"/>
  <c r="E79" i="3"/>
  <c r="D80" i="3"/>
  <c r="G81" i="3"/>
  <c r="F82" i="3"/>
  <c r="E83" i="3"/>
  <c r="D84" i="3"/>
  <c r="G85" i="3"/>
  <c r="F86" i="3"/>
  <c r="E87" i="3"/>
  <c r="D88" i="3"/>
  <c r="G89" i="3"/>
  <c r="F90" i="3"/>
  <c r="D92" i="3"/>
  <c r="E93" i="16"/>
  <c r="J93" i="16"/>
  <c r="J100" i="8" s="1"/>
  <c r="N50" i="4"/>
  <c r="H59" i="4"/>
  <c r="M60" i="4"/>
  <c r="N62" i="4"/>
  <c r="H67" i="4"/>
  <c r="N72" i="4"/>
  <c r="M79" i="4"/>
  <c r="M80" i="4"/>
  <c r="M87" i="4"/>
  <c r="M88" i="4"/>
  <c r="N9" i="8"/>
  <c r="N17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I87" i="4"/>
  <c r="I71" i="4"/>
  <c r="I55" i="4"/>
  <c r="H16" i="4"/>
  <c r="I16" i="4"/>
  <c r="H48" i="4"/>
  <c r="I48" i="4"/>
  <c r="N61" i="4"/>
  <c r="H64" i="4"/>
  <c r="I64" i="4"/>
  <c r="M64" i="8"/>
  <c r="N64" i="8"/>
  <c r="M74" i="8"/>
  <c r="N74" i="8"/>
  <c r="I84" i="8"/>
  <c r="H84" i="8"/>
  <c r="M90" i="8"/>
  <c r="N90" i="8"/>
  <c r="H20" i="4"/>
  <c r="I20" i="4"/>
  <c r="H52" i="4"/>
  <c r="I52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8" i="4"/>
  <c r="I8" i="4"/>
  <c r="N53" i="4"/>
  <c r="H56" i="4"/>
  <c r="I56" i="4"/>
  <c r="N69" i="4"/>
  <c r="H72" i="4"/>
  <c r="I72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F6" i="3"/>
  <c r="H6" i="8"/>
  <c r="G93" i="8"/>
  <c r="L93" i="16"/>
  <c r="H32" i="4"/>
  <c r="I32" i="4"/>
  <c r="M77" i="4"/>
  <c r="H80" i="4"/>
  <c r="I80" i="4"/>
  <c r="I62" i="8"/>
  <c r="H62" i="8"/>
  <c r="I68" i="8"/>
  <c r="H68" i="8"/>
  <c r="I78" i="8"/>
  <c r="H78" i="8"/>
  <c r="M80" i="8"/>
  <c r="N80" i="8"/>
  <c r="H36" i="4"/>
  <c r="I36" i="4"/>
  <c r="M81" i="4"/>
  <c r="H84" i="4"/>
  <c r="I84" i="4"/>
  <c r="L93" i="8"/>
  <c r="I66" i="8"/>
  <c r="H66" i="8"/>
  <c r="M68" i="8"/>
  <c r="N68" i="8"/>
  <c r="I82" i="8"/>
  <c r="H82" i="8"/>
  <c r="H24" i="4"/>
  <c r="I24" i="4"/>
  <c r="H40" i="4"/>
  <c r="I40" i="4"/>
  <c r="H12" i="4"/>
  <c r="I12" i="4"/>
  <c r="H28" i="4"/>
  <c r="I28" i="4"/>
  <c r="H44" i="4"/>
  <c r="I44" i="4"/>
  <c r="M57" i="4"/>
  <c r="H60" i="4"/>
  <c r="I60" i="4"/>
  <c r="M73" i="4"/>
  <c r="H76" i="4"/>
  <c r="I76" i="4"/>
  <c r="M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E7" i="3"/>
  <c r="D93" i="4"/>
  <c r="H6" i="4"/>
  <c r="E91" i="3"/>
  <c r="M18" i="4"/>
  <c r="M34" i="4"/>
  <c r="H45" i="4"/>
  <c r="M50" i="4"/>
  <c r="H61" i="4"/>
  <c r="M66" i="4"/>
  <c r="H77" i="4"/>
  <c r="M82" i="4"/>
  <c r="G93" i="5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F93" i="17"/>
  <c r="E93" i="17"/>
  <c r="E100" i="9" s="1"/>
  <c r="T93" i="18"/>
  <c r="D93" i="12"/>
  <c r="M96" i="12"/>
  <c r="T93" i="14"/>
  <c r="T105" i="14"/>
  <c r="E11" i="21"/>
  <c r="F11" i="21"/>
  <c r="E12" i="21"/>
  <c r="F12" i="21"/>
  <c r="E8" i="21"/>
  <c r="F8" i="21"/>
  <c r="E9" i="21"/>
  <c r="F9" i="21"/>
  <c r="E7" i="21"/>
  <c r="F7" i="21"/>
  <c r="T98" i="13"/>
  <c r="T105" i="13"/>
  <c r="N105" i="13"/>
  <c r="D99" i="13"/>
  <c r="E99" i="13"/>
  <c r="G99" i="12"/>
  <c r="H99" i="12" s="1"/>
  <c r="M105" i="13"/>
  <c r="G98" i="12"/>
  <c r="H98" i="12" s="1"/>
  <c r="D98" i="13"/>
  <c r="L95" i="4"/>
  <c r="G95" i="4"/>
  <c r="D100" i="9"/>
  <c r="M98" i="5"/>
  <c r="F98" i="13"/>
  <c r="G98" i="13"/>
  <c r="L98" i="12"/>
  <c r="M98" i="12" s="1"/>
  <c r="F99" i="13"/>
  <c r="G99" i="13"/>
  <c r="L99" i="12"/>
  <c r="M99" i="12" s="1"/>
  <c r="F100" i="9"/>
  <c r="D96" i="9"/>
  <c r="T96" i="9"/>
  <c r="T99" i="9" s="1"/>
  <c r="L96" i="8"/>
  <c r="G96" i="8"/>
  <c r="V6" i="3"/>
  <c r="V7" i="3" s="1"/>
  <c r="D97" i="17"/>
  <c r="J99" i="8"/>
  <c r="J105" i="12"/>
  <c r="E105" i="12"/>
  <c r="E98" i="4"/>
  <c r="E99" i="8"/>
  <c r="K12" i="20"/>
  <c r="L12" i="20" s="1"/>
  <c r="N13" i="21"/>
  <c r="F12" i="20"/>
  <c r="H12" i="20" s="1"/>
  <c r="F8" i="20"/>
  <c r="K11" i="20"/>
  <c r="L11" i="20" s="1"/>
  <c r="M8" i="20"/>
  <c r="L8" i="20"/>
  <c r="H11" i="20"/>
  <c r="G11" i="20"/>
  <c r="H9" i="20"/>
  <c r="G9" i="20"/>
  <c r="L7" i="20"/>
  <c r="M7" i="20"/>
  <c r="E100" i="8"/>
  <c r="G97" i="8"/>
  <c r="P99" i="9"/>
  <c r="L96" i="4"/>
  <c r="G96" i="4"/>
  <c r="L97" i="8"/>
  <c r="N99" i="9"/>
  <c r="F96" i="17"/>
  <c r="F97" i="17"/>
  <c r="T97" i="17"/>
  <c r="L97" i="17"/>
  <c r="T93" i="3"/>
  <c r="T94" i="3"/>
  <c r="H93" i="16"/>
  <c r="N93" i="12"/>
  <c r="M93" i="16"/>
  <c r="N93" i="16"/>
  <c r="I93" i="16"/>
  <c r="L100" i="8"/>
  <c r="I93" i="12"/>
  <c r="K10" i="20"/>
  <c r="L10" i="20" s="1"/>
  <c r="F10" i="20"/>
  <c r="H10" i="20" s="1"/>
  <c r="S10" i="21"/>
  <c r="M13" i="21"/>
  <c r="E10" i="21"/>
  <c r="F10" i="21"/>
  <c r="R13" i="21"/>
  <c r="F6" i="20"/>
  <c r="S6" i="21"/>
  <c r="K6" i="20"/>
  <c r="M6" i="20" s="1"/>
  <c r="S13" i="21"/>
  <c r="F6" i="21"/>
  <c r="E6" i="21"/>
  <c r="D13" i="21"/>
  <c r="C13" i="21"/>
  <c r="H29" i="4" l="1"/>
  <c r="M41" i="4"/>
  <c r="N33" i="4"/>
  <c r="N45" i="4"/>
  <c r="I39" i="4"/>
  <c r="I57" i="4"/>
  <c r="H7" i="20"/>
  <c r="N37" i="4"/>
  <c r="N49" i="4"/>
  <c r="I23" i="4"/>
  <c r="M9" i="4"/>
  <c r="M13" i="4"/>
  <c r="N17" i="4"/>
  <c r="H79" i="4"/>
  <c r="N67" i="4"/>
  <c r="H47" i="4"/>
  <c r="F93" i="25"/>
  <c r="L9" i="20"/>
  <c r="H13" i="4"/>
  <c r="M25" i="4"/>
  <c r="M21" i="4"/>
  <c r="M29" i="4"/>
  <c r="I7" i="4"/>
  <c r="H15" i="4"/>
  <c r="H31" i="4"/>
  <c r="N75" i="4"/>
  <c r="D6" i="3"/>
  <c r="E93" i="13"/>
  <c r="D89" i="3"/>
  <c r="F87" i="3"/>
  <c r="D85" i="3"/>
  <c r="D81" i="3"/>
  <c r="D77" i="3"/>
  <c r="F75" i="3"/>
  <c r="D73" i="3"/>
  <c r="D69" i="3"/>
  <c r="F67" i="3"/>
  <c r="F65" i="3"/>
  <c r="D65" i="3"/>
  <c r="D63" i="3"/>
  <c r="F61" i="3"/>
  <c r="F59" i="3"/>
  <c r="D59" i="3"/>
  <c r="F57" i="3"/>
  <c r="D57" i="3"/>
  <c r="F55" i="3"/>
  <c r="D55" i="3"/>
  <c r="F53" i="3"/>
  <c r="D53" i="3"/>
  <c r="D51" i="3"/>
  <c r="F49" i="3"/>
  <c r="D47" i="3"/>
  <c r="F45" i="3"/>
  <c r="F43" i="3"/>
  <c r="D43" i="3"/>
  <c r="F39" i="3"/>
  <c r="F37" i="3"/>
  <c r="D37" i="3"/>
  <c r="D35" i="3"/>
  <c r="F29" i="3"/>
  <c r="F25" i="3"/>
  <c r="D25" i="3"/>
  <c r="F23" i="3"/>
  <c r="D23" i="3"/>
  <c r="F21" i="3"/>
  <c r="D21" i="3"/>
  <c r="F17" i="3"/>
  <c r="F13" i="3"/>
  <c r="D11" i="3"/>
  <c r="F9" i="3"/>
  <c r="D9" i="3"/>
  <c r="I65" i="4"/>
  <c r="H65" i="4"/>
  <c r="H81" i="4"/>
  <c r="I81" i="4"/>
  <c r="H13" i="8"/>
  <c r="I13" i="8"/>
  <c r="I45" i="8"/>
  <c r="H45" i="8"/>
  <c r="H53" i="8"/>
  <c r="I53" i="8"/>
  <c r="I77" i="8"/>
  <c r="H77" i="8"/>
  <c r="H9" i="4"/>
  <c r="I9" i="4"/>
  <c r="H21" i="4"/>
  <c r="I21" i="4"/>
  <c r="G93" i="4"/>
  <c r="W6" i="3"/>
  <c r="W7" i="3" s="1"/>
  <c r="I19" i="4"/>
  <c r="I35" i="4"/>
  <c r="I93" i="4" s="1"/>
  <c r="I51" i="4"/>
  <c r="I83" i="4"/>
  <c r="I73" i="4"/>
  <c r="I69" i="4"/>
  <c r="H63" i="4"/>
  <c r="I49" i="4"/>
  <c r="M28" i="8"/>
  <c r="M12" i="8"/>
  <c r="H36" i="8"/>
  <c r="I27" i="8"/>
  <c r="H91" i="4"/>
  <c r="H75" i="4"/>
  <c r="M27" i="4"/>
  <c r="I53" i="4"/>
  <c r="H50" i="8"/>
  <c r="N20" i="8"/>
  <c r="I18" i="8"/>
  <c r="N10" i="8"/>
  <c r="H43" i="4"/>
  <c r="H29" i="8"/>
  <c r="H93" i="8" s="1"/>
  <c r="I37" i="4"/>
  <c r="G93" i="13"/>
  <c r="G6" i="3"/>
  <c r="X6" i="3" s="1"/>
  <c r="X7" i="3" s="1"/>
  <c r="E46" i="3"/>
  <c r="E42" i="3"/>
  <c r="E38" i="3"/>
  <c r="E36" i="3"/>
  <c r="E34" i="3"/>
  <c r="E32" i="3"/>
  <c r="E20" i="3"/>
  <c r="E93" i="3" s="1"/>
  <c r="E94" i="3" s="1"/>
  <c r="N34" i="4"/>
  <c r="D93" i="13"/>
  <c r="F93" i="13"/>
  <c r="N14" i="4"/>
  <c r="H22" i="4"/>
  <c r="H18" i="4"/>
  <c r="I26" i="4"/>
  <c r="H14" i="4"/>
  <c r="I50" i="4"/>
  <c r="G98" i="4"/>
  <c r="G93" i="3"/>
  <c r="K93" i="4"/>
  <c r="N7" i="4"/>
  <c r="N12" i="4"/>
  <c r="N18" i="4"/>
  <c r="N19" i="4"/>
  <c r="N22" i="4"/>
  <c r="N26" i="4"/>
  <c r="N28" i="4"/>
  <c r="N30" i="4"/>
  <c r="N32" i="4"/>
  <c r="N38" i="4"/>
  <c r="N40" i="4"/>
  <c r="N42" i="4"/>
  <c r="N47" i="4"/>
  <c r="N48" i="4"/>
  <c r="N51" i="4"/>
  <c r="N59" i="4"/>
  <c r="N66" i="4"/>
  <c r="N68" i="4"/>
  <c r="N70" i="4"/>
  <c r="N71" i="4"/>
  <c r="N79" i="4"/>
  <c r="N80" i="4"/>
  <c r="I6" i="8"/>
  <c r="N8" i="8"/>
  <c r="I9" i="8"/>
  <c r="I10" i="8"/>
  <c r="I14" i="8"/>
  <c r="N14" i="8"/>
  <c r="I20" i="8"/>
  <c r="I22" i="8"/>
  <c r="N24" i="8"/>
  <c r="N30" i="8"/>
  <c r="H11" i="4"/>
  <c r="N11" i="4"/>
  <c r="H17" i="4"/>
  <c r="M71" i="4"/>
  <c r="M47" i="4"/>
  <c r="H8" i="20"/>
  <c r="G8" i="20"/>
  <c r="D93" i="3"/>
  <c r="F93" i="3"/>
  <c r="F94" i="3" s="1"/>
  <c r="L99" i="8"/>
  <c r="M93" i="8"/>
  <c r="G99" i="8"/>
  <c r="L93" i="4"/>
  <c r="L98" i="4" s="1"/>
  <c r="N93" i="8"/>
  <c r="H33" i="4"/>
  <c r="H27" i="4"/>
  <c r="N43" i="4"/>
  <c r="H41" i="4"/>
  <c r="M7" i="4"/>
  <c r="N6" i="4"/>
  <c r="N10" i="4"/>
  <c r="N15" i="4"/>
  <c r="N16" i="4"/>
  <c r="N23" i="4"/>
  <c r="N31" i="4"/>
  <c r="N35" i="4"/>
  <c r="N36" i="4"/>
  <c r="N39" i="4"/>
  <c r="N55" i="4"/>
  <c r="H93" i="12"/>
  <c r="M11" i="20"/>
  <c r="G94" i="3"/>
  <c r="H30" i="4"/>
  <c r="D93" i="25"/>
  <c r="M93" i="4"/>
  <c r="M93" i="12"/>
  <c r="H105" i="12"/>
  <c r="G12" i="20"/>
  <c r="M12" i="20"/>
  <c r="L105" i="12"/>
  <c r="D93" i="5"/>
  <c r="F13" i="21"/>
  <c r="N20" i="4"/>
  <c r="N93" i="4" s="1"/>
  <c r="K13" i="20"/>
  <c r="M10" i="20"/>
  <c r="E13" i="21"/>
  <c r="M13" i="20"/>
  <c r="F13" i="20"/>
  <c r="G10" i="20"/>
  <c r="M105" i="12"/>
  <c r="E13" i="20"/>
  <c r="G93" i="12"/>
  <c r="G105" i="12" s="1"/>
  <c r="H6" i="20"/>
  <c r="H13" i="20" s="1"/>
  <c r="G6" i="20"/>
  <c r="T95" i="5"/>
  <c r="T98" i="5" s="1"/>
  <c r="P98" i="5"/>
  <c r="D93" i="8"/>
  <c r="J13" i="20"/>
  <c r="I105" i="25"/>
  <c r="L6" i="20"/>
  <c r="L13" i="20" s="1"/>
  <c r="H99" i="9"/>
  <c r="D99" i="9" s="1"/>
  <c r="L98" i="25"/>
  <c r="T98" i="25" s="1"/>
  <c r="T105" i="25" s="1"/>
  <c r="P98" i="25"/>
  <c r="P105" i="25" s="1"/>
  <c r="H4" i="13"/>
  <c r="J105" i="25"/>
  <c r="N105" i="25"/>
  <c r="R105" i="25"/>
  <c r="H93" i="4" l="1"/>
  <c r="I93" i="8"/>
  <c r="G13" i="20"/>
  <c r="D95" i="5"/>
  <c r="D98" i="5" s="1"/>
  <c r="D94" i="3"/>
  <c r="L105" i="25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<sst xmlns="http://schemas.openxmlformats.org/spreadsheetml/2006/main" count="3173" uniqueCount="633">
  <si>
    <t>累计数</t>
    <phoneticPr fontId="6" type="noConversion"/>
  </si>
  <si>
    <t>同期数</t>
    <phoneticPr fontId="10" type="noConversion"/>
  </si>
  <si>
    <t>账面数</t>
    <phoneticPr fontId="10" type="noConversion"/>
  </si>
  <si>
    <t>账面-同期</t>
    <phoneticPr fontId="10" type="noConversion"/>
  </si>
  <si>
    <t>与人有关费用</t>
    <phoneticPr fontId="10" type="noConversion"/>
  </si>
  <si>
    <t>劳务费</t>
  </si>
  <si>
    <t>奖励费</t>
    <phoneticPr fontId="10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</si>
  <si>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</si>
  <si>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</si>
  <si>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</si>
  <si>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</si>
  <si>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</si>
  <si>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</si>
  <si>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</si>
  <si>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</si>
  <si>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</si>
  <si>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</si>
  <si>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</si>
  <si>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0" type="noConversion"/>
  </si>
  <si>
    <t>工会经费</t>
  </si>
  <si>
    <t>培训费</t>
  </si>
  <si>
    <t>社会保险费</t>
    <phoneticPr fontId="10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</si>
  <si>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</si>
  <si>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</si>
  <si>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</si>
  <si>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</si>
  <si>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</si>
  <si>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0" type="noConversion"/>
  </si>
  <si>
    <t>招聘费</t>
  </si>
  <si>
    <t>办公费</t>
    <phoneticPr fontId="10" type="noConversion"/>
  </si>
  <si>
    <t>图书资料费</t>
  </si>
  <si>
    <t>办公用品费用</t>
  </si>
  <si>
    <t>印刷费</t>
    <phoneticPr fontId="10" type="noConversion"/>
  </si>
  <si>
    <t>印刷费</t>
  </si>
  <si>
    <t>上网费</t>
  </si>
  <si>
    <t>固话费</t>
  </si>
  <si>
    <t>手机费</t>
  </si>
  <si>
    <t>差旅费</t>
    <phoneticPr fontId="10" type="noConversion"/>
  </si>
  <si>
    <t>国内出差费</t>
  </si>
  <si>
    <t>出国经费</t>
  </si>
  <si>
    <t>车辆费</t>
  </si>
  <si>
    <t>业务招待费</t>
    <phoneticPr fontId="10" type="noConversion"/>
  </si>
  <si>
    <t>业务招待费</t>
  </si>
  <si>
    <t>会员费</t>
  </si>
  <si>
    <t>会议会务费</t>
  </si>
  <si>
    <t>文化建设费</t>
    <phoneticPr fontId="10" type="noConversion"/>
  </si>
  <si>
    <t>文化建设费</t>
  </si>
  <si>
    <t>与资产有关费用</t>
    <phoneticPr fontId="10" type="noConversion"/>
  </si>
  <si>
    <t>软件费</t>
  </si>
  <si>
    <t>保险费</t>
    <phoneticPr fontId="10" type="noConversion"/>
  </si>
  <si>
    <t>财产保险</t>
  </si>
  <si>
    <t>固定资产折旧</t>
    <phoneticPr fontId="10" type="noConversion"/>
  </si>
  <si>
    <t>固定资产折旧</t>
  </si>
  <si>
    <t>无形资产摊销</t>
  </si>
  <si>
    <t>租赁费</t>
    <phoneticPr fontId="10" type="noConversion"/>
  </si>
  <si>
    <t>租赁费</t>
  </si>
  <si>
    <t>试验材料费</t>
  </si>
  <si>
    <t>委外试制费</t>
  </si>
  <si>
    <t>检验检测费</t>
    <phoneticPr fontId="10" type="noConversion"/>
  </si>
  <si>
    <t>检验材料费</t>
  </si>
  <si>
    <t>委外检验检测</t>
  </si>
  <si>
    <t>设计费</t>
    <phoneticPr fontId="10" type="noConversion"/>
  </si>
  <si>
    <t>设计费</t>
  </si>
  <si>
    <t>专利费</t>
  </si>
  <si>
    <t>与市场相关费用</t>
    <phoneticPr fontId="10" type="noConversion"/>
  </si>
  <si>
    <t>体系建设费</t>
    <phoneticPr fontId="10" type="noConversion"/>
  </si>
  <si>
    <t>体系建设费</t>
  </si>
  <si>
    <t>广告宣传费</t>
  </si>
  <si>
    <t>展台展位费</t>
  </si>
  <si>
    <t>样品赠品费</t>
  </si>
  <si>
    <t>市场调研费</t>
    <phoneticPr fontId="10" type="noConversion"/>
  </si>
  <si>
    <t>市场调研费</t>
  </si>
  <si>
    <t>与业务量直接相关费用</t>
    <phoneticPr fontId="10" type="noConversion"/>
  </si>
  <si>
    <t>机物料消耗</t>
    <phoneticPr fontId="10" type="noConversion"/>
  </si>
  <si>
    <t>机物料消耗</t>
  </si>
  <si>
    <t>水费</t>
  </si>
  <si>
    <t>电费</t>
  </si>
  <si>
    <t>燃油燃煤费</t>
    <phoneticPr fontId="10" type="noConversion"/>
  </si>
  <si>
    <t>燃油燃煤费</t>
  </si>
  <si>
    <t>蒸汽费</t>
  </si>
  <si>
    <t>运输费</t>
    <phoneticPr fontId="10" type="noConversion"/>
  </si>
  <si>
    <t>自有车辆</t>
  </si>
  <si>
    <t>外部货运</t>
  </si>
  <si>
    <t>邮寄费</t>
    <phoneticPr fontId="10" type="noConversion"/>
  </si>
  <si>
    <t>邮寄费</t>
  </si>
  <si>
    <t>码头文件费</t>
  </si>
  <si>
    <t>商检港杂费</t>
  </si>
  <si>
    <t>报关费</t>
    <phoneticPr fontId="10" type="noConversion"/>
  </si>
  <si>
    <t>进口报关</t>
  </si>
  <si>
    <t>出口报关</t>
  </si>
  <si>
    <t>业务代理费</t>
    <phoneticPr fontId="10" type="noConversion"/>
  </si>
  <si>
    <t>业务代理费</t>
  </si>
  <si>
    <t>接受劳务服务费</t>
    <phoneticPr fontId="10" type="noConversion"/>
  </si>
  <si>
    <t>审计鉴证费</t>
  </si>
  <si>
    <t>咨询费</t>
    <phoneticPr fontId="10" type="noConversion"/>
  </si>
  <si>
    <t>技术咨询费</t>
  </si>
  <si>
    <t>其他咨询费</t>
  </si>
  <si>
    <t>诉讼费</t>
  </si>
  <si>
    <t>与安全环保相关费用</t>
    <phoneticPr fontId="10" type="noConversion"/>
  </si>
  <si>
    <t>劳动保护费</t>
    <phoneticPr fontId="10" type="noConversion"/>
  </si>
  <si>
    <t>劳动保护费</t>
  </si>
  <si>
    <t>安全费</t>
  </si>
  <si>
    <t>环境保护费</t>
    <phoneticPr fontId="10" type="noConversion"/>
  </si>
  <si>
    <t>绿化费</t>
  </si>
  <si>
    <t>排污费</t>
  </si>
  <si>
    <t>环评费</t>
  </si>
  <si>
    <t>职业健康费</t>
    <phoneticPr fontId="10" type="noConversion"/>
  </si>
  <si>
    <t>职业健康费</t>
  </si>
  <si>
    <t>与投资者相关费用</t>
    <phoneticPr fontId="10" type="noConversion"/>
  </si>
  <si>
    <t>证券发行费用</t>
    <phoneticPr fontId="10" type="noConversion"/>
  </si>
  <si>
    <t>证券发行费用</t>
  </si>
  <si>
    <t>信息披露费</t>
    <phoneticPr fontId="10" type="noConversion"/>
  </si>
  <si>
    <t>信息披露费</t>
  </si>
  <si>
    <t>投资者关系费</t>
    <phoneticPr fontId="10" type="noConversion"/>
  </si>
  <si>
    <t>投资者关系费</t>
  </si>
  <si>
    <t>董事会费</t>
  </si>
  <si>
    <t>其他费用</t>
    <phoneticPr fontId="10" type="noConversion"/>
  </si>
  <si>
    <t>相关税费</t>
  </si>
  <si>
    <t>其他</t>
    <phoneticPr fontId="10" type="noConversion"/>
  </si>
  <si>
    <t>合计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</si>
  <si>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</si>
  <si>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</si>
  <si>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</si>
  <si>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编制说明：</t>
    <phoneticPr fontId="10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</si>
  <si>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</si>
  <si>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</si>
  <si>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</si>
  <si>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</si>
  <si>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</si>
  <si>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</si>
  <si>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</si>
  <si>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</si>
  <si>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</si>
  <si>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</si>
  <si>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6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</si>
  <si>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</si>
  <si>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</si>
  <si>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 xml:space="preserve">2、日化事业部内销和外销暂时按1.1的比例列支；
</t>
    <phoneticPr fontId="10" type="noConversion"/>
  </si>
  <si>
    <t xml:space="preserve">3、其余服务性部分全部列入其他。
</t>
    <phoneticPr fontId="10" type="noConversion"/>
  </si>
  <si>
    <t>4、研发费用按照项目分入日化、电池。</t>
    <phoneticPr fontId="10" type="noConversion"/>
  </si>
  <si>
    <t>1、按部门实际发生情况划分
；</t>
    <phoneticPr fontId="10" type="noConversion"/>
  </si>
  <si>
    <t>实际-预算</t>
    <phoneticPr fontId="10" type="noConversion"/>
  </si>
  <si>
    <t>制造费用预算执行情况表</t>
    <phoneticPr fontId="6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</si>
  <si>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</si>
  <si>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</si>
  <si>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</si>
  <si>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预算数</t>
    <phoneticPr fontId="10" type="noConversion"/>
  </si>
  <si>
    <t>本期数</t>
    <phoneticPr fontId="6" type="noConversion"/>
  </si>
  <si>
    <t>当月和累计差异说明</t>
    <phoneticPr fontId="6" type="noConversion"/>
  </si>
  <si>
    <t>账面-预算</t>
    <phoneticPr fontId="10" type="noConversion"/>
  </si>
  <si>
    <t>工资</t>
    <phoneticPr fontId="10" type="noConversion"/>
  </si>
  <si>
    <t>劳务费</t>
    <phoneticPr fontId="10" type="noConversion"/>
  </si>
  <si>
    <t>福利费</t>
    <phoneticPr fontId="10" type="noConversion"/>
  </si>
  <si>
    <t>住房公积金</t>
    <phoneticPr fontId="10" type="noConversion"/>
  </si>
  <si>
    <t>培训费</t>
    <phoneticPr fontId="10" type="noConversion"/>
  </si>
  <si>
    <t>日常行政费用</t>
    <phoneticPr fontId="10" type="noConversion"/>
  </si>
  <si>
    <t>通讯费</t>
    <phoneticPr fontId="10" type="noConversion"/>
  </si>
  <si>
    <t>车辆费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</si>
  <si>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</si>
  <si>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</si>
  <si>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</si>
  <si>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</si>
  <si>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</si>
  <si>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</si>
  <si>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</si>
  <si>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</si>
  <si>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</si>
  <si>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</si>
  <si>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</si>
  <si>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</si>
  <si>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</si>
  <si>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</si>
  <si>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</si>
  <si>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</si>
  <si>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</si>
  <si>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</si>
  <si>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</si>
  <si>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</si>
  <si>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</si>
  <si>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</si>
  <si>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</si>
  <si>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</si>
  <si>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</si>
  <si>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</si>
  <si>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</si>
  <si>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</si>
  <si>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</si>
  <si>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</si>
  <si>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</si>
  <si>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</si>
  <si>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</si>
  <si>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</si>
  <si>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</si>
  <si>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</si>
  <si>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</si>
  <si>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</si>
  <si>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</si>
  <si>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</si>
  <si>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</si>
  <si>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</si>
  <si>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</si>
  <si>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其他费用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</si>
  <si>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</si>
  <si>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</si>
  <si>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</si>
  <si>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</si>
  <si>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</si>
  <si>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</si>
  <si>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</si>
  <si>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其中：其他</t>
    <phoneticPr fontId="10" type="noConversion"/>
  </si>
  <si>
    <t>check</t>
    <phoneticPr fontId="10" type="noConversion"/>
  </si>
  <si>
    <t>无形资产摊销</t>
    <phoneticPr fontId="10" type="noConversion"/>
  </si>
  <si>
    <t>与试验检测相关费用</t>
    <phoneticPr fontId="10" type="noConversion"/>
  </si>
  <si>
    <t>试验试制费</t>
    <phoneticPr fontId="10" type="noConversion"/>
  </si>
  <si>
    <t>专利费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</si>
  <si>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</si>
  <si>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</si>
  <si>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</si>
  <si>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水费</t>
    <phoneticPr fontId="10" type="noConversion"/>
  </si>
  <si>
    <t>电费</t>
    <phoneticPr fontId="10" type="noConversion"/>
  </si>
  <si>
    <t>蒸汽费</t>
    <phoneticPr fontId="10" type="noConversion"/>
  </si>
  <si>
    <t>码头文件费</t>
    <phoneticPr fontId="10" type="noConversion"/>
  </si>
  <si>
    <t>商检港杂费</t>
    <phoneticPr fontId="10" type="noConversion"/>
  </si>
  <si>
    <t>审计鉴证费</t>
    <phoneticPr fontId="10" type="noConversion"/>
  </si>
  <si>
    <t>诉讼费</t>
    <phoneticPr fontId="10" type="noConversion"/>
  </si>
  <si>
    <t>安全费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</si>
  <si>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</si>
  <si>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</si>
  <si>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</si>
  <si>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其中：锂离子电池材料</t>
    <phoneticPr fontId="10" type="noConversion"/>
  </si>
  <si>
    <t>1、与业务有直接关系的部门发生的费用划分到各相关业务；</t>
    <phoneticPr fontId="10" type="noConversion"/>
  </si>
  <si>
    <t>营业费用预算执行情况表</t>
    <phoneticPr fontId="6" type="noConversion"/>
  </si>
  <si>
    <t xml:space="preserve">2、这里的其他包括工资和年终奖（工资暂还放在HR）
。
</t>
    <phoneticPr fontId="10" type="noConversion"/>
  </si>
  <si>
    <t>实际-同期</t>
    <phoneticPr fontId="10" type="noConversion"/>
  </si>
  <si>
    <t>编制期间：</t>
    <phoneticPr fontId="10" type="noConversion"/>
  </si>
  <si>
    <t>编制日期：</t>
    <phoneticPr fontId="10" type="noConversion"/>
  </si>
  <si>
    <t>编制：</t>
    <phoneticPr fontId="10" type="noConversion"/>
  </si>
  <si>
    <t>审核：</t>
    <phoneticPr fontId="10" type="noConversion"/>
  </si>
  <si>
    <t>批准：</t>
    <phoneticPr fontId="10" type="noConversion"/>
  </si>
  <si>
    <t>其中：不能直接归集到业务</t>
  </si>
  <si>
    <t>1月</t>
    <phoneticPr fontId="5" type="noConversion"/>
  </si>
  <si>
    <t>2月</t>
    <phoneticPr fontId="5" type="noConversion"/>
  </si>
  <si>
    <t>3月</t>
    <phoneticPr fontId="10" type="noConversion"/>
  </si>
  <si>
    <t>4月</t>
    <phoneticPr fontId="10" type="noConversion"/>
  </si>
  <si>
    <t>5月</t>
    <phoneticPr fontId="10" type="noConversion"/>
  </si>
  <si>
    <t>6月</t>
    <phoneticPr fontId="10" type="noConversion"/>
  </si>
  <si>
    <t>7月</t>
    <phoneticPr fontId="10" type="noConversion"/>
  </si>
  <si>
    <t>8月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</si>
  <si>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</si>
  <si>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</si>
  <si>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</si>
  <si>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12月</t>
    <phoneticPr fontId="10" type="noConversion"/>
  </si>
  <si>
    <t>管理费用预算执行情况表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</si>
  <si>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</si>
  <si>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</si>
  <si>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</si>
  <si>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</si>
  <si>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</si>
  <si>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其中：个人护理原料</t>
    <phoneticPr fontId="10" type="noConversion"/>
  </si>
  <si>
    <t>三大费用预算执行情况表</t>
    <phoneticPr fontId="6" type="noConversion"/>
  </si>
  <si>
    <t>研发费用预算执行情况表</t>
    <phoneticPr fontId="6" type="noConversion"/>
  </si>
  <si>
    <t>其中：个人护理研发项目</t>
    <phoneticPr fontId="10" type="noConversion"/>
  </si>
  <si>
    <t>其中：锂离子电池材料项目</t>
    <phoneticPr fontId="10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</si>
  <si>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6" type="noConversion"/>
  </si>
  <si>
    <t>财务费用预算执行情况表</t>
    <phoneticPr fontId="6" type="noConversion"/>
  </si>
  <si>
    <t>其他费用</t>
    <phoneticPr fontId="10" type="noConversion"/>
  </si>
  <si>
    <t>财务费用合计</t>
  </si>
  <si>
    <t>利息净支出</t>
    <phoneticPr fontId="10" type="noConversion"/>
  </si>
  <si>
    <t>利息支出</t>
    <phoneticPr fontId="10" type="noConversion"/>
  </si>
  <si>
    <t>利息收入</t>
    <phoneticPr fontId="10" type="noConversion"/>
  </si>
  <si>
    <t>银行贴现息</t>
    <phoneticPr fontId="10" type="noConversion"/>
  </si>
  <si>
    <t>手续费</t>
    <phoneticPr fontId="10" type="noConversion"/>
  </si>
  <si>
    <t>汇兑损益</t>
    <phoneticPr fontId="10" type="noConversion"/>
  </si>
  <si>
    <t>汇兑收益</t>
    <phoneticPr fontId="10" type="noConversion"/>
  </si>
  <si>
    <t>汇兑损失</t>
    <phoneticPr fontId="10" type="noConversion"/>
  </si>
  <si>
    <t>其他费用</t>
    <phoneticPr fontId="10" type="noConversion"/>
  </si>
  <si>
    <t>一级科目</t>
    <phoneticPr fontId="10" type="noConversion"/>
  </si>
  <si>
    <t>二级科目</t>
    <phoneticPr fontId="10" type="noConversion"/>
  </si>
  <si>
    <t>三级科目</t>
    <phoneticPr fontId="6" type="noConversion"/>
  </si>
  <si>
    <t>本期</t>
    <phoneticPr fontId="5" type="noConversion"/>
  </si>
  <si>
    <t>累计</t>
    <phoneticPr fontId="5" type="noConversion"/>
  </si>
  <si>
    <t>本年累计</t>
    <phoneticPr fontId="10" type="noConversion"/>
  </si>
  <si>
    <t>账面-同期</t>
    <phoneticPr fontId="10" type="noConversion"/>
  </si>
  <si>
    <t>账面-预算</t>
    <phoneticPr fontId="10" type="noConversion"/>
  </si>
  <si>
    <t>1月</t>
    <phoneticPr fontId="5" type="noConversion"/>
  </si>
  <si>
    <t>2月</t>
    <phoneticPr fontId="5" type="noConversion"/>
  </si>
  <si>
    <t>与人有关费用</t>
    <phoneticPr fontId="10" type="noConversion"/>
  </si>
  <si>
    <t>工资</t>
    <phoneticPr fontId="10" type="noConversion"/>
  </si>
  <si>
    <t>年终奖</t>
    <phoneticPr fontId="10" type="noConversion"/>
  </si>
  <si>
    <t>劳务费</t>
    <phoneticPr fontId="10" type="noConversion"/>
  </si>
  <si>
    <t>奖励费</t>
    <phoneticPr fontId="10" type="noConversion"/>
  </si>
  <si>
    <t>福利费</t>
    <phoneticPr fontId="10" type="noConversion"/>
  </si>
  <si>
    <t>住房公积金</t>
    <phoneticPr fontId="10" type="noConversion"/>
  </si>
  <si>
    <t>工会经费</t>
    <phoneticPr fontId="10" type="noConversion"/>
  </si>
  <si>
    <t>培训费</t>
    <phoneticPr fontId="10" type="noConversion"/>
  </si>
  <si>
    <t>社会保险费</t>
    <phoneticPr fontId="10" type="noConversion"/>
  </si>
  <si>
    <t>招聘费</t>
    <phoneticPr fontId="10" type="noConversion"/>
  </si>
  <si>
    <t>日常行政费用</t>
    <phoneticPr fontId="10" type="noConversion"/>
  </si>
  <si>
    <t>办公费</t>
    <phoneticPr fontId="10" type="noConversion"/>
  </si>
  <si>
    <t>印刷费</t>
    <phoneticPr fontId="10" type="noConversion"/>
  </si>
  <si>
    <t>通讯费</t>
    <phoneticPr fontId="10" type="noConversion"/>
  </si>
  <si>
    <t>差旅费</t>
    <phoneticPr fontId="10" type="noConversion"/>
  </si>
  <si>
    <t>车辆费</t>
    <phoneticPr fontId="10" type="noConversion"/>
  </si>
  <si>
    <t>业务招待费</t>
    <phoneticPr fontId="10" type="noConversion"/>
  </si>
  <si>
    <t>会议会员费</t>
    <phoneticPr fontId="10" type="noConversion"/>
  </si>
  <si>
    <t>修理费</t>
    <phoneticPr fontId="10" type="noConversion"/>
  </si>
  <si>
    <t>低值易耗品</t>
    <phoneticPr fontId="10" type="noConversion"/>
  </si>
  <si>
    <t>软件费</t>
    <phoneticPr fontId="10" type="noConversion"/>
  </si>
  <si>
    <t>保险费</t>
    <phoneticPr fontId="10" type="noConversion"/>
  </si>
  <si>
    <t>信用保险</t>
    <phoneticPr fontId="10" type="noConversion"/>
  </si>
  <si>
    <t>固定资产折旧</t>
    <phoneticPr fontId="10" type="noConversion"/>
  </si>
  <si>
    <t>无形资产摊销</t>
    <phoneticPr fontId="10" type="noConversion"/>
  </si>
  <si>
    <t>租赁费</t>
    <phoneticPr fontId="10" type="noConversion"/>
  </si>
  <si>
    <t>与试验检测相关费用</t>
    <phoneticPr fontId="10" type="noConversion"/>
  </si>
  <si>
    <t>试验试制费</t>
    <phoneticPr fontId="10" type="noConversion"/>
  </si>
  <si>
    <t>检验检测费</t>
    <phoneticPr fontId="10" type="noConversion"/>
  </si>
  <si>
    <t>设计费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</si>
  <si>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</si>
  <si>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</si>
  <si>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</si>
  <si>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</si>
  <si>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</si>
  <si>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</si>
  <si>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</si>
  <si>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</si>
  <si>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</si>
  <si>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</si>
  <si>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</si>
  <si>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</si>
  <si>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</si>
  <si>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</si>
  <si>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</si>
  <si>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</si>
  <si>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</si>
  <si>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</si>
  <si>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</si>
  <si>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</si>
  <si>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</si>
  <si>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</si>
  <si>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</si>
  <si>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</si>
  <si>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</si>
  <si>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</si>
  <si>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</si>
  <si>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</si>
  <si>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</si>
  <si>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</si>
  <si>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</si>
  <si>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</si>
  <si>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</si>
  <si>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</si>
  <si>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</si>
  <si>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</si>
  <si>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</si>
  <si>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其中：个人护理原料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</si>
  <si>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</si>
  <si>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</si>
  <si>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文化建设费</t>
    <phoneticPr fontId="10" type="noConversion"/>
  </si>
  <si>
    <t>与资产有关费用</t>
    <phoneticPr fontId="10" type="noConversion"/>
  </si>
  <si>
    <t>专利费</t>
    <phoneticPr fontId="10" type="noConversion"/>
  </si>
  <si>
    <t>与市场相关费用</t>
    <phoneticPr fontId="10" type="noConversion"/>
  </si>
  <si>
    <t>体系建设费</t>
    <phoneticPr fontId="10" type="noConversion"/>
  </si>
  <si>
    <t>广告宣传费</t>
    <phoneticPr fontId="10" type="noConversion"/>
  </si>
  <si>
    <t>展览费</t>
    <phoneticPr fontId="10" type="noConversion"/>
  </si>
  <si>
    <t>样品赠品费</t>
    <phoneticPr fontId="10" type="noConversion"/>
  </si>
  <si>
    <t>市场调研费</t>
    <phoneticPr fontId="10" type="noConversion"/>
  </si>
  <si>
    <t>与业务量直接相关费用</t>
    <phoneticPr fontId="10" type="noConversion"/>
  </si>
  <si>
    <t>机物料消耗</t>
    <phoneticPr fontId="10" type="noConversion"/>
  </si>
  <si>
    <t>水费</t>
    <phoneticPr fontId="10" type="noConversion"/>
  </si>
  <si>
    <t>电费</t>
    <phoneticPr fontId="10" type="noConversion"/>
  </si>
  <si>
    <t>燃油燃煤费</t>
    <phoneticPr fontId="10" type="noConversion"/>
  </si>
  <si>
    <t>蒸汽费</t>
    <phoneticPr fontId="10" type="noConversion"/>
  </si>
  <si>
    <t>运输费</t>
    <phoneticPr fontId="10" type="noConversion"/>
  </si>
  <si>
    <t>邮寄费</t>
    <phoneticPr fontId="10" type="noConversion"/>
  </si>
  <si>
    <t>码头文件费</t>
    <phoneticPr fontId="10" type="noConversion"/>
  </si>
  <si>
    <t>商检港杂费</t>
    <phoneticPr fontId="10" type="noConversion"/>
  </si>
  <si>
    <t>报关费</t>
    <phoneticPr fontId="10" type="noConversion"/>
  </si>
  <si>
    <t>业务代理费</t>
    <phoneticPr fontId="10" type="noConversion"/>
  </si>
  <si>
    <t>接受劳务服务费</t>
    <phoneticPr fontId="10" type="noConversion"/>
  </si>
  <si>
    <t>审计鉴证费</t>
    <phoneticPr fontId="10" type="noConversion"/>
  </si>
  <si>
    <t>咨询费</t>
    <phoneticPr fontId="10" type="noConversion"/>
  </si>
  <si>
    <t>诉讼费</t>
    <phoneticPr fontId="10" type="noConversion"/>
  </si>
  <si>
    <t>与安全环保相关费用</t>
    <phoneticPr fontId="10" type="noConversion"/>
  </si>
  <si>
    <t>劳动保护费</t>
    <phoneticPr fontId="10" type="noConversion"/>
  </si>
  <si>
    <t>安全费</t>
    <phoneticPr fontId="10" type="noConversion"/>
  </si>
  <si>
    <t>环境保护费</t>
    <phoneticPr fontId="10" type="noConversion"/>
  </si>
  <si>
    <t>职业健康费</t>
    <phoneticPr fontId="10" type="noConversion"/>
  </si>
  <si>
    <t>与投资者相关费用</t>
    <phoneticPr fontId="10" type="noConversion"/>
  </si>
  <si>
    <t>证券发行费用</t>
    <phoneticPr fontId="10" type="noConversion"/>
  </si>
  <si>
    <t>信息披露费</t>
    <phoneticPr fontId="10" type="noConversion"/>
  </si>
  <si>
    <t>投资者关系费</t>
    <phoneticPr fontId="10" type="noConversion"/>
  </si>
  <si>
    <t>董事会费</t>
    <phoneticPr fontId="10" type="noConversion"/>
  </si>
  <si>
    <t>相关税费</t>
    <phoneticPr fontId="10" type="noConversion"/>
  </si>
  <si>
    <t>研究开发费用</t>
    <phoneticPr fontId="10" type="noConversion"/>
  </si>
  <si>
    <t>其他</t>
    <phoneticPr fontId="10" type="noConversion"/>
  </si>
  <si>
    <t>合计</t>
    <phoneticPr fontId="10" type="noConversion"/>
  </si>
  <si>
    <t>其中：锂离子电池材料</t>
    <phoneticPr fontId="10" type="noConversion"/>
  </si>
  <si>
    <t>其中：有机硅橡胶材料</t>
    <phoneticPr fontId="10" type="noConversion"/>
  </si>
  <si>
    <t>实际-同期</t>
    <phoneticPr fontId="10" type="noConversion"/>
  </si>
  <si>
    <t>实际-预算</t>
    <phoneticPr fontId="10" type="noConversion"/>
  </si>
  <si>
    <t>其中：个人护理（日化事业部）</t>
    <phoneticPr fontId="10" type="noConversion"/>
  </si>
  <si>
    <t>其中：个人护理（国际贸易部）</t>
    <phoneticPr fontId="10" type="noConversion"/>
  </si>
  <si>
    <t>再其中：运输费</t>
    <phoneticPr fontId="10" type="noConversion"/>
  </si>
  <si>
    <t>其中：不能直接归集到业务</t>
    <phoneticPr fontId="10" type="noConversion"/>
  </si>
  <si>
    <t>编制说明：</t>
    <phoneticPr fontId="10" type="noConversion"/>
  </si>
  <si>
    <t>1、按部门实际发生情况划分
；</t>
    <phoneticPr fontId="10" type="noConversion"/>
  </si>
  <si>
    <t xml:space="preserve">2、这里的其他包括工资和年终奖（工资暂还放在HR）
。
</t>
    <phoneticPr fontId="10" type="noConversion"/>
  </si>
  <si>
    <t>目录</t>
    <phoneticPr fontId="10" type="noConversion"/>
  </si>
  <si>
    <t>表号</t>
    <phoneticPr fontId="10" type="noConversion"/>
  </si>
  <si>
    <t>内容</t>
    <phoneticPr fontId="10" type="noConversion"/>
  </si>
  <si>
    <t>编制人</t>
    <phoneticPr fontId="10" type="noConversion"/>
  </si>
  <si>
    <t>制造费用明细表</t>
    <phoneticPr fontId="10" type="noConversion"/>
  </si>
  <si>
    <t>管理费用明细表</t>
    <phoneticPr fontId="10" type="noConversion"/>
  </si>
  <si>
    <t>营业费用明细表</t>
  </si>
  <si>
    <t>研发费用明细表</t>
  </si>
  <si>
    <t>财务费用明细表</t>
  </si>
  <si>
    <t>本月是否已完成</t>
    <phoneticPr fontId="10" type="noConversion"/>
  </si>
  <si>
    <t>其中：有机硅橡胶材料</t>
    <phoneticPr fontId="10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</si>
  <si>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</si>
  <si>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</si>
  <si>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</si>
  <si>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</si>
  <si>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</si>
  <si>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</si>
  <si>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</si>
  <si>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</si>
  <si>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</si>
  <si>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</si>
  <si>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科目代码</t>
    <phoneticPr fontId="10" type="noConversion"/>
  </si>
  <si>
    <t>6602.011.001.001.001</t>
  </si>
  <si>
    <t>6602.011.001.001.002</t>
  </si>
  <si>
    <t>6602.011.001.002</t>
  </si>
  <si>
    <t>6602.011.001.003</t>
  </si>
  <si>
    <t>6602.011.001.004.001</t>
  </si>
  <si>
    <t>6602.011.001.004.002</t>
  </si>
  <si>
    <t>6602.011.001.004.003</t>
  </si>
  <si>
    <t>6602.011.001.004.004</t>
  </si>
  <si>
    <t>6602.011.001.004.005</t>
  </si>
  <si>
    <t>6602.011.001.004.006</t>
  </si>
  <si>
    <t>6602.011.001.004.007</t>
  </si>
  <si>
    <t>6602.011.001.004.008</t>
  </si>
  <si>
    <t>6602.011.001.004.009</t>
  </si>
  <si>
    <t>6602.011.001.005</t>
  </si>
  <si>
    <t>6602.011.001.006</t>
  </si>
  <si>
    <t>6602.011.001.007</t>
  </si>
  <si>
    <t>6602.011.001.008.001</t>
  </si>
  <si>
    <t>6602.011.001.008.002</t>
  </si>
  <si>
    <t>6602.011.001.008.003</t>
  </si>
  <si>
    <t>6602.011.001.008.004</t>
  </si>
  <si>
    <t>6602.011.001.008.005</t>
  </si>
  <si>
    <t>6602.011.001.009</t>
  </si>
  <si>
    <t>6602.011.002.001.001</t>
  </si>
  <si>
    <t>6602.011.002.001.002</t>
  </si>
  <si>
    <t>6602.011.002.002</t>
  </si>
  <si>
    <t>6602.011.002.003.001</t>
  </si>
  <si>
    <t>6602.011.002.003.002</t>
  </si>
  <si>
    <t>6602.011.002.003.003</t>
  </si>
  <si>
    <t>6602.011.002.004.002</t>
  </si>
  <si>
    <t>6602.011.002.005</t>
  </si>
  <si>
    <t>6602.011.002.006</t>
  </si>
  <si>
    <t>6602.011.002.007.001</t>
  </si>
  <si>
    <t>6602.011.002.007.002</t>
  </si>
  <si>
    <t>6602.011.002.008</t>
  </si>
  <si>
    <t>6602.011.003.001</t>
  </si>
  <si>
    <t>6602.011.003.002</t>
  </si>
  <si>
    <t>6602.011.003.003</t>
  </si>
  <si>
    <t>6602.011.003.004.001</t>
  </si>
  <si>
    <t>6602.011.003.004.002</t>
  </si>
  <si>
    <t>6602.011.003.005</t>
  </si>
  <si>
    <t>6602.011.003.006</t>
  </si>
  <si>
    <t>6602.011.003.007</t>
  </si>
  <si>
    <t>6602.011.004.001.001</t>
  </si>
  <si>
    <t>6602.011.004.001.002</t>
  </si>
  <si>
    <t>6602.011.004.001.003</t>
  </si>
  <si>
    <t>6602.011.004.002.001</t>
  </si>
  <si>
    <t>6602.011.004.002.002</t>
  </si>
  <si>
    <t>6602.011.004.002.003</t>
  </si>
  <si>
    <t>6602.011.004.003</t>
  </si>
  <si>
    <t>6602.011.004.004</t>
  </si>
  <si>
    <t>6602.011.005.001</t>
  </si>
  <si>
    <t>6602.011.005.002</t>
  </si>
  <si>
    <t>6602.011.005.003.001</t>
  </si>
  <si>
    <t>6602.011.005.003.002</t>
  </si>
  <si>
    <t>6602.011.005.004</t>
  </si>
  <si>
    <t>6602.011.005.005</t>
  </si>
  <si>
    <t>6602.011.006.001</t>
  </si>
  <si>
    <t>6602.011.006.002</t>
  </si>
  <si>
    <t>6602.011.006.003</t>
  </si>
  <si>
    <t>6602.011.006.004</t>
  </si>
  <si>
    <t>6602.011.006.005</t>
  </si>
  <si>
    <t>6602.011.006.006.001</t>
  </si>
  <si>
    <t>6602.011.006.006.002</t>
  </si>
  <si>
    <t>6602.011.006.007</t>
  </si>
  <si>
    <t>6602.011.006.008</t>
  </si>
  <si>
    <t>6602.011.006.009</t>
  </si>
  <si>
    <t>6602.011.006.010.001</t>
  </si>
  <si>
    <t>6602.011.006.010.002</t>
  </si>
  <si>
    <t>6602.011.006.011</t>
  </si>
  <si>
    <t>6602.011.007.001</t>
  </si>
  <si>
    <t>6602.011.007.002.001</t>
  </si>
  <si>
    <t>6602.011.007.002.002</t>
  </si>
  <si>
    <t>6602.011.007.003</t>
  </si>
  <si>
    <t>6602.011.008.001</t>
  </si>
  <si>
    <t>6602.011.008.002</t>
  </si>
  <si>
    <t>6602.011.008.003.001</t>
  </si>
  <si>
    <t>6602.011.008.003.002</t>
  </si>
  <si>
    <t>6602.011.008.003.003</t>
  </si>
  <si>
    <t>6602.011.008.004</t>
  </si>
  <si>
    <t>6602.011.009.001</t>
  </si>
  <si>
    <t>6602.011.009.002</t>
  </si>
  <si>
    <t>6602.011.009.003</t>
  </si>
  <si>
    <t>6602.011.009.004</t>
  </si>
  <si>
    <t>6602.011.010.001</t>
  </si>
  <si>
    <t>6602.011.010.002</t>
  </si>
  <si>
    <t>6602.011.002.004.001</t>
    <phoneticPr fontId="10" type="noConversion"/>
  </si>
  <si>
    <t>其中：锂离子电池材料(电池材料事业部)</t>
    <phoneticPr fontId="10" type="noConversion"/>
  </si>
  <si>
    <t>再其中：运输费</t>
    <phoneticPr fontId="10" type="noConversion"/>
  </si>
  <si>
    <t>其中：锂离子电池材料（凯欣）</t>
    <phoneticPr fontId="10" type="noConversion"/>
  </si>
  <si>
    <t>check</t>
    <phoneticPr fontId="10" type="noConversion"/>
  </si>
  <si>
    <t>其中：锂离子电池材料(电池材料事业部)</t>
    <phoneticPr fontId="10" type="noConversion"/>
  </si>
  <si>
    <t>再其中：运输费</t>
    <phoneticPr fontId="10" type="noConversion"/>
  </si>
  <si>
    <t>其中：锂离子电池材料（凯欣）</t>
    <phoneticPr fontId="10" type="noConversion"/>
  </si>
  <si>
    <t>2017年研发费用预算</t>
    <phoneticPr fontId="5" type="noConversion"/>
  </si>
  <si>
    <t>2018实际制造费用</t>
    <phoneticPr fontId="10" type="noConversion"/>
  </si>
  <si>
    <t>2018实际管理费用</t>
    <phoneticPr fontId="10" type="noConversion"/>
  </si>
  <si>
    <t>2018实际营业费用</t>
  </si>
  <si>
    <t>2018实际研发费用</t>
  </si>
  <si>
    <t>2018实际财务费用</t>
  </si>
  <si>
    <t>2018年制造费用预算</t>
    <phoneticPr fontId="5" type="noConversion"/>
  </si>
  <si>
    <t>2018年销售费用预算</t>
    <phoneticPr fontId="5" type="noConversion"/>
  </si>
  <si>
    <t>2018年财务费用预算</t>
    <phoneticPr fontId="5" type="noConversion"/>
  </si>
  <si>
    <t>李艾聪</t>
    <phoneticPr fontId="10" type="noConversion"/>
  </si>
  <si>
    <t>2018年管理费用预算</t>
    <phoneticPr fontId="5" type="noConversion"/>
  </si>
  <si>
    <t>x</t>
    <phoneticPr fontId="10" type="noConversion"/>
  </si>
  <si>
    <t>产量减少，费用减少</t>
    <phoneticPr fontId="10" type="noConversion"/>
  </si>
  <si>
    <t>2018年实际</t>
    <phoneticPr fontId="5" type="noConversion"/>
  </si>
  <si>
    <t>曾敏萍</t>
    <phoneticPr fontId="10" type="noConversion"/>
  </si>
  <si>
    <t>曾敏萍</t>
    <phoneticPr fontId="10" type="noConversion"/>
  </si>
  <si>
    <t>江西中硝天赐新材料有限公司</t>
    <phoneticPr fontId="10" type="noConversion"/>
  </si>
  <si>
    <t>中硝总体费用</t>
    <phoneticPr fontId="10" type="noConversion"/>
  </si>
  <si>
    <t>科目编号</t>
  </si>
  <si>
    <t>科目名称</t>
  </si>
  <si>
    <t>期初余额借方</t>
  </si>
  <si>
    <t>期初余额贷方</t>
  </si>
  <si>
    <t>期间异动借方</t>
  </si>
  <si>
    <t>期间异动贷方</t>
  </si>
  <si>
    <t>其他业务收入</t>
  </si>
  <si>
    <t>与增值税相关的收入</t>
  </si>
  <si>
    <t>主营业务成本</t>
  </si>
  <si>
    <t>其他业务支出</t>
  </si>
  <si>
    <t>税金及附加</t>
  </si>
  <si>
    <t>主营</t>
  </si>
  <si>
    <t>销售费用</t>
  </si>
  <si>
    <t>管理费用</t>
  </si>
  <si>
    <t>财务费用</t>
  </si>
  <si>
    <t>手续费</t>
  </si>
  <si>
    <t>汇兑损益</t>
  </si>
  <si>
    <t>制造费用</t>
  </si>
  <si>
    <t>2019年实际费用</t>
    <phoneticPr fontId="10" type="noConversion"/>
  </si>
  <si>
    <t>检测费调整至管理费用</t>
    <phoneticPr fontId="10" type="noConversion"/>
  </si>
  <si>
    <r>
      <t>2018</t>
    </r>
    <r>
      <rPr>
        <sz val="9"/>
        <rFont val="宋体"/>
        <family val="3"/>
        <charset val="134"/>
      </rPr>
      <t>年劳务费计提费用后，到发票重复计提</t>
    </r>
    <phoneticPr fontId="10" type="noConversion"/>
  </si>
  <si>
    <r>
      <rPr>
        <sz val="10"/>
        <rFont val="宋体"/>
        <family val="3"/>
        <charset val="134"/>
      </rPr>
      <t>无形资产</t>
    </r>
    <r>
      <rPr>
        <sz val="10"/>
        <rFont val="Times New Roman"/>
        <family val="1"/>
      </rPr>
      <t>201805</t>
    </r>
    <r>
      <rPr>
        <sz val="10"/>
        <rFont val="宋体"/>
        <family val="3"/>
        <charset val="134"/>
      </rPr>
      <t>卡片年限错误，摊销调整</t>
    </r>
    <phoneticPr fontId="10" type="noConversion"/>
  </si>
  <si>
    <t>主营业务收入</t>
  </si>
  <si>
    <t>合计</t>
  </si>
  <si>
    <t>汇兑损失</t>
  </si>
  <si>
    <t>5101</t>
  </si>
  <si>
    <t>510101</t>
  </si>
  <si>
    <t>510102</t>
  </si>
  <si>
    <t>510103</t>
  </si>
  <si>
    <t>510113</t>
  </si>
  <si>
    <t>510114</t>
  </si>
  <si>
    <t>510116</t>
  </si>
  <si>
    <t>510117</t>
  </si>
  <si>
    <t>510118</t>
  </si>
  <si>
    <t>510119</t>
  </si>
  <si>
    <t>510120</t>
  </si>
  <si>
    <t>510121</t>
  </si>
  <si>
    <t>510124</t>
  </si>
  <si>
    <t>510136</t>
  </si>
  <si>
    <t>510137</t>
  </si>
  <si>
    <t>510141</t>
  </si>
  <si>
    <t>510148</t>
  </si>
  <si>
    <t>510158</t>
  </si>
  <si>
    <t>510159</t>
  </si>
  <si>
    <t>510160</t>
  </si>
  <si>
    <t>510162</t>
  </si>
  <si>
    <t>510175</t>
  </si>
  <si>
    <t>510178</t>
  </si>
  <si>
    <t>510187</t>
  </si>
  <si>
    <t>6001</t>
  </si>
  <si>
    <t>6051</t>
  </si>
  <si>
    <t>605101</t>
  </si>
  <si>
    <t>6401</t>
  </si>
  <si>
    <t>6402</t>
  </si>
  <si>
    <t>6405</t>
  </si>
  <si>
    <t>640501</t>
  </si>
  <si>
    <t>6601</t>
  </si>
  <si>
    <t>660129</t>
  </si>
  <si>
    <t>660132</t>
  </si>
  <si>
    <t>660164</t>
  </si>
  <si>
    <t>660170</t>
  </si>
  <si>
    <t>660173</t>
  </si>
  <si>
    <t>6602</t>
  </si>
  <si>
    <t>660201</t>
  </si>
  <si>
    <t>660202</t>
  </si>
  <si>
    <t>660203</t>
  </si>
  <si>
    <t>660213</t>
  </si>
  <si>
    <t>660214</t>
  </si>
  <si>
    <t>660215</t>
  </si>
  <si>
    <t>660217</t>
  </si>
  <si>
    <t>660218</t>
  </si>
  <si>
    <t>660219</t>
  </si>
  <si>
    <t>660220</t>
  </si>
  <si>
    <t>660221</t>
  </si>
  <si>
    <t>660229</t>
  </si>
  <si>
    <t>660232</t>
  </si>
  <si>
    <t>660238</t>
  </si>
  <si>
    <t>660242</t>
  </si>
  <si>
    <t>660248</t>
  </si>
  <si>
    <t>660278</t>
  </si>
  <si>
    <t>6603</t>
  </si>
  <si>
    <t>660303</t>
  </si>
  <si>
    <t>660304</t>
  </si>
  <si>
    <t>66030401</t>
  </si>
  <si>
    <t>汇兑收益</t>
  </si>
  <si>
    <t>66030402</t>
  </si>
  <si>
    <t>510107</t>
  </si>
  <si>
    <t>510129</t>
  </si>
  <si>
    <t>660125</t>
  </si>
  <si>
    <t>660131</t>
  </si>
  <si>
    <t>660207</t>
  </si>
  <si>
    <t>12月计提19年行政后勤服务费用及it费用约70万</t>
    <phoneticPr fontId="10" type="noConversion"/>
  </si>
  <si>
    <t>2020年实际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</si>
</sst>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</numFmts>
  <fonts count="6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1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39">
    <xf numFmtId="0" fontId="0" fillId="0" borderId="0">
      <alignment vertical="top"/>
    </xf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  <xf numFmtId="0" fontId="7" fillId="0" borderId="0"/>
    <xf numFmtId="0" fontId="13" fillId="0" borderId="0">
      <alignment vertical="center"/>
    </xf>
    <xf numFmtId="0" fontId="12" fillId="0" borderId="0">
      <alignment vertical="center"/>
    </xf>
    <xf numFmtId="0" fontId="17" fillId="0" borderId="0" applyNumberFormat="0" applyFill="0" applyBorder="0" applyAlignment="0" applyProtection="0"/>
    <xf numFmtId="0" fontId="26" fillId="0" borderId="0" applyBorder="0"/>
    <xf numFmtId="0" fontId="27" fillId="0" borderId="0">
      <alignment vertical="top"/>
    </xf>
    <xf numFmtId="0" fontId="7" fillId="0" borderId="0"/>
    <xf numFmtId="0" fontId="26" fillId="0" borderId="0" applyFont="0" applyFill="0" applyBorder="0" applyAlignment="0" applyProtection="0"/>
    <xf numFmtId="180" fontId="17" fillId="0" borderId="0"/>
    <xf numFmtId="0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26" fillId="0" borderId="0" applyFont="0" applyFill="0" applyBorder="0" applyAlignment="0" applyProtection="0"/>
    <xf numFmtId="183" fontId="17" fillId="0" borderId="0"/>
    <xf numFmtId="15" fontId="28" fillId="0" borderId="0"/>
    <xf numFmtId="184" fontId="17" fillId="0" borderId="0"/>
    <xf numFmtId="0" fontId="29" fillId="0" borderId="9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17" fillId="0" borderId="0"/>
    <xf numFmtId="0" fontId="17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6" fillId="0" borderId="7" applyNumberFormat="0" applyFill="0" applyProtection="0">
      <alignment horizontal="right"/>
    </xf>
    <xf numFmtId="0" fontId="30" fillId="0" borderId="7" applyNumberFormat="0" applyFill="0" applyProtection="0">
      <alignment horizontal="center"/>
    </xf>
    <xf numFmtId="0" fontId="31" fillId="0" borderId="10" applyNumberFormat="0" applyFill="0" applyProtection="0">
      <alignment horizontal="center"/>
    </xf>
    <xf numFmtId="185" fontId="12" fillId="0" borderId="0">
      <alignment vertical="top"/>
    </xf>
    <xf numFmtId="185" fontId="12" fillId="0" borderId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76" fontId="12" fillId="0" borderId="0">
      <alignment vertical="top"/>
    </xf>
    <xf numFmtId="185" fontId="12" fillId="0" borderId="0">
      <alignment vertical="top"/>
    </xf>
    <xf numFmtId="0" fontId="12" fillId="0" borderId="0">
      <alignment vertical="top"/>
    </xf>
    <xf numFmtId="0" fontId="28" fillId="0" borderId="0"/>
    <xf numFmtId="0" fontId="28" fillId="0" borderId="0"/>
    <xf numFmtId="0" fontId="12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10" applyNumberFormat="0" applyFill="0" applyProtection="0">
      <alignment horizontal="left"/>
    </xf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86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8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0" fontId="17" fillId="0" borderId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Protection="0">
      <alignment vertical="center"/>
    </xf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36" fillId="0" borderId="0"/>
    <xf numFmtId="190" fontId="37" fillId="0" borderId="10" applyFill="0" applyProtection="0">
      <alignment horizontal="right"/>
    </xf>
    <xf numFmtId="0" fontId="26" fillId="0" borderId="7" applyNumberFormat="0" applyFill="0" applyProtection="0">
      <alignment horizontal="left"/>
    </xf>
    <xf numFmtId="1" fontId="26" fillId="0" borderId="10" applyFill="0" applyProtection="0">
      <alignment horizont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49" fillId="33" borderId="15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0" fillId="34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5" fillId="33" borderId="18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56" fillId="24" borderId="15" applyNumberForma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40" borderId="19" applyNumberFormat="0" applyFont="0" applyAlignment="0" applyProtection="0">
      <alignment vertical="center"/>
    </xf>
    <xf numFmtId="0" fontId="12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0" borderId="0">
      <alignment vertical="top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12" fillId="0" borderId="0">
      <alignment vertical="center"/>
    </xf>
    <xf numFmtId="0" fontId="47" fillId="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</cellStyleXfs>
  <cellXfs count="229">
    <xf numFmtId="0" fontId="0" fillId="0" borderId="0" xfId="0">
      <alignment vertical="top"/>
    </xf>
    <xf numFmtId="0" fontId="4" fillId="0" borderId="0" xfId="3" applyFont="1" applyFill="1" applyAlignment="1">
      <alignment vertical="center"/>
    </xf>
    <xf numFmtId="0" fontId="8" fillId="0" borderId="0" xfId="4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4" fillId="5" borderId="3" xfId="3" applyFont="1" applyFill="1" applyBorder="1" applyAlignment="1">
      <alignment vertical="center" wrapText="1"/>
    </xf>
    <xf numFmtId="0" fontId="12" fillId="0" borderId="0" xfId="4" applyFont="1" applyFill="1" applyAlignment="1">
      <alignment vertical="center"/>
    </xf>
    <xf numFmtId="0" fontId="14" fillId="0" borderId="0" xfId="4" applyFont="1" applyFill="1" applyAlignment="1">
      <alignment vertical="center"/>
    </xf>
    <xf numFmtId="0" fontId="14" fillId="3" borderId="2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/>
    </xf>
    <xf numFmtId="0" fontId="14" fillId="4" borderId="2" xfId="3" applyFont="1" applyFill="1" applyBorder="1" applyAlignment="1">
      <alignment horizontal="center" vertical="center" wrapText="1"/>
    </xf>
    <xf numFmtId="0" fontId="14" fillId="4" borderId="2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2" fillId="0" borderId="0" xfId="4" applyFont="1" applyFill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9" fontId="11" fillId="0" borderId="2" xfId="2" applyFont="1" applyFill="1" applyBorder="1" applyAlignment="1">
      <alignment vertical="center" wrapText="1"/>
    </xf>
    <xf numFmtId="178" fontId="12" fillId="0" borderId="0" xfId="4" applyNumberFormat="1" applyFont="1" applyFill="1" applyAlignment="1">
      <alignment horizontal="center" vertical="center"/>
    </xf>
    <xf numFmtId="0" fontId="15" fillId="0" borderId="3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5" fillId="0" borderId="2" xfId="6" applyFont="1" applyFill="1" applyBorder="1" applyAlignment="1">
      <alignment horizontal="left" vertical="center" wrapText="1"/>
    </xf>
    <xf numFmtId="0" fontId="15" fillId="9" borderId="3" xfId="6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5" fillId="0" borderId="2" xfId="6" applyFont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9" borderId="2" xfId="6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1" fillId="0" borderId="0" xfId="4" applyFont="1" applyFill="1" applyAlignment="1">
      <alignment vertical="center"/>
    </xf>
    <xf numFmtId="0" fontId="9" fillId="0" borderId="0" xfId="4" applyFont="1" applyFill="1" applyAlignment="1">
      <alignment vertical="center"/>
    </xf>
    <xf numFmtId="43" fontId="12" fillId="0" borderId="0" xfId="4" applyNumberFormat="1" applyFont="1" applyFill="1" applyAlignment="1">
      <alignment vertical="center"/>
    </xf>
    <xf numFmtId="0" fontId="20" fillId="0" borderId="0" xfId="4" applyFont="1" applyFill="1" applyAlignment="1">
      <alignment vertical="center"/>
    </xf>
    <xf numFmtId="178" fontId="19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1" fillId="0" borderId="2" xfId="1" applyNumberFormat="1" applyFont="1" applyFill="1" applyBorder="1" applyAlignment="1">
      <alignment vertical="center" wrapText="1"/>
    </xf>
    <xf numFmtId="0" fontId="9" fillId="0" borderId="2" xfId="4" applyFont="1" applyFill="1" applyBorder="1" applyAlignment="1">
      <alignment vertical="center"/>
    </xf>
    <xf numFmtId="43" fontId="11" fillId="0" borderId="0" xfId="1" applyFont="1" applyFill="1" applyAlignment="1">
      <alignment vertical="center"/>
    </xf>
    <xf numFmtId="0" fontId="24" fillId="0" borderId="0" xfId="3" applyFont="1" applyFill="1" applyAlignment="1">
      <alignment vertical="center"/>
    </xf>
    <xf numFmtId="0" fontId="14" fillId="0" borderId="0" xfId="4" applyFont="1" applyAlignment="1">
      <alignment vertical="center"/>
    </xf>
    <xf numFmtId="0" fontId="14" fillId="0" borderId="0" xfId="4" applyNumberFormat="1" applyFont="1" applyAlignment="1">
      <alignment vertical="center"/>
    </xf>
    <xf numFmtId="0" fontId="2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0" fontId="17" fillId="0" borderId="2" xfId="6" applyFont="1" applyFill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9" borderId="2" xfId="6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1" fillId="0" borderId="0" xfId="4" applyNumberFormat="1" applyFont="1" applyFill="1" applyAlignment="1">
      <alignment vertical="center"/>
    </xf>
    <xf numFmtId="178" fontId="11" fillId="0" borderId="0" xfId="4" applyNumberFormat="1" applyFont="1" applyFill="1" applyAlignment="1">
      <alignment vertical="center"/>
    </xf>
    <xf numFmtId="0" fontId="12" fillId="0" borderId="0" xfId="4" applyNumberFormat="1" applyFont="1" applyFill="1" applyAlignment="1">
      <alignment vertical="center"/>
    </xf>
    <xf numFmtId="179" fontId="17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vertical="center"/>
    </xf>
    <xf numFmtId="179" fontId="9" fillId="0" borderId="0" xfId="4" applyNumberFormat="1" applyFont="1" applyAlignment="1">
      <alignment vertical="center"/>
    </xf>
    <xf numFmtId="0" fontId="15" fillId="0" borderId="3" xfId="6" applyFont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19" fillId="0" borderId="2" xfId="6" applyFont="1" applyBorder="1" applyAlignment="1">
      <alignment horizontal="left" vertical="center" wrapText="1"/>
    </xf>
    <xf numFmtId="0" fontId="19" fillId="0" borderId="2" xfId="6" applyFont="1" applyFill="1" applyBorder="1" applyAlignment="1">
      <alignment horizontal="left" vertical="center" wrapText="1"/>
    </xf>
    <xf numFmtId="43" fontId="9" fillId="0" borderId="0" xfId="1" applyFont="1" applyAlignment="1">
      <alignment horizontal="left" vertical="center"/>
    </xf>
    <xf numFmtId="43" fontId="9" fillId="0" borderId="0" xfId="1" applyFont="1" applyFill="1" applyAlignment="1">
      <alignment vertical="center"/>
    </xf>
    <xf numFmtId="0" fontId="9" fillId="0" borderId="0" xfId="46" applyFont="1" applyAlignment="1">
      <alignment vertical="center"/>
    </xf>
    <xf numFmtId="43" fontId="11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8" fillId="0" borderId="0" xfId="0" applyFont="1" applyAlignment="1">
      <alignment horizontal="centerContinuous"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85" fontId="14" fillId="0" borderId="0" xfId="0" applyNumberFormat="1" applyFont="1" applyAlignment="1">
      <alignment horizontal="center" vertical="center"/>
    </xf>
    <xf numFmtId="191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3" borderId="2" xfId="3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right" vertical="center"/>
    </xf>
    <xf numFmtId="0" fontId="12" fillId="0" borderId="2" xfId="4" applyFont="1" applyFill="1" applyBorder="1" applyAlignment="1">
      <alignment vertical="center"/>
    </xf>
    <xf numFmtId="0" fontId="14" fillId="0" borderId="0" xfId="4" applyNumberFormat="1" applyFont="1" applyAlignment="1">
      <alignment horizontal="center" vertical="center"/>
    </xf>
    <xf numFmtId="0" fontId="25" fillId="0" borderId="0" xfId="0" applyNumberFormat="1" applyFont="1" applyAlignment="1">
      <alignment horizontal="center" vertical="center"/>
    </xf>
    <xf numFmtId="0" fontId="25" fillId="0" borderId="1" xfId="0" applyNumberFormat="1" applyFont="1" applyBorder="1" applyAlignment="1">
      <alignment horizontal="center" vertical="center"/>
    </xf>
    <xf numFmtId="1" fontId="11" fillId="0" borderId="5" xfId="3" applyNumberFormat="1" applyFont="1" applyFill="1" applyBorder="1" applyAlignment="1">
      <alignment horizontal="left" vertical="center"/>
    </xf>
    <xf numFmtId="178" fontId="12" fillId="0" borderId="0" xfId="4" applyNumberFormat="1" applyFont="1" applyFill="1" applyAlignment="1">
      <alignment vertical="center"/>
    </xf>
    <xf numFmtId="0" fontId="14" fillId="0" borderId="2" xfId="4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right" vertical="center"/>
    </xf>
    <xf numFmtId="43" fontId="11" fillId="0" borderId="0" xfId="4" applyNumberFormat="1" applyFont="1" applyFill="1" applyAlignment="1">
      <alignment vertical="center"/>
    </xf>
    <xf numFmtId="43" fontId="11" fillId="0" borderId="2" xfId="1" applyFont="1" applyFill="1" applyBorder="1" applyAlignment="1">
      <alignment vertical="center" wrapText="1"/>
    </xf>
    <xf numFmtId="179" fontId="4" fillId="0" borderId="0" xfId="3" applyNumberFormat="1" applyFont="1" applyFill="1" applyAlignment="1">
      <alignment vertical="center"/>
    </xf>
    <xf numFmtId="179" fontId="8" fillId="0" borderId="0" xfId="4" applyNumberFormat="1" applyFont="1" applyFill="1" applyAlignment="1">
      <alignment vertical="center"/>
    </xf>
    <xf numFmtId="179" fontId="11" fillId="0" borderId="2" xfId="627" applyNumberFormat="1" applyFont="1" applyBorder="1" applyAlignment="1">
      <alignment horizontal="center" vertical="center"/>
    </xf>
    <xf numFmtId="179" fontId="12" fillId="0" borderId="2" xfId="627" applyNumberFormat="1" applyBorder="1" applyAlignment="1">
      <alignment horizontal="center" vertical="center"/>
    </xf>
    <xf numFmtId="43" fontId="17" fillId="0" borderId="2" xfId="1" applyFont="1" applyFill="1" applyBorder="1" applyAlignment="1">
      <alignment vertical="center" wrapText="1"/>
    </xf>
    <xf numFmtId="43" fontId="11" fillId="0" borderId="2" xfId="1" applyFont="1" applyFill="1" applyBorder="1" applyAlignment="1">
      <alignment vertical="center"/>
    </xf>
    <xf numFmtId="0" fontId="25" fillId="3" borderId="2" xfId="3" applyFont="1" applyFill="1" applyBorder="1" applyAlignment="1">
      <alignment horizontal="center" vertical="center" wrapText="1"/>
    </xf>
    <xf numFmtId="0" fontId="25" fillId="3" borderId="2" xfId="3" applyFont="1" applyFill="1" applyBorder="1" applyAlignment="1">
      <alignment horizontal="center" vertical="center"/>
    </xf>
    <xf numFmtId="0" fontId="25" fillId="4" borderId="2" xfId="3" applyFont="1" applyFill="1" applyBorder="1" applyAlignment="1">
      <alignment horizontal="center" vertical="center" wrapText="1"/>
    </xf>
    <xf numFmtId="0" fontId="25" fillId="4" borderId="2" xfId="3" applyFont="1" applyFill="1" applyBorder="1" applyAlignment="1">
      <alignment horizontal="center" vertical="center"/>
    </xf>
    <xf numFmtId="0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8" fillId="0" borderId="2" xfId="628" applyFont="1" applyBorder="1" applyAlignment="1" applyProtection="1">
      <alignment vertical="center"/>
    </xf>
    <xf numFmtId="0" fontId="11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1" fillId="0" borderId="2" xfId="2" applyNumberFormat="1" applyFont="1" applyFill="1" applyBorder="1" applyAlignment="1">
      <alignment vertical="center" wrapText="1"/>
    </xf>
    <xf numFmtId="177" fontId="17" fillId="0" borderId="2" xfId="1" applyNumberFormat="1" applyFont="1" applyFill="1" applyBorder="1" applyAlignment="1">
      <alignment horizontal="right"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0" fillId="0" borderId="0" xfId="4" applyNumberFormat="1" applyFont="1" applyFill="1" applyAlignment="1">
      <alignment vertical="center"/>
    </xf>
    <xf numFmtId="177" fontId="17" fillId="0" borderId="2" xfId="1" applyNumberFormat="1" applyFont="1" applyFill="1" applyBorder="1" applyAlignment="1">
      <alignment horizontal="center" vertical="center" wrapText="1"/>
    </xf>
    <xf numFmtId="177" fontId="11" fillId="0" borderId="0" xfId="4" applyNumberFormat="1" applyFont="1" applyFill="1" applyAlignment="1">
      <alignment vertical="center"/>
    </xf>
    <xf numFmtId="177" fontId="18" fillId="0" borderId="2" xfId="1" applyNumberFormat="1" applyFont="1" applyFill="1" applyBorder="1" applyAlignment="1">
      <alignment horizontal="right" vertical="center"/>
    </xf>
    <xf numFmtId="43" fontId="17" fillId="0" borderId="2" xfId="1" applyNumberFormat="1" applyFont="1" applyFill="1" applyBorder="1" applyAlignment="1">
      <alignment horizontal="right" vertical="center"/>
    </xf>
    <xf numFmtId="43" fontId="19" fillId="0" borderId="2" xfId="1" applyNumberFormat="1" applyFont="1" applyFill="1" applyBorder="1" applyAlignment="1">
      <alignment horizontal="right" vertical="center"/>
    </xf>
    <xf numFmtId="43" fontId="0" fillId="0" borderId="2" xfId="1" applyNumberFormat="1" applyFont="1" applyBorder="1" applyAlignment="1">
      <alignment vertical="center"/>
    </xf>
    <xf numFmtId="43" fontId="10" fillId="0" borderId="0" xfId="4" applyNumberFormat="1" applyFont="1" applyFill="1" applyAlignment="1">
      <alignment vertical="center"/>
    </xf>
    <xf numFmtId="43" fontId="10" fillId="0" borderId="0" xfId="0" applyNumberFormat="1" applyFont="1" applyAlignment="1">
      <alignment vertical="center"/>
    </xf>
    <xf numFmtId="43" fontId="11" fillId="0" borderId="2" xfId="1" applyNumberFormat="1" applyFont="1" applyFill="1" applyBorder="1" applyAlignment="1">
      <alignment vertical="center" wrapText="1"/>
    </xf>
    <xf numFmtId="43" fontId="18" fillId="0" borderId="2" xfId="1" applyNumberFormat="1" applyFont="1" applyFill="1" applyBorder="1" applyAlignment="1">
      <alignment horizontal="right" vertical="center"/>
    </xf>
    <xf numFmtId="43" fontId="11" fillId="0" borderId="2" xfId="1" applyNumberFormat="1" applyFont="1" applyFill="1" applyBorder="1" applyAlignment="1">
      <alignment vertical="center"/>
    </xf>
    <xf numFmtId="0" fontId="11" fillId="0" borderId="2" xfId="6" applyFont="1" applyFill="1" applyBorder="1" applyAlignment="1">
      <alignment horizontal="left" vertical="center" wrapText="1"/>
    </xf>
    <xf numFmtId="0" fontId="12" fillId="0" borderId="0" xfId="4" applyFont="1" applyAlignment="1">
      <alignment vertical="center"/>
    </xf>
    <xf numFmtId="0" fontId="20" fillId="0" borderId="0" xfId="0" applyFont="1" applyAlignment="1">
      <alignment vertical="center"/>
    </xf>
    <xf numFmtId="43" fontId="14" fillId="0" borderId="0" xfId="4" applyNumberFormat="1" applyFont="1" applyFill="1" applyAlignment="1">
      <alignment horizontal="center" vertical="center"/>
    </xf>
    <xf numFmtId="0" fontId="0" fillId="0" borderId="0" xfId="4" applyFont="1" applyFill="1" applyAlignment="1">
      <alignment horizontal="center" vertical="center"/>
    </xf>
    <xf numFmtId="0" fontId="58" fillId="6" borderId="2" xfId="628" applyFont="1" applyFill="1" applyBorder="1" applyAlignment="1" applyProtection="1">
      <alignment vertical="center"/>
    </xf>
    <xf numFmtId="0" fontId="11" fillId="6" borderId="2" xfId="0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77" fontId="60" fillId="0" borderId="2" xfId="1" applyNumberFormat="1" applyFont="1" applyFill="1" applyBorder="1" applyAlignment="1">
      <alignment horizontal="right" vertical="center"/>
    </xf>
    <xf numFmtId="43" fontId="17" fillId="0" borderId="2" xfId="1" applyFont="1" applyFill="1" applyBorder="1" applyAlignment="1">
      <alignment horizontal="center" vertical="center" wrapText="1"/>
    </xf>
    <xf numFmtId="0" fontId="10" fillId="0" borderId="3" xfId="6" applyFont="1" applyFill="1" applyBorder="1" applyAlignment="1">
      <alignment horizontal="left" vertical="center" wrapText="1"/>
    </xf>
    <xf numFmtId="177" fontId="12" fillId="0" borderId="0" xfId="4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>
      <alignment vertical="top"/>
    </xf>
    <xf numFmtId="4" fontId="14" fillId="0" borderId="0" xfId="4" applyNumberFormat="1" applyFont="1" applyFill="1" applyAlignment="1">
      <alignment horizontal="center" vertical="center"/>
    </xf>
    <xf numFmtId="0" fontId="40" fillId="18" borderId="2" xfId="0" applyFont="1" applyFill="1" applyBorder="1" applyAlignment="1">
      <alignment horizontal="center" vertical="center"/>
    </xf>
    <xf numFmtId="0" fontId="19" fillId="0" borderId="2" xfId="6" applyFont="1" applyFill="1" applyBorder="1" applyAlignment="1">
      <alignment horizontal="left" vertical="center" wrapText="1"/>
    </xf>
    <xf numFmtId="0" fontId="19" fillId="0" borderId="2" xfId="6" applyFont="1" applyBorder="1" applyAlignment="1">
      <alignment horizontal="left" vertical="center" wrapText="1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0" fontId="0" fillId="0" borderId="0" xfId="4" applyFont="1" applyFill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1" fontId="25" fillId="0" borderId="2" xfId="3" applyNumberFormat="1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horizontal="center" vertical="center" wrapText="1"/>
    </xf>
    <xf numFmtId="0" fontId="19" fillId="0" borderId="2" xfId="6" applyFont="1" applyFill="1" applyBorder="1" applyAlignment="1">
      <alignment horizontal="left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0" borderId="2" xfId="6" applyFont="1" applyBorder="1" applyAlignment="1">
      <alignment horizontal="left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40" fillId="18" borderId="2" xfId="0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left" vertical="center" wrapText="1"/>
    </xf>
    <xf numFmtId="0" fontId="9" fillId="5" borderId="7" xfId="3" applyFont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 wrapText="1"/>
    </xf>
    <xf numFmtId="0" fontId="4" fillId="0" borderId="0" xfId="3" applyFont="1" applyFill="1" applyAlignment="1">
      <alignment horizontal="center" vertical="center"/>
    </xf>
    <xf numFmtId="0" fontId="14" fillId="2" borderId="2" xfId="3" applyFont="1" applyFill="1" applyBorder="1" applyAlignment="1">
      <alignment horizontal="center" vertical="center"/>
    </xf>
    <xf numFmtId="0" fontId="14" fillId="2" borderId="2" xfId="3" applyFont="1" applyFill="1" applyBorder="1" applyAlignment="1">
      <alignment horizontal="center" vertical="center" wrapText="1"/>
    </xf>
    <xf numFmtId="0" fontId="40" fillId="17" borderId="4" xfId="0" applyFont="1" applyFill="1" applyBorder="1" applyAlignment="1">
      <alignment horizontal="center" vertical="center"/>
    </xf>
    <xf numFmtId="0" fontId="40" fillId="17" borderId="5" xfId="0" applyFont="1" applyFill="1" applyBorder="1" applyAlignment="1">
      <alignment horizontal="center" vertical="center"/>
    </xf>
    <xf numFmtId="0" fontId="40" fillId="17" borderId="2" xfId="0" applyFont="1" applyFill="1" applyBorder="1" applyAlignment="1">
      <alignment horizontal="center" vertical="center"/>
    </xf>
    <xf numFmtId="1" fontId="9" fillId="0" borderId="2" xfId="3" applyNumberFormat="1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left" vertical="center" wrapText="1"/>
    </xf>
    <xf numFmtId="0" fontId="15" fillId="16" borderId="3" xfId="0" applyFont="1" applyFill="1" applyBorder="1" applyAlignment="1">
      <alignment horizontal="left" vertical="center" wrapText="1"/>
    </xf>
    <xf numFmtId="0" fontId="15" fillId="16" borderId="8" xfId="0" applyFont="1" applyFill="1" applyBorder="1" applyAlignment="1">
      <alignment horizontal="left" vertical="center" wrapText="1"/>
    </xf>
    <xf numFmtId="0" fontId="15" fillId="16" borderId="7" xfId="0" applyFont="1" applyFill="1" applyBorder="1" applyAlignment="1">
      <alignment horizontal="left" vertical="center" wrapText="1"/>
    </xf>
    <xf numFmtId="1" fontId="14" fillId="0" borderId="2" xfId="3" applyNumberFormat="1" applyFont="1" applyFill="1" applyBorder="1" applyAlignment="1">
      <alignment horizontal="center" vertical="center"/>
    </xf>
    <xf numFmtId="0" fontId="15" fillId="14" borderId="2" xfId="0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5" fillId="0" borderId="8" xfId="6" applyFont="1" applyFill="1" applyBorder="1" applyAlignment="1">
      <alignment horizontal="left" vertical="center" wrapText="1"/>
    </xf>
    <xf numFmtId="0" fontId="15" fillId="0" borderId="7" xfId="6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left" vertical="center" wrapText="1"/>
    </xf>
    <xf numFmtId="0" fontId="15" fillId="8" borderId="8" xfId="0" applyFont="1" applyFill="1" applyBorder="1" applyAlignment="1">
      <alignment horizontal="left" vertical="center" wrapText="1"/>
    </xf>
    <xf numFmtId="0" fontId="15" fillId="10" borderId="2" xfId="0" applyFont="1" applyFill="1" applyBorder="1" applyAlignment="1">
      <alignment horizontal="left" vertical="center" wrapText="1"/>
    </xf>
    <xf numFmtId="0" fontId="15" fillId="0" borderId="3" xfId="6" applyFont="1" applyBorder="1" applyAlignment="1">
      <alignment horizontal="left" vertical="center" wrapText="1"/>
    </xf>
    <xf numFmtId="0" fontId="15" fillId="0" borderId="8" xfId="6" applyFont="1" applyBorder="1" applyAlignment="1">
      <alignment horizontal="left" vertical="center" wrapText="1"/>
    </xf>
    <xf numFmtId="0" fontId="15" fillId="0" borderId="7" xfId="6" applyFont="1" applyBorder="1" applyAlignment="1">
      <alignment horizontal="left" vertical="center" wrapText="1"/>
    </xf>
    <xf numFmtId="0" fontId="15" fillId="11" borderId="2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3" borderId="2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6" borderId="8" xfId="0" applyFont="1" applyFill="1" applyBorder="1" applyAlignment="1">
      <alignment horizontal="left" vertical="center" wrapText="1"/>
    </xf>
    <xf numFmtId="0" fontId="15" fillId="7" borderId="3" xfId="0" applyFont="1" applyFill="1" applyBorder="1" applyAlignment="1">
      <alignment horizontal="left" vertical="center" wrapText="1"/>
    </xf>
    <xf numFmtId="0" fontId="15" fillId="7" borderId="8" xfId="0" applyFont="1" applyFill="1" applyBorder="1" applyAlignment="1">
      <alignment horizontal="left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7" xfId="3" applyFont="1" applyFill="1" applyBorder="1" applyAlignment="1">
      <alignment horizontal="center" vertical="center" wrapText="1"/>
    </xf>
    <xf numFmtId="0" fontId="14" fillId="3" borderId="4" xfId="3" applyFont="1" applyFill="1" applyBorder="1" applyAlignment="1">
      <alignment horizontal="center" vertical="center"/>
    </xf>
    <xf numFmtId="0" fontId="14" fillId="3" borderId="5" xfId="3" applyFont="1" applyFill="1" applyBorder="1" applyAlignment="1">
      <alignment horizontal="center" vertical="center"/>
    </xf>
    <xf numFmtId="0" fontId="14" fillId="3" borderId="6" xfId="3" applyFont="1" applyFill="1" applyBorder="1" applyAlignment="1">
      <alignment horizontal="center" vertical="center"/>
    </xf>
    <xf numFmtId="0" fontId="14" fillId="4" borderId="4" xfId="3" applyFont="1" applyFill="1" applyBorder="1" applyAlignment="1">
      <alignment horizontal="center" vertical="center"/>
    </xf>
    <xf numFmtId="0" fontId="14" fillId="4" borderId="5" xfId="3" applyFont="1" applyFill="1" applyBorder="1" applyAlignment="1">
      <alignment horizontal="center" vertical="center"/>
    </xf>
    <xf numFmtId="0" fontId="14" fillId="4" borderId="6" xfId="3" applyFont="1" applyFill="1" applyBorder="1" applyAlignment="1">
      <alignment horizontal="center" vertical="center"/>
    </xf>
    <xf numFmtId="0" fontId="15" fillId="16" borderId="2" xfId="0" applyFont="1" applyFill="1" applyBorder="1" applyAlignment="1">
      <alignment horizontal="left" vertical="center" wrapText="1"/>
    </xf>
    <xf numFmtId="0" fontId="0" fillId="0" borderId="7" xfId="0" applyBorder="1">
      <alignment vertical="top"/>
    </xf>
    <xf numFmtId="1" fontId="9" fillId="0" borderId="4" xfId="3" applyNumberFormat="1" applyFont="1" applyFill="1" applyBorder="1" applyAlignment="1">
      <alignment horizontal="center" vertical="center"/>
    </xf>
    <xf numFmtId="1" fontId="9" fillId="0" borderId="5" xfId="3" applyNumberFormat="1" applyFont="1" applyFill="1" applyBorder="1" applyAlignment="1">
      <alignment horizontal="center" vertical="center"/>
    </xf>
    <xf numFmtId="1" fontId="9" fillId="0" borderId="6" xfId="3" applyNumberFormat="1" applyFont="1" applyFill="1" applyBorder="1" applyAlignment="1">
      <alignment horizontal="center" vertical="center"/>
    </xf>
    <xf numFmtId="1" fontId="25" fillId="0" borderId="4" xfId="3" applyNumberFormat="1" applyFont="1" applyFill="1" applyBorder="1" applyAlignment="1">
      <alignment horizontal="center" vertical="center"/>
    </xf>
    <xf numFmtId="1" fontId="25" fillId="0" borderId="5" xfId="3" applyNumberFormat="1" applyFont="1" applyFill="1" applyBorder="1" applyAlignment="1">
      <alignment horizontal="center" vertical="center"/>
    </xf>
    <xf numFmtId="1" fontId="25" fillId="0" borderId="6" xfId="3" applyNumberFormat="1" applyFont="1" applyFill="1" applyBorder="1" applyAlignment="1">
      <alignment horizontal="center" vertical="center"/>
    </xf>
    <xf numFmtId="0" fontId="24" fillId="0" borderId="0" xfId="3" applyFont="1" applyFill="1" applyAlignment="1">
      <alignment horizontal="left" vertical="center"/>
    </xf>
    <xf numFmtId="0" fontId="24" fillId="0" borderId="0" xfId="3" applyFont="1" applyFill="1" applyAlignment="1">
      <alignment horizontal="center" vertical="center"/>
    </xf>
    <xf numFmtId="179" fontId="4" fillId="0" borderId="0" xfId="3" applyNumberFormat="1" applyFont="1" applyFill="1" applyAlignment="1">
      <alignment horizontal="center" vertical="center"/>
    </xf>
    <xf numFmtId="179" fontId="25" fillId="0" borderId="4" xfId="3" applyNumberFormat="1" applyFont="1" applyFill="1" applyBorder="1" applyAlignment="1">
      <alignment horizontal="center" vertical="center"/>
    </xf>
    <xf numFmtId="179" fontId="25" fillId="0" borderId="6" xfId="3" applyNumberFormat="1" applyFont="1" applyFill="1" applyBorder="1" applyAlignment="1">
      <alignment horizontal="center" vertical="center"/>
    </xf>
    <xf numFmtId="0" fontId="25" fillId="5" borderId="3" xfId="3" applyFont="1" applyFill="1" applyBorder="1" applyAlignment="1">
      <alignment horizontal="center" vertical="center" wrapText="1"/>
    </xf>
    <xf numFmtId="0" fontId="25" fillId="5" borderId="7" xfId="3" applyFont="1" applyFill="1" applyBorder="1" applyAlignment="1">
      <alignment horizontal="center" vertical="center" wrapText="1"/>
    </xf>
    <xf numFmtId="179" fontId="12" fillId="0" borderId="2" xfId="627" applyNumberFormat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/>
    </xf>
    <xf numFmtId="0" fontId="25" fillId="2" borderId="2" xfId="3" applyFont="1" applyFill="1" applyBorder="1" applyAlignment="1">
      <alignment horizontal="center" vertical="center" wrapText="1"/>
    </xf>
    <xf numFmtId="0" fontId="25" fillId="2" borderId="3" xfId="3" applyFont="1" applyFill="1" applyBorder="1" applyAlignment="1">
      <alignment horizontal="center" vertical="center" wrapText="1"/>
    </xf>
    <xf numFmtId="0" fontId="25" fillId="2" borderId="7" xfId="3" applyFont="1" applyFill="1" applyBorder="1" applyAlignment="1">
      <alignment horizontal="center" vertical="center" wrapText="1"/>
    </xf>
    <xf numFmtId="0" fontId="25" fillId="3" borderId="4" xfId="3" applyFont="1" applyFill="1" applyBorder="1" applyAlignment="1">
      <alignment horizontal="center" vertical="center"/>
    </xf>
    <xf numFmtId="0" fontId="25" fillId="3" borderId="5" xfId="3" applyFont="1" applyFill="1" applyBorder="1" applyAlignment="1">
      <alignment horizontal="center" vertical="center"/>
    </xf>
    <xf numFmtId="0" fontId="25" fillId="3" borderId="6" xfId="3" applyFont="1" applyFill="1" applyBorder="1" applyAlignment="1">
      <alignment horizontal="center" vertical="center"/>
    </xf>
    <xf numFmtId="0" fontId="25" fillId="4" borderId="4" xfId="3" applyFont="1" applyFill="1" applyBorder="1" applyAlignment="1">
      <alignment horizontal="center" vertical="center"/>
    </xf>
    <xf numFmtId="0" fontId="25" fillId="4" borderId="5" xfId="3" applyFont="1" applyFill="1" applyBorder="1" applyAlignment="1">
      <alignment horizontal="center" vertical="center"/>
    </xf>
    <xf numFmtId="0" fontId="25" fillId="4" borderId="6" xfId="3" applyFont="1" applyFill="1" applyBorder="1" applyAlignment="1">
      <alignment horizontal="center" vertical="center"/>
    </xf>
  </cellXfs>
  <cellStyles count="639">
    <cellStyle name="_0610合并报表" xfId="7"/>
    <cellStyle name="_08年资金分析表" xfId="8"/>
    <cellStyle name="_ET_STYLE_NoName_00_" xfId="9"/>
    <cellStyle name="_成本报表" xfId="10"/>
    <cellStyle name="20% - 强调文字颜色 1 10" xfId="119"/>
    <cellStyle name="20% - 强调文字颜色 1 11" xfId="120"/>
    <cellStyle name="20% - 强调文字颜色 1 12" xfId="121"/>
    <cellStyle name="20% - 强调文字颜色 1 13" xfId="122"/>
    <cellStyle name="20% - 强调文字颜色 1 2" xfId="123"/>
    <cellStyle name="20% - 强调文字颜色 1 3" xfId="124"/>
    <cellStyle name="20% - 强调文字颜色 1 4" xfId="125"/>
    <cellStyle name="20% - 强调文字颜色 1 5" xfId="126"/>
    <cellStyle name="20% - 强调文字颜色 1 6" xfId="127"/>
    <cellStyle name="20% - 强调文字颜色 1 7" xfId="128"/>
    <cellStyle name="20% - 强调文字颜色 1 8" xfId="129"/>
    <cellStyle name="20% - 强调文字颜色 1 9" xfId="130"/>
    <cellStyle name="20% - 强调文字颜色 2 10" xfId="131"/>
    <cellStyle name="20% - 强调文字颜色 2 11" xfId="132"/>
    <cellStyle name="20% - 强调文字颜色 2 12" xfId="133"/>
    <cellStyle name="20% - 强调文字颜色 2 13" xfId="134"/>
    <cellStyle name="20% - 强调文字颜色 2 2" xfId="135"/>
    <cellStyle name="20% - 强调文字颜色 2 3" xfId="136"/>
    <cellStyle name="20% - 强调文字颜色 2 4" xfId="137"/>
    <cellStyle name="20% - 强调文字颜色 2 5" xfId="138"/>
    <cellStyle name="20% - 强调文字颜色 2 6" xfId="139"/>
    <cellStyle name="20% - 强调文字颜色 2 7" xfId="140"/>
    <cellStyle name="20% - 强调文字颜色 2 8" xfId="141"/>
    <cellStyle name="20% - 强调文字颜色 2 9" xfId="142"/>
    <cellStyle name="20% - 强调文字颜色 3 10" xfId="143"/>
    <cellStyle name="20% - 强调文字颜色 3 11" xfId="144"/>
    <cellStyle name="20% - 强调文字颜色 3 12" xfId="145"/>
    <cellStyle name="20% - 强调文字颜色 3 13" xfId="146"/>
    <cellStyle name="20% - 强调文字颜色 3 2" xfId="147"/>
    <cellStyle name="20% - 强调文字颜色 3 3" xfId="148"/>
    <cellStyle name="20% - 强调文字颜色 3 4" xfId="149"/>
    <cellStyle name="20% - 强调文字颜色 3 5" xfId="150"/>
    <cellStyle name="20% - 强调文字颜色 3 6" xfId="151"/>
    <cellStyle name="20% - 强调文字颜色 3 7" xfId="152"/>
    <cellStyle name="20% - 强调文字颜色 3 8" xfId="153"/>
    <cellStyle name="20% - 强调文字颜色 3 9" xfId="154"/>
    <cellStyle name="20% - 强调文字颜色 4 10" xfId="155"/>
    <cellStyle name="20% - 强调文字颜色 4 11" xfId="156"/>
    <cellStyle name="20% - 强调文字颜色 4 12" xfId="157"/>
    <cellStyle name="20% - 强调文字颜色 4 13" xfId="158"/>
    <cellStyle name="20% - 强调文字颜色 4 2" xfId="159"/>
    <cellStyle name="20% - 强调文字颜色 4 3" xfId="160"/>
    <cellStyle name="20% - 强调文字颜色 4 4" xfId="161"/>
    <cellStyle name="20% - 强调文字颜色 4 5" xfId="162"/>
    <cellStyle name="20% - 强调文字颜色 4 6" xfId="163"/>
    <cellStyle name="20% - 强调文字颜色 4 7" xfId="164"/>
    <cellStyle name="20% - 强调文字颜色 4 8" xfId="165"/>
    <cellStyle name="20% - 强调文字颜色 4 9" xfId="166"/>
    <cellStyle name="20% - 强调文字颜色 5 10" xfId="167"/>
    <cellStyle name="20% - 强调文字颜色 5 11" xfId="168"/>
    <cellStyle name="20% - 强调文字颜色 5 12" xfId="169"/>
    <cellStyle name="20% - 强调文字颜色 5 13" xfId="170"/>
    <cellStyle name="20% - 强调文字颜色 5 2" xfId="171"/>
    <cellStyle name="20% - 强调文字颜色 5 3" xfId="172"/>
    <cellStyle name="20% - 强调文字颜色 5 4" xfId="173"/>
    <cellStyle name="20% - 强调文字颜色 5 5" xfId="174"/>
    <cellStyle name="20% - 强调文字颜色 5 6" xfId="175"/>
    <cellStyle name="20% - 强调文字颜色 5 7" xfId="176"/>
    <cellStyle name="20% - 强调文字颜色 5 8" xfId="177"/>
    <cellStyle name="20% - 强调文字颜色 5 9" xfId="178"/>
    <cellStyle name="20% - 强调文字颜色 6 10" xfId="179"/>
    <cellStyle name="20% - 强调文字颜色 6 11" xfId="180"/>
    <cellStyle name="20% - 强调文字颜色 6 12" xfId="181"/>
    <cellStyle name="20% - 强调文字颜色 6 13" xfId="182"/>
    <cellStyle name="20% - 强调文字颜色 6 2" xfId="183"/>
    <cellStyle name="20% - 强调文字颜色 6 3" xfId="184"/>
    <cellStyle name="20% - 强调文字颜色 6 4" xfId="185"/>
    <cellStyle name="20% - 强调文字颜色 6 5" xfId="186"/>
    <cellStyle name="20% - 强调文字颜色 6 6" xfId="187"/>
    <cellStyle name="20% - 强调文字颜色 6 7" xfId="188"/>
    <cellStyle name="20% - 强调文字颜色 6 8" xfId="189"/>
    <cellStyle name="20% - 强调文字颜色 6 9" xfId="190"/>
    <cellStyle name="40% - 强调文字颜色 1 10" xfId="191"/>
    <cellStyle name="40% - 强调文字颜色 1 11" xfId="192"/>
    <cellStyle name="40% - 强调文字颜色 1 12" xfId="193"/>
    <cellStyle name="40% - 强调文字颜色 1 13" xfId="194"/>
    <cellStyle name="40% - 强调文字颜色 1 2" xfId="195"/>
    <cellStyle name="40% - 强调文字颜色 1 3" xfId="196"/>
    <cellStyle name="40% - 强调文字颜色 1 4" xfId="197"/>
    <cellStyle name="40% - 强调文字颜色 1 5" xfId="198"/>
    <cellStyle name="40% - 强调文字颜色 1 6" xfId="199"/>
    <cellStyle name="40% - 强调文字颜色 1 7" xfId="200"/>
    <cellStyle name="40% - 强调文字颜色 1 8" xfId="201"/>
    <cellStyle name="40% - 强调文字颜色 1 9" xfId="202"/>
    <cellStyle name="40% - 强调文字颜色 2 10" xfId="203"/>
    <cellStyle name="40% - 强调文字颜色 2 11" xfId="204"/>
    <cellStyle name="40% - 强调文字颜色 2 12" xfId="205"/>
    <cellStyle name="40% - 强调文字颜色 2 13" xfId="206"/>
    <cellStyle name="40% - 强调文字颜色 2 2" xfId="207"/>
    <cellStyle name="40% - 强调文字颜色 2 3" xfId="208"/>
    <cellStyle name="40% - 强调文字颜色 2 4" xfId="209"/>
    <cellStyle name="40% - 强调文字颜色 2 5" xfId="210"/>
    <cellStyle name="40% - 强调文字颜色 2 6" xfId="211"/>
    <cellStyle name="40% - 强调文字颜色 2 7" xfId="212"/>
    <cellStyle name="40% - 强调文字颜色 2 8" xfId="213"/>
    <cellStyle name="40% - 强调文字颜色 2 9" xfId="214"/>
    <cellStyle name="40% - 强调文字颜色 3 10" xfId="215"/>
    <cellStyle name="40% - 强调文字颜色 3 11" xfId="216"/>
    <cellStyle name="40% - 强调文字颜色 3 12" xfId="217"/>
    <cellStyle name="40% - 强调文字颜色 3 13" xfId="218"/>
    <cellStyle name="40% - 强调文字颜色 3 2" xfId="219"/>
    <cellStyle name="40% - 强调文字颜色 3 3" xfId="220"/>
    <cellStyle name="40% - 强调文字颜色 3 4" xfId="221"/>
    <cellStyle name="40% - 强调文字颜色 3 5" xfId="222"/>
    <cellStyle name="40% - 强调文字颜色 3 6" xfId="223"/>
    <cellStyle name="40% - 强调文字颜色 3 7" xfId="224"/>
    <cellStyle name="40% - 强调文字颜色 3 8" xfId="225"/>
    <cellStyle name="40% - 强调文字颜色 3 9" xfId="226"/>
    <cellStyle name="40% - 强调文字颜色 4 10" xfId="227"/>
    <cellStyle name="40% - 强调文字颜色 4 11" xfId="228"/>
    <cellStyle name="40% - 强调文字颜色 4 12" xfId="229"/>
    <cellStyle name="40% - 强调文字颜色 4 13" xfId="230"/>
    <cellStyle name="40% - 强调文字颜色 4 2" xfId="231"/>
    <cellStyle name="40% - 强调文字颜色 4 3" xfId="232"/>
    <cellStyle name="40% - 强调文字颜色 4 4" xfId="233"/>
    <cellStyle name="40% - 强调文字颜色 4 5" xfId="234"/>
    <cellStyle name="40% - 强调文字颜色 4 6" xfId="235"/>
    <cellStyle name="40% - 强调文字颜色 4 7" xfId="236"/>
    <cellStyle name="40% - 强调文字颜色 4 8" xfId="237"/>
    <cellStyle name="40% - 强调文字颜色 4 9" xfId="238"/>
    <cellStyle name="40% - 强调文字颜色 5 10" xfId="239"/>
    <cellStyle name="40% - 强调文字颜色 5 11" xfId="240"/>
    <cellStyle name="40% - 强调文字颜色 5 12" xfId="241"/>
    <cellStyle name="40% - 强调文字颜色 5 13" xfId="242"/>
    <cellStyle name="40% - 强调文字颜色 5 2" xfId="243"/>
    <cellStyle name="40% - 强调文字颜色 5 3" xfId="244"/>
    <cellStyle name="40% - 强调文字颜色 5 4" xfId="245"/>
    <cellStyle name="40% - 强调文字颜色 5 5" xfId="246"/>
    <cellStyle name="40% - 强调文字颜色 5 6" xfId="247"/>
    <cellStyle name="40% - 强调文字颜色 5 7" xfId="248"/>
    <cellStyle name="40% - 强调文字颜色 5 8" xfId="249"/>
    <cellStyle name="40% - 强调文字颜色 5 9" xfId="250"/>
    <cellStyle name="40% - 强调文字颜色 6 10" xfId="251"/>
    <cellStyle name="40% - 强调文字颜色 6 11" xfId="252"/>
    <cellStyle name="40% - 强调文字颜色 6 12" xfId="253"/>
    <cellStyle name="40% - 强调文字颜色 6 13" xfId="254"/>
    <cellStyle name="40% - 强调文字颜色 6 2" xfId="255"/>
    <cellStyle name="40% - 强调文字颜色 6 3" xfId="256"/>
    <cellStyle name="40% - 强调文字颜色 6 4" xfId="257"/>
    <cellStyle name="40% - 强调文字颜色 6 5" xfId="258"/>
    <cellStyle name="40% - 强调文字颜色 6 6" xfId="259"/>
    <cellStyle name="40% - 强调文字颜色 6 7" xfId="260"/>
    <cellStyle name="40% - 强调文字颜色 6 8" xfId="261"/>
    <cellStyle name="40% - 强调文字颜色 6 9" xfId="262"/>
    <cellStyle name="60% - 强调文字颜色 1 10" xfId="263"/>
    <cellStyle name="60% - 强调文字颜色 1 11" xfId="264"/>
    <cellStyle name="60% - 强调文字颜色 1 12" xfId="265"/>
    <cellStyle name="60% - 强调文字颜色 1 13" xfId="266"/>
    <cellStyle name="60% - 强调文字颜色 1 2" xfId="267"/>
    <cellStyle name="60% - 强调文字颜色 1 3" xfId="268"/>
    <cellStyle name="60% - 强调文字颜色 1 4" xfId="269"/>
    <cellStyle name="60% - 强调文字颜色 1 5" xfId="270"/>
    <cellStyle name="60% - 强调文字颜色 1 6" xfId="271"/>
    <cellStyle name="60% - 强调文字颜色 1 7" xfId="272"/>
    <cellStyle name="60% - 强调文字颜色 1 8" xfId="273"/>
    <cellStyle name="60% - 强调文字颜色 1 9" xfId="274"/>
    <cellStyle name="60% - 强调文字颜色 2 10" xfId="275"/>
    <cellStyle name="60% - 强调文字颜色 2 11" xfId="276"/>
    <cellStyle name="60% - 强调文字颜色 2 12" xfId="277"/>
    <cellStyle name="60% - 强调文字颜色 2 13" xfId="278"/>
    <cellStyle name="60% - 强调文字颜色 2 2" xfId="279"/>
    <cellStyle name="60% - 强调文字颜色 2 3" xfId="280"/>
    <cellStyle name="60% - 强调文字颜色 2 4" xfId="281"/>
    <cellStyle name="60% - 强调文字颜色 2 5" xfId="282"/>
    <cellStyle name="60% - 强调文字颜色 2 6" xfId="283"/>
    <cellStyle name="60% - 强调文字颜色 2 7" xfId="284"/>
    <cellStyle name="60% - 强调文字颜色 2 8" xfId="285"/>
    <cellStyle name="60% - 强调文字颜色 2 9" xfId="286"/>
    <cellStyle name="60% - 强调文字颜色 3 10" xfId="287"/>
    <cellStyle name="60% - 强调文字颜色 3 11" xfId="288"/>
    <cellStyle name="60% - 强调文字颜色 3 12" xfId="289"/>
    <cellStyle name="60% - 强调文字颜色 3 13" xfId="290"/>
    <cellStyle name="60% - 强调文字颜色 3 2" xfId="291"/>
    <cellStyle name="60% - 强调文字颜色 3 3" xfId="292"/>
    <cellStyle name="60% - 强调文字颜色 3 4" xfId="293"/>
    <cellStyle name="60% - 强调文字颜色 3 5" xfId="294"/>
    <cellStyle name="60% - 强调文字颜色 3 6" xfId="295"/>
    <cellStyle name="60% - 强调文字颜色 3 7" xfId="296"/>
    <cellStyle name="60% - 强调文字颜色 3 8" xfId="297"/>
    <cellStyle name="60% - 强调文字颜色 3 9" xfId="298"/>
    <cellStyle name="60% - 强调文字颜色 4 10" xfId="299"/>
    <cellStyle name="60% - 强调文字颜色 4 11" xfId="300"/>
    <cellStyle name="60% - 强调文字颜色 4 12" xfId="301"/>
    <cellStyle name="60% - 强调文字颜色 4 13" xfId="302"/>
    <cellStyle name="60% - 强调文字颜色 4 2" xfId="303"/>
    <cellStyle name="60% - 强调文字颜色 4 3" xfId="304"/>
    <cellStyle name="60% - 强调文字颜色 4 4" xfId="305"/>
    <cellStyle name="60% - 强调文字颜色 4 5" xfId="306"/>
    <cellStyle name="60% - 强调文字颜色 4 6" xfId="307"/>
    <cellStyle name="60% - 强调文字颜色 4 7" xfId="308"/>
    <cellStyle name="60% - 强调文字颜色 4 8" xfId="309"/>
    <cellStyle name="60% - 强调文字颜色 4 9" xfId="310"/>
    <cellStyle name="60% - 强调文字颜色 5 10" xfId="311"/>
    <cellStyle name="60% - 强调文字颜色 5 11" xfId="312"/>
    <cellStyle name="60% - 强调文字颜色 5 12" xfId="313"/>
    <cellStyle name="60% - 强调文字颜色 5 13" xfId="314"/>
    <cellStyle name="60% - 强调文字颜色 5 2" xfId="315"/>
    <cellStyle name="60% - 强调文字颜色 5 3" xfId="316"/>
    <cellStyle name="60% - 强调文字颜色 5 4" xfId="317"/>
    <cellStyle name="60% - 强调文字颜色 5 5" xfId="318"/>
    <cellStyle name="60% - 强调文字颜色 5 6" xfId="319"/>
    <cellStyle name="60% - 强调文字颜色 5 7" xfId="320"/>
    <cellStyle name="60% - 强调文字颜色 5 8" xfId="321"/>
    <cellStyle name="60% - 强调文字颜色 5 9" xfId="322"/>
    <cellStyle name="60% - 强调文字颜色 6 10" xfId="323"/>
    <cellStyle name="60% - 强调文字颜色 6 11" xfId="324"/>
    <cellStyle name="60% - 强调文字颜色 6 12" xfId="325"/>
    <cellStyle name="60% - 强调文字颜色 6 13" xfId="326"/>
    <cellStyle name="60% - 强调文字颜色 6 2" xfId="327"/>
    <cellStyle name="60% - 强调文字颜色 6 3" xfId="328"/>
    <cellStyle name="60% - 强调文字颜色 6 4" xfId="329"/>
    <cellStyle name="60% - 强调文字颜色 6 5" xfId="330"/>
    <cellStyle name="60% - 强调文字颜色 6 6" xfId="331"/>
    <cellStyle name="60% - 强调文字颜色 6 7" xfId="332"/>
    <cellStyle name="60% - 强调文字颜色 6 8" xfId="333"/>
    <cellStyle name="60% - 强调文字颜色 6 9" xfId="334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2" xfId="20"/>
    <cellStyle name="New Times Roman" xfId="21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编号" xfId="27"/>
    <cellStyle name="标题 1 10" xfId="335"/>
    <cellStyle name="标题 1 11" xfId="336"/>
    <cellStyle name="标题 1 12" xfId="337"/>
    <cellStyle name="标题 1 13" xfId="338"/>
    <cellStyle name="标题 1 2" xfId="339"/>
    <cellStyle name="标题 1 3" xfId="340"/>
    <cellStyle name="标题 1 4" xfId="341"/>
    <cellStyle name="标题 1 5" xfId="342"/>
    <cellStyle name="标题 1 6" xfId="343"/>
    <cellStyle name="标题 1 7" xfId="344"/>
    <cellStyle name="标题 1 8" xfId="345"/>
    <cellStyle name="标题 1 9" xfId="346"/>
    <cellStyle name="标题 10" xfId="347"/>
    <cellStyle name="标题 11" xfId="348"/>
    <cellStyle name="标题 12" xfId="349"/>
    <cellStyle name="标题 13" xfId="350"/>
    <cellStyle name="标题 14" xfId="351"/>
    <cellStyle name="标题 15" xfId="352"/>
    <cellStyle name="标题 16" xfId="353"/>
    <cellStyle name="标题 2 10" xfId="354"/>
    <cellStyle name="标题 2 11" xfId="355"/>
    <cellStyle name="标题 2 12" xfId="356"/>
    <cellStyle name="标题 2 13" xfId="357"/>
    <cellStyle name="标题 2 2" xfId="358"/>
    <cellStyle name="标题 2 3" xfId="359"/>
    <cellStyle name="标题 2 4" xfId="360"/>
    <cellStyle name="标题 2 5" xfId="361"/>
    <cellStyle name="标题 2 6" xfId="362"/>
    <cellStyle name="标题 2 7" xfId="363"/>
    <cellStyle name="标题 2 8" xfId="364"/>
    <cellStyle name="标题 2 9" xfId="365"/>
    <cellStyle name="标题 3 10" xfId="366"/>
    <cellStyle name="标题 3 11" xfId="367"/>
    <cellStyle name="标题 3 12" xfId="368"/>
    <cellStyle name="标题 3 13" xfId="369"/>
    <cellStyle name="标题 3 2" xfId="370"/>
    <cellStyle name="标题 3 3" xfId="371"/>
    <cellStyle name="标题 3 4" xfId="372"/>
    <cellStyle name="标题 3 5" xfId="373"/>
    <cellStyle name="标题 3 6" xfId="374"/>
    <cellStyle name="标题 3 7" xfId="375"/>
    <cellStyle name="标题 3 8" xfId="376"/>
    <cellStyle name="标题 3 9" xfId="377"/>
    <cellStyle name="标题 4 10" xfId="378"/>
    <cellStyle name="标题 4 11" xfId="379"/>
    <cellStyle name="标题 4 12" xfId="380"/>
    <cellStyle name="标题 4 13" xfId="381"/>
    <cellStyle name="标题 4 2" xfId="382"/>
    <cellStyle name="标题 4 3" xfId="383"/>
    <cellStyle name="标题 4 4" xfId="384"/>
    <cellStyle name="标题 4 5" xfId="385"/>
    <cellStyle name="标题 4 6" xfId="386"/>
    <cellStyle name="标题 4 7" xfId="387"/>
    <cellStyle name="标题 4 8" xfId="388"/>
    <cellStyle name="标题 4 9" xfId="389"/>
    <cellStyle name="标题 5" xfId="390"/>
    <cellStyle name="标题 6" xfId="391"/>
    <cellStyle name="标题 7" xfId="392"/>
    <cellStyle name="标题 8" xfId="393"/>
    <cellStyle name="标题 9" xfId="394"/>
    <cellStyle name="标题1" xfId="28"/>
    <cellStyle name="部门" xfId="29"/>
    <cellStyle name="差 10" xfId="395"/>
    <cellStyle name="差 11" xfId="396"/>
    <cellStyle name="差 12" xfId="397"/>
    <cellStyle name="差 13" xfId="398"/>
    <cellStyle name="差 2" xfId="399"/>
    <cellStyle name="差 3" xfId="400"/>
    <cellStyle name="差 4" xfId="401"/>
    <cellStyle name="差 5" xfId="402"/>
    <cellStyle name="差 6" xfId="403"/>
    <cellStyle name="差 7" xfId="404"/>
    <cellStyle name="差 8" xfId="405"/>
    <cellStyle name="差 9" xfId="406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11" xfId="33"/>
    <cellStyle name="常规 112" xfId="34"/>
    <cellStyle name="常规 113" xfId="35"/>
    <cellStyle name="常规 122" xfId="36"/>
    <cellStyle name="常规 123" xfId="37"/>
    <cellStyle name="常规 14" xfId="38"/>
    <cellStyle name="常规 14 2" xfId="39"/>
    <cellStyle name="常规 16" xfId="40"/>
    <cellStyle name="常规 16 2" xfId="41"/>
    <cellStyle name="常规 18" xfId="42"/>
    <cellStyle name="常规 18 3" xfId="43"/>
    <cellStyle name="常规 18 3 2" xfId="44"/>
    <cellStyle name="常规 2" xfId="45"/>
    <cellStyle name="常规 2 2" xfId="46"/>
    <cellStyle name="常规 2 2 10" xfId="407"/>
    <cellStyle name="常规 2 2 11" xfId="408"/>
    <cellStyle name="常规 2 2 12" xfId="409"/>
    <cellStyle name="常规 2 2 13" xfId="410"/>
    <cellStyle name="常规 2 2 14" xfId="633"/>
    <cellStyle name="常规 2 2 2" xfId="47"/>
    <cellStyle name="常规 2 2 2 2" xfId="48"/>
    <cellStyle name="常规 2 2 3" xfId="49"/>
    <cellStyle name="常规 2 2 3 2" xfId="50"/>
    <cellStyle name="常规 2 2 4" xfId="51"/>
    <cellStyle name="常规 2 2 4 2" xfId="52"/>
    <cellStyle name="常规 2 2 5" xfId="53"/>
    <cellStyle name="常规 2 2 6" xfId="411"/>
    <cellStyle name="常规 2 2 7" xfId="412"/>
    <cellStyle name="常规 2 2 8" xfId="413"/>
    <cellStyle name="常规 2 2 9" xfId="414"/>
    <cellStyle name="常规 2 3" xfId="54"/>
    <cellStyle name="常规 2 3 3" xfId="55"/>
    <cellStyle name="常规 2 4" xfId="56"/>
    <cellStyle name="常规 2 5" xfId="630"/>
    <cellStyle name="常规 3" xfId="57"/>
    <cellStyle name="常规 3 2" xfId="5"/>
    <cellStyle name="常规 3 3" xfId="636"/>
    <cellStyle name="常规 4" xfId="58"/>
    <cellStyle name="常规 5" xfId="59"/>
    <cellStyle name="常规 5 2" xfId="60"/>
    <cellStyle name="常规 5 2 2" xfId="61"/>
    <cellStyle name="常规 5 3" xfId="62"/>
    <cellStyle name="常规 5 3 2" xfId="63"/>
    <cellStyle name="常规 5 4" xfId="64"/>
    <cellStyle name="常规 5 4 2" xfId="65"/>
    <cellStyle name="常规 5 5" xfId="66"/>
    <cellStyle name="常规 57" xfId="118"/>
    <cellStyle name="常规 6" xfId="67"/>
    <cellStyle name="常规 6 2" xfId="68"/>
    <cellStyle name="常规 6 2 2" xfId="69"/>
    <cellStyle name="常规 6 3" xfId="70"/>
    <cellStyle name="常规 6 3 2" xfId="71"/>
    <cellStyle name="常规 6 4" xfId="72"/>
    <cellStyle name="常规 6 4 2" xfId="73"/>
    <cellStyle name="常规 7" xfId="74"/>
    <cellStyle name="常规 7 10" xfId="415"/>
    <cellStyle name="常规 7 11" xfId="416"/>
    <cellStyle name="常规 7 12" xfId="417"/>
    <cellStyle name="常规 7 13" xfId="418"/>
    <cellStyle name="常规 7 2" xfId="75"/>
    <cellStyle name="常规 7 2 2" xfId="76"/>
    <cellStyle name="常规 7 3" xfId="77"/>
    <cellStyle name="常规 7 3 2" xfId="78"/>
    <cellStyle name="常规 7 4" xfId="79"/>
    <cellStyle name="常规 7 4 2" xfId="80"/>
    <cellStyle name="常规 7 5" xfId="81"/>
    <cellStyle name="常规 7 6" xfId="419"/>
    <cellStyle name="常规 7 7" xfId="420"/>
    <cellStyle name="常规 7 8" xfId="421"/>
    <cellStyle name="常规 7 9" xfId="422"/>
    <cellStyle name="常规 8" xfId="629"/>
    <cellStyle name="常规_09年费用科目整理" xfId="6"/>
    <cellStyle name="常规_部门费用预算表格" xfId="627"/>
    <cellStyle name="常规_成本报表" xfId="4"/>
    <cellStyle name="超链接" xfId="628" builtinId="8"/>
    <cellStyle name="分级显示行_1_PERSON2" xfId="83"/>
    <cellStyle name="分级显示列_1_PERSON2" xfId="82"/>
    <cellStyle name="好 10" xfId="423"/>
    <cellStyle name="好 11" xfId="424"/>
    <cellStyle name="好 12" xfId="425"/>
    <cellStyle name="好 13" xfId="426"/>
    <cellStyle name="好 2" xfId="427"/>
    <cellStyle name="好 3" xfId="428"/>
    <cellStyle name="好 4" xfId="429"/>
    <cellStyle name="好 5" xfId="430"/>
    <cellStyle name="好 6" xfId="431"/>
    <cellStyle name="好 7" xfId="432"/>
    <cellStyle name="好 8" xfId="433"/>
    <cellStyle name="好 9" xfId="434"/>
    <cellStyle name="好_09年企管部预算（砍掉后） " xfId="637"/>
    <cellStyle name="汇总 10" xfId="435"/>
    <cellStyle name="汇总 11" xfId="436"/>
    <cellStyle name="汇总 12" xfId="437"/>
    <cellStyle name="汇总 13" xfId="438"/>
    <cellStyle name="汇总 2" xfId="439"/>
    <cellStyle name="汇总 3" xfId="440"/>
    <cellStyle name="汇总 4" xfId="441"/>
    <cellStyle name="汇总 5" xfId="442"/>
    <cellStyle name="汇总 6" xfId="443"/>
    <cellStyle name="汇总 7" xfId="444"/>
    <cellStyle name="汇总 8" xfId="445"/>
    <cellStyle name="汇总 9" xfId="446"/>
    <cellStyle name="计算 10" xfId="447"/>
    <cellStyle name="计算 11" xfId="448"/>
    <cellStyle name="计算 12" xfId="449"/>
    <cellStyle name="计算 13" xfId="450"/>
    <cellStyle name="计算 2" xfId="451"/>
    <cellStyle name="计算 3" xfId="452"/>
    <cellStyle name="计算 4" xfId="453"/>
    <cellStyle name="计算 5" xfId="454"/>
    <cellStyle name="计算 6" xfId="455"/>
    <cellStyle name="计算 7" xfId="456"/>
    <cellStyle name="计算 8" xfId="457"/>
    <cellStyle name="计算 9" xfId="458"/>
    <cellStyle name="检查单元格 10" xfId="459"/>
    <cellStyle name="检查单元格 11" xfId="460"/>
    <cellStyle name="检查单元格 12" xfId="461"/>
    <cellStyle name="检查单元格 13" xfId="462"/>
    <cellStyle name="检查单元格 2" xfId="463"/>
    <cellStyle name="检查单元格 3" xfId="464"/>
    <cellStyle name="检查单元格 4" xfId="465"/>
    <cellStyle name="检查单元格 5" xfId="466"/>
    <cellStyle name="检查单元格 6" xfId="467"/>
    <cellStyle name="检查单元格 7" xfId="468"/>
    <cellStyle name="检查单元格 8" xfId="469"/>
    <cellStyle name="检查单元格 9" xfId="470"/>
    <cellStyle name="解释性文本 10" xfId="471"/>
    <cellStyle name="解释性文本 11" xfId="472"/>
    <cellStyle name="解释性文本 12" xfId="473"/>
    <cellStyle name="解释性文本 13" xfId="474"/>
    <cellStyle name="解释性文本 2" xfId="475"/>
    <cellStyle name="解释性文本 3" xfId="476"/>
    <cellStyle name="解释性文本 4" xfId="477"/>
    <cellStyle name="解释性文本 5" xfId="478"/>
    <cellStyle name="解释性文本 6" xfId="479"/>
    <cellStyle name="解释性文本 7" xfId="480"/>
    <cellStyle name="解释性文本 8" xfId="481"/>
    <cellStyle name="解释性文本 9" xfId="482"/>
    <cellStyle name="借出原因" xfId="84"/>
    <cellStyle name="警告文本 10" xfId="483"/>
    <cellStyle name="警告文本 11" xfId="484"/>
    <cellStyle name="警告文本 12" xfId="485"/>
    <cellStyle name="警告文本 13" xfId="486"/>
    <cellStyle name="警告文本 2" xfId="487"/>
    <cellStyle name="警告文本 3" xfId="488"/>
    <cellStyle name="警告文本 4" xfId="489"/>
    <cellStyle name="警告文本 5" xfId="490"/>
    <cellStyle name="警告文本 6" xfId="491"/>
    <cellStyle name="警告文本 7" xfId="492"/>
    <cellStyle name="警告文本 8" xfId="493"/>
    <cellStyle name="警告文本 9" xfId="494"/>
    <cellStyle name="链接单元格 10" xfId="495"/>
    <cellStyle name="链接单元格 11" xfId="496"/>
    <cellStyle name="链接单元格 12" xfId="497"/>
    <cellStyle name="链接单元格 13" xfId="498"/>
    <cellStyle name="链接单元格 2" xfId="499"/>
    <cellStyle name="链接单元格 3" xfId="500"/>
    <cellStyle name="链接单元格 4" xfId="501"/>
    <cellStyle name="链接单元格 5" xfId="502"/>
    <cellStyle name="链接单元格 6" xfId="503"/>
    <cellStyle name="链接单元格 7" xfId="504"/>
    <cellStyle name="链接单元格 8" xfId="505"/>
    <cellStyle name="链接单元格 9" xfId="506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5" xfId="105"/>
    <cellStyle name="千位分隔 5 2" xfId="106"/>
    <cellStyle name="千位分隔 5 2 2" xfId="107"/>
    <cellStyle name="千位分隔 5 2 3" xfId="108"/>
    <cellStyle name="千位分隔 6" xfId="109"/>
    <cellStyle name="钎霖_laroux" xfId="110"/>
    <cellStyle name="强调文字颜色 1 10" xfId="507"/>
    <cellStyle name="强调文字颜色 1 11" xfId="508"/>
    <cellStyle name="强调文字颜色 1 12" xfId="509"/>
    <cellStyle name="强调文字颜色 1 13" xfId="510"/>
    <cellStyle name="强调文字颜色 1 2" xfId="511"/>
    <cellStyle name="强调文字颜色 1 3" xfId="512"/>
    <cellStyle name="强调文字颜色 1 4" xfId="513"/>
    <cellStyle name="强调文字颜色 1 5" xfId="514"/>
    <cellStyle name="强调文字颜色 1 6" xfId="515"/>
    <cellStyle name="强调文字颜色 1 7" xfId="516"/>
    <cellStyle name="强调文字颜色 1 8" xfId="517"/>
    <cellStyle name="强调文字颜色 1 9" xfId="518"/>
    <cellStyle name="强调文字颜色 2 10" xfId="519"/>
    <cellStyle name="强调文字颜色 2 11" xfId="520"/>
    <cellStyle name="强调文字颜色 2 12" xfId="521"/>
    <cellStyle name="强调文字颜色 2 13" xfId="522"/>
    <cellStyle name="强调文字颜色 2 2" xfId="523"/>
    <cellStyle name="强调文字颜色 2 3" xfId="524"/>
    <cellStyle name="强调文字颜色 2 4" xfId="525"/>
    <cellStyle name="强调文字颜色 2 5" xfId="526"/>
    <cellStyle name="强调文字颜色 2 6" xfId="527"/>
    <cellStyle name="强调文字颜色 2 7" xfId="528"/>
    <cellStyle name="强调文字颜色 2 8" xfId="529"/>
    <cellStyle name="强调文字颜色 2 9" xfId="530"/>
    <cellStyle name="强调文字颜色 3 10" xfId="531"/>
    <cellStyle name="强调文字颜色 3 11" xfId="532"/>
    <cellStyle name="强调文字颜色 3 12" xfId="533"/>
    <cellStyle name="强调文字颜色 3 13" xfId="534"/>
    <cellStyle name="强调文字颜色 3 2" xfId="535"/>
    <cellStyle name="强调文字颜色 3 3" xfId="536"/>
    <cellStyle name="强调文字颜色 3 4" xfId="537"/>
    <cellStyle name="强调文字颜色 3 5" xfId="538"/>
    <cellStyle name="强调文字颜色 3 6" xfId="539"/>
    <cellStyle name="强调文字颜色 3 7" xfId="540"/>
    <cellStyle name="强调文字颜色 3 8" xfId="541"/>
    <cellStyle name="强调文字颜色 3 9" xfId="542"/>
    <cellStyle name="强调文字颜色 4 10" xfId="543"/>
    <cellStyle name="强调文字颜色 4 11" xfId="544"/>
    <cellStyle name="强调文字颜色 4 12" xfId="545"/>
    <cellStyle name="强调文字颜色 4 13" xfId="546"/>
    <cellStyle name="强调文字颜色 4 2" xfId="547"/>
    <cellStyle name="强调文字颜色 4 3" xfId="548"/>
    <cellStyle name="强调文字颜色 4 4" xfId="549"/>
    <cellStyle name="强调文字颜色 4 5" xfId="550"/>
    <cellStyle name="强调文字颜色 4 6" xfId="551"/>
    <cellStyle name="强调文字颜色 4 7" xfId="552"/>
    <cellStyle name="强调文字颜色 4 8" xfId="553"/>
    <cellStyle name="强调文字颜色 4 9" xfId="554"/>
    <cellStyle name="强调文字颜色 5 10" xfId="555"/>
    <cellStyle name="强调文字颜色 5 11" xfId="556"/>
    <cellStyle name="强调文字颜色 5 12" xfId="557"/>
    <cellStyle name="强调文字颜色 5 13" xfId="558"/>
    <cellStyle name="强调文字颜色 5 2" xfId="559"/>
    <cellStyle name="强调文字颜色 5 3" xfId="560"/>
    <cellStyle name="强调文字颜色 5 4" xfId="561"/>
    <cellStyle name="强调文字颜色 5 5" xfId="562"/>
    <cellStyle name="强调文字颜色 5 6" xfId="563"/>
    <cellStyle name="强调文字颜色 5 7" xfId="564"/>
    <cellStyle name="强调文字颜色 5 8" xfId="565"/>
    <cellStyle name="强调文字颜色 5 9" xfId="566"/>
    <cellStyle name="强调文字颜色 6 10" xfId="567"/>
    <cellStyle name="强调文字颜色 6 11" xfId="568"/>
    <cellStyle name="强调文字颜色 6 12" xfId="569"/>
    <cellStyle name="强调文字颜色 6 13" xfId="570"/>
    <cellStyle name="强调文字颜色 6 2" xfId="571"/>
    <cellStyle name="强调文字颜色 6 3" xfId="572"/>
    <cellStyle name="强调文字颜色 6 4" xfId="573"/>
    <cellStyle name="强调文字颜色 6 5" xfId="574"/>
    <cellStyle name="强调文字颜色 6 6" xfId="575"/>
    <cellStyle name="强调文字颜色 6 7" xfId="576"/>
    <cellStyle name="强调文字颜色 6 8" xfId="577"/>
    <cellStyle name="强调文字颜色 6 9" xfId="578"/>
    <cellStyle name="日期" xfId="111"/>
    <cellStyle name="商品名称" xfId="112"/>
    <cellStyle name="适中 10" xfId="579"/>
    <cellStyle name="适中 11" xfId="580"/>
    <cellStyle name="适中 12" xfId="581"/>
    <cellStyle name="适中 13" xfId="582"/>
    <cellStyle name="适中 2" xfId="583"/>
    <cellStyle name="适中 3" xfId="584"/>
    <cellStyle name="适中 4" xfId="585"/>
    <cellStyle name="适中 5" xfId="586"/>
    <cellStyle name="适中 6" xfId="587"/>
    <cellStyle name="适中 7" xfId="588"/>
    <cellStyle name="适中 8" xfId="589"/>
    <cellStyle name="适中 9" xfId="590"/>
    <cellStyle name="输出 10" xfId="591"/>
    <cellStyle name="输出 11" xfId="592"/>
    <cellStyle name="输出 12" xfId="593"/>
    <cellStyle name="输出 13" xfId="594"/>
    <cellStyle name="输出 2" xfId="595"/>
    <cellStyle name="输出 3" xfId="596"/>
    <cellStyle name="输出 4" xfId="597"/>
    <cellStyle name="输出 5" xfId="598"/>
    <cellStyle name="输出 6" xfId="599"/>
    <cellStyle name="输出 7" xfId="600"/>
    <cellStyle name="输出 8" xfId="601"/>
    <cellStyle name="输出 9" xfId="602"/>
    <cellStyle name="输入 10" xfId="603"/>
    <cellStyle name="输入 11" xfId="604"/>
    <cellStyle name="输入 12" xfId="605"/>
    <cellStyle name="输入 13" xfId="606"/>
    <cellStyle name="输入 2" xfId="607"/>
    <cellStyle name="输入 3" xfId="608"/>
    <cellStyle name="输入 4" xfId="609"/>
    <cellStyle name="输入 5" xfId="610"/>
    <cellStyle name="输入 6" xfId="611"/>
    <cellStyle name="输入 7" xfId="612"/>
    <cellStyle name="输入 8" xfId="613"/>
    <cellStyle name="输入 9" xfId="614"/>
    <cellStyle name="数量" xfId="113"/>
    <cellStyle name="样式 1" xfId="3"/>
    <cellStyle name="样式 1 2" xfId="114"/>
    <cellStyle name="样式 1 2 2" xfId="632"/>
    <cellStyle name="样式 1 3" xfId="115"/>
    <cellStyle name="样式 1_内部交易核对表(第一稿）" xfId="116"/>
    <cellStyle name="一般_52492_H01_Kelon_Trial balance_1205" xfId="117"/>
    <cellStyle name="注释 10" xfId="615"/>
    <cellStyle name="注释 11" xfId="616"/>
    <cellStyle name="注释 12" xfId="617"/>
    <cellStyle name="注释 13" xfId="618"/>
    <cellStyle name="注释 2" xfId="619"/>
    <cellStyle name="注释 3" xfId="620"/>
    <cellStyle name="注释 4" xfId="621"/>
    <cellStyle name="注释 5" xfId="622"/>
    <cellStyle name="注释 6" xfId="623"/>
    <cellStyle name="注释 7" xfId="624"/>
    <cellStyle name="注释 8" xfId="625"/>
    <cellStyle name="注释 9" xfId="626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1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8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63.bin"/><Relationship Id="rId7" Type="http://schemas.openxmlformats.org/officeDocument/2006/relationships/printerSettings" Target="../printerSettings/printerSettings67.bin"/><Relationship Id="rId12" Type="http://schemas.openxmlformats.org/officeDocument/2006/relationships/printerSettings" Target="../printerSettings/printerSettings72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6" Type="http://schemas.openxmlformats.org/officeDocument/2006/relationships/printerSettings" Target="../printerSettings/printerSettings66.bin"/><Relationship Id="rId11" Type="http://schemas.openxmlformats.org/officeDocument/2006/relationships/printerSettings" Target="../printerSettings/printerSettings71.bin"/><Relationship Id="rId5" Type="http://schemas.openxmlformats.org/officeDocument/2006/relationships/printerSettings" Target="../printerSettings/printerSettings65.bin"/><Relationship Id="rId10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4.bin"/><Relationship Id="rId9" Type="http://schemas.openxmlformats.org/officeDocument/2006/relationships/printerSettings" Target="../printerSettings/printerSettings69.bin"/><Relationship Id="rId1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13" Type="http://schemas.openxmlformats.org/officeDocument/2006/relationships/vmlDrawing" Target="../drawings/vmlDrawing9.vml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12" Type="http://schemas.openxmlformats.org/officeDocument/2006/relationships/printerSettings" Target="../printerSettings/printerSettings84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11" Type="http://schemas.openxmlformats.org/officeDocument/2006/relationships/printerSettings" Target="../printerSettings/printerSettings83.bin"/><Relationship Id="rId5" Type="http://schemas.openxmlformats.org/officeDocument/2006/relationships/printerSettings" Target="../printerSettings/printerSettings77.bin"/><Relationship Id="rId10" Type="http://schemas.openxmlformats.org/officeDocument/2006/relationships/printerSettings" Target="../printerSettings/printerSettings82.bin"/><Relationship Id="rId4" Type="http://schemas.openxmlformats.org/officeDocument/2006/relationships/printerSettings" Target="../printerSettings/printerSettings76.bin"/><Relationship Id="rId9" Type="http://schemas.openxmlformats.org/officeDocument/2006/relationships/printerSettings" Target="../printerSettings/printerSettings81.bin"/><Relationship Id="rId1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2.bin"/><Relationship Id="rId13" Type="http://schemas.openxmlformats.org/officeDocument/2006/relationships/vmlDrawing" Target="../drawings/vmlDrawing11.vml"/><Relationship Id="rId3" Type="http://schemas.openxmlformats.org/officeDocument/2006/relationships/printerSettings" Target="../printerSettings/printerSettings87.bin"/><Relationship Id="rId7" Type="http://schemas.openxmlformats.org/officeDocument/2006/relationships/printerSettings" Target="../printerSettings/printerSettings91.bin"/><Relationship Id="rId12" Type="http://schemas.openxmlformats.org/officeDocument/2006/relationships/printerSettings" Target="../printerSettings/printerSettings96.bin"/><Relationship Id="rId2" Type="http://schemas.openxmlformats.org/officeDocument/2006/relationships/printerSettings" Target="../printerSettings/printerSettings86.bin"/><Relationship Id="rId1" Type="http://schemas.openxmlformats.org/officeDocument/2006/relationships/printerSettings" Target="../printerSettings/printerSettings85.bin"/><Relationship Id="rId6" Type="http://schemas.openxmlformats.org/officeDocument/2006/relationships/printerSettings" Target="../printerSettings/printerSettings90.bin"/><Relationship Id="rId11" Type="http://schemas.openxmlformats.org/officeDocument/2006/relationships/printerSettings" Target="../printerSettings/printerSettings95.bin"/><Relationship Id="rId5" Type="http://schemas.openxmlformats.org/officeDocument/2006/relationships/printerSettings" Target="../printerSettings/printerSettings89.bin"/><Relationship Id="rId10" Type="http://schemas.openxmlformats.org/officeDocument/2006/relationships/printerSettings" Target="../printerSettings/printerSettings94.bin"/><Relationship Id="rId4" Type="http://schemas.openxmlformats.org/officeDocument/2006/relationships/printerSettings" Target="../printerSettings/printerSettings88.bin"/><Relationship Id="rId9" Type="http://schemas.openxmlformats.org/officeDocument/2006/relationships/printerSettings" Target="../printerSettings/printerSettings93.bin"/><Relationship Id="rId1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4.bin"/><Relationship Id="rId13" Type="http://schemas.openxmlformats.org/officeDocument/2006/relationships/vmlDrawing" Target="../drawings/vmlDrawing12.vml"/><Relationship Id="rId3" Type="http://schemas.openxmlformats.org/officeDocument/2006/relationships/printerSettings" Target="../printerSettings/printerSettings99.bin"/><Relationship Id="rId7" Type="http://schemas.openxmlformats.org/officeDocument/2006/relationships/printerSettings" Target="../printerSettings/printerSettings103.bin"/><Relationship Id="rId12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98.bin"/><Relationship Id="rId1" Type="http://schemas.openxmlformats.org/officeDocument/2006/relationships/printerSettings" Target="../printerSettings/printerSettings97.bin"/><Relationship Id="rId6" Type="http://schemas.openxmlformats.org/officeDocument/2006/relationships/printerSettings" Target="../printerSettings/printerSettings102.bin"/><Relationship Id="rId11" Type="http://schemas.openxmlformats.org/officeDocument/2006/relationships/printerSettings" Target="../printerSettings/printerSettings107.bin"/><Relationship Id="rId5" Type="http://schemas.openxmlformats.org/officeDocument/2006/relationships/printerSettings" Target="../printerSettings/printerSettings101.bin"/><Relationship Id="rId10" Type="http://schemas.openxmlformats.org/officeDocument/2006/relationships/printerSettings" Target="../printerSettings/printerSettings106.bin"/><Relationship Id="rId4" Type="http://schemas.openxmlformats.org/officeDocument/2006/relationships/printerSettings" Target="../printerSettings/printerSettings100.bin"/><Relationship Id="rId9" Type="http://schemas.openxmlformats.org/officeDocument/2006/relationships/printerSettings" Target="../printerSettings/printerSettings105.bin"/><Relationship Id="rId1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16.bin"/><Relationship Id="rId3" Type="http://schemas.openxmlformats.org/officeDocument/2006/relationships/printerSettings" Target="../printerSettings/printerSettings111.bin"/><Relationship Id="rId7" Type="http://schemas.openxmlformats.org/officeDocument/2006/relationships/printerSettings" Target="../printerSettings/printerSettings115.bin"/><Relationship Id="rId12" Type="http://schemas.openxmlformats.org/officeDocument/2006/relationships/printerSettings" Target="../printerSettings/printerSettings120.bin"/><Relationship Id="rId2" Type="http://schemas.openxmlformats.org/officeDocument/2006/relationships/printerSettings" Target="../printerSettings/printerSettings110.bin"/><Relationship Id="rId1" Type="http://schemas.openxmlformats.org/officeDocument/2006/relationships/printerSettings" Target="../printerSettings/printerSettings109.bin"/><Relationship Id="rId6" Type="http://schemas.openxmlformats.org/officeDocument/2006/relationships/printerSettings" Target="../printerSettings/printerSettings114.bin"/><Relationship Id="rId11" Type="http://schemas.openxmlformats.org/officeDocument/2006/relationships/printerSettings" Target="../printerSettings/printerSettings119.bin"/><Relationship Id="rId5" Type="http://schemas.openxmlformats.org/officeDocument/2006/relationships/printerSettings" Target="../printerSettings/printerSettings113.bin"/><Relationship Id="rId10" Type="http://schemas.openxmlformats.org/officeDocument/2006/relationships/printerSettings" Target="../printerSettings/printerSettings118.bin"/><Relationship Id="rId4" Type="http://schemas.openxmlformats.org/officeDocument/2006/relationships/printerSettings" Target="../printerSettings/printerSettings112.bin"/><Relationship Id="rId9" Type="http://schemas.openxmlformats.org/officeDocument/2006/relationships/printerSettings" Target="../printerSettings/printerSettings11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8.bin"/><Relationship Id="rId3" Type="http://schemas.openxmlformats.org/officeDocument/2006/relationships/printerSettings" Target="../printerSettings/printerSettings123.bin"/><Relationship Id="rId7" Type="http://schemas.openxmlformats.org/officeDocument/2006/relationships/printerSettings" Target="../printerSettings/printerSettings127.bin"/><Relationship Id="rId12" Type="http://schemas.openxmlformats.org/officeDocument/2006/relationships/printerSettings" Target="../printerSettings/printerSettings132.bin"/><Relationship Id="rId2" Type="http://schemas.openxmlformats.org/officeDocument/2006/relationships/printerSettings" Target="../printerSettings/printerSettings122.bin"/><Relationship Id="rId1" Type="http://schemas.openxmlformats.org/officeDocument/2006/relationships/printerSettings" Target="../printerSettings/printerSettings121.bin"/><Relationship Id="rId6" Type="http://schemas.openxmlformats.org/officeDocument/2006/relationships/printerSettings" Target="../printerSettings/printerSettings126.bin"/><Relationship Id="rId11" Type="http://schemas.openxmlformats.org/officeDocument/2006/relationships/printerSettings" Target="../printerSettings/printerSettings131.bin"/><Relationship Id="rId5" Type="http://schemas.openxmlformats.org/officeDocument/2006/relationships/printerSettings" Target="../printerSettings/printerSettings125.bin"/><Relationship Id="rId10" Type="http://schemas.openxmlformats.org/officeDocument/2006/relationships/printerSettings" Target="../printerSettings/printerSettings130.bin"/><Relationship Id="rId4" Type="http://schemas.openxmlformats.org/officeDocument/2006/relationships/printerSettings" Target="../printerSettings/printerSettings124.bin"/><Relationship Id="rId9" Type="http://schemas.openxmlformats.org/officeDocument/2006/relationships/printerSettings" Target="../printerSettings/printerSettings12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4.bin"/><Relationship Id="rId13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39.bin"/><Relationship Id="rId7" Type="http://schemas.openxmlformats.org/officeDocument/2006/relationships/printerSettings" Target="../printerSettings/printerSettings43.bin"/><Relationship Id="rId12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6" Type="http://schemas.openxmlformats.org/officeDocument/2006/relationships/printerSettings" Target="../printerSettings/printerSettings42.bin"/><Relationship Id="rId11" Type="http://schemas.openxmlformats.org/officeDocument/2006/relationships/printerSettings" Target="../printerSettings/printerSettings47.bin"/><Relationship Id="rId5" Type="http://schemas.openxmlformats.org/officeDocument/2006/relationships/printerSettings" Target="../printerSettings/printerSettings41.bin"/><Relationship Id="rId10" Type="http://schemas.openxmlformats.org/officeDocument/2006/relationships/printerSettings" Target="../printerSettings/printerSettings46.bin"/><Relationship Id="rId4" Type="http://schemas.openxmlformats.org/officeDocument/2006/relationships/printerSettings" Target="../printerSettings/printerSettings40.bin"/><Relationship Id="rId9" Type="http://schemas.openxmlformats.org/officeDocument/2006/relationships/printerSettings" Target="../printerSettings/printerSettings45.bin"/><Relationship Id="rId1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12" Type="http://schemas.openxmlformats.org/officeDocument/2006/relationships/printerSettings" Target="../printerSettings/printerSettings60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11" Type="http://schemas.openxmlformats.org/officeDocument/2006/relationships/printerSettings" Target="../printerSettings/printerSettings59.bin"/><Relationship Id="rId5" Type="http://schemas.openxmlformats.org/officeDocument/2006/relationships/printerSettings" Target="../printerSettings/printerSettings53.bin"/><Relationship Id="rId10" Type="http://schemas.openxmlformats.org/officeDocument/2006/relationships/printerSettings" Target="../printerSettings/printerSettings58.bin"/><Relationship Id="rId4" Type="http://schemas.openxmlformats.org/officeDocument/2006/relationships/printerSettings" Target="../printerSettings/printerSettings52.bin"/><Relationship Id="rId9" Type="http://schemas.openxmlformats.org/officeDocument/2006/relationships/printerSettings" Target="../printerSettings/printerSettings57.bin"/><Relationship Id="rId1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5" sqref="G15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538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2020年1月内部管理报表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77">
        <v>43851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78">
        <v>43881</v>
      </c>
      <c r="H14" s="70"/>
      <c r="I14" s="70"/>
    </row>
    <row r="15" spans="1:14" ht="21.75" customHeight="1">
      <c r="F15" s="76" t="s">
        <v>236</v>
      </c>
      <c r="G15" s="78" t="s">
        <v>536</v>
      </c>
      <c r="H15" s="79"/>
      <c r="I15" s="70"/>
    </row>
    <row r="16" spans="1:14" ht="21.75" customHeight="1">
      <c r="F16" s="76" t="s">
        <v>237</v>
      </c>
      <c r="G16" s="70"/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0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88" activePane="bottomRight" state="frozen"/>
      <selection activeCell="I104" sqref="I104"/>
      <selection pane="topRight" activeCell="I104" sqref="I104"/>
      <selection pane="bottomLeft" activeCell="I104" sqref="I104"/>
      <selection pane="bottomRight" activeCell="M6" sqref="M6:M9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6" width="9.625" style="55" customWidth="1"/>
    <col min="7" max="7" width="13.5" style="55" customWidth="1"/>
    <col min="8" max="8" width="12" style="55" customWidth="1"/>
    <col min="9" max="14" width="9.625" style="55" customWidth="1"/>
    <col min="15" max="15" width="22.1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166" t="s">
        <v>231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 ht="28.5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/>
      <c r="E6" s="114"/>
      <c r="F6" s="111"/>
      <c r="G6" s="111">
        <f ca="1">OFFSET('2020实际营业费用'!$H6,0,MONTH(封面!$G$13)-1,)</f>
        <v>0</v>
      </c>
      <c r="H6" s="114">
        <f t="shared" ref="H6:H69" ca="1" si="0">G6-E6</f>
        <v>0</v>
      </c>
      <c r="I6" s="114"/>
      <c r="J6" s="114"/>
      <c r="K6" s="114"/>
      <c r="L6" s="114">
        <f ca="1">SUM(OFFSET('2020实际营业费用'!$H6,0,0,1,MONTH(封面!$G$13)))</f>
        <v>0</v>
      </c>
      <c r="M6" s="114">
        <f t="shared" ref="M6:M69" ca="1" si="1">L6-J6</f>
        <v>0</v>
      </c>
      <c r="N6" s="114"/>
      <c r="O6" s="17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/>
      <c r="E7" s="114"/>
      <c r="F7" s="111"/>
      <c r="G7" s="111">
        <f ca="1">OFFSET('2020实际营业费用'!$H7,0,MONTH(封面!$G$13)-1,)</f>
        <v>0</v>
      </c>
      <c r="H7" s="114">
        <f t="shared" ca="1" si="0"/>
        <v>0</v>
      </c>
      <c r="I7" s="114"/>
      <c r="J7" s="114"/>
      <c r="K7" s="114"/>
      <c r="L7" s="114">
        <f ca="1">SUM(OFFSET('2020实际营业费用'!$H7,0,0,1,MONTH(封面!$G$13)))</f>
        <v>0</v>
      </c>
      <c r="M7" s="114">
        <f t="shared" ca="1" si="1"/>
        <v>0</v>
      </c>
      <c r="N7" s="114"/>
      <c r="O7" s="17"/>
      <c r="P7" s="69"/>
      <c r="Q7" s="69"/>
      <c r="R7" s="69"/>
    </row>
    <row r="8" spans="1:18" s="15" customFormat="1" ht="17.25" customHeight="1">
      <c r="A8" s="165"/>
      <c r="B8" s="46" t="s">
        <v>151</v>
      </c>
      <c r="C8" s="45" t="s">
        <v>5</v>
      </c>
      <c r="D8" s="114"/>
      <c r="E8" s="114"/>
      <c r="F8" s="111"/>
      <c r="G8" s="111">
        <f ca="1">OFFSET('2020实际营业费用'!$H8,0,MONTH(封面!$G$13)-1,)</f>
        <v>0</v>
      </c>
      <c r="H8" s="114">
        <f t="shared" ca="1" si="0"/>
        <v>0</v>
      </c>
      <c r="I8" s="114"/>
      <c r="J8" s="114"/>
      <c r="K8" s="114"/>
      <c r="L8" s="114">
        <f ca="1">SUM(OFFSET('2020实际营业费用'!$H8,0,0,1,MONTH(封面!$G$13)))</f>
        <v>0</v>
      </c>
      <c r="M8" s="114">
        <f t="shared" ca="1" si="1"/>
        <v>0</v>
      </c>
      <c r="N8" s="114"/>
      <c r="O8" s="17"/>
      <c r="P8" s="69"/>
      <c r="Q8" s="69"/>
      <c r="R8" s="69"/>
    </row>
    <row r="9" spans="1:18" s="15" customFormat="1" ht="17.25" customHeight="1">
      <c r="A9" s="165"/>
      <c r="B9" s="46" t="s">
        <v>6</v>
      </c>
      <c r="C9" s="45" t="s">
        <v>7</v>
      </c>
      <c r="D9" s="114"/>
      <c r="E9" s="114"/>
      <c r="F9" s="111"/>
      <c r="G9" s="111">
        <f ca="1">OFFSET('2020实际营业费用'!$H9,0,MONTH(封面!$G$13)-1,)</f>
        <v>0</v>
      </c>
      <c r="H9" s="114">
        <f t="shared" ca="1" si="0"/>
        <v>0</v>
      </c>
      <c r="I9" s="114"/>
      <c r="J9" s="114"/>
      <c r="K9" s="114"/>
      <c r="L9" s="114">
        <f ca="1">SUM(OFFSET('2020实际营业费用'!$H9,0,0,1,MONTH(封面!$G$13)))</f>
        <v>0</v>
      </c>
      <c r="M9" s="114">
        <f t="shared" ca="1" si="1"/>
        <v>0</v>
      </c>
      <c r="N9" s="114"/>
      <c r="O9" s="17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/>
      <c r="E10" s="114"/>
      <c r="F10" s="111"/>
      <c r="G10" s="111">
        <f ca="1">OFFSET('2020实际营业费用'!$H10,0,MONTH(封面!$G$13)-1,)</f>
        <v>0</v>
      </c>
      <c r="H10" s="114">
        <f t="shared" ca="1" si="0"/>
        <v>0</v>
      </c>
      <c r="I10" s="114"/>
      <c r="J10" s="114"/>
      <c r="K10" s="114"/>
      <c r="L10" s="114">
        <f ca="1">SUM(OFFSET('2020实际营业费用'!$H10,0,0,1,MONTH(封面!$G$13)))</f>
        <v>0</v>
      </c>
      <c r="M10" s="114">
        <f t="shared" ca="1" si="1"/>
        <v>0</v>
      </c>
      <c r="N10" s="114"/>
      <c r="O10" s="17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/>
      <c r="E11" s="114"/>
      <c r="F11" s="111"/>
      <c r="G11" s="111">
        <f ca="1">OFFSET('2020实际营业费用'!$H11,0,MONTH(封面!$G$13)-1,)</f>
        <v>0</v>
      </c>
      <c r="H11" s="114">
        <f t="shared" ca="1" si="0"/>
        <v>0</v>
      </c>
      <c r="I11" s="114"/>
      <c r="J11" s="114"/>
      <c r="K11" s="114"/>
      <c r="L11" s="114">
        <f ca="1">SUM(OFFSET('2020实际营业费用'!$H11,0,0,1,MONTH(封面!$G$13)))</f>
        <v>0</v>
      </c>
      <c r="M11" s="114">
        <f t="shared" ca="1" si="1"/>
        <v>0</v>
      </c>
      <c r="N11" s="114"/>
      <c r="O11" s="17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/>
      <c r="E12" s="114"/>
      <c r="F12" s="111"/>
      <c r="G12" s="111">
        <f ca="1">OFFSET('2020实际营业费用'!$H12,0,MONTH(封面!$G$13)-1,)</f>
        <v>0</v>
      </c>
      <c r="H12" s="114">
        <f t="shared" ca="1" si="0"/>
        <v>0</v>
      </c>
      <c r="I12" s="114"/>
      <c r="J12" s="114"/>
      <c r="K12" s="114"/>
      <c r="L12" s="114">
        <f ca="1">SUM(OFFSET('2020实际营业费用'!$H12,0,0,1,MONTH(封面!$G$13)))</f>
        <v>0</v>
      </c>
      <c r="M12" s="114">
        <f t="shared" ca="1" si="1"/>
        <v>0</v>
      </c>
      <c r="N12" s="114"/>
      <c r="O12" s="17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/>
      <c r="E13" s="114"/>
      <c r="F13" s="111"/>
      <c r="G13" s="111">
        <f ca="1">OFFSET('2020实际营业费用'!$H13,0,MONTH(封面!$G$13)-1,)</f>
        <v>0</v>
      </c>
      <c r="H13" s="114">
        <f t="shared" ca="1" si="0"/>
        <v>0</v>
      </c>
      <c r="I13" s="114"/>
      <c r="J13" s="114"/>
      <c r="K13" s="114"/>
      <c r="L13" s="114">
        <f ca="1">SUM(OFFSET('2020实际营业费用'!$H13,0,0,1,MONTH(封面!$G$13)))</f>
        <v>0</v>
      </c>
      <c r="M13" s="114">
        <f t="shared" ca="1" si="1"/>
        <v>0</v>
      </c>
      <c r="N13" s="114"/>
      <c r="O13" s="17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/>
      <c r="E14" s="114"/>
      <c r="F14" s="111"/>
      <c r="G14" s="111">
        <f ca="1">OFFSET('2020实际营业费用'!$H14,0,MONTH(封面!$G$13)-1,)</f>
        <v>0</v>
      </c>
      <c r="H14" s="114">
        <f t="shared" ca="1" si="0"/>
        <v>0</v>
      </c>
      <c r="I14" s="114"/>
      <c r="J14" s="114"/>
      <c r="K14" s="114"/>
      <c r="L14" s="114">
        <f ca="1">SUM(OFFSET('2020实际营业费用'!$H14,0,0,1,MONTH(封面!$G$13)))</f>
        <v>0</v>
      </c>
      <c r="M14" s="114">
        <f t="shared" ca="1" si="1"/>
        <v>0</v>
      </c>
      <c r="N14" s="114"/>
      <c r="O14" s="17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/>
      <c r="E15" s="114"/>
      <c r="F15" s="111"/>
      <c r="G15" s="111">
        <f ca="1">OFFSET('2020实际营业费用'!$H15,0,MONTH(封面!$G$13)-1,)</f>
        <v>0</v>
      </c>
      <c r="H15" s="114">
        <f t="shared" ca="1" si="0"/>
        <v>0</v>
      </c>
      <c r="I15" s="114"/>
      <c r="J15" s="114"/>
      <c r="K15" s="114"/>
      <c r="L15" s="114">
        <f ca="1">SUM(OFFSET('2020实际营业费用'!$H15,0,0,1,MONTH(封面!$G$13)))</f>
        <v>0</v>
      </c>
      <c r="M15" s="114">
        <f t="shared" ca="1" si="1"/>
        <v>0</v>
      </c>
      <c r="N15" s="114"/>
      <c r="O15" s="17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/>
      <c r="E16" s="114"/>
      <c r="F16" s="111"/>
      <c r="G16" s="111">
        <f ca="1">OFFSET('2020实际营业费用'!$H16,0,MONTH(封面!$G$13)-1,)</f>
        <v>0</v>
      </c>
      <c r="H16" s="114">
        <f t="shared" ca="1" si="0"/>
        <v>0</v>
      </c>
      <c r="I16" s="114"/>
      <c r="J16" s="114"/>
      <c r="K16" s="114"/>
      <c r="L16" s="114">
        <f ca="1">SUM(OFFSET('2020实际营业费用'!$H16,0,0,1,MONTH(封面!$G$13)))</f>
        <v>0</v>
      </c>
      <c r="M16" s="114">
        <f t="shared" ca="1" si="1"/>
        <v>0</v>
      </c>
      <c r="N16" s="114"/>
      <c r="O16" s="17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/>
      <c r="E17" s="114"/>
      <c r="F17" s="111"/>
      <c r="G17" s="111">
        <f ca="1">OFFSET('2020实际营业费用'!$H17,0,MONTH(封面!$G$13)-1,)</f>
        <v>0</v>
      </c>
      <c r="H17" s="114">
        <f t="shared" ca="1" si="0"/>
        <v>0</v>
      </c>
      <c r="I17" s="114"/>
      <c r="J17" s="114"/>
      <c r="K17" s="114"/>
      <c r="L17" s="114">
        <f ca="1">SUM(OFFSET('2020实际营业费用'!$H17,0,0,1,MONTH(封面!$G$13)))</f>
        <v>0</v>
      </c>
      <c r="M17" s="114">
        <f t="shared" ca="1" si="1"/>
        <v>0</v>
      </c>
      <c r="N17" s="114"/>
      <c r="O17" s="17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/>
      <c r="E18" s="114"/>
      <c r="F18" s="111"/>
      <c r="G18" s="111">
        <f ca="1">OFFSET('2020实际营业费用'!$H18,0,MONTH(封面!$G$13)-1,)</f>
        <v>0</v>
      </c>
      <c r="H18" s="114">
        <f t="shared" ca="1" si="0"/>
        <v>0</v>
      </c>
      <c r="I18" s="114"/>
      <c r="J18" s="114"/>
      <c r="K18" s="114"/>
      <c r="L18" s="114">
        <f ca="1">SUM(OFFSET('2020实际营业费用'!$H18,0,0,1,MONTH(封面!$G$13)))</f>
        <v>0</v>
      </c>
      <c r="M18" s="114">
        <f t="shared" ca="1" si="1"/>
        <v>0</v>
      </c>
      <c r="N18" s="114"/>
      <c r="O18" s="17"/>
      <c r="P18" s="69"/>
      <c r="Q18" s="69"/>
      <c r="R18" s="69"/>
    </row>
    <row r="19" spans="1:18" s="15" customFormat="1" ht="17.25" customHeight="1">
      <c r="A19" s="165"/>
      <c r="B19" s="46" t="s">
        <v>153</v>
      </c>
      <c r="C19" s="45" t="s">
        <v>17</v>
      </c>
      <c r="D19" s="114"/>
      <c r="E19" s="114"/>
      <c r="F19" s="111"/>
      <c r="G19" s="111">
        <f ca="1">OFFSET('2020实际营业费用'!$H19,0,MONTH(封面!$G$13)-1,)</f>
        <v>0</v>
      </c>
      <c r="H19" s="114">
        <f t="shared" ca="1" si="0"/>
        <v>0</v>
      </c>
      <c r="I19" s="114"/>
      <c r="J19" s="114"/>
      <c r="K19" s="114"/>
      <c r="L19" s="114">
        <f ca="1">SUM(OFFSET('2020实际营业费用'!$H19,0,0,1,MONTH(封面!$G$13)))</f>
        <v>0</v>
      </c>
      <c r="M19" s="114">
        <f t="shared" ca="1" si="1"/>
        <v>0</v>
      </c>
      <c r="N19" s="114"/>
      <c r="O19" s="17"/>
      <c r="P19" s="69"/>
      <c r="Q19" s="69"/>
      <c r="R19" s="69"/>
    </row>
    <row r="20" spans="1:18" s="15" customFormat="1" ht="17.25" customHeight="1">
      <c r="A20" s="165"/>
      <c r="B20" s="46" t="s">
        <v>18</v>
      </c>
      <c r="C20" s="45" t="s">
        <v>19</v>
      </c>
      <c r="D20" s="114"/>
      <c r="E20" s="114"/>
      <c r="F20" s="111"/>
      <c r="G20" s="111">
        <f ca="1">OFFSET('2020实际营业费用'!$H20,0,MONTH(封面!$G$13)-1,)</f>
        <v>0</v>
      </c>
      <c r="H20" s="114">
        <f t="shared" ca="1" si="0"/>
        <v>0</v>
      </c>
      <c r="I20" s="114"/>
      <c r="J20" s="114"/>
      <c r="K20" s="114"/>
      <c r="L20" s="114">
        <f ca="1">SUM(OFFSET('2020实际营业费用'!$H20,0,0,1,MONTH(封面!$G$13)))</f>
        <v>0</v>
      </c>
      <c r="M20" s="114">
        <f t="shared" ca="1" si="1"/>
        <v>0</v>
      </c>
      <c r="N20" s="114"/>
      <c r="O20" s="17"/>
      <c r="P20" s="69"/>
      <c r="Q20" s="69"/>
      <c r="R20" s="69"/>
    </row>
    <row r="21" spans="1:18" s="15" customFormat="1" ht="17.25" customHeight="1">
      <c r="A21" s="165"/>
      <c r="B21" s="46" t="s">
        <v>154</v>
      </c>
      <c r="C21" s="45" t="s">
        <v>20</v>
      </c>
      <c r="D21" s="114"/>
      <c r="E21" s="114"/>
      <c r="F21" s="111"/>
      <c r="G21" s="111">
        <f ca="1">OFFSET('2020实际营业费用'!$H21,0,MONTH(封面!$G$13)-1,)</f>
        <v>0</v>
      </c>
      <c r="H21" s="114">
        <f t="shared" ca="1" si="0"/>
        <v>0</v>
      </c>
      <c r="I21" s="114"/>
      <c r="J21" s="114"/>
      <c r="K21" s="114"/>
      <c r="L21" s="114">
        <f ca="1">SUM(OFFSET('2020实际营业费用'!$H21,0,0,1,MONTH(封面!$G$13)))</f>
        <v>0</v>
      </c>
      <c r="M21" s="114">
        <f t="shared" ca="1" si="1"/>
        <v>0</v>
      </c>
      <c r="N21" s="114"/>
      <c r="O21" s="17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/>
      <c r="E22" s="114"/>
      <c r="F22" s="111"/>
      <c r="G22" s="111">
        <f ca="1">OFFSET('2020实际营业费用'!$H22,0,MONTH(封面!$G$13)-1,)</f>
        <v>0</v>
      </c>
      <c r="H22" s="114">
        <f t="shared" ca="1" si="0"/>
        <v>0</v>
      </c>
      <c r="I22" s="114"/>
      <c r="J22" s="114"/>
      <c r="K22" s="114"/>
      <c r="L22" s="114">
        <f ca="1">SUM(OFFSET('2020实际营业费用'!$H22,0,0,1,MONTH(封面!$G$13)))</f>
        <v>0</v>
      </c>
      <c r="M22" s="114">
        <f t="shared" ca="1" si="1"/>
        <v>0</v>
      </c>
      <c r="N22" s="114"/>
      <c r="O22" s="17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/>
      <c r="E23" s="114"/>
      <c r="F23" s="111"/>
      <c r="G23" s="111">
        <f ca="1">OFFSET('2020实际营业费用'!$H23,0,MONTH(封面!$G$13)-1,)</f>
        <v>0</v>
      </c>
      <c r="H23" s="114">
        <f t="shared" ca="1" si="0"/>
        <v>0</v>
      </c>
      <c r="I23" s="114"/>
      <c r="J23" s="114"/>
      <c r="K23" s="114"/>
      <c r="L23" s="114">
        <f ca="1">SUM(OFFSET('2020实际营业费用'!$H23,0,0,1,MONTH(封面!$G$13)))</f>
        <v>0</v>
      </c>
      <c r="M23" s="114">
        <f t="shared" ca="1" si="1"/>
        <v>0</v>
      </c>
      <c r="N23" s="114"/>
      <c r="O23" s="17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/>
      <c r="E24" s="114"/>
      <c r="F24" s="111"/>
      <c r="G24" s="111">
        <f ca="1">OFFSET('2020实际营业费用'!$H24,0,MONTH(封面!$G$13)-1,)</f>
        <v>0</v>
      </c>
      <c r="H24" s="114">
        <f t="shared" ca="1" si="0"/>
        <v>0</v>
      </c>
      <c r="I24" s="114"/>
      <c r="J24" s="114"/>
      <c r="K24" s="114"/>
      <c r="L24" s="114">
        <f ca="1">SUM(OFFSET('2020实际营业费用'!$H24,0,0,1,MONTH(封面!$G$13)))</f>
        <v>0</v>
      </c>
      <c r="M24" s="114">
        <f t="shared" ca="1" si="1"/>
        <v>0</v>
      </c>
      <c r="N24" s="114"/>
      <c r="O24" s="17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/>
      <c r="E25" s="114"/>
      <c r="F25" s="111"/>
      <c r="G25" s="111">
        <f ca="1">OFFSET('2020实际营业费用'!$H25,0,MONTH(封面!$G$13)-1,)</f>
        <v>0</v>
      </c>
      <c r="H25" s="114">
        <f t="shared" ca="1" si="0"/>
        <v>0</v>
      </c>
      <c r="I25" s="114"/>
      <c r="J25" s="114"/>
      <c r="K25" s="114"/>
      <c r="L25" s="114">
        <f ca="1">SUM(OFFSET('2020实际营业费用'!$H25,0,0,1,MONTH(封面!$G$13)))</f>
        <v>0</v>
      </c>
      <c r="M25" s="114">
        <f t="shared" ca="1" si="1"/>
        <v>0</v>
      </c>
      <c r="N25" s="114"/>
      <c r="O25" s="17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/>
      <c r="E26" s="114"/>
      <c r="F26" s="111"/>
      <c r="G26" s="111">
        <f ca="1">OFFSET('2020实际营业费用'!$H26,0,MONTH(封面!$G$13)-1,)</f>
        <v>0</v>
      </c>
      <c r="H26" s="114">
        <f t="shared" ca="1" si="0"/>
        <v>0</v>
      </c>
      <c r="I26" s="114"/>
      <c r="J26" s="114"/>
      <c r="K26" s="114"/>
      <c r="L26" s="114">
        <f ca="1">SUM(OFFSET('2020实际营业费用'!$H26,0,0,1,MONTH(封面!$G$13)))</f>
        <v>0</v>
      </c>
      <c r="M26" s="114">
        <f t="shared" ca="1" si="1"/>
        <v>0</v>
      </c>
      <c r="N26" s="114"/>
      <c r="O26" s="17"/>
      <c r="P26" s="69"/>
      <c r="Q26" s="69"/>
      <c r="R26" s="69"/>
    </row>
    <row r="27" spans="1:18" s="15" customFormat="1" ht="17.25" customHeight="1">
      <c r="A27" s="165"/>
      <c r="B27" s="46" t="s">
        <v>27</v>
      </c>
      <c r="C27" s="45" t="s">
        <v>28</v>
      </c>
      <c r="D27" s="114"/>
      <c r="E27" s="114"/>
      <c r="F27" s="111"/>
      <c r="G27" s="111">
        <f ca="1">OFFSET('2020实际营业费用'!$H27,0,MONTH(封面!$G$13)-1,)</f>
        <v>0</v>
      </c>
      <c r="H27" s="114">
        <f t="shared" ca="1" si="0"/>
        <v>0</v>
      </c>
      <c r="I27" s="114"/>
      <c r="J27" s="114"/>
      <c r="K27" s="114"/>
      <c r="L27" s="114">
        <f ca="1">SUM(OFFSET('2020实际营业费用'!$H27,0,0,1,MONTH(封面!$G$13)))</f>
        <v>0</v>
      </c>
      <c r="M27" s="114">
        <f t="shared" ca="1" si="1"/>
        <v>0</v>
      </c>
      <c r="N27" s="114"/>
      <c r="O27" s="17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/>
      <c r="E28" s="114"/>
      <c r="F28" s="111"/>
      <c r="G28" s="111">
        <f ca="1">OFFSET('2020实际营业费用'!$H28,0,MONTH(封面!$G$13)-1,)</f>
        <v>0</v>
      </c>
      <c r="H28" s="114">
        <f t="shared" ca="1" si="0"/>
        <v>0</v>
      </c>
      <c r="I28" s="114"/>
      <c r="J28" s="114"/>
      <c r="K28" s="114"/>
      <c r="L28" s="114">
        <f ca="1">SUM(OFFSET('2020实际营业费用'!$H28,0,0,1,MONTH(封面!$G$13)))</f>
        <v>0</v>
      </c>
      <c r="M28" s="114">
        <f t="shared" ca="1" si="1"/>
        <v>0</v>
      </c>
      <c r="N28" s="114"/>
      <c r="O28" s="17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/>
      <c r="E29" s="114"/>
      <c r="F29" s="111"/>
      <c r="G29" s="111">
        <f ca="1">OFFSET('2020实际营业费用'!$H29,0,MONTH(封面!$G$13)-1,)</f>
        <v>0</v>
      </c>
      <c r="H29" s="114">
        <f t="shared" ca="1" si="0"/>
        <v>0</v>
      </c>
      <c r="I29" s="114"/>
      <c r="J29" s="114"/>
      <c r="K29" s="114"/>
      <c r="L29" s="114">
        <f ca="1">SUM(OFFSET('2020实际营业费用'!$H29,0,0,1,MONTH(封面!$G$13)))</f>
        <v>0</v>
      </c>
      <c r="M29" s="114">
        <f t="shared" ca="1" si="1"/>
        <v>0</v>
      </c>
      <c r="N29" s="114"/>
      <c r="O29" s="17"/>
      <c r="P29" s="69"/>
      <c r="Q29" s="69"/>
      <c r="R29" s="69"/>
    </row>
    <row r="30" spans="1:18" s="15" customFormat="1" ht="17.25" customHeight="1">
      <c r="A30" s="158"/>
      <c r="B30" s="46" t="s">
        <v>32</v>
      </c>
      <c r="C30" s="45" t="s">
        <v>33</v>
      </c>
      <c r="D30" s="114"/>
      <c r="E30" s="114"/>
      <c r="F30" s="111"/>
      <c r="G30" s="111">
        <f ca="1">OFFSET('2020实际营业费用'!$H30,0,MONTH(封面!$G$13)-1,)</f>
        <v>0</v>
      </c>
      <c r="H30" s="114">
        <f t="shared" ca="1" si="0"/>
        <v>0</v>
      </c>
      <c r="I30" s="114"/>
      <c r="J30" s="114"/>
      <c r="K30" s="114"/>
      <c r="L30" s="114">
        <f ca="1">SUM(OFFSET('2020实际营业费用'!$H30,0,0,1,MONTH(封面!$G$13)))</f>
        <v>0</v>
      </c>
      <c r="M30" s="114">
        <f t="shared" ca="1" si="1"/>
        <v>0</v>
      </c>
      <c r="N30" s="114"/>
      <c r="O30" s="17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/>
      <c r="E31" s="114"/>
      <c r="F31" s="111"/>
      <c r="G31" s="111">
        <f ca="1">OFFSET('2020实际营业费用'!$H31,0,MONTH(封面!$G$13)-1,)</f>
        <v>0</v>
      </c>
      <c r="H31" s="114">
        <f t="shared" ca="1" si="0"/>
        <v>0</v>
      </c>
      <c r="I31" s="114"/>
      <c r="J31" s="114"/>
      <c r="K31" s="114"/>
      <c r="L31" s="114">
        <f ca="1">SUM(OFFSET('2020实际营业费用'!$H31,0,0,1,MONTH(封面!$G$13)))</f>
        <v>0</v>
      </c>
      <c r="M31" s="114">
        <f t="shared" ca="1" si="1"/>
        <v>0</v>
      </c>
      <c r="N31" s="114"/>
      <c r="O31" s="17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/>
      <c r="E32" s="114"/>
      <c r="F32" s="111"/>
      <c r="G32" s="111">
        <f ca="1">OFFSET('2020实际营业费用'!$H32,0,MONTH(封面!$G$13)-1,)</f>
        <v>0</v>
      </c>
      <c r="H32" s="114">
        <f t="shared" ca="1" si="0"/>
        <v>0</v>
      </c>
      <c r="I32" s="114"/>
      <c r="J32" s="114"/>
      <c r="K32" s="114"/>
      <c r="L32" s="114">
        <f ca="1">SUM(OFFSET('2020实际营业费用'!$H32,0,0,1,MONTH(封面!$G$13)))</f>
        <v>0</v>
      </c>
      <c r="M32" s="114">
        <f t="shared" ca="1" si="1"/>
        <v>0</v>
      </c>
      <c r="N32" s="114"/>
      <c r="O32" s="17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/>
      <c r="E33" s="114"/>
      <c r="F33" s="111"/>
      <c r="G33" s="111">
        <f ca="1">OFFSET('2020实际营业费用'!$H33,0,MONTH(封面!$G$13)-1,)</f>
        <v>0</v>
      </c>
      <c r="H33" s="114">
        <f t="shared" ca="1" si="0"/>
        <v>0</v>
      </c>
      <c r="I33" s="114"/>
      <c r="J33" s="114"/>
      <c r="K33" s="114"/>
      <c r="L33" s="114">
        <f ca="1">SUM(OFFSET('2020实际营业费用'!$H33,0,0,1,MONTH(封面!$G$13)))</f>
        <v>0</v>
      </c>
      <c r="M33" s="114">
        <f t="shared" ca="1" si="1"/>
        <v>0</v>
      </c>
      <c r="N33" s="114"/>
      <c r="O33" s="17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/>
      <c r="E34" s="114"/>
      <c r="F34" s="111"/>
      <c r="G34" s="111">
        <f ca="1">OFFSET('2020实际营业费用'!$H34,0,MONTH(封面!$G$13)-1,)</f>
        <v>1362</v>
      </c>
      <c r="H34" s="114">
        <f t="shared" ca="1" si="0"/>
        <v>1362</v>
      </c>
      <c r="I34" s="114"/>
      <c r="J34" s="114"/>
      <c r="K34" s="114"/>
      <c r="L34" s="114">
        <f ca="1">SUM(OFFSET('2020实际营业费用'!$H34,0,0,1,MONTH(封面!$G$13)))</f>
        <v>1362</v>
      </c>
      <c r="M34" s="114">
        <f t="shared" ca="1" si="1"/>
        <v>1362</v>
      </c>
      <c r="N34" s="114"/>
      <c r="O34" s="17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/>
      <c r="E35" s="114"/>
      <c r="F35" s="111"/>
      <c r="G35" s="111">
        <f ca="1">OFFSET('2020实际营业费用'!$H35,0,MONTH(封面!$G$13)-1,)</f>
        <v>0</v>
      </c>
      <c r="H35" s="114">
        <f t="shared" ca="1" si="0"/>
        <v>0</v>
      </c>
      <c r="I35" s="114"/>
      <c r="J35" s="114"/>
      <c r="K35" s="114"/>
      <c r="L35" s="114">
        <f ca="1">SUM(OFFSET('2020实际营业费用'!$H35,0,0,1,MONTH(封面!$G$13)))</f>
        <v>0</v>
      </c>
      <c r="M35" s="114">
        <f t="shared" ca="1" si="1"/>
        <v>0</v>
      </c>
      <c r="N35" s="114"/>
      <c r="O35" s="17"/>
      <c r="P35" s="69"/>
      <c r="Q35" s="69"/>
      <c r="R35" s="69"/>
    </row>
    <row r="36" spans="1:18" s="15" customFormat="1" ht="17.25" customHeight="1">
      <c r="A36" s="158"/>
      <c r="B36" s="46" t="s">
        <v>157</v>
      </c>
      <c r="C36" s="45" t="s">
        <v>40</v>
      </c>
      <c r="D36" s="114"/>
      <c r="E36" s="114"/>
      <c r="F36" s="111"/>
      <c r="G36" s="111">
        <f ca="1">OFFSET('2020实际营业费用'!$H36,0,MONTH(封面!$G$13)-1,)</f>
        <v>0</v>
      </c>
      <c r="H36" s="114">
        <f t="shared" ca="1" si="0"/>
        <v>0</v>
      </c>
      <c r="I36" s="114"/>
      <c r="J36" s="114"/>
      <c r="K36" s="114"/>
      <c r="L36" s="114">
        <f ca="1">SUM(OFFSET('2020实际营业费用'!$H36,0,0,1,MONTH(封面!$G$13)))</f>
        <v>0</v>
      </c>
      <c r="M36" s="114">
        <f t="shared" ca="1" si="1"/>
        <v>0</v>
      </c>
      <c r="N36" s="114"/>
      <c r="O36" s="17"/>
      <c r="P36" s="69"/>
      <c r="Q36" s="69"/>
      <c r="R36" s="69"/>
    </row>
    <row r="37" spans="1:18" s="15" customFormat="1" ht="17.25" customHeight="1">
      <c r="A37" s="158"/>
      <c r="B37" s="46" t="s">
        <v>41</v>
      </c>
      <c r="C37" s="45" t="s">
        <v>42</v>
      </c>
      <c r="D37" s="114"/>
      <c r="E37" s="114"/>
      <c r="F37" s="111"/>
      <c r="G37" s="111">
        <f ca="1">OFFSET('2020实际营业费用'!$H37,0,MONTH(封面!$G$13)-1,)</f>
        <v>8570</v>
      </c>
      <c r="H37" s="114">
        <f t="shared" ca="1" si="0"/>
        <v>8570</v>
      </c>
      <c r="I37" s="114"/>
      <c r="J37" s="114"/>
      <c r="K37" s="114"/>
      <c r="L37" s="114">
        <f ca="1">SUM(OFFSET('2020实际营业费用'!$H37,0,0,1,MONTH(封面!$G$13)))</f>
        <v>8570</v>
      </c>
      <c r="M37" s="114">
        <f t="shared" ca="1" si="1"/>
        <v>8570</v>
      </c>
      <c r="N37" s="114"/>
      <c r="O37" s="17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/>
      <c r="E38" s="114"/>
      <c r="F38" s="111"/>
      <c r="G38" s="111">
        <f ca="1">OFFSET('2020实际营业费用'!$H38,0,MONTH(封面!$G$13)-1,)</f>
        <v>0</v>
      </c>
      <c r="H38" s="114">
        <f t="shared" ca="1" si="0"/>
        <v>0</v>
      </c>
      <c r="I38" s="114"/>
      <c r="J38" s="114"/>
      <c r="K38" s="114"/>
      <c r="L38" s="114">
        <f ca="1">SUM(OFFSET('2020实际营业费用'!$H38,0,0,1,MONTH(封面!$G$13)))</f>
        <v>0</v>
      </c>
      <c r="M38" s="114">
        <f t="shared" ca="1" si="1"/>
        <v>0</v>
      </c>
      <c r="N38" s="114"/>
      <c r="O38" s="17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/>
      <c r="E39" s="114"/>
      <c r="F39" s="111"/>
      <c r="G39" s="111">
        <f ca="1">OFFSET('2020实际营业费用'!$H39,0,MONTH(封面!$G$13)-1,)</f>
        <v>0</v>
      </c>
      <c r="H39" s="114">
        <f t="shared" ca="1" si="0"/>
        <v>0</v>
      </c>
      <c r="I39" s="114"/>
      <c r="J39" s="114"/>
      <c r="K39" s="114"/>
      <c r="L39" s="114">
        <f ca="1">SUM(OFFSET('2020实际营业费用'!$H39,0,0,1,MONTH(封面!$G$13)))</f>
        <v>0</v>
      </c>
      <c r="M39" s="114">
        <f t="shared" ca="1" si="1"/>
        <v>0</v>
      </c>
      <c r="N39" s="114"/>
      <c r="O39" s="17"/>
      <c r="P39" s="69"/>
      <c r="Q39" s="69"/>
      <c r="R39" s="69"/>
    </row>
    <row r="40" spans="1:18" s="15" customFormat="1" ht="17.25" customHeight="1">
      <c r="A40" s="158"/>
      <c r="B40" s="46" t="s">
        <v>45</v>
      </c>
      <c r="C40" s="45" t="s">
        <v>46</v>
      </c>
      <c r="D40" s="114"/>
      <c r="E40" s="114"/>
      <c r="F40" s="111"/>
      <c r="G40" s="111">
        <f ca="1">OFFSET('2020实际营业费用'!$H40,0,MONTH(封面!$G$13)-1,)</f>
        <v>0</v>
      </c>
      <c r="H40" s="114">
        <f t="shared" ca="1" si="0"/>
        <v>0</v>
      </c>
      <c r="I40" s="114"/>
      <c r="J40" s="114"/>
      <c r="K40" s="114"/>
      <c r="L40" s="114">
        <f ca="1">SUM(OFFSET('2020实际营业费用'!$H40,0,0,1,MONTH(封面!$G$13)))</f>
        <v>0</v>
      </c>
      <c r="M40" s="114">
        <f t="shared" ca="1" si="1"/>
        <v>0</v>
      </c>
      <c r="N40" s="114"/>
      <c r="O40" s="17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/>
      <c r="E41" s="114"/>
      <c r="F41" s="111"/>
      <c r="G41" s="111">
        <f ca="1">OFFSET('2020实际营业费用'!$H41,0,MONTH(封面!$G$13)-1,)</f>
        <v>0</v>
      </c>
      <c r="H41" s="114">
        <f t="shared" ca="1" si="0"/>
        <v>0</v>
      </c>
      <c r="I41" s="114"/>
      <c r="J41" s="114"/>
      <c r="K41" s="114"/>
      <c r="L41" s="114">
        <f ca="1">SUM(OFFSET('2020实际营业费用'!$H41,0,0,1,MONTH(封面!$G$13)))</f>
        <v>0</v>
      </c>
      <c r="M41" s="114">
        <f t="shared" ca="1" si="1"/>
        <v>0</v>
      </c>
      <c r="N41" s="114"/>
      <c r="O41" s="17"/>
      <c r="P41" s="69"/>
      <c r="Q41" s="69"/>
      <c r="R41" s="69"/>
    </row>
    <row r="42" spans="1:18" s="15" customFormat="1" ht="17.25" customHeight="1">
      <c r="A42" s="159"/>
      <c r="B42" s="46" t="s">
        <v>160</v>
      </c>
      <c r="C42" s="48" t="s">
        <v>422</v>
      </c>
      <c r="D42" s="114"/>
      <c r="E42" s="114"/>
      <c r="F42" s="111"/>
      <c r="G42" s="111">
        <f ca="1">OFFSET('2020实际营业费用'!$H42,0,MONTH(封面!$G$13)-1,)</f>
        <v>0</v>
      </c>
      <c r="H42" s="114">
        <f t="shared" ca="1" si="0"/>
        <v>0</v>
      </c>
      <c r="I42" s="114"/>
      <c r="J42" s="114"/>
      <c r="K42" s="114"/>
      <c r="L42" s="114">
        <f ca="1">SUM(OFFSET('2020实际营业费用'!$H42,0,0,1,MONTH(封面!$G$13)))</f>
        <v>0</v>
      </c>
      <c r="M42" s="114">
        <f t="shared" ca="1" si="1"/>
        <v>0</v>
      </c>
      <c r="N42" s="114"/>
      <c r="O42" s="17"/>
      <c r="P42" s="69"/>
      <c r="Q42" s="69"/>
      <c r="R42" s="69"/>
    </row>
    <row r="43" spans="1:18" s="15" customFormat="1" ht="17.25" customHeight="1">
      <c r="A43" s="159"/>
      <c r="B43" s="46" t="s">
        <v>161</v>
      </c>
      <c r="C43" s="48" t="s">
        <v>48</v>
      </c>
      <c r="D43" s="114"/>
      <c r="E43" s="114"/>
      <c r="F43" s="111"/>
      <c r="G43" s="111">
        <f ca="1">OFFSET('2020实际营业费用'!$H43,0,MONTH(封面!$G$13)-1,)</f>
        <v>0</v>
      </c>
      <c r="H43" s="114">
        <f t="shared" ca="1" si="0"/>
        <v>0</v>
      </c>
      <c r="I43" s="114"/>
      <c r="J43" s="114"/>
      <c r="K43" s="114"/>
      <c r="L43" s="114">
        <f ca="1">SUM(OFFSET('2020实际营业费用'!$H43,0,0,1,MONTH(封面!$G$13)))</f>
        <v>0</v>
      </c>
      <c r="M43" s="114">
        <f t="shared" ca="1" si="1"/>
        <v>0</v>
      </c>
      <c r="N43" s="114"/>
      <c r="O43" s="17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/>
      <c r="E44" s="114"/>
      <c r="F44" s="111"/>
      <c r="G44" s="111">
        <f ca="1">OFFSET('2020实际营业费用'!$H44,0,MONTH(封面!$G$13)-1,)</f>
        <v>0</v>
      </c>
      <c r="H44" s="114">
        <f t="shared" ca="1" si="0"/>
        <v>0</v>
      </c>
      <c r="I44" s="114"/>
      <c r="J44" s="114"/>
      <c r="K44" s="114"/>
      <c r="L44" s="114">
        <f ca="1">SUM(OFFSET('2020实际营业费用'!$H44,0,0,1,MONTH(封面!$G$13)))</f>
        <v>0</v>
      </c>
      <c r="M44" s="114">
        <f t="shared" ca="1" si="1"/>
        <v>0</v>
      </c>
      <c r="N44" s="114"/>
      <c r="O44" s="17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/>
      <c r="E45" s="114"/>
      <c r="F45" s="111"/>
      <c r="G45" s="111">
        <f ca="1">OFFSET('2020实际营业费用'!$H45,0,MONTH(封面!$G$13)-1,)</f>
        <v>0</v>
      </c>
      <c r="H45" s="114">
        <f t="shared" ca="1" si="0"/>
        <v>0</v>
      </c>
      <c r="I45" s="114"/>
      <c r="J45" s="114"/>
      <c r="K45" s="114"/>
      <c r="L45" s="114">
        <f ca="1">SUM(OFFSET('2020实际营业费用'!$H45,0,0,1,MONTH(封面!$G$13)))</f>
        <v>0</v>
      </c>
      <c r="M45" s="114">
        <f t="shared" ca="1" si="1"/>
        <v>0</v>
      </c>
      <c r="N45" s="114"/>
      <c r="O45" s="17"/>
      <c r="P45" s="69"/>
      <c r="Q45" s="69"/>
      <c r="R45" s="69"/>
    </row>
    <row r="46" spans="1:18" s="15" customFormat="1" ht="17.25" customHeight="1">
      <c r="A46" s="159"/>
      <c r="B46" s="46" t="s">
        <v>51</v>
      </c>
      <c r="C46" s="48" t="s">
        <v>52</v>
      </c>
      <c r="D46" s="114"/>
      <c r="E46" s="114"/>
      <c r="F46" s="111"/>
      <c r="G46" s="111">
        <f ca="1">OFFSET('2020实际营业费用'!$H46,0,MONTH(封面!$G$13)-1,)</f>
        <v>0</v>
      </c>
      <c r="H46" s="114">
        <f t="shared" ca="1" si="0"/>
        <v>0</v>
      </c>
      <c r="I46" s="114"/>
      <c r="J46" s="114"/>
      <c r="K46" s="114"/>
      <c r="L46" s="114">
        <f ca="1">SUM(OFFSET('2020实际营业费用'!$H46,0,0,1,MONTH(封面!$G$13)))</f>
        <v>0</v>
      </c>
      <c r="M46" s="114">
        <f t="shared" ca="1" si="1"/>
        <v>0</v>
      </c>
      <c r="N46" s="114"/>
      <c r="O46" s="17"/>
      <c r="P46" s="69"/>
      <c r="Q46" s="69"/>
      <c r="R46" s="69"/>
    </row>
    <row r="47" spans="1:18" s="15" customFormat="1" ht="17.25" customHeight="1">
      <c r="A47" s="159"/>
      <c r="B47" s="46" t="s">
        <v>211</v>
      </c>
      <c r="C47" s="48" t="s">
        <v>53</v>
      </c>
      <c r="D47" s="114"/>
      <c r="E47" s="114"/>
      <c r="F47" s="111"/>
      <c r="G47" s="111">
        <f ca="1">OFFSET('2020实际营业费用'!$H47,0,MONTH(封面!$G$13)-1,)</f>
        <v>0</v>
      </c>
      <c r="H47" s="114">
        <f t="shared" ca="1" si="0"/>
        <v>0</v>
      </c>
      <c r="I47" s="114"/>
      <c r="J47" s="114"/>
      <c r="K47" s="114"/>
      <c r="L47" s="114">
        <f ca="1">SUM(OFFSET('2020实际营业费用'!$H47,0,0,1,MONTH(封面!$G$13)))</f>
        <v>0</v>
      </c>
      <c r="M47" s="114">
        <f t="shared" ca="1" si="1"/>
        <v>0</v>
      </c>
      <c r="N47" s="114"/>
      <c r="O47" s="17"/>
      <c r="P47" s="69"/>
      <c r="Q47" s="69"/>
      <c r="R47" s="69"/>
    </row>
    <row r="48" spans="1:18" s="15" customFormat="1" ht="17.25" customHeight="1">
      <c r="A48" s="159"/>
      <c r="B48" s="46" t="s">
        <v>54</v>
      </c>
      <c r="C48" s="48" t="s">
        <v>55</v>
      </c>
      <c r="D48" s="114"/>
      <c r="E48" s="114"/>
      <c r="F48" s="111"/>
      <c r="G48" s="111">
        <f ca="1">OFFSET('2020实际营业费用'!$H48,0,MONTH(封面!$G$13)-1,)</f>
        <v>0</v>
      </c>
      <c r="H48" s="114">
        <f t="shared" ca="1" si="0"/>
        <v>0</v>
      </c>
      <c r="I48" s="114"/>
      <c r="J48" s="114"/>
      <c r="K48" s="114"/>
      <c r="L48" s="114">
        <f ca="1">SUM(OFFSET('2020实际营业费用'!$H48,0,0,1,MONTH(封面!$G$13)))</f>
        <v>0</v>
      </c>
      <c r="M48" s="114">
        <f t="shared" ca="1" si="1"/>
        <v>0</v>
      </c>
      <c r="N48" s="114"/>
      <c r="O48" s="17"/>
      <c r="P48" s="69"/>
      <c r="Q48" s="69"/>
      <c r="R48" s="69"/>
    </row>
    <row r="49" spans="1:18" s="15" customFormat="1" ht="17.25" customHeight="1">
      <c r="A49" s="160" t="s">
        <v>212</v>
      </c>
      <c r="B49" s="157" t="s">
        <v>213</v>
      </c>
      <c r="C49" s="48" t="s">
        <v>56</v>
      </c>
      <c r="D49" s="114"/>
      <c r="E49" s="114"/>
      <c r="F49" s="111"/>
      <c r="G49" s="111">
        <f ca="1">OFFSET('2020实际营业费用'!$H49,0,MONTH(封面!$G$13)-1,)</f>
        <v>0</v>
      </c>
      <c r="H49" s="114">
        <f t="shared" ca="1" si="0"/>
        <v>0</v>
      </c>
      <c r="I49" s="114"/>
      <c r="J49" s="114"/>
      <c r="K49" s="114"/>
      <c r="L49" s="114">
        <f ca="1">SUM(OFFSET('2020实际营业费用'!$H49,0,0,1,MONTH(封面!$G$13)))</f>
        <v>0</v>
      </c>
      <c r="M49" s="114">
        <f t="shared" ca="1" si="1"/>
        <v>0</v>
      </c>
      <c r="N49" s="114"/>
      <c r="O49" s="17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/>
      <c r="E50" s="114"/>
      <c r="F50" s="111"/>
      <c r="G50" s="111">
        <f ca="1">OFFSET('2020实际营业费用'!$H50,0,MONTH(封面!$G$13)-1,)</f>
        <v>0</v>
      </c>
      <c r="H50" s="114">
        <f t="shared" ca="1" si="0"/>
        <v>0</v>
      </c>
      <c r="I50" s="114"/>
      <c r="J50" s="114"/>
      <c r="K50" s="114"/>
      <c r="L50" s="114">
        <f ca="1">SUM(OFFSET('2020实际营业费用'!$H50,0,0,1,MONTH(封面!$G$13)))</f>
        <v>0</v>
      </c>
      <c r="M50" s="114">
        <f t="shared" ca="1" si="1"/>
        <v>0</v>
      </c>
      <c r="N50" s="114"/>
      <c r="O50" s="17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/>
      <c r="E51" s="114"/>
      <c r="F51" s="111"/>
      <c r="G51" s="111">
        <f ca="1">OFFSET('2020实际营业费用'!$H51,0,MONTH(封面!$G$13)-1,)</f>
        <v>0</v>
      </c>
      <c r="H51" s="114">
        <f t="shared" ca="1" si="0"/>
        <v>0</v>
      </c>
      <c r="I51" s="114"/>
      <c r="J51" s="114"/>
      <c r="K51" s="114"/>
      <c r="L51" s="114">
        <f ca="1">SUM(OFFSET('2020实际营业费用'!$H51,0,0,1,MONTH(封面!$G$13)))</f>
        <v>0</v>
      </c>
      <c r="M51" s="114">
        <f t="shared" ca="1" si="1"/>
        <v>0</v>
      </c>
      <c r="N51" s="114"/>
      <c r="O51" s="17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/>
      <c r="E52" s="114"/>
      <c r="F52" s="111"/>
      <c r="G52" s="111">
        <f ca="1">OFFSET('2020实际营业费用'!$H52,0,MONTH(封面!$G$13)-1,)</f>
        <v>0</v>
      </c>
      <c r="H52" s="114">
        <f t="shared" ca="1" si="0"/>
        <v>0</v>
      </c>
      <c r="I52" s="114"/>
      <c r="J52" s="114"/>
      <c r="K52" s="114"/>
      <c r="L52" s="114">
        <f ca="1">SUM(OFFSET('2020实际营业费用'!$H52,0,0,1,MONTH(封面!$G$13)))</f>
        <v>0</v>
      </c>
      <c r="M52" s="114">
        <f t="shared" ca="1" si="1"/>
        <v>0</v>
      </c>
      <c r="N52" s="114"/>
      <c r="O52" s="17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/>
      <c r="E53" s="114"/>
      <c r="F53" s="111"/>
      <c r="G53" s="111">
        <f ca="1">OFFSET('2020实际营业费用'!$H53,0,MONTH(封面!$G$13)-1,)</f>
        <v>0</v>
      </c>
      <c r="H53" s="114">
        <f t="shared" ca="1" si="0"/>
        <v>0</v>
      </c>
      <c r="I53" s="114"/>
      <c r="J53" s="114"/>
      <c r="K53" s="114"/>
      <c r="L53" s="114">
        <f ca="1">SUM(OFFSET('2020实际营业费用'!$H53,0,0,1,MONTH(封面!$G$13)))</f>
        <v>0</v>
      </c>
      <c r="M53" s="114">
        <f t="shared" ca="1" si="1"/>
        <v>0</v>
      </c>
      <c r="N53" s="114"/>
      <c r="O53" s="17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/>
      <c r="E54" s="114"/>
      <c r="F54" s="111"/>
      <c r="G54" s="111">
        <f ca="1">OFFSET('2020实际营业费用'!$H54,0,MONTH(封面!$G$13)-1,)</f>
        <v>0</v>
      </c>
      <c r="H54" s="114">
        <f t="shared" ca="1" si="0"/>
        <v>0</v>
      </c>
      <c r="I54" s="114"/>
      <c r="J54" s="114"/>
      <c r="K54" s="114"/>
      <c r="L54" s="114">
        <f ca="1">SUM(OFFSET('2020实际营业费用'!$H54,0,0,1,MONTH(封面!$G$13)))</f>
        <v>0</v>
      </c>
      <c r="M54" s="114">
        <f t="shared" ca="1" si="1"/>
        <v>0</v>
      </c>
      <c r="N54" s="114"/>
      <c r="O54" s="17"/>
      <c r="P54" s="69"/>
      <c r="Q54" s="69"/>
      <c r="R54" s="69"/>
    </row>
    <row r="55" spans="1:18" s="15" customFormat="1" ht="17.25" customHeight="1">
      <c r="A55" s="160"/>
      <c r="B55" s="49" t="s">
        <v>61</v>
      </c>
      <c r="C55" s="48" t="s">
        <v>62</v>
      </c>
      <c r="D55" s="114"/>
      <c r="E55" s="114"/>
      <c r="F55" s="111"/>
      <c r="G55" s="111">
        <f ca="1">OFFSET('2020实际营业费用'!$H55,0,MONTH(封面!$G$13)-1,)</f>
        <v>0</v>
      </c>
      <c r="H55" s="114">
        <f t="shared" ca="1" si="0"/>
        <v>0</v>
      </c>
      <c r="I55" s="114"/>
      <c r="J55" s="114"/>
      <c r="K55" s="114"/>
      <c r="L55" s="114">
        <f ca="1">SUM(OFFSET('2020实际营业费用'!$H55,0,0,1,MONTH(封面!$G$13)))</f>
        <v>0</v>
      </c>
      <c r="M55" s="114">
        <f t="shared" ca="1" si="1"/>
        <v>0</v>
      </c>
      <c r="N55" s="114"/>
      <c r="O55" s="17"/>
      <c r="P55" s="69"/>
      <c r="Q55" s="69"/>
      <c r="R55" s="69"/>
    </row>
    <row r="56" spans="1:18" s="15" customFormat="1" ht="17.25" customHeight="1">
      <c r="A56" s="160"/>
      <c r="B56" s="49" t="s">
        <v>214</v>
      </c>
      <c r="C56" s="48" t="s">
        <v>63</v>
      </c>
      <c r="D56" s="114"/>
      <c r="E56" s="114"/>
      <c r="F56" s="111"/>
      <c r="G56" s="111">
        <f ca="1">OFFSET('2020实际营业费用'!$H56,0,MONTH(封面!$G$13)-1,)</f>
        <v>0</v>
      </c>
      <c r="H56" s="114">
        <f t="shared" ca="1" si="0"/>
        <v>0</v>
      </c>
      <c r="I56" s="114"/>
      <c r="J56" s="114"/>
      <c r="K56" s="114"/>
      <c r="L56" s="114">
        <f ca="1">SUM(OFFSET('2020实际营业费用'!$H56,0,0,1,MONTH(封面!$G$13)))</f>
        <v>0</v>
      </c>
      <c r="M56" s="114">
        <f t="shared" ca="1" si="1"/>
        <v>0</v>
      </c>
      <c r="N56" s="114"/>
      <c r="O56" s="17"/>
      <c r="P56" s="69"/>
      <c r="Q56" s="69"/>
      <c r="R56" s="69"/>
    </row>
    <row r="57" spans="1:18" s="15" customFormat="1" ht="17.25" customHeight="1">
      <c r="A57" s="161" t="s">
        <v>64</v>
      </c>
      <c r="B57" s="46" t="s">
        <v>65</v>
      </c>
      <c r="C57" s="48" t="s">
        <v>66</v>
      </c>
      <c r="D57" s="114"/>
      <c r="E57" s="114"/>
      <c r="F57" s="111"/>
      <c r="G57" s="111">
        <f ca="1">OFFSET('2020实际营业费用'!$H57,0,MONTH(封面!$G$13)-1,)</f>
        <v>0</v>
      </c>
      <c r="H57" s="114">
        <f t="shared" ca="1" si="0"/>
        <v>0</v>
      </c>
      <c r="I57" s="114"/>
      <c r="J57" s="114"/>
      <c r="K57" s="114"/>
      <c r="L57" s="114">
        <f ca="1">SUM(OFFSET('2020实际营业费用'!$H57,0,0,1,MONTH(封面!$G$13)))</f>
        <v>0</v>
      </c>
      <c r="M57" s="114">
        <f t="shared" ca="1" si="1"/>
        <v>0</v>
      </c>
      <c r="N57" s="114"/>
      <c r="O57" s="17"/>
      <c r="P57" s="69"/>
      <c r="Q57" s="69"/>
      <c r="R57" s="69"/>
    </row>
    <row r="58" spans="1:18" s="15" customFormat="1" ht="17.25" customHeight="1">
      <c r="A58" s="161"/>
      <c r="B58" s="49" t="s">
        <v>215</v>
      </c>
      <c r="C58" s="48" t="s">
        <v>67</v>
      </c>
      <c r="D58" s="114"/>
      <c r="E58" s="114"/>
      <c r="F58" s="111"/>
      <c r="G58" s="111">
        <f ca="1">OFFSET('2020实际营业费用'!$H58,0,MONTH(封面!$G$13)-1,)</f>
        <v>0</v>
      </c>
      <c r="H58" s="114">
        <f t="shared" ca="1" si="0"/>
        <v>0</v>
      </c>
      <c r="I58" s="114"/>
      <c r="J58" s="114"/>
      <c r="K58" s="114"/>
      <c r="L58" s="114">
        <f ca="1">SUM(OFFSET('2020实际营业费用'!$H58,0,0,1,MONTH(封面!$G$13)))</f>
        <v>0</v>
      </c>
      <c r="M58" s="114">
        <f t="shared" ca="1" si="1"/>
        <v>0</v>
      </c>
      <c r="N58" s="114"/>
      <c r="O58" s="17"/>
      <c r="P58" s="69"/>
      <c r="Q58" s="69"/>
      <c r="R58" s="69"/>
    </row>
    <row r="59" spans="1:18" s="15" customFormat="1" ht="17.25" customHeight="1">
      <c r="A59" s="161"/>
      <c r="B59" s="157" t="s">
        <v>216</v>
      </c>
      <c r="C59" s="48" t="s">
        <v>68</v>
      </c>
      <c r="D59" s="114"/>
      <c r="E59" s="114"/>
      <c r="F59" s="111"/>
      <c r="G59" s="111">
        <f ca="1">OFFSET('2020实际营业费用'!$H59,0,MONTH(封面!$G$13)-1,)</f>
        <v>0</v>
      </c>
      <c r="H59" s="114">
        <f t="shared" ca="1" si="0"/>
        <v>0</v>
      </c>
      <c r="I59" s="114"/>
      <c r="J59" s="114"/>
      <c r="K59" s="114"/>
      <c r="L59" s="114">
        <f ca="1">SUM(OFFSET('2020实际营业费用'!$H59,0,0,1,MONTH(封面!$G$13)))</f>
        <v>0</v>
      </c>
      <c r="M59" s="114">
        <f t="shared" ca="1" si="1"/>
        <v>0</v>
      </c>
      <c r="N59" s="114"/>
      <c r="O59" s="17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/>
      <c r="E60" s="114"/>
      <c r="F60" s="111"/>
      <c r="G60" s="111">
        <f ca="1">OFFSET('2020实际营业费用'!$H60,0,MONTH(封面!$G$13)-1,)</f>
        <v>0</v>
      </c>
      <c r="H60" s="114">
        <f t="shared" ca="1" si="0"/>
        <v>0</v>
      </c>
      <c r="I60" s="114"/>
      <c r="J60" s="114"/>
      <c r="K60" s="114"/>
      <c r="L60" s="114">
        <f ca="1">SUM(OFFSET('2020实际营业费用'!$H60,0,0,1,MONTH(封面!$G$13)))</f>
        <v>0</v>
      </c>
      <c r="M60" s="114">
        <f t="shared" ca="1" si="1"/>
        <v>0</v>
      </c>
      <c r="N60" s="114"/>
      <c r="O60" s="17"/>
      <c r="P60" s="69"/>
      <c r="Q60" s="69"/>
      <c r="R60" s="69"/>
    </row>
    <row r="61" spans="1:18" s="15" customFormat="1" ht="17.25" customHeight="1">
      <c r="A61" s="161"/>
      <c r="B61" s="49" t="s">
        <v>217</v>
      </c>
      <c r="C61" s="48" t="s">
        <v>69</v>
      </c>
      <c r="D61" s="114"/>
      <c r="E61" s="114"/>
      <c r="F61" s="111"/>
      <c r="G61" s="111">
        <f ca="1">OFFSET('2020实际营业费用'!$H61,0,MONTH(封面!$G$13)-1,)</f>
        <v>0</v>
      </c>
      <c r="H61" s="114">
        <f t="shared" ca="1" si="0"/>
        <v>0</v>
      </c>
      <c r="I61" s="114"/>
      <c r="J61" s="114"/>
      <c r="K61" s="114"/>
      <c r="L61" s="114">
        <f ca="1">SUM(OFFSET('2020实际营业费用'!$H61,0,0,1,MONTH(封面!$G$13)))</f>
        <v>0</v>
      </c>
      <c r="M61" s="114">
        <f t="shared" ca="1" si="1"/>
        <v>0</v>
      </c>
      <c r="N61" s="114"/>
      <c r="O61" s="17"/>
      <c r="P61" s="69"/>
      <c r="Q61" s="69"/>
      <c r="R61" s="69"/>
    </row>
    <row r="62" spans="1:18" s="15" customFormat="1" ht="17.25" customHeight="1">
      <c r="A62" s="161"/>
      <c r="B62" s="46" t="s">
        <v>70</v>
      </c>
      <c r="C62" s="48" t="s">
        <v>71</v>
      </c>
      <c r="D62" s="114"/>
      <c r="E62" s="114"/>
      <c r="F62" s="111"/>
      <c r="G62" s="111">
        <f ca="1">OFFSET('2020实际营业费用'!$H62,0,MONTH(封面!$G$13)-1,)</f>
        <v>0</v>
      </c>
      <c r="H62" s="114">
        <f t="shared" ca="1" si="0"/>
        <v>0</v>
      </c>
      <c r="I62" s="114"/>
      <c r="J62" s="114"/>
      <c r="K62" s="114"/>
      <c r="L62" s="114">
        <f ca="1">SUM(OFFSET('2020实际营业费用'!$H62,0,0,1,MONTH(封面!$G$13)))</f>
        <v>0</v>
      </c>
      <c r="M62" s="114">
        <f t="shared" ca="1" si="1"/>
        <v>0</v>
      </c>
      <c r="N62" s="114"/>
      <c r="O62" s="17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/>
      <c r="E63" s="114"/>
      <c r="F63" s="111"/>
      <c r="G63" s="111">
        <f ca="1">OFFSET('2020实际营业费用'!$H63,0,MONTH(封面!$G$13)-1,)</f>
        <v>0</v>
      </c>
      <c r="H63" s="114">
        <f t="shared" ca="1" si="0"/>
        <v>0</v>
      </c>
      <c r="I63" s="114"/>
      <c r="J63" s="114"/>
      <c r="K63" s="114"/>
      <c r="L63" s="114">
        <f ca="1">SUM(OFFSET('2020实际营业费用'!$H63,0,0,1,MONTH(封面!$G$13)))</f>
        <v>0</v>
      </c>
      <c r="M63" s="114">
        <f t="shared" ca="1" si="1"/>
        <v>0</v>
      </c>
      <c r="N63" s="114"/>
      <c r="O63" s="17"/>
      <c r="P63" s="69"/>
      <c r="Q63" s="69"/>
      <c r="R63" s="69"/>
    </row>
    <row r="64" spans="1:18" s="15" customFormat="1" ht="17.25" customHeight="1">
      <c r="A64" s="156"/>
      <c r="B64" s="47" t="s">
        <v>218</v>
      </c>
      <c r="C64" s="48" t="s">
        <v>75</v>
      </c>
      <c r="D64" s="114"/>
      <c r="E64" s="114"/>
      <c r="F64" s="111"/>
      <c r="G64" s="111">
        <f ca="1">OFFSET('2020实际营业费用'!$H64,0,MONTH(封面!$G$13)-1,)</f>
        <v>0</v>
      </c>
      <c r="H64" s="114">
        <f t="shared" ca="1" si="0"/>
        <v>0</v>
      </c>
      <c r="I64" s="114"/>
      <c r="J64" s="114"/>
      <c r="K64" s="114"/>
      <c r="L64" s="114">
        <f ca="1">SUM(OFFSET('2020实际营业费用'!$H64,0,0,1,MONTH(封面!$G$13)))</f>
        <v>0</v>
      </c>
      <c r="M64" s="114">
        <f t="shared" ca="1" si="1"/>
        <v>0</v>
      </c>
      <c r="N64" s="114"/>
      <c r="O64" s="17"/>
      <c r="P64" s="69"/>
      <c r="Q64" s="69"/>
      <c r="R64" s="69"/>
    </row>
    <row r="65" spans="1:18" s="15" customFormat="1" ht="17.25" customHeight="1">
      <c r="A65" s="156"/>
      <c r="B65" s="47" t="s">
        <v>219</v>
      </c>
      <c r="C65" s="48" t="s">
        <v>76</v>
      </c>
      <c r="D65" s="114"/>
      <c r="E65" s="114"/>
      <c r="F65" s="111"/>
      <c r="G65" s="111">
        <f ca="1">OFFSET('2020实际营业费用'!$H65,0,MONTH(封面!$G$13)-1,)</f>
        <v>0</v>
      </c>
      <c r="H65" s="114">
        <f t="shared" ca="1" si="0"/>
        <v>0</v>
      </c>
      <c r="I65" s="114"/>
      <c r="J65" s="114"/>
      <c r="K65" s="114"/>
      <c r="L65" s="114">
        <f ca="1">SUM(OFFSET('2020实际营业费用'!$H65,0,0,1,MONTH(封面!$G$13)))</f>
        <v>0</v>
      </c>
      <c r="M65" s="114">
        <f t="shared" ca="1" si="1"/>
        <v>0</v>
      </c>
      <c r="N65" s="114"/>
      <c r="O65" s="17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/>
      <c r="E66" s="114"/>
      <c r="F66" s="111"/>
      <c r="G66" s="111">
        <f ca="1">OFFSET('2020实际营业费用'!$H66,0,MONTH(封面!$G$13)-1,)</f>
        <v>0</v>
      </c>
      <c r="H66" s="114">
        <f t="shared" ca="1" si="0"/>
        <v>0</v>
      </c>
      <c r="I66" s="114"/>
      <c r="J66" s="114"/>
      <c r="K66" s="114"/>
      <c r="L66" s="114">
        <f ca="1">SUM(OFFSET('2020实际营业费用'!$H66,0,0,1,MONTH(封面!$G$13)))</f>
        <v>0</v>
      </c>
      <c r="M66" s="114">
        <f t="shared" ca="1" si="1"/>
        <v>0</v>
      </c>
      <c r="N66" s="114"/>
      <c r="O66" s="17"/>
      <c r="P66" s="69"/>
      <c r="Q66" s="69"/>
      <c r="R66" s="69"/>
    </row>
    <row r="67" spans="1:18" s="15" customFormat="1" ht="17.25" customHeight="1">
      <c r="A67" s="156"/>
      <c r="B67" s="47" t="s">
        <v>220</v>
      </c>
      <c r="C67" s="48" t="s">
        <v>79</v>
      </c>
      <c r="D67" s="114"/>
      <c r="E67" s="114"/>
      <c r="F67" s="111"/>
      <c r="G67" s="111">
        <f ca="1">OFFSET('2020实际营业费用'!$H67,0,MONTH(封面!$G$13)-1,)</f>
        <v>0</v>
      </c>
      <c r="H67" s="114">
        <f t="shared" ca="1" si="0"/>
        <v>0</v>
      </c>
      <c r="I67" s="114"/>
      <c r="J67" s="114"/>
      <c r="K67" s="114"/>
      <c r="L67" s="114">
        <f ca="1">SUM(OFFSET('2020实际营业费用'!$H67,0,0,1,MONTH(封面!$G$13)))</f>
        <v>0</v>
      </c>
      <c r="M67" s="114">
        <f t="shared" ca="1" si="1"/>
        <v>0</v>
      </c>
      <c r="N67" s="114"/>
      <c r="O67" s="17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/>
      <c r="E68" s="114"/>
      <c r="F68" s="111"/>
      <c r="G68" s="111">
        <f ca="1">OFFSET('2020实际营业费用'!$H68,0,MONTH(封面!$G$13)-1,)</f>
        <v>0</v>
      </c>
      <c r="H68" s="114">
        <f t="shared" ca="1" si="0"/>
        <v>0</v>
      </c>
      <c r="I68" s="114"/>
      <c r="J68" s="114"/>
      <c r="K68" s="114"/>
      <c r="L68" s="114">
        <f ca="1">SUM(OFFSET('2020实际营业费用'!$H68,0,0,1,MONTH(封面!$G$13)))</f>
        <v>0</v>
      </c>
      <c r="M68" s="114">
        <f t="shared" ca="1" si="1"/>
        <v>0</v>
      </c>
      <c r="N68" s="114"/>
      <c r="O68" s="17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/>
      <c r="E69" s="114"/>
      <c r="F69" s="111"/>
      <c r="G69" s="111">
        <f ca="1">OFFSET('2020实际营业费用'!$H69,0,MONTH(封面!$G$13)-1,)</f>
        <v>115328.71</v>
      </c>
      <c r="H69" s="114">
        <f t="shared" ca="1" si="0"/>
        <v>115328.71</v>
      </c>
      <c r="I69" s="114"/>
      <c r="J69" s="114"/>
      <c r="K69" s="114"/>
      <c r="L69" s="114">
        <f ca="1">SUM(OFFSET('2020实际营业费用'!$H69,0,0,1,MONTH(封面!$G$13)))</f>
        <v>115328.71</v>
      </c>
      <c r="M69" s="114">
        <f t="shared" ca="1" si="1"/>
        <v>115328.71</v>
      </c>
      <c r="N69" s="114"/>
      <c r="O69" s="17"/>
      <c r="P69" s="69"/>
      <c r="Q69" s="69"/>
      <c r="R69" s="69"/>
    </row>
    <row r="70" spans="1:18" s="15" customFormat="1" ht="17.25" customHeight="1">
      <c r="A70" s="156"/>
      <c r="B70" s="49" t="s">
        <v>83</v>
      </c>
      <c r="C70" s="48" t="s">
        <v>84</v>
      </c>
      <c r="D70" s="114"/>
      <c r="E70" s="114"/>
      <c r="F70" s="111"/>
      <c r="G70" s="111">
        <f ca="1">OFFSET('2020实际营业费用'!$H70,0,MONTH(封面!$G$13)-1,)</f>
        <v>38</v>
      </c>
      <c r="H70" s="114">
        <f t="shared" ref="H70:H92" ca="1" si="2">G70-E70</f>
        <v>38</v>
      </c>
      <c r="I70" s="114"/>
      <c r="J70" s="114"/>
      <c r="K70" s="114"/>
      <c r="L70" s="114">
        <f ca="1">SUM(OFFSET('2020实际营业费用'!$H70,0,0,1,MONTH(封面!$G$13)))</f>
        <v>38</v>
      </c>
      <c r="M70" s="114">
        <f t="shared" ref="M70:M92" ca="1" si="3">L70-J70</f>
        <v>38</v>
      </c>
      <c r="N70" s="114"/>
      <c r="O70" s="17"/>
      <c r="P70" s="69"/>
      <c r="Q70" s="69"/>
      <c r="R70" s="69"/>
    </row>
    <row r="71" spans="1:18" s="15" customFormat="1" ht="17.25" customHeight="1">
      <c r="A71" s="156"/>
      <c r="B71" s="49" t="s">
        <v>221</v>
      </c>
      <c r="C71" s="48" t="s">
        <v>85</v>
      </c>
      <c r="D71" s="114"/>
      <c r="E71" s="114"/>
      <c r="F71" s="111"/>
      <c r="G71" s="111">
        <f ca="1">OFFSET('2020实际营业费用'!$H71,0,MONTH(封面!$G$13)-1,)</f>
        <v>0</v>
      </c>
      <c r="H71" s="114">
        <f t="shared" ca="1" si="2"/>
        <v>0</v>
      </c>
      <c r="I71" s="114"/>
      <c r="J71" s="114"/>
      <c r="K71" s="114"/>
      <c r="L71" s="114">
        <f ca="1">SUM(OFFSET('2020实际营业费用'!$H71,0,0,1,MONTH(封面!$G$13)))</f>
        <v>0</v>
      </c>
      <c r="M71" s="114">
        <f t="shared" ca="1" si="3"/>
        <v>0</v>
      </c>
      <c r="N71" s="114"/>
      <c r="O71" s="17"/>
      <c r="P71" s="69"/>
      <c r="Q71" s="69"/>
      <c r="R71" s="69"/>
    </row>
    <row r="72" spans="1:18" s="15" customFormat="1" ht="17.25" customHeight="1">
      <c r="A72" s="156"/>
      <c r="B72" s="49" t="s">
        <v>222</v>
      </c>
      <c r="C72" s="48" t="s">
        <v>86</v>
      </c>
      <c r="D72" s="114"/>
      <c r="E72" s="114"/>
      <c r="F72" s="111"/>
      <c r="G72" s="111">
        <f ca="1">OFFSET('2020实际营业费用'!$H72,0,MONTH(封面!$G$13)-1,)</f>
        <v>0</v>
      </c>
      <c r="H72" s="114">
        <f t="shared" ca="1" si="2"/>
        <v>0</v>
      </c>
      <c r="I72" s="114"/>
      <c r="J72" s="114"/>
      <c r="K72" s="114"/>
      <c r="L72" s="114">
        <f ca="1">SUM(OFFSET('2020实际营业费用'!$H72,0,0,1,MONTH(封面!$G$13)))</f>
        <v>0</v>
      </c>
      <c r="M72" s="114">
        <f t="shared" ca="1" si="3"/>
        <v>0</v>
      </c>
      <c r="N72" s="114"/>
      <c r="O72" s="17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/>
      <c r="E73" s="114"/>
      <c r="F73" s="111"/>
      <c r="G73" s="111">
        <f ca="1">OFFSET('2020实际营业费用'!$H73,0,MONTH(封面!$G$13)-1,)</f>
        <v>0</v>
      </c>
      <c r="H73" s="114">
        <f t="shared" ca="1" si="2"/>
        <v>0</v>
      </c>
      <c r="I73" s="114"/>
      <c r="J73" s="114"/>
      <c r="K73" s="114"/>
      <c r="L73" s="114">
        <f ca="1">SUM(OFFSET('2020实际营业费用'!$H73,0,0,1,MONTH(封面!$G$13)))</f>
        <v>0</v>
      </c>
      <c r="M73" s="114">
        <f t="shared" ca="1" si="3"/>
        <v>0</v>
      </c>
      <c r="N73" s="114"/>
      <c r="O73" s="17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/>
      <c r="E74" s="114"/>
      <c r="F74" s="111"/>
      <c r="G74" s="111">
        <f ca="1">OFFSET('2020实际营业费用'!$H74,0,MONTH(封面!$G$13)-1,)</f>
        <v>0</v>
      </c>
      <c r="H74" s="114">
        <f t="shared" ca="1" si="2"/>
        <v>0</v>
      </c>
      <c r="I74" s="114"/>
      <c r="J74" s="114"/>
      <c r="K74" s="114"/>
      <c r="L74" s="114">
        <f ca="1">SUM(OFFSET('2020实际营业费用'!$H74,0,0,1,MONTH(封面!$G$13)))</f>
        <v>0</v>
      </c>
      <c r="M74" s="114">
        <f t="shared" ca="1" si="3"/>
        <v>0</v>
      </c>
      <c r="N74" s="114"/>
      <c r="O74" s="17"/>
      <c r="P74" s="69"/>
      <c r="Q74" s="69"/>
      <c r="R74" s="69"/>
    </row>
    <row r="75" spans="1:18" s="15" customFormat="1" ht="17.25" customHeight="1">
      <c r="A75" s="156"/>
      <c r="B75" s="49" t="s">
        <v>90</v>
      </c>
      <c r="C75" s="48" t="s">
        <v>91</v>
      </c>
      <c r="D75" s="114"/>
      <c r="E75" s="114"/>
      <c r="F75" s="111"/>
      <c r="G75" s="111">
        <f ca="1">OFFSET('2020实际营业费用'!$H75,0,MONTH(封面!$G$13)-1,)</f>
        <v>0</v>
      </c>
      <c r="H75" s="114">
        <f t="shared" ca="1" si="2"/>
        <v>0</v>
      </c>
      <c r="I75" s="114"/>
      <c r="J75" s="114"/>
      <c r="K75" s="114"/>
      <c r="L75" s="114">
        <f ca="1">SUM(OFFSET('2020实际营业费用'!$H75,0,0,1,MONTH(封面!$G$13)))</f>
        <v>0</v>
      </c>
      <c r="M75" s="114">
        <f t="shared" ca="1" si="3"/>
        <v>0</v>
      </c>
      <c r="N75" s="114"/>
      <c r="O75" s="17"/>
      <c r="P75" s="69"/>
      <c r="Q75" s="69"/>
      <c r="R75" s="69"/>
    </row>
    <row r="76" spans="1:18" s="15" customFormat="1" ht="17.25" customHeight="1">
      <c r="A76" s="151" t="s">
        <v>92</v>
      </c>
      <c r="B76" s="46" t="s">
        <v>223</v>
      </c>
      <c r="C76" s="48" t="s">
        <v>93</v>
      </c>
      <c r="D76" s="114"/>
      <c r="E76" s="114"/>
      <c r="F76" s="111"/>
      <c r="G76" s="111">
        <f ca="1">OFFSET('2020实际营业费用'!$H76,0,MONTH(封面!$G$13)-1,)</f>
        <v>0</v>
      </c>
      <c r="H76" s="114">
        <f t="shared" ca="1" si="2"/>
        <v>0</v>
      </c>
      <c r="I76" s="114"/>
      <c r="J76" s="114"/>
      <c r="K76" s="114"/>
      <c r="L76" s="114">
        <f ca="1">SUM(OFFSET('2020实际营业费用'!$H76,0,0,1,MONTH(封面!$G$13)))</f>
        <v>0</v>
      </c>
      <c r="M76" s="114">
        <f t="shared" ca="1" si="3"/>
        <v>0</v>
      </c>
      <c r="N76" s="114"/>
      <c r="O76" s="17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/>
      <c r="E77" s="114"/>
      <c r="F77" s="111"/>
      <c r="G77" s="111">
        <f ca="1">OFFSET('2020实际营业费用'!$H77,0,MONTH(封面!$G$13)-1,)</f>
        <v>0</v>
      </c>
      <c r="H77" s="114">
        <f t="shared" ca="1" si="2"/>
        <v>0</v>
      </c>
      <c r="I77" s="114"/>
      <c r="J77" s="114"/>
      <c r="K77" s="114"/>
      <c r="L77" s="114">
        <f ca="1">SUM(OFFSET('2020实际营业费用'!$H77,0,0,1,MONTH(封面!$G$13)))</f>
        <v>0</v>
      </c>
      <c r="M77" s="114">
        <f t="shared" ca="1" si="3"/>
        <v>0</v>
      </c>
      <c r="N77" s="114"/>
      <c r="O77" s="17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/>
      <c r="E78" s="114"/>
      <c r="F78" s="111"/>
      <c r="G78" s="111">
        <f ca="1">OFFSET('2020实际营业费用'!$H78,0,MONTH(封面!$G$13)-1,)</f>
        <v>0</v>
      </c>
      <c r="H78" s="114">
        <f t="shared" ca="1" si="2"/>
        <v>0</v>
      </c>
      <c r="I78" s="114"/>
      <c r="J78" s="114"/>
      <c r="K78" s="114"/>
      <c r="L78" s="114">
        <f ca="1">SUM(OFFSET('2020实际营业费用'!$H78,0,0,1,MONTH(封面!$G$13)))</f>
        <v>0</v>
      </c>
      <c r="M78" s="114">
        <f t="shared" ca="1" si="3"/>
        <v>0</v>
      </c>
      <c r="N78" s="114"/>
      <c r="O78" s="17"/>
      <c r="P78" s="69"/>
      <c r="Q78" s="69"/>
      <c r="R78" s="69"/>
    </row>
    <row r="79" spans="1:18" s="15" customFormat="1" ht="17.25" customHeight="1">
      <c r="A79" s="151"/>
      <c r="B79" s="46" t="s">
        <v>224</v>
      </c>
      <c r="C79" s="48" t="s">
        <v>97</v>
      </c>
      <c r="D79" s="114"/>
      <c r="E79" s="114"/>
      <c r="F79" s="111"/>
      <c r="G79" s="111">
        <f ca="1">OFFSET('2020实际营业费用'!$H79,0,MONTH(封面!$G$13)-1,)</f>
        <v>0</v>
      </c>
      <c r="H79" s="114">
        <f t="shared" ca="1" si="2"/>
        <v>0</v>
      </c>
      <c r="I79" s="114"/>
      <c r="J79" s="114"/>
      <c r="K79" s="114"/>
      <c r="L79" s="114">
        <f ca="1">SUM(OFFSET('2020实际营业费用'!$H79,0,0,1,MONTH(封面!$G$13)))</f>
        <v>0</v>
      </c>
      <c r="M79" s="114">
        <f t="shared" ca="1" si="3"/>
        <v>0</v>
      </c>
      <c r="N79" s="114"/>
      <c r="O79" s="17"/>
      <c r="P79" s="69"/>
      <c r="Q79" s="69"/>
      <c r="R79" s="69"/>
    </row>
    <row r="80" spans="1:18" s="15" customFormat="1" ht="17.25" customHeight="1">
      <c r="A80" s="153" t="s">
        <v>98</v>
      </c>
      <c r="B80" s="46" t="s">
        <v>99</v>
      </c>
      <c r="C80" s="48" t="s">
        <v>100</v>
      </c>
      <c r="D80" s="114"/>
      <c r="E80" s="114"/>
      <c r="F80" s="111"/>
      <c r="G80" s="111">
        <f ca="1">OFFSET('2020实际营业费用'!$H80,0,MONTH(封面!$G$13)-1,)</f>
        <v>0</v>
      </c>
      <c r="H80" s="114">
        <f t="shared" ca="1" si="2"/>
        <v>0</v>
      </c>
      <c r="I80" s="114"/>
      <c r="J80" s="114"/>
      <c r="K80" s="114"/>
      <c r="L80" s="114">
        <f ca="1">SUM(OFFSET('2020实际营业费用'!$H80,0,0,1,MONTH(封面!$G$13)))</f>
        <v>0</v>
      </c>
      <c r="M80" s="114">
        <f t="shared" ca="1" si="3"/>
        <v>0</v>
      </c>
      <c r="N80" s="114"/>
      <c r="O80" s="17"/>
      <c r="P80" s="69"/>
      <c r="Q80" s="69"/>
      <c r="R80" s="69"/>
    </row>
    <row r="81" spans="1:18" s="15" customFormat="1" ht="17.25" customHeight="1">
      <c r="A81" s="153"/>
      <c r="B81" s="46" t="s">
        <v>225</v>
      </c>
      <c r="C81" s="45" t="s">
        <v>101</v>
      </c>
      <c r="D81" s="114"/>
      <c r="E81" s="114"/>
      <c r="F81" s="111"/>
      <c r="G81" s="111">
        <f ca="1">OFFSET('2020实际营业费用'!$H81,0,MONTH(封面!$G$13)-1,)</f>
        <v>0</v>
      </c>
      <c r="H81" s="114">
        <f t="shared" ca="1" si="2"/>
        <v>0</v>
      </c>
      <c r="I81" s="114"/>
      <c r="J81" s="114"/>
      <c r="K81" s="114"/>
      <c r="L81" s="114">
        <f ca="1">SUM(OFFSET('2020实际营业费用'!$H81,0,0,1,MONTH(封面!$G$13)))</f>
        <v>0</v>
      </c>
      <c r="M81" s="114">
        <f t="shared" ca="1" si="3"/>
        <v>0</v>
      </c>
      <c r="N81" s="114"/>
      <c r="O81" s="17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/>
      <c r="E82" s="114"/>
      <c r="F82" s="111"/>
      <c r="G82" s="111">
        <f ca="1">OFFSET('2020实际营业费用'!$H82,0,MONTH(封面!$G$13)-1,)</f>
        <v>0</v>
      </c>
      <c r="H82" s="114">
        <f t="shared" ca="1" si="2"/>
        <v>0</v>
      </c>
      <c r="I82" s="114"/>
      <c r="J82" s="114"/>
      <c r="K82" s="114"/>
      <c r="L82" s="114">
        <f ca="1">SUM(OFFSET('2020实际营业费用'!$H82,0,0,1,MONTH(封面!$G$13)))</f>
        <v>0</v>
      </c>
      <c r="M82" s="114">
        <f t="shared" ca="1" si="3"/>
        <v>0</v>
      </c>
      <c r="N82" s="114"/>
      <c r="O82" s="17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/>
      <c r="E83" s="114"/>
      <c r="F83" s="111"/>
      <c r="G83" s="111">
        <f ca="1">OFFSET('2020实际营业费用'!$H83,0,MONTH(封面!$G$13)-1,)</f>
        <v>0</v>
      </c>
      <c r="H83" s="114">
        <f t="shared" ca="1" si="2"/>
        <v>0</v>
      </c>
      <c r="I83" s="114"/>
      <c r="J83" s="114"/>
      <c r="K83" s="114"/>
      <c r="L83" s="114">
        <f ca="1">SUM(OFFSET('2020实际营业费用'!$H83,0,0,1,MONTH(封面!$G$13)))</f>
        <v>0</v>
      </c>
      <c r="M83" s="114">
        <f t="shared" ca="1" si="3"/>
        <v>0</v>
      </c>
      <c r="N83" s="114"/>
      <c r="O83" s="17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/>
      <c r="E84" s="114"/>
      <c r="F84" s="111"/>
      <c r="G84" s="111">
        <f ca="1">OFFSET('2020实际营业费用'!$H84,0,MONTH(封面!$G$13)-1,)</f>
        <v>0</v>
      </c>
      <c r="H84" s="114">
        <f t="shared" ca="1" si="2"/>
        <v>0</v>
      </c>
      <c r="I84" s="114"/>
      <c r="J84" s="114"/>
      <c r="K84" s="114"/>
      <c r="L84" s="114">
        <f ca="1">SUM(OFFSET('2020实际营业费用'!$H84,0,0,1,MONTH(封面!$G$13)))</f>
        <v>0</v>
      </c>
      <c r="M84" s="114">
        <f t="shared" ca="1" si="3"/>
        <v>0</v>
      </c>
      <c r="N84" s="114"/>
      <c r="O84" s="17"/>
      <c r="P84" s="69"/>
      <c r="Q84" s="69"/>
      <c r="R84" s="69"/>
    </row>
    <row r="85" spans="1:18" s="15" customFormat="1" ht="17.25" customHeight="1">
      <c r="A85" s="153"/>
      <c r="B85" s="46" t="s">
        <v>106</v>
      </c>
      <c r="C85" s="48" t="s">
        <v>107</v>
      </c>
      <c r="D85" s="114"/>
      <c r="E85" s="114"/>
      <c r="F85" s="111"/>
      <c r="G85" s="111">
        <f ca="1">OFFSET('2020实际营业费用'!$H85,0,MONTH(封面!$G$13)-1,)</f>
        <v>0</v>
      </c>
      <c r="H85" s="114">
        <f t="shared" ca="1" si="2"/>
        <v>0</v>
      </c>
      <c r="I85" s="114"/>
      <c r="J85" s="114"/>
      <c r="K85" s="114"/>
      <c r="L85" s="114">
        <f ca="1">SUM(OFFSET('2020实际营业费用'!$H85,0,0,1,MONTH(封面!$G$13)))</f>
        <v>0</v>
      </c>
      <c r="M85" s="114">
        <f t="shared" ca="1" si="3"/>
        <v>0</v>
      </c>
      <c r="N85" s="114"/>
      <c r="O85" s="17"/>
      <c r="P85" s="69"/>
      <c r="Q85" s="69"/>
      <c r="R85" s="69"/>
    </row>
    <row r="86" spans="1:18" s="15" customFormat="1" ht="17.25" customHeight="1">
      <c r="A86" s="154" t="s">
        <v>108</v>
      </c>
      <c r="B86" s="46" t="s">
        <v>109</v>
      </c>
      <c r="C86" s="48" t="s">
        <v>110</v>
      </c>
      <c r="D86" s="114"/>
      <c r="E86" s="114"/>
      <c r="F86" s="111"/>
      <c r="G86" s="111">
        <f ca="1">OFFSET('2020实际营业费用'!$H86,0,MONTH(封面!$G$13)-1,)</f>
        <v>0</v>
      </c>
      <c r="H86" s="114">
        <f t="shared" ca="1" si="2"/>
        <v>0</v>
      </c>
      <c r="I86" s="114"/>
      <c r="J86" s="114"/>
      <c r="K86" s="114"/>
      <c r="L86" s="114">
        <f ca="1">SUM(OFFSET('2020实际营业费用'!$H86,0,0,1,MONTH(封面!$G$13)))</f>
        <v>0</v>
      </c>
      <c r="M86" s="114">
        <f t="shared" ca="1" si="3"/>
        <v>0</v>
      </c>
      <c r="N86" s="114"/>
      <c r="O86" s="17"/>
      <c r="P86" s="69"/>
      <c r="Q86" s="69"/>
      <c r="R86" s="69"/>
    </row>
    <row r="87" spans="1:18" s="15" customFormat="1" ht="17.25" customHeight="1">
      <c r="A87" s="154"/>
      <c r="B87" s="46" t="s">
        <v>111</v>
      </c>
      <c r="C87" s="48" t="s">
        <v>112</v>
      </c>
      <c r="D87" s="114"/>
      <c r="E87" s="114"/>
      <c r="F87" s="111"/>
      <c r="G87" s="111">
        <f ca="1">OFFSET('2020实际营业费用'!$H87,0,MONTH(封面!$G$13)-1,)</f>
        <v>0</v>
      </c>
      <c r="H87" s="114">
        <f t="shared" ca="1" si="2"/>
        <v>0</v>
      </c>
      <c r="I87" s="114"/>
      <c r="J87" s="114"/>
      <c r="K87" s="114"/>
      <c r="L87" s="114">
        <f ca="1">SUM(OFFSET('2020实际营业费用'!$H87,0,0,1,MONTH(封面!$G$13)))</f>
        <v>0</v>
      </c>
      <c r="M87" s="114">
        <f t="shared" ca="1" si="3"/>
        <v>0</v>
      </c>
      <c r="N87" s="114"/>
      <c r="O87" s="17"/>
      <c r="P87" s="69"/>
      <c r="Q87" s="69"/>
      <c r="R87" s="69"/>
    </row>
    <row r="88" spans="1:18" s="15" customFormat="1" ht="17.25" customHeight="1">
      <c r="A88" s="154"/>
      <c r="B88" s="46" t="s">
        <v>113</v>
      </c>
      <c r="C88" s="48" t="s">
        <v>114</v>
      </c>
      <c r="D88" s="114"/>
      <c r="E88" s="114"/>
      <c r="F88" s="111"/>
      <c r="G88" s="111">
        <f ca="1">OFFSET('2020实际营业费用'!$H88,0,MONTH(封面!$G$13)-1,)</f>
        <v>0</v>
      </c>
      <c r="H88" s="114">
        <f t="shared" ca="1" si="2"/>
        <v>0</v>
      </c>
      <c r="I88" s="114"/>
      <c r="J88" s="114"/>
      <c r="K88" s="114"/>
      <c r="L88" s="114">
        <f ca="1">SUM(OFFSET('2020实际营业费用'!$H88,0,0,1,MONTH(封面!$G$13)))</f>
        <v>0</v>
      </c>
      <c r="M88" s="114">
        <f t="shared" ca="1" si="3"/>
        <v>0</v>
      </c>
      <c r="N88" s="114"/>
      <c r="O88" s="17"/>
      <c r="P88" s="69"/>
      <c r="Q88" s="69"/>
      <c r="R88" s="69"/>
    </row>
    <row r="89" spans="1:18" s="15" customFormat="1" ht="17.25" customHeight="1">
      <c r="A89" s="154"/>
      <c r="B89" s="46" t="s">
        <v>226</v>
      </c>
      <c r="C89" s="48" t="s">
        <v>115</v>
      </c>
      <c r="D89" s="114"/>
      <c r="E89" s="114"/>
      <c r="F89" s="111"/>
      <c r="G89" s="111">
        <f ca="1">OFFSET('2020实际营业费用'!$H89,0,MONTH(封面!$G$13)-1,)</f>
        <v>0</v>
      </c>
      <c r="H89" s="114">
        <f t="shared" ca="1" si="2"/>
        <v>0</v>
      </c>
      <c r="I89" s="114"/>
      <c r="J89" s="114"/>
      <c r="K89" s="114"/>
      <c r="L89" s="114">
        <f ca="1">SUM(OFFSET('2020实际营业费用'!$H89,0,0,1,MONTH(封面!$G$13)))</f>
        <v>0</v>
      </c>
      <c r="M89" s="114">
        <f t="shared" ca="1" si="3"/>
        <v>0</v>
      </c>
      <c r="N89" s="114"/>
      <c r="O89" s="17"/>
      <c r="P89" s="69"/>
      <c r="Q89" s="69"/>
      <c r="R89" s="69"/>
    </row>
    <row r="90" spans="1:18" s="15" customFormat="1" ht="17.25" customHeight="1">
      <c r="A90" s="155" t="s">
        <v>116</v>
      </c>
      <c r="B90" s="46" t="s">
        <v>227</v>
      </c>
      <c r="C90" s="48" t="s">
        <v>117</v>
      </c>
      <c r="D90" s="114"/>
      <c r="E90" s="114"/>
      <c r="F90" s="111"/>
      <c r="G90" s="111">
        <f ca="1">OFFSET('2020实际营业费用'!$H90,0,MONTH(封面!$G$13)-1,)</f>
        <v>0</v>
      </c>
      <c r="H90" s="114">
        <f t="shared" ca="1" si="2"/>
        <v>0</v>
      </c>
      <c r="I90" s="114"/>
      <c r="J90" s="114"/>
      <c r="K90" s="114"/>
      <c r="L90" s="114">
        <f ca="1">SUM(OFFSET('2020实际营业费用'!$H90,0,0,1,MONTH(封面!$G$13)))</f>
        <v>0</v>
      </c>
      <c r="M90" s="114">
        <f t="shared" ca="1" si="3"/>
        <v>0</v>
      </c>
      <c r="N90" s="114"/>
      <c r="O90" s="17"/>
      <c r="P90" s="69"/>
      <c r="Q90" s="69"/>
      <c r="R90" s="69"/>
    </row>
    <row r="91" spans="1:18" s="15" customFormat="1" ht="17.25" customHeight="1">
      <c r="A91" s="155"/>
      <c r="B91" s="46" t="s">
        <v>228</v>
      </c>
      <c r="C91" s="48" t="s">
        <v>427</v>
      </c>
      <c r="D91" s="114"/>
      <c r="E91" s="114"/>
      <c r="F91" s="111"/>
      <c r="G91" s="111">
        <f ca="1">OFFSET('2020实际营业费用'!$H91,0,MONTH(封面!$G$13)-1,)</f>
        <v>0</v>
      </c>
      <c r="H91" s="114">
        <f t="shared" ca="1" si="2"/>
        <v>0</v>
      </c>
      <c r="I91" s="114"/>
      <c r="J91" s="114"/>
      <c r="K91" s="114"/>
      <c r="L91" s="114">
        <f ca="1">SUM(OFFSET('2020实际营业费用'!$H91,0,0,1,MONTH(封面!$G$13)))</f>
        <v>0</v>
      </c>
      <c r="M91" s="114">
        <f t="shared" ca="1" si="3"/>
        <v>0</v>
      </c>
      <c r="N91" s="114"/>
      <c r="O91" s="17"/>
      <c r="P91" s="69"/>
      <c r="Q91" s="69"/>
      <c r="R91" s="69"/>
    </row>
    <row r="92" spans="1:18" s="15" customFormat="1" ht="17.25" customHeight="1">
      <c r="A92" s="155"/>
      <c r="B92" s="46" t="s">
        <v>118</v>
      </c>
      <c r="C92" s="48" t="s">
        <v>16</v>
      </c>
      <c r="D92" s="114"/>
      <c r="E92" s="114"/>
      <c r="F92" s="111"/>
      <c r="G92" s="111">
        <f ca="1">OFFSET('2020实际营业费用'!$H92,0,MONTH(封面!$G$13)-1,)</f>
        <v>0</v>
      </c>
      <c r="H92" s="114">
        <f t="shared" ca="1" si="2"/>
        <v>0</v>
      </c>
      <c r="I92" s="114"/>
      <c r="J92" s="114"/>
      <c r="K92" s="114"/>
      <c r="L92" s="114">
        <f ca="1">SUM(OFFSET('2020实际营业费用'!$H92,0,0,1,MONTH(封面!$G$13)))</f>
        <v>0</v>
      </c>
      <c r="M92" s="114">
        <f t="shared" ca="1" si="3"/>
        <v>0</v>
      </c>
      <c r="N92" s="114"/>
      <c r="O92" s="17"/>
      <c r="P92" s="69"/>
      <c r="Q92" s="69"/>
      <c r="R92" s="69"/>
    </row>
    <row r="93" spans="1:18" s="31" customFormat="1" ht="15" customHeight="1">
      <c r="A93" s="150" t="s">
        <v>119</v>
      </c>
      <c r="B93" s="150"/>
      <c r="C93" s="150"/>
      <c r="D93" s="112">
        <f>SUM(D6:D92)</f>
        <v>0</v>
      </c>
      <c r="E93" s="112">
        <f t="shared" ref="E93:L93" si="4">SUM(E6:E92)</f>
        <v>0</v>
      </c>
      <c r="F93" s="112">
        <f t="shared" si="4"/>
        <v>0</v>
      </c>
      <c r="G93" s="112">
        <f ca="1">SUM(G6:G92)</f>
        <v>125298.71</v>
      </c>
      <c r="H93" s="112">
        <f t="shared" ca="1" si="4"/>
        <v>125298.71</v>
      </c>
      <c r="I93" s="112">
        <f t="shared" si="4"/>
        <v>0</v>
      </c>
      <c r="J93" s="112">
        <f t="shared" si="4"/>
        <v>0</v>
      </c>
      <c r="K93" s="112">
        <f t="shared" si="4"/>
        <v>0</v>
      </c>
      <c r="L93" s="112">
        <f t="shared" ca="1" si="4"/>
        <v>125298.71</v>
      </c>
      <c r="M93" s="112">
        <f ca="1">SUM(M6:M92)</f>
        <v>125298.71</v>
      </c>
      <c r="N93" s="112">
        <f>SUM(N6:N92)</f>
        <v>0</v>
      </c>
      <c r="O93" s="17"/>
      <c r="P93" s="69"/>
      <c r="Q93" s="69"/>
      <c r="R93" s="69"/>
    </row>
    <row r="94" spans="1:18" s="32" customFormat="1" ht="15" customHeight="1">
      <c r="A94" s="205" t="s">
        <v>135</v>
      </c>
      <c r="B94" s="206"/>
      <c r="C94" s="207"/>
      <c r="D94" s="112"/>
      <c r="E94" s="114"/>
      <c r="F94" s="111"/>
      <c r="G94" s="111">
        <f ca="1">OFFSET('2020实际营业费用'!$H94,0,MONTH(封面!$G$13)-1,)</f>
        <v>0</v>
      </c>
      <c r="H94" s="114">
        <f t="shared" ref="H94:H104" ca="1" si="5">G94-E94</f>
        <v>0</v>
      </c>
      <c r="I94" s="114"/>
      <c r="J94" s="114"/>
      <c r="K94" s="114"/>
      <c r="L94" s="114">
        <f ca="1">SUM(OFFSET('2020实际营业费用'!$H94,0,0,1,MONTH(封面!$G$13)))</f>
        <v>0</v>
      </c>
      <c r="M94" s="114">
        <f t="shared" ref="M94:M104" ca="1" si="6">L94-J94</f>
        <v>0</v>
      </c>
      <c r="N94" s="114"/>
      <c r="O94" s="17"/>
      <c r="P94" s="69"/>
      <c r="Q94" s="69"/>
      <c r="R94" s="69"/>
    </row>
    <row r="95" spans="1:18" s="32" customFormat="1" ht="15" customHeight="1">
      <c r="A95" s="51"/>
      <c r="B95" s="88" t="s">
        <v>256</v>
      </c>
      <c r="C95" s="52"/>
      <c r="D95" s="112"/>
      <c r="E95" s="114"/>
      <c r="F95" s="111"/>
      <c r="G95" s="111">
        <f ca="1">OFFSET('2020实际营业费用'!$H95,0,MONTH(封面!$G$13)-1,)</f>
        <v>0</v>
      </c>
      <c r="H95" s="114">
        <f t="shared" ca="1" si="5"/>
        <v>0</v>
      </c>
      <c r="I95" s="114"/>
      <c r="J95" s="114"/>
      <c r="K95" s="114"/>
      <c r="L95" s="114">
        <f ca="1">SUM(OFFSET('2020实际营业费用'!$H95,0,0,1,MONTH(封面!$G$13)))</f>
        <v>0</v>
      </c>
      <c r="M95" s="114">
        <f t="shared" ca="1" si="6"/>
        <v>0</v>
      </c>
      <c r="N95" s="114"/>
      <c r="O95" s="17"/>
      <c r="P95" s="69"/>
      <c r="Q95" s="69"/>
      <c r="R95" s="69"/>
    </row>
    <row r="96" spans="1:18" s="32" customFormat="1" ht="15" customHeight="1">
      <c r="A96" s="205" t="s">
        <v>136</v>
      </c>
      <c r="B96" s="206"/>
      <c r="C96" s="207"/>
      <c r="D96" s="112"/>
      <c r="E96" s="114"/>
      <c r="F96" s="111"/>
      <c r="G96" s="111">
        <f ca="1">OFFSET('2020实际营业费用'!$H96,0,MONTH(封面!$G$13)-1,)</f>
        <v>0</v>
      </c>
      <c r="H96" s="114">
        <f t="shared" ca="1" si="5"/>
        <v>0</v>
      </c>
      <c r="I96" s="114"/>
      <c r="J96" s="114"/>
      <c r="K96" s="114"/>
      <c r="L96" s="114">
        <f ca="1">SUM(OFFSET('2020实际营业费用'!$H96,0,0,1,MONTH(封面!$G$13)))</f>
        <v>0</v>
      </c>
      <c r="M96" s="114">
        <f t="shared" ca="1" si="6"/>
        <v>0</v>
      </c>
      <c r="N96" s="114"/>
      <c r="O96" s="17"/>
      <c r="P96" s="69"/>
      <c r="Q96" s="69"/>
      <c r="R96" s="69"/>
    </row>
    <row r="97" spans="1:18" s="32" customFormat="1" ht="15" customHeight="1">
      <c r="A97" s="51"/>
      <c r="B97" s="88" t="s">
        <v>256</v>
      </c>
      <c r="C97" s="52"/>
      <c r="D97" s="112"/>
      <c r="E97" s="114"/>
      <c r="F97" s="111"/>
      <c r="G97" s="111">
        <f ca="1">OFFSET('2020实际营业费用'!$H97,0,MONTH(封面!$G$13)-1,)</f>
        <v>0</v>
      </c>
      <c r="H97" s="114">
        <f t="shared" ca="1" si="5"/>
        <v>0</v>
      </c>
      <c r="I97" s="114"/>
      <c r="J97" s="114"/>
      <c r="K97" s="114"/>
      <c r="L97" s="114">
        <f ca="1">SUM(OFFSET('2020实际营业费用'!$H97,0,0,1,MONTH(封面!$G$13)))</f>
        <v>0</v>
      </c>
      <c r="M97" s="114">
        <f t="shared" ca="1" si="6"/>
        <v>0</v>
      </c>
      <c r="N97" s="114"/>
      <c r="O97" s="17"/>
      <c r="P97" s="69"/>
      <c r="Q97" s="69"/>
      <c r="R97" s="69"/>
    </row>
    <row r="98" spans="1:18" s="32" customFormat="1" ht="15" customHeight="1">
      <c r="A98" s="205" t="s">
        <v>519</v>
      </c>
      <c r="B98" s="206"/>
      <c r="C98" s="207"/>
      <c r="D98" s="112"/>
      <c r="E98" s="114"/>
      <c r="F98" s="111"/>
      <c r="G98" s="111">
        <f ca="1">OFFSET('2020实际营业费用'!$H98,0,MONTH(封面!$G$13)-1,)</f>
        <v>125298.71</v>
      </c>
      <c r="H98" s="114">
        <f t="shared" ca="1" si="5"/>
        <v>125298.71</v>
      </c>
      <c r="I98" s="114"/>
      <c r="J98" s="114"/>
      <c r="K98" s="114"/>
      <c r="L98" s="114">
        <f ca="1">SUM(OFFSET('2020实际营业费用'!$H98,0,0,1,MONTH(封面!$G$13)))</f>
        <v>125298.71</v>
      </c>
      <c r="M98" s="114">
        <f t="shared" ca="1" si="6"/>
        <v>125298.71</v>
      </c>
      <c r="N98" s="114"/>
      <c r="O98" s="17"/>
      <c r="P98" s="69"/>
      <c r="Q98" s="69"/>
      <c r="R98" s="69"/>
    </row>
    <row r="99" spans="1:18" s="32" customFormat="1" ht="15" customHeight="1">
      <c r="A99" s="134"/>
      <c r="B99" s="88" t="s">
        <v>520</v>
      </c>
      <c r="C99" s="135"/>
      <c r="D99" s="112"/>
      <c r="E99" s="114"/>
      <c r="F99" s="111"/>
      <c r="G99" s="111">
        <f ca="1">OFFSET('2020实际营业费用'!$H99,0,MONTH(封面!$G$13)-1,)</f>
        <v>115328.71</v>
      </c>
      <c r="H99" s="114">
        <f t="shared" ca="1" si="5"/>
        <v>115328.71</v>
      </c>
      <c r="I99" s="114"/>
      <c r="J99" s="114"/>
      <c r="K99" s="114"/>
      <c r="L99" s="114">
        <f ca="1">SUM(OFFSET('2020实际营业费用'!$H99,0,0,1,MONTH(封面!$G$13)))</f>
        <v>115328.71</v>
      </c>
      <c r="M99" s="114">
        <f t="shared" ca="1" si="6"/>
        <v>115328.71</v>
      </c>
      <c r="N99" s="114"/>
      <c r="O99" s="17"/>
      <c r="P99" s="69"/>
      <c r="Q99" s="69"/>
      <c r="R99" s="69"/>
    </row>
    <row r="100" spans="1:18" s="32" customFormat="1" ht="15" customHeight="1">
      <c r="A100" s="205" t="s">
        <v>521</v>
      </c>
      <c r="B100" s="206"/>
      <c r="C100" s="207"/>
      <c r="D100" s="112"/>
      <c r="E100" s="114"/>
      <c r="F100" s="111"/>
      <c r="G100" s="111">
        <f ca="1">OFFSET('2020实际营业费用'!$H100,0,MONTH(封面!$G$13)-1,)</f>
        <v>0</v>
      </c>
      <c r="H100" s="114">
        <f t="shared" ref="H100:H101" ca="1" si="7">G100-E100</f>
        <v>0</v>
      </c>
      <c r="I100" s="114"/>
      <c r="J100" s="114"/>
      <c r="K100" s="114"/>
      <c r="L100" s="114">
        <f ca="1">SUM(OFFSET('2020实际营业费用'!$H100,0,0,1,MONTH(封面!$G$13)))</f>
        <v>0</v>
      </c>
      <c r="M100" s="114">
        <f t="shared" ref="M100:M101" ca="1" si="8">L100-J100</f>
        <v>0</v>
      </c>
      <c r="N100" s="114"/>
      <c r="O100" s="17"/>
      <c r="P100" s="69"/>
      <c r="Q100" s="69"/>
      <c r="R100" s="69"/>
    </row>
    <row r="101" spans="1:18" s="32" customFormat="1" ht="15" customHeight="1">
      <c r="A101" s="134"/>
      <c r="B101" s="88" t="s">
        <v>520</v>
      </c>
      <c r="C101" s="135"/>
      <c r="D101" s="112"/>
      <c r="E101" s="114"/>
      <c r="F101" s="111"/>
      <c r="G101" s="111">
        <f ca="1">OFFSET('2020实际营业费用'!$H101,0,MONTH(封面!$G$13)-1,)</f>
        <v>0</v>
      </c>
      <c r="H101" s="114">
        <f t="shared" ca="1" si="7"/>
        <v>0</v>
      </c>
      <c r="I101" s="114"/>
      <c r="J101" s="114"/>
      <c r="K101" s="114"/>
      <c r="L101" s="114">
        <f ca="1">SUM(OFFSET('2020实际营业费用'!$H101,0,0,1,MONTH(封面!$G$13)))</f>
        <v>0</v>
      </c>
      <c r="M101" s="114">
        <f t="shared" ca="1" si="8"/>
        <v>0</v>
      </c>
      <c r="N101" s="114"/>
      <c r="O101" s="17"/>
      <c r="P101" s="69"/>
      <c r="Q101" s="69"/>
      <c r="R101" s="69"/>
    </row>
    <row r="102" spans="1:18" s="32" customFormat="1" ht="15" customHeight="1">
      <c r="A102" s="205" t="s">
        <v>120</v>
      </c>
      <c r="B102" s="206"/>
      <c r="C102" s="207"/>
      <c r="D102" s="112"/>
      <c r="E102" s="114"/>
      <c r="F102" s="111"/>
      <c r="G102" s="111"/>
      <c r="H102" s="114"/>
      <c r="I102" s="114"/>
      <c r="J102" s="114"/>
      <c r="K102" s="114"/>
      <c r="L102" s="114"/>
      <c r="M102" s="114"/>
      <c r="N102" s="114"/>
      <c r="O102" s="17"/>
      <c r="P102" s="69"/>
      <c r="Q102" s="69"/>
      <c r="R102" s="69"/>
    </row>
    <row r="103" spans="1:18" s="32" customFormat="1" ht="15" customHeight="1">
      <c r="A103" s="51"/>
      <c r="B103" s="88" t="s">
        <v>256</v>
      </c>
      <c r="C103" s="52"/>
      <c r="D103" s="112"/>
      <c r="E103" s="114"/>
      <c r="F103" s="111"/>
      <c r="G103" s="111"/>
      <c r="H103" s="137"/>
      <c r="I103" s="114"/>
      <c r="J103" s="114"/>
      <c r="K103" s="114"/>
      <c r="L103" s="114"/>
      <c r="M103" s="114"/>
      <c r="N103" s="114"/>
      <c r="O103" s="17" t="str">
        <f>IF('2020实际营业费用'!U103="","",'2020实际营业费用'!U103)</f>
        <v/>
      </c>
      <c r="P103" s="69"/>
      <c r="Q103" s="69"/>
      <c r="R103" s="69"/>
    </row>
    <row r="104" spans="1:18">
      <c r="A104" s="205" t="s">
        <v>257</v>
      </c>
      <c r="B104" s="206"/>
      <c r="C104" s="207"/>
      <c r="D104" s="112"/>
      <c r="E104" s="114"/>
      <c r="F104" s="111"/>
      <c r="G104" s="111">
        <f ca="1">OFFSET('2020实际营业费用'!$H104,0,MONTH(封面!$G$13)-1,)</f>
        <v>0</v>
      </c>
      <c r="H104" s="114">
        <f t="shared" ca="1" si="5"/>
        <v>0</v>
      </c>
      <c r="I104" s="114"/>
      <c r="J104" s="114"/>
      <c r="K104" s="114"/>
      <c r="L104" s="114">
        <f ca="1">SUM(OFFSET('2020实际营业费用'!$H104,0,0,1,MONTH(封面!$G$13)))</f>
        <v>0</v>
      </c>
      <c r="M104" s="114">
        <f t="shared" ca="1" si="6"/>
        <v>0</v>
      </c>
      <c r="N104" s="114"/>
      <c r="O104" s="17" t="str">
        <f>IF('2020实际营业费用'!U104="","",'2020实际营业费用'!U104)</f>
        <v/>
      </c>
      <c r="P104" s="69"/>
      <c r="Q104" s="69"/>
      <c r="R104" s="69"/>
    </row>
    <row r="105" spans="1:18" s="31" customFormat="1" ht="12">
      <c r="C105" s="53"/>
      <c r="D105" s="53" t="s">
        <v>122</v>
      </c>
      <c r="E105" s="92">
        <f>E93-SUM(E94,E96,E98,E100,E102,E104)</f>
        <v>0</v>
      </c>
      <c r="F105" s="53"/>
      <c r="G105" s="92">
        <f ca="1">G93-SUM(G94,G96,G98,G100,G102,G104)</f>
        <v>0</v>
      </c>
      <c r="H105" s="92">
        <f ca="1">H93-SUM(H94,H96,H98,H100,H102,H104)</f>
        <v>0</v>
      </c>
      <c r="I105" s="92"/>
      <c r="J105" s="92">
        <f>J93-SUM(J94,J96,J98,J100,J102,J104)</f>
        <v>0</v>
      </c>
      <c r="K105" s="92"/>
      <c r="L105" s="92">
        <f ca="1">L93-SUM(L94,L96,L98,L100,L102,L104)</f>
        <v>0</v>
      </c>
      <c r="M105" s="92">
        <f ca="1">M93-SUM(M94,M96,M98,M100,M102,M104)</f>
        <v>0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2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2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2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0" type="noConversion"/>
  <conditionalFormatting sqref="S41:XFD41">
    <cfRule type="cellIs" dxfId="11" priority="15" stopIfTrue="1" operator="equal">
      <formula>"no"</formula>
    </cfRule>
  </conditionalFormatting>
  <conditionalFormatting sqref="S41:XFD41">
    <cfRule type="cellIs" dxfId="10" priority="14" stopIfTrue="1" operator="equal">
      <formula>"no"</formula>
    </cfRule>
  </conditionalFormatting>
  <conditionalFormatting sqref="O41 A41:C41">
    <cfRule type="cellIs" dxfId="9" priority="13" stopIfTrue="1" operator="equal">
      <formula>"no"</formula>
    </cfRule>
  </conditionalFormatting>
  <conditionalFormatting sqref="O41 A41:C41">
    <cfRule type="cellIs" dxfId="8" priority="12" stopIfTrue="1" operator="equal">
      <formula>"no"</formula>
    </cfRule>
  </conditionalFormatting>
  <conditionalFormatting sqref="E106:L106">
    <cfRule type="cellIs" dxfId="7" priority="11" stopIfTrue="1" operator="equal">
      <formula>"no"</formula>
    </cfRule>
  </conditionalFormatting>
  <conditionalFormatting sqref="O41">
    <cfRule type="cellIs" dxfId="6" priority="4" stopIfTrue="1" operator="equal">
      <formula>"no"</formula>
    </cfRule>
  </conditionalFormatting>
  <conditionalFormatting sqref="O41">
    <cfRule type="cellIs" dxfId="5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C111"/>
  <sheetViews>
    <sheetView topLeftCell="A82" workbookViewId="0">
      <selection activeCell="J6" sqref="J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2.25" style="55" hidden="1" customWidth="1"/>
    <col min="5" max="5" width="10.5" style="55" hidden="1" customWidth="1"/>
    <col min="6" max="6" width="11.375" style="55" hidden="1" customWidth="1"/>
    <col min="7" max="7" width="11.875" style="55" hidden="1" customWidth="1"/>
    <col min="8" max="8" width="16" style="55" customWidth="1"/>
    <col min="9" max="9" width="11.375" style="55" customWidth="1"/>
    <col min="10" max="10" width="13.625" style="55" customWidth="1"/>
    <col min="11" max="11" width="10" style="55" customWidth="1"/>
    <col min="12" max="12" width="9.875" style="55" customWidth="1"/>
    <col min="13" max="13" width="9.125" style="55" customWidth="1"/>
    <col min="14" max="15" width="12.25" style="55" customWidth="1"/>
    <col min="16" max="17" width="12.25" style="7" customWidth="1"/>
    <col min="18" max="18" width="12.625" style="7" customWidth="1"/>
    <col min="19" max="19" width="11.25" style="7" customWidth="1"/>
    <col min="20" max="20" width="14.25" style="7" customWidth="1"/>
    <col min="21" max="21" width="12" style="7" customWidth="1"/>
    <col min="22" max="22" width="16.125" style="7" customWidth="1"/>
    <col min="23" max="16384" width="9" style="7"/>
  </cols>
  <sheetData>
    <row r="1" spans="1:21" s="2" customFormat="1" ht="25.5">
      <c r="A1" s="166" t="s">
        <v>260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3.5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1" s="8" customForma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+'2020实际管理费用'!H4:S4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143" t="s">
        <v>240</v>
      </c>
      <c r="I5" s="143" t="s">
        <v>241</v>
      </c>
      <c r="J5" s="143" t="s">
        <v>124</v>
      </c>
      <c r="K5" s="143" t="s">
        <v>125</v>
      </c>
      <c r="L5" s="143" t="s">
        <v>126</v>
      </c>
      <c r="M5" s="143" t="s">
        <v>127</v>
      </c>
      <c r="N5" s="143" t="s">
        <v>128</v>
      </c>
      <c r="O5" s="143" t="s">
        <v>129</v>
      </c>
      <c r="P5" s="143" t="s">
        <v>130</v>
      </c>
      <c r="Q5" s="143" t="s">
        <v>131</v>
      </c>
      <c r="R5" s="143" t="s">
        <v>132</v>
      </c>
      <c r="S5" s="143" t="s">
        <v>133</v>
      </c>
      <c r="T5" s="162"/>
      <c r="U5" s="164"/>
    </row>
    <row r="6" spans="1:21" s="15" customForma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0</v>
      </c>
      <c r="E6" s="117">
        <f ca="1">OFFSET($H6,0,MONTH(封面!$G$13)-1,)-OFFSET('2018预算管理费用'!$H6,0,MONTH(封面!$G$13)-1,)</f>
        <v>0</v>
      </c>
      <c r="F6" s="117">
        <f ca="1">+SUM(OFFSET($H6,0,0,1,MONTH(封面!$G$13)))</f>
        <v>0</v>
      </c>
      <c r="G6" s="117">
        <f ca="1">SUM(OFFSET($H6,0,0,1,MONTH(封面!$G$13)))-SUM(OFFSET('2018预算管理费用'!$H6,0,0,1,MONTH(封面!$G$13)))</f>
        <v>0</v>
      </c>
      <c r="H6" s="117"/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0</v>
      </c>
      <c r="U6" s="45"/>
    </row>
    <row r="7" spans="1:21" s="15" customFormat="1">
      <c r="A7" s="165"/>
      <c r="B7" s="152"/>
      <c r="C7" s="45" t="s">
        <v>419</v>
      </c>
      <c r="D7" s="117">
        <f ca="1">OFFSET($H7,0,MONTH(封面!$G$13)-1,)</f>
        <v>0</v>
      </c>
      <c r="E7" s="117">
        <f ca="1">OFFSET($H7,0,MONTH(封面!$G$13)-1,)-OFFSET('2018预算管理费用'!$H7,0,MONTH(封面!$G$13)-1,)</f>
        <v>0</v>
      </c>
      <c r="F7" s="117">
        <f ca="1">+SUM(OFFSET($H7,0,0,1,MONTH(封面!$G$13)))</f>
        <v>0</v>
      </c>
      <c r="G7" s="117">
        <f ca="1">SUM(OFFSET($H7,0,0,1,MONTH(封面!$G$13)))-SUM(OFFSET('2018预算管理费用'!$H7,0,0,1,MONTH(封面!$G$13)))</f>
        <v>0</v>
      </c>
      <c r="H7" s="117"/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0</v>
      </c>
      <c r="U7" s="45"/>
    </row>
    <row r="8" spans="1:21" s="15" customFormat="1">
      <c r="A8" s="165"/>
      <c r="B8" s="144" t="s">
        <v>151</v>
      </c>
      <c r="C8" s="45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>
        <f ca="1">SUM(OFFSET($H8,0,0,1,MONTH(封面!$G$13)))-SUM(OFFSET('2018预算管理费用'!$H8,0,0,1,MONTH(封面!$G$13)))</f>
        <v>0</v>
      </c>
      <c r="H8" s="117"/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45"/>
    </row>
    <row r="9" spans="1:21" s="15" customFormat="1">
      <c r="A9" s="165"/>
      <c r="B9" s="144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/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/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/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45"/>
    </row>
    <row r="12" spans="1:21" s="15" customForma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/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/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/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0</v>
      </c>
      <c r="U14" s="45"/>
    </row>
    <row r="15" spans="1:21" s="15" customForma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/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/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45"/>
    </row>
    <row r="17" spans="1:21" s="15" customForma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/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/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25"/>
    </row>
    <row r="19" spans="1:21" s="15" customFormat="1">
      <c r="A19" s="165"/>
      <c r="B19" s="144" t="s">
        <v>153</v>
      </c>
      <c r="C19" s="45" t="s">
        <v>17</v>
      </c>
      <c r="D19" s="117">
        <f ca="1">OFFSET($H19,0,MONTH(封面!$G$13)-1,)</f>
        <v>0</v>
      </c>
      <c r="E19" s="117">
        <f ca="1">OFFSET($H19,0,MONTH(封面!$G$13)-1,)-OFFSET('2018预算管理费用'!$H19,0,MONTH(封面!$G$13)-1,)</f>
        <v>0</v>
      </c>
      <c r="F19" s="117">
        <f ca="1">+SUM(OFFSET($H19,0,0,1,MONTH(封面!$G$13)))</f>
        <v>0</v>
      </c>
      <c r="G19" s="117">
        <f ca="1">SUM(OFFSET($H19,0,0,1,MONTH(封面!$G$13)))-SUM(OFFSET('2018预算管理费用'!$H19,0,0,1,MONTH(封面!$G$13)))</f>
        <v>0</v>
      </c>
      <c r="H19" s="117"/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0</v>
      </c>
      <c r="U19" s="45"/>
    </row>
    <row r="20" spans="1:21" s="15" customFormat="1">
      <c r="A20" s="165"/>
      <c r="B20" s="144" t="s">
        <v>18</v>
      </c>
      <c r="C20" s="45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>
        <f ca="1">SUM(OFFSET($H20,0,0,1,MONTH(封面!$G$13)))-SUM(OFFSET('2018预算管理费用'!$H20,0,0,1,MONTH(封面!$G$13)))</f>
        <v>0</v>
      </c>
      <c r="H20" s="117"/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45"/>
    </row>
    <row r="21" spans="1:21" s="15" customFormat="1">
      <c r="A21" s="165"/>
      <c r="B21" s="144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/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25"/>
    </row>
    <row r="22" spans="1:21" s="15" customFormat="1">
      <c r="A22" s="165"/>
      <c r="B22" s="152" t="s">
        <v>21</v>
      </c>
      <c r="C22" s="45" t="s">
        <v>22</v>
      </c>
      <c r="D22" s="117">
        <f ca="1">OFFSET($H22,0,MONTH(封面!$G$13)-1,)</f>
        <v>0</v>
      </c>
      <c r="E22" s="117">
        <f ca="1">OFFSET($H22,0,MONTH(封面!$G$13)-1,)-OFFSET('2018预算管理费用'!$H22,0,MONTH(封面!$G$13)-1,)</f>
        <v>0</v>
      </c>
      <c r="F22" s="117">
        <f ca="1">+SUM(OFFSET($H22,0,0,1,MONTH(封面!$G$13)))</f>
        <v>0</v>
      </c>
      <c r="G22" s="117">
        <f ca="1">SUM(OFFSET($H22,0,0,1,MONTH(封面!$G$13)))-SUM(OFFSET('2018预算管理费用'!$H22,0,0,1,MONTH(封面!$G$13)))</f>
        <v>0</v>
      </c>
      <c r="H22" s="117"/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0</v>
      </c>
      <c r="U22" s="45"/>
    </row>
    <row r="23" spans="1:21" s="15" customFormat="1">
      <c r="A23" s="165"/>
      <c r="B23" s="152"/>
      <c r="C23" s="45" t="s">
        <v>23</v>
      </c>
      <c r="D23" s="117">
        <f ca="1">OFFSET($H23,0,MONTH(封面!$G$13)-1,)</f>
        <v>0</v>
      </c>
      <c r="E23" s="117">
        <f ca="1">OFFSET($H23,0,MONTH(封面!$G$13)-1,)-OFFSET('2018预算管理费用'!$H23,0,MONTH(封面!$G$13)-1,)</f>
        <v>0</v>
      </c>
      <c r="F23" s="117">
        <f ca="1">+SUM(OFFSET($H23,0,0,1,MONTH(封面!$G$13)))</f>
        <v>0</v>
      </c>
      <c r="G23" s="117">
        <f ca="1">SUM(OFFSET($H23,0,0,1,MONTH(封面!$G$13)))-SUM(OFFSET('2018预算管理费用'!$H23,0,0,1,MONTH(封面!$G$13)))</f>
        <v>0</v>
      </c>
      <c r="H23" s="117"/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0</v>
      </c>
      <c r="U23" s="45"/>
    </row>
    <row r="24" spans="1:21" s="15" customFormat="1">
      <c r="A24" s="165"/>
      <c r="B24" s="152"/>
      <c r="C24" s="45" t="s">
        <v>24</v>
      </c>
      <c r="D24" s="117">
        <f ca="1">OFFSET($H24,0,MONTH(封面!$G$13)-1,)</f>
        <v>0</v>
      </c>
      <c r="E24" s="117">
        <f ca="1">OFFSET($H24,0,MONTH(封面!$G$13)-1,)-OFFSET('2018预算管理费用'!$H24,0,MONTH(封面!$G$13)-1,)</f>
        <v>0</v>
      </c>
      <c r="F24" s="117">
        <f ca="1">+SUM(OFFSET($H24,0,0,1,MONTH(封面!$G$13)))</f>
        <v>0</v>
      </c>
      <c r="G24" s="117">
        <f ca="1">SUM(OFFSET($H24,0,0,1,MONTH(封面!$G$13)))-SUM(OFFSET('2018预算管理费用'!$H24,0,0,1,MONTH(封面!$G$13)))</f>
        <v>0</v>
      </c>
      <c r="H24" s="117"/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0</v>
      </c>
      <c r="U24" s="45"/>
    </row>
    <row r="25" spans="1:21" s="15" customFormat="1">
      <c r="A25" s="165"/>
      <c r="B25" s="152"/>
      <c r="C25" s="45" t="s">
        <v>25</v>
      </c>
      <c r="D25" s="117">
        <f ca="1">OFFSET($H25,0,MONTH(封面!$G$13)-1,)</f>
        <v>0</v>
      </c>
      <c r="E25" s="117">
        <f ca="1">OFFSET($H25,0,MONTH(封面!$G$13)-1,)-OFFSET('2018预算管理费用'!$H25,0,MONTH(封面!$G$13)-1,)</f>
        <v>0</v>
      </c>
      <c r="F25" s="117">
        <f ca="1">+SUM(OFFSET($H25,0,0,1,MONTH(封面!$G$13)))</f>
        <v>0</v>
      </c>
      <c r="G25" s="117">
        <f ca="1">SUM(OFFSET($H25,0,0,1,MONTH(封面!$G$13)))-SUM(OFFSET('2018预算管理费用'!$H25,0,0,1,MONTH(封面!$G$13)))</f>
        <v>0</v>
      </c>
      <c r="H25" s="117"/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0</v>
      </c>
      <c r="U25" s="45"/>
    </row>
    <row r="26" spans="1:21" s="15" customFormat="1">
      <c r="A26" s="165"/>
      <c r="B26" s="152"/>
      <c r="C26" s="45" t="s">
        <v>26</v>
      </c>
      <c r="D26" s="117">
        <f ca="1">OFFSET($H26,0,MONTH(封面!$G$13)-1,)</f>
        <v>0</v>
      </c>
      <c r="E26" s="117">
        <f ca="1">OFFSET($H26,0,MONTH(封面!$G$13)-1,)-OFFSET('2018预算管理费用'!$H26,0,MONTH(封面!$G$13)-1,)</f>
        <v>0</v>
      </c>
      <c r="F26" s="117">
        <f ca="1">+SUM(OFFSET($H26,0,0,1,MONTH(封面!$G$13)))</f>
        <v>0</v>
      </c>
      <c r="G26" s="117">
        <f ca="1">SUM(OFFSET($H26,0,0,1,MONTH(封面!$G$13)))-SUM(OFFSET('2018预算管理费用'!$H26,0,0,1,MONTH(封面!$G$13)))</f>
        <v>0</v>
      </c>
      <c r="H26" s="117"/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0</v>
      </c>
      <c r="U26" s="45"/>
    </row>
    <row r="27" spans="1:21" s="15" customFormat="1">
      <c r="A27" s="165"/>
      <c r="B27" s="144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/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/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/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>
      <c r="A30" s="158"/>
      <c r="B30" s="144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/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/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/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/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>
      <c r="A34" s="158"/>
      <c r="B34" s="152" t="s">
        <v>37</v>
      </c>
      <c r="C34" s="45" t="s">
        <v>38</v>
      </c>
      <c r="D34" s="117">
        <f ca="1">OFFSET($H34,0,MONTH(封面!$G$13)-1,)</f>
        <v>0</v>
      </c>
      <c r="E34" s="117">
        <f ca="1">OFFSET($H34,0,MONTH(封面!$G$13)-1,)-OFFSET('2018预算管理费用'!$H34,0,MONTH(封面!$G$13)-1,)</f>
        <v>0</v>
      </c>
      <c r="F34" s="117">
        <f ca="1">+SUM(OFFSET($H34,0,0,1,MONTH(封面!$G$13)))</f>
        <v>0</v>
      </c>
      <c r="G34" s="117">
        <f ca="1">SUM(OFFSET($H34,0,0,1,MONTH(封面!$G$13)))-SUM(OFFSET('2018预算管理费用'!$H34,0,0,1,MONTH(封面!$G$13)))</f>
        <v>0</v>
      </c>
      <c r="H34" s="117"/>
      <c r="I34" s="117">
        <v>0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0</v>
      </c>
      <c r="U34" s="125"/>
    </row>
    <row r="35" spans="1:21" s="15" customForma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/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>
      <c r="A36" s="158"/>
      <c r="B36" s="144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/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25"/>
    </row>
    <row r="37" spans="1:21" s="15" customFormat="1">
      <c r="A37" s="158"/>
      <c r="B37" s="144" t="s">
        <v>41</v>
      </c>
      <c r="C37" s="45" t="s">
        <v>42</v>
      </c>
      <c r="D37" s="117">
        <f ca="1">OFFSET($H37,0,MONTH(封面!$G$13)-1,)</f>
        <v>0</v>
      </c>
      <c r="E37" s="117">
        <f ca="1">OFFSET($H37,0,MONTH(封面!$G$13)-1,)-OFFSET('2018预算管理费用'!$H37,0,MONTH(封面!$G$13)-1,)</f>
        <v>0</v>
      </c>
      <c r="F37" s="117">
        <f ca="1">+SUM(OFFSET($H37,0,0,1,MONTH(封面!$G$13)))</f>
        <v>0</v>
      </c>
      <c r="G37" s="117">
        <f ca="1">SUM(OFFSET($H37,0,0,1,MONTH(封面!$G$13)))-SUM(OFFSET('2018预算管理费用'!$H37,0,0,1,MONTH(封面!$G$13)))</f>
        <v>0</v>
      </c>
      <c r="H37" s="117"/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0</v>
      </c>
      <c r="U37" s="125"/>
    </row>
    <row r="38" spans="1:21" s="15" customForma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/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/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>
      <c r="A40" s="158"/>
      <c r="B40" s="144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/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/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>
      <c r="A42" s="159"/>
      <c r="B42" s="144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/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0</v>
      </c>
      <c r="U42" s="45"/>
    </row>
    <row r="43" spans="1:21" s="15" customFormat="1">
      <c r="A43" s="159"/>
      <c r="B43" s="144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/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/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45"/>
    </row>
    <row r="45" spans="1:21" s="15" customForma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/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>
      <c r="A46" s="159"/>
      <c r="B46" s="144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/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45"/>
    </row>
    <row r="47" spans="1:21" s="15" customFormat="1">
      <c r="A47" s="159"/>
      <c r="B47" s="144" t="s">
        <v>211</v>
      </c>
      <c r="C47" s="48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>
        <f ca="1">SUM(OFFSET($H47,0,0,1,MONTH(封面!$G$13)))-SUM(OFFSET('2018预算管理费用'!$H47,0,0,1,MONTH(封面!$G$13)))</f>
        <v>0</v>
      </c>
      <c r="H47" s="117"/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45"/>
    </row>
    <row r="48" spans="1:21" s="15" customFormat="1">
      <c r="A48" s="159"/>
      <c r="B48" s="144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/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45"/>
    </row>
    <row r="49" spans="1:21" s="15" customForma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/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/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25.5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/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/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>
      <c r="A53" s="160"/>
      <c r="B53" s="152"/>
      <c r="C53" s="48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>
        <f ca="1">SUM(OFFSET($H53,0,0,1,MONTH(封面!$G$13)))-SUM(OFFSET('2018预算管理费用'!$H53,0,0,1,MONTH(封面!$G$13)))</f>
        <v>0</v>
      </c>
      <c r="H53" s="117"/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45"/>
    </row>
    <row r="54" spans="1:21" s="15" customForma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/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>
      <c r="A55" s="160"/>
      <c r="B55" s="145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/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>
      <c r="A56" s="160"/>
      <c r="B56" s="145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/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>
      <c r="A57" s="161" t="s">
        <v>64</v>
      </c>
      <c r="B57" s="144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/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>
      <c r="A58" s="161"/>
      <c r="B58" s="145" t="s">
        <v>171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/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/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/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>
      <c r="A61" s="161"/>
      <c r="B61" s="145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/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45"/>
    </row>
    <row r="62" spans="1:21" s="15" customFormat="1">
      <c r="A62" s="161"/>
      <c r="B62" s="144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/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/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/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/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/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/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/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25"/>
    </row>
    <row r="69" spans="1:21" s="15" customFormat="1">
      <c r="A69" s="156"/>
      <c r="B69" s="157"/>
      <c r="C69" s="48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>
        <f ca="1">SUM(OFFSET($H69,0,0,1,MONTH(封面!$G$13)))-SUM(OFFSET('2018预算管理费用'!$H69,0,0,1,MONTH(封面!$G$13)))</f>
        <v>0</v>
      </c>
      <c r="H69" s="117"/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125"/>
    </row>
    <row r="70" spans="1:21" s="15" customFormat="1">
      <c r="A70" s="156"/>
      <c r="B70" s="145" t="s">
        <v>83</v>
      </c>
      <c r="C70" s="48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>
        <f ca="1">SUM(OFFSET($H70,0,0,1,MONTH(封面!$G$13)))-SUM(OFFSET('2018预算管理费用'!$H70,0,0,1,MONTH(封面!$G$13)))</f>
        <v>0</v>
      </c>
      <c r="H70" s="117"/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45"/>
    </row>
    <row r="71" spans="1:21" s="15" customFormat="1">
      <c r="A71" s="156"/>
      <c r="B71" s="145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/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104" si="1">SUM(H71:S71)</f>
        <v>0</v>
      </c>
      <c r="U71" s="45"/>
    </row>
    <row r="72" spans="1:21" s="15" customFormat="1">
      <c r="A72" s="156"/>
      <c r="B72" s="145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/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/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/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>
      <c r="A75" s="156"/>
      <c r="B75" s="145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/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>
      <c r="A76" s="151" t="s">
        <v>92</v>
      </c>
      <c r="B76" s="144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/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45"/>
    </row>
    <row r="77" spans="1:21" s="15" customForma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/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/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45"/>
    </row>
    <row r="79" spans="1:21" s="15" customFormat="1">
      <c r="A79" s="151"/>
      <c r="B79" s="144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/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>
      <c r="A80" s="153" t="s">
        <v>98</v>
      </c>
      <c r="B80" s="144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/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144" t="s">
        <v>225</v>
      </c>
      <c r="C81" s="45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>
        <f ca="1">SUM(OFFSET($H81,0,0,1,MONTH(封面!$G$13)))-SUM(OFFSET('2018预算管理费用'!$H81,0,0,1,MONTH(封面!$G$13)))</f>
        <v>0</v>
      </c>
      <c r="H81" s="117"/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/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0</v>
      </c>
      <c r="E83" s="117">
        <f ca="1">OFFSET($H83,0,MONTH(封面!$G$13)-1,)-OFFSET('2018预算管理费用'!$H83,0,MONTH(封面!$G$13)-1,)</f>
        <v>0</v>
      </c>
      <c r="F83" s="117">
        <f ca="1">+SUM(OFFSET($H83,0,0,1,MONTH(封面!$G$13)))</f>
        <v>0</v>
      </c>
      <c r="G83" s="117">
        <f ca="1">SUM(OFFSET($H83,0,0,1,MONTH(封面!$G$13)))-SUM(OFFSET('2018预算管理费用'!$H83,0,0,1,MONTH(封面!$G$13)))</f>
        <v>0</v>
      </c>
      <c r="H83" s="117"/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0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/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144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/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144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/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144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/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144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/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144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/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144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/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144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/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144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/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150" t="s">
        <v>119</v>
      </c>
      <c r="B93" s="150"/>
      <c r="C93" s="150"/>
      <c r="D93" s="117">
        <f ca="1">+SUM(D6:D92)</f>
        <v>0</v>
      </c>
      <c r="E93" s="117">
        <f t="shared" ref="E93:G93" ca="1" si="2">+SUM(E6:E92)</f>
        <v>0</v>
      </c>
      <c r="F93" s="117">
        <f t="shared" ca="1" si="2"/>
        <v>0</v>
      </c>
      <c r="G93" s="117">
        <f t="shared" ca="1" si="2"/>
        <v>0</v>
      </c>
      <c r="H93" s="118">
        <f t="shared" ref="H93:T93" si="3">SUM(H6:H92)</f>
        <v>0</v>
      </c>
      <c r="I93" s="118">
        <f t="shared" si="3"/>
        <v>0</v>
      </c>
      <c r="J93" s="118">
        <f t="shared" si="3"/>
        <v>0</v>
      </c>
      <c r="K93" s="118">
        <f t="shared" si="3"/>
        <v>0</v>
      </c>
      <c r="L93" s="118">
        <f t="shared" si="3"/>
        <v>0</v>
      </c>
      <c r="M93" s="118">
        <f>SUM(M6:M92)</f>
        <v>0</v>
      </c>
      <c r="N93" s="118">
        <f t="shared" si="3"/>
        <v>0</v>
      </c>
      <c r="O93" s="118">
        <f t="shared" si="3"/>
        <v>0</v>
      </c>
      <c r="P93" s="118">
        <f t="shared" si="3"/>
        <v>0</v>
      </c>
      <c r="Q93" s="118">
        <f t="shared" si="3"/>
        <v>0</v>
      </c>
      <c r="R93" s="118">
        <f t="shared" si="3"/>
        <v>0</v>
      </c>
      <c r="S93" s="118">
        <f t="shared" si="3"/>
        <v>0</v>
      </c>
      <c r="T93" s="118">
        <f t="shared" si="3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>
        <f ca="1">OFFSET($H94,0,MONTH(封面!$G$13)-1,)-OFFSET('2018预算管理费用'!$H94,0,MONTH(封面!$G$13)-1,)</f>
        <v>0</v>
      </c>
      <c r="F94" s="117">
        <f ca="1">+SUM(OFFSET($H94,0,0,1,MONTH(封面!$G$13)))</f>
        <v>0</v>
      </c>
      <c r="G94" s="117">
        <f ca="1">SUM(OFFSET($H94,0,0,1,MONTH(封面!$G$13)))-SUM(OFFSET('2018预算管理费用'!$H94,0,0,1,MONTH(封面!$G$13)))</f>
        <v>0</v>
      </c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46"/>
      <c r="B95" s="88" t="s">
        <v>256</v>
      </c>
      <c r="C95" s="147"/>
      <c r="D95" s="117">
        <f ca="1">OFFSET($H95,0,MONTH(封面!$G$13)-1,)</f>
        <v>0</v>
      </c>
      <c r="E95" s="117">
        <f ca="1">OFFSET($H95,0,MONTH(封面!$G$13)-1,)-OFFSET('2018预算管理费用'!$H95,0,MONTH(封面!$G$13)-1,)</f>
        <v>0</v>
      </c>
      <c r="F95" s="117">
        <f ca="1">+SUM(OFFSET($H95,0,0,1,MONTH(封面!$G$13)))</f>
        <v>0</v>
      </c>
      <c r="G95" s="117">
        <f ca="1">SUM(OFFSET($H95,0,0,1,MONTH(封面!$G$13)))-SUM(OFFSET('2018预算管理费用'!$H95,0,0,1,MONTH(封面!$G$13)))</f>
        <v>0</v>
      </c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136</v>
      </c>
      <c r="B96" s="206"/>
      <c r="C96" s="207"/>
      <c r="D96" s="117">
        <f ca="1">OFFSET($H96,0,MONTH(封面!$G$13)-1,)</f>
        <v>0</v>
      </c>
      <c r="E96" s="117">
        <f ca="1">OFFSET($H96,0,MONTH(封面!$G$13)-1,)-OFFSET('2018预算管理费用'!$H96,0,MONTH(封面!$G$13)-1,)</f>
        <v>0</v>
      </c>
      <c r="F96" s="117">
        <f ca="1">+SUM(OFFSET($H96,0,0,1,MONTH(封面!$G$13)))</f>
        <v>0</v>
      </c>
      <c r="G96" s="117">
        <f ca="1">SUM(OFFSET($H96,0,0,1,MONTH(封面!$G$13)))-SUM(OFFSET('2018预算管理费用'!$H96,0,0,1,MONTH(封面!$G$13)))</f>
        <v>0</v>
      </c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146"/>
      <c r="B97" s="88" t="s">
        <v>256</v>
      </c>
      <c r="C97" s="147"/>
      <c r="D97" s="117">
        <f ca="1">OFFSET($H97,0,MONTH(封面!$G$13)-1,)</f>
        <v>0</v>
      </c>
      <c r="E97" s="117">
        <f ca="1">OFFSET($H97,0,MONTH(封面!$G$13)-1,)-OFFSET('2018预算管理费用'!$H97,0,MONTH(封面!$G$13)-1,)</f>
        <v>0</v>
      </c>
      <c r="F97" s="117">
        <f ca="1">+SUM(OFFSET($H97,0,0,1,MONTH(封面!$G$13)))</f>
        <v>0</v>
      </c>
      <c r="G97" s="117">
        <f ca="1">SUM(OFFSET($H97,0,0,1,MONTH(封面!$G$13)))-SUM(OFFSET('2018预算管理费用'!$H97,0,0,1,MONTH(封面!$G$13)))</f>
        <v>0</v>
      </c>
      <c r="H97" s="117"/>
      <c r="I97" s="117"/>
      <c r="J97" s="117"/>
      <c r="K97" s="117"/>
      <c r="L97" s="117"/>
      <c r="M97" s="117"/>
      <c r="N97" s="122"/>
      <c r="O97" s="124"/>
      <c r="P97" s="124"/>
      <c r="Q97" s="124"/>
      <c r="R97" s="124"/>
      <c r="S97" s="124"/>
      <c r="T97" s="118">
        <f t="shared" si="1"/>
        <v>0</v>
      </c>
      <c r="U97" s="38"/>
    </row>
    <row r="98" spans="1:21" s="32" customFormat="1">
      <c r="A98" s="205" t="s">
        <v>515</v>
      </c>
      <c r="B98" s="206"/>
      <c r="C98" s="207"/>
      <c r="D98" s="117">
        <f ca="1">OFFSET($H98,0,MONTH(封面!$G$13)-1,)</f>
        <v>0</v>
      </c>
      <c r="E98" s="117">
        <f ca="1">OFFSET($H98,0,MONTH(封面!$G$13)-1,)-OFFSET('2018预算管理费用'!$H98,0,MONTH(封面!$G$13)-1,)</f>
        <v>0</v>
      </c>
      <c r="F98" s="117">
        <f ca="1">+SUM(OFFSET($H98,0,0,1,MONTH(封面!$G$13)))</f>
        <v>0</v>
      </c>
      <c r="G98" s="117">
        <f ca="1">SUM(OFFSET($H98,0,0,1,MONTH(封面!$G$13)))-SUM(OFFSET('2018预算管理费用'!$H98,0,0,1,MONTH(封面!$G$13)))</f>
        <v>0</v>
      </c>
      <c r="H98" s="117">
        <f t="shared" ref="H98:L98" si="4">+H93</f>
        <v>0</v>
      </c>
      <c r="I98" s="117">
        <f t="shared" si="4"/>
        <v>0</v>
      </c>
      <c r="J98" s="117">
        <f t="shared" si="4"/>
        <v>0</v>
      </c>
      <c r="K98" s="117">
        <f t="shared" si="4"/>
        <v>0</v>
      </c>
      <c r="L98" s="117">
        <f t="shared" si="4"/>
        <v>0</v>
      </c>
      <c r="M98" s="117">
        <f>+M93</f>
        <v>0</v>
      </c>
      <c r="N98" s="117">
        <f>+N93</f>
        <v>0</v>
      </c>
      <c r="O98" s="117">
        <f>+O93</f>
        <v>0</v>
      </c>
      <c r="P98" s="117">
        <f>+P93</f>
        <v>0</v>
      </c>
      <c r="Q98" s="117">
        <f>+Q93</f>
        <v>0</v>
      </c>
      <c r="R98" s="117">
        <f t="shared" ref="R98:S98" si="5">+R93</f>
        <v>0</v>
      </c>
      <c r="S98" s="117">
        <f t="shared" si="5"/>
        <v>0</v>
      </c>
      <c r="T98" s="118">
        <f t="shared" si="1"/>
        <v>0</v>
      </c>
      <c r="U98" s="90"/>
    </row>
    <row r="99" spans="1:21" s="32" customFormat="1" ht="12.75">
      <c r="A99" s="146"/>
      <c r="B99" s="88" t="s">
        <v>516</v>
      </c>
      <c r="C99" s="147"/>
      <c r="D99" s="117">
        <f ca="1">OFFSET($H99,0,MONTH(封面!$G$13)-1,)</f>
        <v>0</v>
      </c>
      <c r="E99" s="117">
        <f ca="1">OFFSET($H99,0,MONTH(封面!$G$13)-1,)-OFFSET('2018预算管理费用'!$H99,0,MONTH(封面!$G$13)-1,)</f>
        <v>0</v>
      </c>
      <c r="F99" s="117">
        <f ca="1">+SUM(OFFSET($H99,0,0,1,MONTH(封面!$G$13)))</f>
        <v>0</v>
      </c>
      <c r="G99" s="117">
        <f ca="1">SUM(OFFSET($H99,0,0,1,MONTH(封面!$G$13)))-SUM(OFFSET('2018预算管理费用'!$H99,0,0,1,MONTH(封面!$G$13)))</f>
        <v>0</v>
      </c>
      <c r="H99" s="117">
        <f>+H69</f>
        <v>0</v>
      </c>
      <c r="I99" s="117">
        <f t="shared" ref="I99:S99" si="6">+I69</f>
        <v>0</v>
      </c>
      <c r="J99" s="117">
        <f t="shared" si="6"/>
        <v>0</v>
      </c>
      <c r="K99" s="117">
        <f t="shared" si="6"/>
        <v>0</v>
      </c>
      <c r="L99" s="117">
        <f t="shared" si="6"/>
        <v>0</v>
      </c>
      <c r="M99" s="117">
        <f t="shared" si="6"/>
        <v>0</v>
      </c>
      <c r="N99" s="117">
        <f t="shared" si="6"/>
        <v>0</v>
      </c>
      <c r="O99" s="117">
        <f t="shared" si="6"/>
        <v>0</v>
      </c>
      <c r="P99" s="117">
        <f t="shared" si="6"/>
        <v>0</v>
      </c>
      <c r="Q99" s="117">
        <f t="shared" si="6"/>
        <v>0</v>
      </c>
      <c r="R99" s="117">
        <f t="shared" si="6"/>
        <v>0</v>
      </c>
      <c r="S99" s="117">
        <f t="shared" si="6"/>
        <v>0</v>
      </c>
      <c r="T99" s="118">
        <f t="shared" si="1"/>
        <v>0</v>
      </c>
      <c r="U99" s="38"/>
    </row>
    <row r="100" spans="1:21" s="32" customFormat="1">
      <c r="A100" s="205" t="s">
        <v>517</v>
      </c>
      <c r="B100" s="206"/>
      <c r="C100" s="207"/>
      <c r="D100" s="117">
        <f ca="1">OFFSET($H100,0,MONTH(封面!$G$13)-1,)</f>
        <v>0</v>
      </c>
      <c r="E100" s="117">
        <f ca="1">OFFSET($H100,0,MONTH(封面!$G$13)-1,)-OFFSET('2018预算管理费用'!$H100,0,MONTH(封面!$G$13)-1,)</f>
        <v>0</v>
      </c>
      <c r="F100" s="117">
        <f ca="1">+SUM(OFFSET($H100,0,0,1,MONTH(封面!$G$13)))</f>
        <v>0</v>
      </c>
      <c r="G100" s="117">
        <f ca="1">SUM(OFFSET($H100,0,0,1,MONTH(封面!$G$13)))-SUM(OFFSET('2018预算管理费用'!$H100,0,0,1,MONTH(封面!$G$13)))</f>
        <v>0</v>
      </c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8">
        <f t="shared" si="1"/>
        <v>0</v>
      </c>
      <c r="U100" s="90"/>
    </row>
    <row r="101" spans="1:21" s="32" customFormat="1" ht="12.75">
      <c r="A101" s="146"/>
      <c r="B101" s="88" t="s">
        <v>256</v>
      </c>
      <c r="C101" s="147"/>
      <c r="D101" s="117">
        <f ca="1">OFFSET($H101,0,MONTH(封面!$G$13)-1,)</f>
        <v>0</v>
      </c>
      <c r="E101" s="117">
        <f ca="1">OFFSET($H101,0,MONTH(封面!$G$13)-1,)-OFFSET('2018预算管理费用'!$H101,0,MONTH(封面!$G$13)-1,)</f>
        <v>0</v>
      </c>
      <c r="F101" s="117">
        <f ca="1">+SUM(OFFSET($H101,0,0,1,MONTH(封面!$G$13)))</f>
        <v>0</v>
      </c>
      <c r="G101" s="117">
        <f ca="1">SUM(OFFSET($H101,0,0,1,MONTH(封面!$G$13)))-SUM(OFFSET('2018预算管理费用'!$H101,0,0,1,MONTH(封面!$G$13)))</f>
        <v>0</v>
      </c>
      <c r="H101" s="117"/>
      <c r="I101" s="117"/>
      <c r="J101" s="117"/>
      <c r="K101" s="117"/>
      <c r="L101" s="117"/>
      <c r="M101" s="117"/>
      <c r="N101" s="122"/>
      <c r="O101" s="124"/>
      <c r="P101" s="124"/>
      <c r="Q101" s="124"/>
      <c r="R101" s="124"/>
      <c r="S101" s="124"/>
      <c r="T101" s="118">
        <f t="shared" si="1"/>
        <v>0</v>
      </c>
      <c r="U101" s="38"/>
    </row>
    <row r="102" spans="1:21" s="32" customFormat="1">
      <c r="A102" s="205" t="s">
        <v>120</v>
      </c>
      <c r="B102" s="206"/>
      <c r="C102" s="207"/>
      <c r="D102" s="117">
        <f ca="1">OFFSET($H102,0,MONTH(封面!$G$13)-1,)</f>
        <v>0</v>
      </c>
      <c r="E102" s="117">
        <f ca="1">OFFSET($H102,0,MONTH(封面!$G$13)-1,)-OFFSET('2018预算管理费用'!$H102,0,MONTH(封面!$G$13)-1,)</f>
        <v>0</v>
      </c>
      <c r="F102" s="117">
        <f ca="1">+SUM(OFFSET($H102,0,0,1,MONTH(封面!$G$13)))</f>
        <v>0</v>
      </c>
      <c r="G102" s="117">
        <f ca="1">SUM(OFFSET($H102,0,0,1,MONTH(封面!$G$13)))-SUM(OFFSET('2018预算管理费用'!$H102,0,0,1,MONTH(封面!$G$13)))</f>
        <v>0</v>
      </c>
      <c r="H102" s="117"/>
      <c r="I102" s="117"/>
      <c r="J102" s="117"/>
      <c r="K102" s="117"/>
      <c r="L102" s="117"/>
      <c r="M102" s="117"/>
      <c r="N102" s="117"/>
      <c r="O102" s="117"/>
      <c r="P102" s="117"/>
      <c r="Q102" s="117">
        <v>0</v>
      </c>
      <c r="R102" s="117">
        <v>0</v>
      </c>
      <c r="S102" s="117">
        <v>0</v>
      </c>
      <c r="T102" s="117">
        <v>0</v>
      </c>
      <c r="U102" s="90"/>
    </row>
    <row r="103" spans="1:21" s="32" customFormat="1" ht="12.75">
      <c r="A103" s="146"/>
      <c r="B103" s="88" t="s">
        <v>256</v>
      </c>
      <c r="C103" s="147"/>
      <c r="D103" s="117">
        <f ca="1">OFFSET($H103,0,MONTH(封面!$G$13)-1,)</f>
        <v>0</v>
      </c>
      <c r="E103" s="117">
        <f ca="1">OFFSET($H103,0,MONTH(封面!$G$13)-1,)-OFFSET('2018预算管理费用'!$H103,0,MONTH(封面!$G$13)-1,)</f>
        <v>0</v>
      </c>
      <c r="F103" s="117">
        <f ca="1">+SUM(OFFSET($H103,0,0,1,MONTH(封面!$G$13)))</f>
        <v>0</v>
      </c>
      <c r="G103" s="117">
        <f ca="1">SUM(OFFSET($H103,0,0,1,MONTH(封面!$G$13)))-SUM(OFFSET('2018预算管理费用'!$H103,0,0,1,MONTH(封面!$G$13)))</f>
        <v>0</v>
      </c>
      <c r="H103" s="117"/>
      <c r="I103" s="117"/>
      <c r="J103" s="117"/>
      <c r="K103" s="117"/>
      <c r="L103" s="117"/>
      <c r="M103" s="117"/>
      <c r="N103" s="117"/>
      <c r="O103" s="117"/>
      <c r="P103" s="117"/>
      <c r="Q103" s="117">
        <v>0</v>
      </c>
      <c r="R103" s="117">
        <v>0</v>
      </c>
      <c r="S103" s="117">
        <v>0</v>
      </c>
      <c r="T103" s="117">
        <v>0</v>
      </c>
      <c r="U103" s="38"/>
    </row>
    <row r="104" spans="1:21" s="32" customFormat="1">
      <c r="A104" s="205" t="s">
        <v>257</v>
      </c>
      <c r="B104" s="206"/>
      <c r="C104" s="207"/>
      <c r="D104" s="117">
        <f ca="1">OFFSET($H104,0,MONTH(封面!$G$13)-1,)</f>
        <v>0</v>
      </c>
      <c r="E104" s="117">
        <f ca="1">OFFSET($H104,0,MONTH(封面!$G$13)-1,)-OFFSET('2018预算管理费用'!$H104,0,MONTH(封面!$G$13)-1,)</f>
        <v>0</v>
      </c>
      <c r="F104" s="117">
        <f ca="1">+SUM(OFFSET($H104,0,0,1,MONTH(封面!$G$13)))</f>
        <v>0</v>
      </c>
      <c r="G104" s="117">
        <f ca="1">SUM(OFFSET($H104,0,0,1,MONTH(封面!$G$13)))-SUM(OFFSET('2018预算管理费用'!$H104,0,0,1,MONTH(封面!$G$13)))</f>
        <v>0</v>
      </c>
      <c r="H104" s="117">
        <v>0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/>
      <c r="P104" s="117"/>
      <c r="Q104" s="117"/>
      <c r="R104" s="117"/>
      <c r="S104" s="117"/>
      <c r="T104" s="118">
        <f t="shared" si="1"/>
        <v>0</v>
      </c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S105" si="7">I93-SUM(I94,I96,I98,I100,I102,I104)</f>
        <v>0</v>
      </c>
      <c r="J105" s="115">
        <f t="shared" si="7"/>
        <v>0</v>
      </c>
      <c r="K105" s="115">
        <f t="shared" si="7"/>
        <v>0</v>
      </c>
      <c r="L105" s="115">
        <f t="shared" si="7"/>
        <v>0</v>
      </c>
      <c r="M105" s="115">
        <f t="shared" si="7"/>
        <v>0</v>
      </c>
      <c r="N105" s="115">
        <f t="shared" si="7"/>
        <v>0</v>
      </c>
      <c r="O105" s="115">
        <f t="shared" si="7"/>
        <v>0</v>
      </c>
      <c r="P105" s="115">
        <f t="shared" si="7"/>
        <v>0</v>
      </c>
      <c r="Q105" s="115">
        <f t="shared" si="7"/>
        <v>0</v>
      </c>
      <c r="R105" s="115">
        <f t="shared" si="7"/>
        <v>0</v>
      </c>
      <c r="S105" s="115">
        <f t="shared" si="7"/>
        <v>0</v>
      </c>
      <c r="T105" s="115">
        <f>T93-SUM(T94,T96,T98,T100,T102,T104)</f>
        <v>0</v>
      </c>
    </row>
    <row r="106" spans="1:21">
      <c r="G106" s="35"/>
      <c r="L106" s="89"/>
    </row>
    <row r="107" spans="1:21">
      <c r="A107" s="31" t="s">
        <v>123</v>
      </c>
      <c r="G107" s="35"/>
      <c r="L107" s="89"/>
    </row>
    <row r="108" spans="1:21">
      <c r="A108" s="31" t="s">
        <v>140</v>
      </c>
      <c r="G108" s="35"/>
      <c r="L108" s="89"/>
    </row>
    <row r="109" spans="1:21">
      <c r="A109" s="31" t="s">
        <v>232</v>
      </c>
      <c r="G109" s="35"/>
      <c r="I109" s="139"/>
      <c r="L109" s="89"/>
    </row>
    <row r="110" spans="1:21">
      <c r="A110" s="36"/>
      <c r="L110" s="89"/>
    </row>
    <row r="111" spans="1:21">
      <c r="L111" s="89"/>
    </row>
  </sheetData>
  <mergeCells count="41">
    <mergeCell ref="A104:C104"/>
    <mergeCell ref="A93:C93"/>
    <mergeCell ref="A94:C94"/>
    <mergeCell ref="A96:C96"/>
    <mergeCell ref="A98:C98"/>
    <mergeCell ref="A100:C100"/>
    <mergeCell ref="A102:C102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1:N1"/>
    <mergeCell ref="A4:A5"/>
    <mergeCell ref="B4:B5"/>
    <mergeCell ref="C4:C5"/>
    <mergeCell ref="D4:E4"/>
    <mergeCell ref="F4:G4"/>
    <mergeCell ref="H4:S4"/>
  </mergeCells>
  <phoneticPr fontId="10" type="noConversion"/>
  <conditionalFormatting sqref="A41:C41 U41:XFD41">
    <cfRule type="cellIs" dxfId="4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/>
  </sheetPr>
  <dimension ref="A1:AC111"/>
  <sheetViews>
    <sheetView workbookViewId="0">
      <pane xSplit="3" ySplit="5" topLeftCell="H87" activePane="bottomRight" state="frozen"/>
      <selection activeCell="D23" sqref="D23"/>
      <selection pane="topRight" activeCell="D23" sqref="D23"/>
      <selection pane="bottomLeft" activeCell="D23" sqref="D23"/>
      <selection pane="bottomRight" activeCell="M106" sqref="M10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2.25" style="55" hidden="1" customWidth="1"/>
    <col min="5" max="5" width="10.5" style="55" hidden="1" customWidth="1"/>
    <col min="6" max="6" width="11.375" style="55" hidden="1" customWidth="1"/>
    <col min="7" max="7" width="11.875" style="55" hidden="1" customWidth="1"/>
    <col min="8" max="8" width="16" style="55" customWidth="1"/>
    <col min="9" max="9" width="11.375" style="55" customWidth="1"/>
    <col min="10" max="10" width="13.625" style="55" customWidth="1"/>
    <col min="11" max="11" width="10" style="55" customWidth="1"/>
    <col min="12" max="12" width="9.875" style="55" customWidth="1"/>
    <col min="13" max="13" width="9.125" style="55" customWidth="1"/>
    <col min="14" max="15" width="12.25" style="55" customWidth="1"/>
    <col min="16" max="17" width="12.25" style="7" customWidth="1"/>
    <col min="18" max="18" width="12.625" style="7" customWidth="1"/>
    <col min="19" max="19" width="11.25" style="7" customWidth="1"/>
    <col min="20" max="20" width="14.25" style="7" customWidth="1"/>
    <col min="21" max="21" width="12" style="7" customWidth="1"/>
    <col min="22" max="22" width="16.125" style="7" customWidth="1"/>
    <col min="23" max="16384" width="9" style="7"/>
  </cols>
  <sheetData>
    <row r="1" spans="1:21" s="2" customFormat="1" ht="28.5" customHeight="1">
      <c r="A1" s="166" t="s">
        <v>231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+'2020实际管理费用'!H4:S4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0</v>
      </c>
      <c r="E6" s="117">
        <f ca="1">OFFSET($H6,0,MONTH(封面!$G$13)-1,)-OFFSET('2018预算管理费用'!$H6,0,MONTH(封面!$G$13)-1,)</f>
        <v>0</v>
      </c>
      <c r="F6" s="117">
        <f ca="1">+SUM(OFFSET($H6,0,0,1,MONTH(封面!$G$13)))</f>
        <v>0</v>
      </c>
      <c r="G6" s="117">
        <f ca="1">SUM(OFFSET($H6,0,0,1,MONTH(封面!$G$13)))-SUM(OFFSET('2018预算管理费用'!$H6,0,0,1,MONTH(封面!$G$13)))</f>
        <v>0</v>
      </c>
      <c r="H6" s="117">
        <v>0</v>
      </c>
      <c r="I6" s="117">
        <v>0</v>
      </c>
      <c r="J6" s="117">
        <v>0</v>
      </c>
      <c r="K6" s="117">
        <v>0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0</v>
      </c>
      <c r="U6" s="45"/>
    </row>
    <row r="7" spans="1:21" s="15" customFormat="1" ht="17.25" customHeight="1">
      <c r="A7" s="165"/>
      <c r="B7" s="152"/>
      <c r="C7" s="45" t="s">
        <v>419</v>
      </c>
      <c r="D7" s="117">
        <f ca="1">OFFSET($H7,0,MONTH(封面!$G$13)-1,)</f>
        <v>0</v>
      </c>
      <c r="E7" s="117">
        <f ca="1">OFFSET($H7,0,MONTH(封面!$G$13)-1,)-OFFSET('2018预算管理费用'!$H7,0,MONTH(封面!$G$13)-1,)</f>
        <v>0</v>
      </c>
      <c r="F7" s="117">
        <f ca="1">+SUM(OFFSET($H7,0,0,1,MONTH(封面!$G$13)))</f>
        <v>0</v>
      </c>
      <c r="G7" s="117">
        <f ca="1">SUM(OFFSET($H7,0,0,1,MONTH(封面!$G$13)))-SUM(OFFSET('2018预算管理费用'!$H7,0,0,1,MONTH(封面!$G$13)))</f>
        <v>0</v>
      </c>
      <c r="H7" s="117">
        <v>0</v>
      </c>
      <c r="I7" s="117">
        <v>0</v>
      </c>
      <c r="J7" s="117">
        <v>0</v>
      </c>
      <c r="K7" s="117">
        <v>0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0</v>
      </c>
      <c r="U7" s="45"/>
    </row>
    <row r="8" spans="1:21" s="15" customFormat="1" ht="17.25" customHeight="1">
      <c r="A8" s="165"/>
      <c r="B8" s="46" t="s">
        <v>151</v>
      </c>
      <c r="C8" s="45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>
        <f ca="1">SUM(OFFSET($H8,0,0,1,MONTH(封面!$G$13)))-SUM(OFFSET('2018预算管理费用'!$H8,0,0,1,MONTH(封面!$G$13)))</f>
        <v>0</v>
      </c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45"/>
    </row>
    <row r="9" spans="1:21" s="15" customFormat="1" ht="17.25" customHeight="1">
      <c r="A9" s="165"/>
      <c r="B9" s="46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 ht="17.25" customHeigh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 ht="17.25" customHeigh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45"/>
    </row>
    <row r="12" spans="1:21" s="15" customFormat="1" ht="17.25" customHeigh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 ht="17.25" customHeigh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 ht="17.25" customHeigh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0</v>
      </c>
      <c r="U14" s="45"/>
    </row>
    <row r="15" spans="1:21" s="15" customFormat="1" ht="17.25" customHeigh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 ht="17.25" customHeigh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45"/>
    </row>
    <row r="17" spans="1:21" s="15" customFormat="1" ht="17.25" customHeigh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 ht="17.25" customHeigh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25"/>
    </row>
    <row r="19" spans="1:21" s="15" customFormat="1" ht="17.25" customHeight="1">
      <c r="A19" s="165"/>
      <c r="B19" s="46" t="s">
        <v>153</v>
      </c>
      <c r="C19" s="45" t="s">
        <v>17</v>
      </c>
      <c r="D19" s="117">
        <f ca="1">OFFSET($H19,0,MONTH(封面!$G$13)-1,)</f>
        <v>0</v>
      </c>
      <c r="E19" s="117">
        <f ca="1">OFFSET($H19,0,MONTH(封面!$G$13)-1,)-OFFSET('2018预算管理费用'!$H19,0,MONTH(封面!$G$13)-1,)</f>
        <v>0</v>
      </c>
      <c r="F19" s="117">
        <f ca="1">+SUM(OFFSET($H19,0,0,1,MONTH(封面!$G$13)))</f>
        <v>0</v>
      </c>
      <c r="G19" s="117">
        <f ca="1">SUM(OFFSET($H19,0,0,1,MONTH(封面!$G$13)))-SUM(OFFSET('2018预算管理费用'!$H19,0,0,1,MONTH(封面!$G$13)))</f>
        <v>0</v>
      </c>
      <c r="H19" s="117">
        <v>0</v>
      </c>
      <c r="I19" s="117">
        <v>0</v>
      </c>
      <c r="J19" s="117">
        <v>0</v>
      </c>
      <c r="K19" s="117">
        <v>0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0</v>
      </c>
      <c r="U19" s="45"/>
    </row>
    <row r="20" spans="1:21" s="15" customFormat="1" ht="17.25" customHeight="1">
      <c r="A20" s="165"/>
      <c r="B20" s="46" t="s">
        <v>18</v>
      </c>
      <c r="C20" s="45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>
        <f ca="1">SUM(OFFSET($H20,0,0,1,MONTH(封面!$G$13)))-SUM(OFFSET('2018预算管理费用'!$H20,0,0,1,MONTH(封面!$G$13)))</f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45"/>
    </row>
    <row r="21" spans="1:21" s="15" customFormat="1" ht="17.25" customHeight="1">
      <c r="A21" s="165"/>
      <c r="B21" s="46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25"/>
    </row>
    <row r="22" spans="1:21" s="15" customFormat="1" ht="17.25" customHeight="1">
      <c r="A22" s="165"/>
      <c r="B22" s="152" t="s">
        <v>21</v>
      </c>
      <c r="C22" s="45" t="s">
        <v>22</v>
      </c>
      <c r="D22" s="117">
        <f ca="1">OFFSET($H22,0,MONTH(封面!$G$13)-1,)</f>
        <v>0</v>
      </c>
      <c r="E22" s="117">
        <f ca="1">OFFSET($H22,0,MONTH(封面!$G$13)-1,)-OFFSET('2018预算管理费用'!$H22,0,MONTH(封面!$G$13)-1,)</f>
        <v>0</v>
      </c>
      <c r="F22" s="117">
        <f ca="1">+SUM(OFFSET($H22,0,0,1,MONTH(封面!$G$13)))</f>
        <v>0</v>
      </c>
      <c r="G22" s="117">
        <f ca="1">SUM(OFFSET($H22,0,0,1,MONTH(封面!$G$13)))-SUM(OFFSET('2018预算管理费用'!$H22,0,0,1,MONTH(封面!$G$13)))</f>
        <v>0</v>
      </c>
      <c r="H22" s="117">
        <v>0</v>
      </c>
      <c r="I22" s="117">
        <v>0</v>
      </c>
      <c r="J22" s="117">
        <v>0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0</v>
      </c>
      <c r="U22" s="45"/>
    </row>
    <row r="23" spans="1:21" s="15" customFormat="1" ht="17.25" customHeight="1">
      <c r="A23" s="165"/>
      <c r="B23" s="152"/>
      <c r="C23" s="45" t="s">
        <v>23</v>
      </c>
      <c r="D23" s="117">
        <f ca="1">OFFSET($H23,0,MONTH(封面!$G$13)-1,)</f>
        <v>0</v>
      </c>
      <c r="E23" s="117">
        <f ca="1">OFFSET($H23,0,MONTH(封面!$G$13)-1,)-OFFSET('2018预算管理费用'!$H23,0,MONTH(封面!$G$13)-1,)</f>
        <v>0</v>
      </c>
      <c r="F23" s="117">
        <f ca="1">+SUM(OFFSET($H23,0,0,1,MONTH(封面!$G$13)))</f>
        <v>0</v>
      </c>
      <c r="G23" s="117">
        <f ca="1">SUM(OFFSET($H23,0,0,1,MONTH(封面!$G$13)))-SUM(OFFSET('2018预算管理费用'!$H23,0,0,1,MONTH(封面!$G$13)))</f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0</v>
      </c>
      <c r="U23" s="45"/>
    </row>
    <row r="24" spans="1:21" s="15" customFormat="1" ht="17.25" customHeight="1">
      <c r="A24" s="165"/>
      <c r="B24" s="152"/>
      <c r="C24" s="45" t="s">
        <v>24</v>
      </c>
      <c r="D24" s="117">
        <f ca="1">OFFSET($H24,0,MONTH(封面!$G$13)-1,)</f>
        <v>0</v>
      </c>
      <c r="E24" s="117">
        <f ca="1">OFFSET($H24,0,MONTH(封面!$G$13)-1,)-OFFSET('2018预算管理费用'!$H24,0,MONTH(封面!$G$13)-1,)</f>
        <v>0</v>
      </c>
      <c r="F24" s="117">
        <f ca="1">+SUM(OFFSET($H24,0,0,1,MONTH(封面!$G$13)))</f>
        <v>0</v>
      </c>
      <c r="G24" s="117">
        <f ca="1">SUM(OFFSET($H24,0,0,1,MONTH(封面!$G$13)))-SUM(OFFSET('2018预算管理费用'!$H24,0,0,1,MONTH(封面!$G$13)))</f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0</v>
      </c>
      <c r="U24" s="45"/>
    </row>
    <row r="25" spans="1:21" s="15" customFormat="1" ht="17.25" customHeight="1">
      <c r="A25" s="165"/>
      <c r="B25" s="152"/>
      <c r="C25" s="45" t="s">
        <v>25</v>
      </c>
      <c r="D25" s="117">
        <f ca="1">OFFSET($H25,0,MONTH(封面!$G$13)-1,)</f>
        <v>0</v>
      </c>
      <c r="E25" s="117">
        <f ca="1">OFFSET($H25,0,MONTH(封面!$G$13)-1,)-OFFSET('2018预算管理费用'!$H25,0,MONTH(封面!$G$13)-1,)</f>
        <v>0</v>
      </c>
      <c r="F25" s="117">
        <f ca="1">+SUM(OFFSET($H25,0,0,1,MONTH(封面!$G$13)))</f>
        <v>0</v>
      </c>
      <c r="G25" s="117">
        <f ca="1">SUM(OFFSET($H25,0,0,1,MONTH(封面!$G$13)))-SUM(OFFSET('2018预算管理费用'!$H25,0,0,1,MONTH(封面!$G$13)))</f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0</v>
      </c>
      <c r="U25" s="45"/>
    </row>
    <row r="26" spans="1:21" s="15" customFormat="1" ht="17.25" customHeight="1">
      <c r="A26" s="165"/>
      <c r="B26" s="152"/>
      <c r="C26" s="45" t="s">
        <v>26</v>
      </c>
      <c r="D26" s="117">
        <f ca="1">OFFSET($H26,0,MONTH(封面!$G$13)-1,)</f>
        <v>0</v>
      </c>
      <c r="E26" s="117">
        <f ca="1">OFFSET($H26,0,MONTH(封面!$G$13)-1,)-OFFSET('2018预算管理费用'!$H26,0,MONTH(封面!$G$13)-1,)</f>
        <v>0</v>
      </c>
      <c r="F26" s="117">
        <f ca="1">+SUM(OFFSET($H26,0,0,1,MONTH(封面!$G$13)))</f>
        <v>0</v>
      </c>
      <c r="G26" s="117">
        <f ca="1">SUM(OFFSET($H26,0,0,1,MONTH(封面!$G$13)))-SUM(OFFSET('2018预算管理费用'!$H26,0,0,1,MONTH(封面!$G$13)))</f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0</v>
      </c>
      <c r="U26" s="45"/>
    </row>
    <row r="27" spans="1:21" s="15" customFormat="1" ht="17.25" customHeight="1">
      <c r="A27" s="165"/>
      <c r="B27" s="46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 ht="17.25" customHeigh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 ht="17.25" customHeigh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>
        <v>0</v>
      </c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 ht="17.25" customHeight="1">
      <c r="A30" s="158"/>
      <c r="B30" s="46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 ht="17.25" customHeigh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 ht="17.25" customHeigh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 ht="17.25" customHeigh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>
      <c r="A34" s="158"/>
      <c r="B34" s="152" t="s">
        <v>37</v>
      </c>
      <c r="C34" s="45" t="s">
        <v>38</v>
      </c>
      <c r="D34" s="117">
        <f ca="1">OFFSET($H34,0,MONTH(封面!$G$13)-1,)</f>
        <v>1362</v>
      </c>
      <c r="E34" s="117">
        <f ca="1">OFFSET($H34,0,MONTH(封面!$G$13)-1,)-OFFSET('2018预算管理费用'!$H34,0,MONTH(封面!$G$13)-1,)</f>
        <v>1362</v>
      </c>
      <c r="F34" s="117">
        <f ca="1">+SUM(OFFSET($H34,0,0,1,MONTH(封面!$G$13)))</f>
        <v>1362</v>
      </c>
      <c r="G34" s="117">
        <f ca="1">SUM(OFFSET($H34,0,0,1,MONTH(封面!$G$13)))-SUM(OFFSET('2018预算管理费用'!$H34,0,0,1,MONTH(封面!$G$13)))</f>
        <v>1362</v>
      </c>
      <c r="H34" s="117">
        <v>1362</v>
      </c>
      <c r="I34" s="117">
        <v>0</v>
      </c>
      <c r="J34" s="117">
        <v>441.5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1803.5</v>
      </c>
      <c r="U34" s="125"/>
    </row>
    <row r="35" spans="1:21" s="15" customForma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 ht="17.25" customHeight="1">
      <c r="A36" s="158"/>
      <c r="B36" s="46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25"/>
    </row>
    <row r="37" spans="1:21" s="15" customFormat="1" ht="17.25" customHeight="1">
      <c r="A37" s="158"/>
      <c r="B37" s="46" t="s">
        <v>41</v>
      </c>
      <c r="C37" s="45" t="s">
        <v>42</v>
      </c>
      <c r="D37" s="117">
        <f ca="1">OFFSET($H37,0,MONTH(封面!$G$13)-1,)</f>
        <v>8570</v>
      </c>
      <c r="E37" s="117">
        <f ca="1">OFFSET($H37,0,MONTH(封面!$G$13)-1,)-OFFSET('2018预算管理费用'!$H37,0,MONTH(封面!$G$13)-1,)</f>
        <v>8570</v>
      </c>
      <c r="F37" s="117">
        <f ca="1">+SUM(OFFSET($H37,0,0,1,MONTH(封面!$G$13)))</f>
        <v>8570</v>
      </c>
      <c r="G37" s="117">
        <f ca="1">SUM(OFFSET($H37,0,0,1,MONTH(封面!$G$13)))-SUM(OFFSET('2018预算管理费用'!$H37,0,0,1,MONTH(封面!$G$13)))</f>
        <v>8570</v>
      </c>
      <c r="H37" s="117">
        <v>8570</v>
      </c>
      <c r="I37" s="117">
        <v>0</v>
      </c>
      <c r="J37" s="117">
        <v>0</v>
      </c>
      <c r="K37" s="117">
        <v>-4110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4460</v>
      </c>
      <c r="U37" s="125"/>
    </row>
    <row r="38" spans="1:21" s="15" customFormat="1" ht="17.25" customHeigh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 ht="17.25" customHeigh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 ht="17.25" customHeight="1">
      <c r="A40" s="158"/>
      <c r="B40" s="46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 ht="17.25" customHeigh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 ht="17.25" customHeight="1">
      <c r="A42" s="159"/>
      <c r="B42" s="46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>
        <v>0</v>
      </c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0</v>
      </c>
      <c r="U42" s="45"/>
    </row>
    <row r="43" spans="1:21" s="15" customFormat="1" ht="17.25" customHeight="1">
      <c r="A43" s="159"/>
      <c r="B43" s="46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 ht="17.25" customHeigh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45"/>
    </row>
    <row r="45" spans="1:21" s="15" customFormat="1" ht="17.25" customHeigh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 ht="17.25" customHeight="1">
      <c r="A46" s="159"/>
      <c r="B46" s="46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45"/>
    </row>
    <row r="47" spans="1:21" s="15" customFormat="1" ht="17.25" customHeight="1">
      <c r="A47" s="159"/>
      <c r="B47" s="46" t="s">
        <v>211</v>
      </c>
      <c r="C47" s="48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>
        <f ca="1">SUM(OFFSET($H47,0,0,1,MONTH(封面!$G$13)))-SUM(OFFSET('2018预算管理费用'!$H47,0,0,1,MONTH(封面!$G$13)))</f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45"/>
    </row>
    <row r="48" spans="1:21" s="15" customFormat="1" ht="17.25" customHeight="1">
      <c r="A48" s="159"/>
      <c r="B48" s="46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>
        <v>0</v>
      </c>
      <c r="I48" s="117">
        <v>0</v>
      </c>
      <c r="J48" s="117">
        <v>5504.59</v>
      </c>
      <c r="K48" s="117">
        <v>156027.78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161532.37</v>
      </c>
      <c r="U48" s="45"/>
    </row>
    <row r="49" spans="1:21" s="15" customFormat="1" ht="17.25" customHeigh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 ht="17.25" customHeigh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17.25" customHeight="1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 ht="17.25" customHeigh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 ht="17.25" customHeight="1">
      <c r="A53" s="160"/>
      <c r="B53" s="152"/>
      <c r="C53" s="48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>
        <f ca="1">SUM(OFFSET($H53,0,0,1,MONTH(封面!$G$13)))-SUM(OFFSET('2018预算管理费用'!$H53,0,0,1,MONTH(封面!$G$13)))</f>
        <v>0</v>
      </c>
      <c r="H53" s="117">
        <v>0</v>
      </c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45"/>
    </row>
    <row r="54" spans="1:21" s="15" customFormat="1" ht="17.25" customHeigh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 ht="17.25" customHeight="1">
      <c r="A55" s="160"/>
      <c r="B55" s="49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 ht="17.25" customHeight="1">
      <c r="A56" s="160"/>
      <c r="B56" s="49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 ht="17.25" customHeight="1">
      <c r="A57" s="161" t="s">
        <v>64</v>
      </c>
      <c r="B57" s="46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 ht="17.25" customHeight="1">
      <c r="A58" s="161"/>
      <c r="B58" s="49" t="s">
        <v>215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 ht="17.25" customHeigh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 ht="17.25" customHeight="1">
      <c r="A61" s="161"/>
      <c r="B61" s="49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>
        <v>0</v>
      </c>
      <c r="I61" s="117">
        <v>0</v>
      </c>
      <c r="J61" s="117">
        <v>896.96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896.96</v>
      </c>
      <c r="U61" s="45"/>
    </row>
    <row r="62" spans="1:21" s="15" customFormat="1" ht="17.25" customHeight="1">
      <c r="A62" s="161"/>
      <c r="B62" s="46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 ht="17.25" customHeigh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 ht="17.25" customHeigh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 ht="17.25" customHeigh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 ht="17.25" customHeigh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 ht="17.25" customHeigh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25"/>
    </row>
    <row r="69" spans="1:21" s="15" customFormat="1" ht="17.25" customHeight="1">
      <c r="A69" s="156"/>
      <c r="B69" s="157"/>
      <c r="C69" s="48" t="s">
        <v>82</v>
      </c>
      <c r="D69" s="117">
        <f ca="1">OFFSET($H69,0,MONTH(封面!$G$13)-1,)</f>
        <v>115328.71</v>
      </c>
      <c r="E69" s="117">
        <f ca="1">OFFSET($H69,0,MONTH(封面!$G$13)-1,)-OFFSET('2018预算管理费用'!$H69,0,MONTH(封面!$G$13)-1,)</f>
        <v>115328.71</v>
      </c>
      <c r="F69" s="117">
        <f ca="1">+SUM(OFFSET($H69,0,0,1,MONTH(封面!$G$13)))</f>
        <v>115328.71</v>
      </c>
      <c r="G69" s="117">
        <f ca="1">SUM(OFFSET($H69,0,0,1,MONTH(封面!$G$13)))-SUM(OFFSET('2018预算管理费用'!$H69,0,0,1,MONTH(封面!$G$13)))</f>
        <v>115328.71</v>
      </c>
      <c r="H69" s="117">
        <v>115328.71</v>
      </c>
      <c r="I69" s="117">
        <v>55858.400000000001</v>
      </c>
      <c r="J69" s="117">
        <v>226229.92</v>
      </c>
      <c r="K69" s="117">
        <v>263567.46999999997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660984.5</v>
      </c>
      <c r="U69" s="125"/>
    </row>
    <row r="70" spans="1:21" s="15" customFormat="1" ht="17.25" customHeight="1">
      <c r="A70" s="156"/>
      <c r="B70" s="49" t="s">
        <v>83</v>
      </c>
      <c r="C70" s="48" t="s">
        <v>84</v>
      </c>
      <c r="D70" s="117">
        <f ca="1">OFFSET($H70,0,MONTH(封面!$G$13)-1,)</f>
        <v>38</v>
      </c>
      <c r="E70" s="117">
        <f ca="1">OFFSET($H70,0,MONTH(封面!$G$13)-1,)-OFFSET('2018预算管理费用'!$H70,0,MONTH(封面!$G$13)-1,)</f>
        <v>38</v>
      </c>
      <c r="F70" s="117">
        <f ca="1">+SUM(OFFSET($H70,0,0,1,MONTH(封面!$G$13)))</f>
        <v>38</v>
      </c>
      <c r="G70" s="117">
        <f ca="1">SUM(OFFSET($H70,0,0,1,MONTH(封面!$G$13)))-SUM(OFFSET('2018预算管理费用'!$H70,0,0,1,MONTH(封面!$G$13)))</f>
        <v>38</v>
      </c>
      <c r="H70" s="117">
        <v>38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38</v>
      </c>
      <c r="U70" s="45"/>
    </row>
    <row r="71" spans="1:21" s="15" customFormat="1" ht="17.25" customHeight="1">
      <c r="A71" s="156"/>
      <c r="B71" s="49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104" si="1">SUM(H71:S71)</f>
        <v>0</v>
      </c>
      <c r="U71" s="45"/>
    </row>
    <row r="72" spans="1:21" s="15" customFormat="1" ht="17.25" customHeight="1">
      <c r="A72" s="156"/>
      <c r="B72" s="49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 ht="17.25" customHeigh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 ht="17.25" customHeigh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 ht="17.25" customHeight="1">
      <c r="A75" s="156"/>
      <c r="B75" s="49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 ht="17.25" customHeight="1">
      <c r="A76" s="151" t="s">
        <v>92</v>
      </c>
      <c r="B76" s="46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45"/>
    </row>
    <row r="77" spans="1:21" s="15" customFormat="1" ht="17.25" customHeigh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 ht="17.25" customHeigh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45"/>
    </row>
    <row r="79" spans="1:21" s="15" customFormat="1" ht="17.25" customHeight="1">
      <c r="A79" s="151"/>
      <c r="B79" s="46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 ht="17.25" customHeight="1">
      <c r="A80" s="153" t="s">
        <v>98</v>
      </c>
      <c r="B80" s="46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>
        <v>0</v>
      </c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46" t="s">
        <v>225</v>
      </c>
      <c r="C81" s="45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>
        <f ca="1">SUM(OFFSET($H81,0,0,1,MONTH(封面!$G$13)))-SUM(OFFSET('2018预算管理费用'!$H81,0,0,1,MONTH(封面!$G$13)))</f>
        <v>0</v>
      </c>
      <c r="H81" s="117">
        <v>0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0</v>
      </c>
      <c r="E83" s="117">
        <f ca="1">OFFSET($H83,0,MONTH(封面!$G$13)-1,)-OFFSET('2018预算管理费用'!$H83,0,MONTH(封面!$G$13)-1,)</f>
        <v>0</v>
      </c>
      <c r="F83" s="117">
        <f ca="1">+SUM(OFFSET($H83,0,0,1,MONTH(封面!$G$13)))</f>
        <v>0</v>
      </c>
      <c r="G83" s="117">
        <f ca="1">SUM(OFFSET($H83,0,0,1,MONTH(封面!$G$13)))-SUM(OFFSET('2018预算管理费用'!$H83,0,0,1,MONTH(封面!$G$13)))</f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0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46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46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46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46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46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46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150" t="s">
        <v>119</v>
      </c>
      <c r="B93" s="150"/>
      <c r="C93" s="150"/>
      <c r="D93" s="117">
        <f ca="1">+SUM(D6:D92)</f>
        <v>125298.71</v>
      </c>
      <c r="E93" s="117">
        <f t="shared" ref="E93:G93" ca="1" si="2">+SUM(E6:E92)</f>
        <v>125298.71</v>
      </c>
      <c r="F93" s="117">
        <f t="shared" ca="1" si="2"/>
        <v>125298.71</v>
      </c>
      <c r="G93" s="117">
        <f t="shared" ca="1" si="2"/>
        <v>125298.71</v>
      </c>
      <c r="H93" s="118">
        <f t="shared" ref="H93:T93" si="3">SUM(H6:H92)</f>
        <v>125298.71</v>
      </c>
      <c r="I93" s="118">
        <v>55858.400000000001</v>
      </c>
      <c r="J93" s="118">
        <v>233072.97</v>
      </c>
      <c r="K93" s="118">
        <v>415485.25</v>
      </c>
      <c r="L93" s="118">
        <f t="shared" si="3"/>
        <v>0</v>
      </c>
      <c r="M93" s="118">
        <f>SUM(M6:M92)</f>
        <v>0</v>
      </c>
      <c r="N93" s="118">
        <f t="shared" si="3"/>
        <v>0</v>
      </c>
      <c r="O93" s="118">
        <f t="shared" si="3"/>
        <v>0</v>
      </c>
      <c r="P93" s="118">
        <f t="shared" si="3"/>
        <v>0</v>
      </c>
      <c r="Q93" s="118">
        <f t="shared" si="3"/>
        <v>0</v>
      </c>
      <c r="R93" s="118">
        <f t="shared" si="3"/>
        <v>0</v>
      </c>
      <c r="S93" s="118">
        <f t="shared" si="3"/>
        <v>0</v>
      </c>
      <c r="T93" s="118">
        <f t="shared" si="3"/>
        <v>829715.33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>
        <f ca="1">OFFSET($H94,0,MONTH(封面!$G$13)-1,)-OFFSET('2018预算管理费用'!$H94,0,MONTH(封面!$G$13)-1,)</f>
        <v>0</v>
      </c>
      <c r="F94" s="117">
        <f ca="1">+SUM(OFFSET($H94,0,0,1,MONTH(封面!$G$13)))</f>
        <v>0</v>
      </c>
      <c r="G94" s="117">
        <f ca="1">SUM(OFFSET($H94,0,0,1,MONTH(封面!$G$13)))-SUM(OFFSET('2018预算管理费用'!$H94,0,0,1,MONTH(封面!$G$13)))</f>
        <v>0</v>
      </c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51"/>
      <c r="B95" s="88" t="s">
        <v>256</v>
      </c>
      <c r="C95" s="52"/>
      <c r="D95" s="117">
        <f ca="1">OFFSET($H95,0,MONTH(封面!$G$13)-1,)</f>
        <v>0</v>
      </c>
      <c r="E95" s="117">
        <f ca="1">OFFSET($H95,0,MONTH(封面!$G$13)-1,)-OFFSET('2018预算管理费用'!$H95,0,MONTH(封面!$G$13)-1,)</f>
        <v>0</v>
      </c>
      <c r="F95" s="117">
        <f ca="1">+SUM(OFFSET($H95,0,0,1,MONTH(封面!$G$13)))</f>
        <v>0</v>
      </c>
      <c r="G95" s="117">
        <f ca="1">SUM(OFFSET($H95,0,0,1,MONTH(封面!$G$13)))-SUM(OFFSET('2018预算管理费用'!$H95,0,0,1,MONTH(封面!$G$13)))</f>
        <v>0</v>
      </c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136</v>
      </c>
      <c r="B96" s="206"/>
      <c r="C96" s="207"/>
      <c r="D96" s="117">
        <f ca="1">OFFSET($H96,0,MONTH(封面!$G$13)-1,)</f>
        <v>0</v>
      </c>
      <c r="E96" s="117">
        <f ca="1">OFFSET($H96,0,MONTH(封面!$G$13)-1,)-OFFSET('2018预算管理费用'!$H96,0,MONTH(封面!$G$13)-1,)</f>
        <v>0</v>
      </c>
      <c r="F96" s="117">
        <f ca="1">+SUM(OFFSET($H96,0,0,1,MONTH(封面!$G$13)))</f>
        <v>0</v>
      </c>
      <c r="G96" s="117">
        <f ca="1">SUM(OFFSET($H96,0,0,1,MONTH(封面!$G$13)))-SUM(OFFSET('2018预算管理费用'!$H96,0,0,1,MONTH(封面!$G$13)))</f>
        <v>0</v>
      </c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>
        <f t="shared" si="1"/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51"/>
      <c r="B97" s="88" t="s">
        <v>256</v>
      </c>
      <c r="C97" s="52"/>
      <c r="D97" s="117">
        <f ca="1">OFFSET($H97,0,MONTH(封面!$G$13)-1,)</f>
        <v>0</v>
      </c>
      <c r="E97" s="117">
        <f ca="1">OFFSET($H97,0,MONTH(封面!$G$13)-1,)-OFFSET('2018预算管理费用'!$H97,0,MONTH(封面!$G$13)-1,)</f>
        <v>0</v>
      </c>
      <c r="F97" s="117">
        <f ca="1">+SUM(OFFSET($H97,0,0,1,MONTH(封面!$G$13)))</f>
        <v>0</v>
      </c>
      <c r="G97" s="117">
        <f ca="1">SUM(OFFSET($H97,0,0,1,MONTH(封面!$G$13)))-SUM(OFFSET('2018预算管理费用'!$H97,0,0,1,MONTH(封面!$G$13)))</f>
        <v>0</v>
      </c>
      <c r="H97" s="117"/>
      <c r="I97" s="117"/>
      <c r="J97" s="117"/>
      <c r="K97" s="117"/>
      <c r="L97" s="117"/>
      <c r="M97" s="117"/>
      <c r="N97" s="122"/>
      <c r="O97" s="124"/>
      <c r="P97" s="124"/>
      <c r="Q97" s="124"/>
      <c r="R97" s="124"/>
      <c r="S97" s="124"/>
      <c r="T97" s="118">
        <f t="shared" si="1"/>
        <v>0</v>
      </c>
      <c r="U97" s="38"/>
    </row>
    <row r="98" spans="1:21" s="32" customFormat="1" ht="15" customHeight="1">
      <c r="A98" s="205" t="s">
        <v>515</v>
      </c>
      <c r="B98" s="206"/>
      <c r="C98" s="207"/>
      <c r="D98" s="117">
        <f ca="1">OFFSET($H98,0,MONTH(封面!$G$13)-1,)</f>
        <v>125298.71</v>
      </c>
      <c r="E98" s="117">
        <f ca="1">OFFSET($H98,0,MONTH(封面!$G$13)-1,)-OFFSET('2018预算管理费用'!$H98,0,MONTH(封面!$G$13)-1,)</f>
        <v>125298.71</v>
      </c>
      <c r="F98" s="117">
        <f ca="1">+SUM(OFFSET($H98,0,0,1,MONTH(封面!$G$13)))</f>
        <v>125298.71</v>
      </c>
      <c r="G98" s="117">
        <f ca="1">SUM(OFFSET($H98,0,0,1,MONTH(封面!$G$13)))-SUM(OFFSET('2018预算管理费用'!$H98,0,0,1,MONTH(封面!$G$13)))</f>
        <v>125298.71</v>
      </c>
      <c r="H98" s="117">
        <f t="shared" ref="H98:L98" si="4">+H93</f>
        <v>125298.71</v>
      </c>
      <c r="I98" s="117">
        <f t="shared" si="4"/>
        <v>55858.400000000001</v>
      </c>
      <c r="J98" s="117">
        <f t="shared" si="4"/>
        <v>233072.97</v>
      </c>
      <c r="K98" s="117">
        <f t="shared" si="4"/>
        <v>415485.25</v>
      </c>
      <c r="L98" s="117">
        <f t="shared" si="4"/>
        <v>0</v>
      </c>
      <c r="M98" s="117">
        <f>+M93</f>
        <v>0</v>
      </c>
      <c r="N98" s="117">
        <f>+N93</f>
        <v>0</v>
      </c>
      <c r="O98" s="117">
        <f>+O93</f>
        <v>0</v>
      </c>
      <c r="P98" s="117">
        <f>+P93</f>
        <v>0</v>
      </c>
      <c r="Q98" s="117">
        <f>+Q93</f>
        <v>0</v>
      </c>
      <c r="R98" s="117">
        <f t="shared" ref="R98:S98" si="5">+R93</f>
        <v>0</v>
      </c>
      <c r="S98" s="117">
        <f t="shared" si="5"/>
        <v>0</v>
      </c>
      <c r="T98" s="118">
        <f t="shared" si="1"/>
        <v>829715.33000000007</v>
      </c>
      <c r="U98" s="90"/>
    </row>
    <row r="99" spans="1:21" s="32" customFormat="1" ht="15" customHeight="1">
      <c r="A99" s="132"/>
      <c r="B99" s="88" t="s">
        <v>516</v>
      </c>
      <c r="C99" s="133"/>
      <c r="D99" s="117">
        <f ca="1">OFFSET($H99,0,MONTH(封面!$G$13)-1,)</f>
        <v>115328.71</v>
      </c>
      <c r="E99" s="117">
        <f ca="1">OFFSET($H99,0,MONTH(封面!$G$13)-1,)-OFFSET('2018预算管理费用'!$H99,0,MONTH(封面!$G$13)-1,)</f>
        <v>115328.71</v>
      </c>
      <c r="F99" s="117">
        <f ca="1">+SUM(OFFSET($H99,0,0,1,MONTH(封面!$G$13)))</f>
        <v>115328.71</v>
      </c>
      <c r="G99" s="117">
        <f ca="1">SUM(OFFSET($H99,0,0,1,MONTH(封面!$G$13)))-SUM(OFFSET('2018预算管理费用'!$H99,0,0,1,MONTH(封面!$G$13)))</f>
        <v>115328.71</v>
      </c>
      <c r="H99" s="117">
        <f>+H69</f>
        <v>115328.71</v>
      </c>
      <c r="I99" s="117">
        <f t="shared" ref="I99:S99" si="6">+I69</f>
        <v>55858.400000000001</v>
      </c>
      <c r="J99" s="117">
        <f t="shared" si="6"/>
        <v>226229.92</v>
      </c>
      <c r="K99" s="117">
        <f t="shared" si="6"/>
        <v>263567.46999999997</v>
      </c>
      <c r="L99" s="117">
        <f t="shared" si="6"/>
        <v>0</v>
      </c>
      <c r="M99" s="117">
        <f t="shared" si="6"/>
        <v>0</v>
      </c>
      <c r="N99" s="117">
        <f t="shared" si="6"/>
        <v>0</v>
      </c>
      <c r="O99" s="117">
        <f t="shared" si="6"/>
        <v>0</v>
      </c>
      <c r="P99" s="117">
        <f t="shared" si="6"/>
        <v>0</v>
      </c>
      <c r="Q99" s="117">
        <f t="shared" si="6"/>
        <v>0</v>
      </c>
      <c r="R99" s="117">
        <f t="shared" si="6"/>
        <v>0</v>
      </c>
      <c r="S99" s="117">
        <f t="shared" si="6"/>
        <v>0</v>
      </c>
      <c r="T99" s="118">
        <f t="shared" si="1"/>
        <v>660984.5</v>
      </c>
      <c r="U99" s="38"/>
    </row>
    <row r="100" spans="1:21" s="32" customFormat="1" ht="15" customHeight="1">
      <c r="A100" s="205" t="s">
        <v>517</v>
      </c>
      <c r="B100" s="206"/>
      <c r="C100" s="207"/>
      <c r="D100" s="117">
        <f ca="1">OFFSET($H100,0,MONTH(封面!$G$13)-1,)</f>
        <v>0</v>
      </c>
      <c r="E100" s="117">
        <f ca="1">OFFSET($H100,0,MONTH(封面!$G$13)-1,)-OFFSET('2018预算管理费用'!$H100,0,MONTH(封面!$G$13)-1,)</f>
        <v>0</v>
      </c>
      <c r="F100" s="117">
        <f ca="1">+SUM(OFFSET($H100,0,0,1,MONTH(封面!$G$13)))</f>
        <v>0</v>
      </c>
      <c r="G100" s="117">
        <f ca="1">SUM(OFFSET($H100,0,0,1,MONTH(封面!$G$13)))-SUM(OFFSET('2018预算管理费用'!$H100,0,0,1,MONTH(封面!$G$13)))</f>
        <v>0</v>
      </c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8">
        <f t="shared" ref="T100:T101" si="7">SUM(H100:S100)</f>
        <v>0</v>
      </c>
      <c r="U100" s="90"/>
    </row>
    <row r="101" spans="1:21" s="32" customFormat="1" ht="15" customHeight="1">
      <c r="A101" s="132"/>
      <c r="B101" s="88" t="s">
        <v>256</v>
      </c>
      <c r="C101" s="133"/>
      <c r="D101" s="117">
        <f ca="1">OFFSET($H101,0,MONTH(封面!$G$13)-1,)</f>
        <v>0</v>
      </c>
      <c r="E101" s="117">
        <f ca="1">OFFSET($H101,0,MONTH(封面!$G$13)-1,)-OFFSET('2018预算管理费用'!$H101,0,MONTH(封面!$G$13)-1,)</f>
        <v>0</v>
      </c>
      <c r="F101" s="117">
        <f ca="1">+SUM(OFFSET($H101,0,0,1,MONTH(封面!$G$13)))</f>
        <v>0</v>
      </c>
      <c r="G101" s="117">
        <f ca="1">SUM(OFFSET($H101,0,0,1,MONTH(封面!$G$13)))-SUM(OFFSET('2018预算管理费用'!$H101,0,0,1,MONTH(封面!$G$13)))</f>
        <v>0</v>
      </c>
      <c r="H101" s="117"/>
      <c r="I101" s="117"/>
      <c r="J101" s="117"/>
      <c r="K101" s="117"/>
      <c r="L101" s="117"/>
      <c r="M101" s="117"/>
      <c r="N101" s="122"/>
      <c r="O101" s="124"/>
      <c r="P101" s="124"/>
      <c r="Q101" s="124"/>
      <c r="R101" s="124"/>
      <c r="S101" s="124"/>
      <c r="T101" s="118">
        <f t="shared" si="7"/>
        <v>0</v>
      </c>
      <c r="U101" s="38"/>
    </row>
    <row r="102" spans="1:21" s="32" customFormat="1" ht="15" customHeight="1">
      <c r="A102" s="205" t="s">
        <v>120</v>
      </c>
      <c r="B102" s="206"/>
      <c r="C102" s="207"/>
      <c r="D102" s="117">
        <f ca="1">OFFSET($H102,0,MONTH(封面!$G$13)-1,)</f>
        <v>0</v>
      </c>
      <c r="E102" s="117">
        <f ca="1">OFFSET($H102,0,MONTH(封面!$G$13)-1,)-OFFSET('2018预算管理费用'!$H102,0,MONTH(封面!$G$13)-1,)</f>
        <v>0</v>
      </c>
      <c r="F102" s="117">
        <f ca="1">+SUM(OFFSET($H102,0,0,1,MONTH(封面!$G$13)))</f>
        <v>0</v>
      </c>
      <c r="G102" s="117">
        <f ca="1">SUM(OFFSET($H102,0,0,1,MONTH(封面!$G$13)))-SUM(OFFSET('2018预算管理费用'!$H102,0,0,1,MONTH(封面!$G$13)))</f>
        <v>0</v>
      </c>
      <c r="H102" s="117"/>
      <c r="I102" s="117"/>
      <c r="J102" s="117"/>
      <c r="K102" s="117"/>
      <c r="L102" s="117"/>
      <c r="M102" s="117"/>
      <c r="N102" s="117"/>
      <c r="O102" s="117"/>
      <c r="P102" s="117"/>
      <c r="Q102" s="117">
        <v>0</v>
      </c>
      <c r="R102" s="117">
        <v>0</v>
      </c>
      <c r="S102" s="117">
        <v>0</v>
      </c>
      <c r="T102" s="117">
        <v>0</v>
      </c>
      <c r="U102" s="90"/>
    </row>
    <row r="103" spans="1:21" s="32" customFormat="1" ht="15" customHeight="1">
      <c r="A103" s="51"/>
      <c r="B103" s="88" t="s">
        <v>256</v>
      </c>
      <c r="C103" s="52"/>
      <c r="D103" s="117">
        <f ca="1">OFFSET($H103,0,MONTH(封面!$G$13)-1,)</f>
        <v>0</v>
      </c>
      <c r="E103" s="117">
        <f ca="1">OFFSET($H103,0,MONTH(封面!$G$13)-1,)-OFFSET('2018预算管理费用'!$H103,0,MONTH(封面!$G$13)-1,)</f>
        <v>0</v>
      </c>
      <c r="F103" s="117">
        <f ca="1">+SUM(OFFSET($H103,0,0,1,MONTH(封面!$G$13)))</f>
        <v>0</v>
      </c>
      <c r="G103" s="117">
        <f ca="1">SUM(OFFSET($H103,0,0,1,MONTH(封面!$G$13)))-SUM(OFFSET('2018预算管理费用'!$H103,0,0,1,MONTH(封面!$G$13)))</f>
        <v>0</v>
      </c>
      <c r="H103" s="117"/>
      <c r="I103" s="117"/>
      <c r="J103" s="117"/>
      <c r="K103" s="117"/>
      <c r="L103" s="117"/>
      <c r="M103" s="117"/>
      <c r="N103" s="117"/>
      <c r="O103" s="117"/>
      <c r="P103" s="117"/>
      <c r="Q103" s="117">
        <v>0</v>
      </c>
      <c r="R103" s="117">
        <v>0</v>
      </c>
      <c r="S103" s="117">
        <v>0</v>
      </c>
      <c r="T103" s="117">
        <v>0</v>
      </c>
      <c r="U103" s="38"/>
    </row>
    <row r="104" spans="1:21" s="32" customFormat="1" ht="15" customHeight="1">
      <c r="A104" s="205" t="s">
        <v>257</v>
      </c>
      <c r="B104" s="206"/>
      <c r="C104" s="207"/>
      <c r="D104" s="117">
        <f ca="1">OFFSET($H104,0,MONTH(封面!$G$13)-1,)</f>
        <v>0</v>
      </c>
      <c r="E104" s="117">
        <f ca="1">OFFSET($H104,0,MONTH(封面!$G$13)-1,)-OFFSET('2018预算管理费用'!$H104,0,MONTH(封面!$G$13)-1,)</f>
        <v>0</v>
      </c>
      <c r="F104" s="117">
        <f ca="1">+SUM(OFFSET($H104,0,0,1,MONTH(封面!$G$13)))</f>
        <v>0</v>
      </c>
      <c r="G104" s="117">
        <f ca="1">SUM(OFFSET($H104,0,0,1,MONTH(封面!$G$13)))-SUM(OFFSET('2018预算管理费用'!$H104,0,0,1,MONTH(封面!$G$13)))</f>
        <v>0</v>
      </c>
      <c r="H104" s="117">
        <v>0</v>
      </c>
      <c r="I104" s="117">
        <v>0</v>
      </c>
      <c r="J104" s="117">
        <v>0</v>
      </c>
      <c r="K104" s="117">
        <v>0</v>
      </c>
      <c r="L104" s="117">
        <v>0</v>
      </c>
      <c r="M104" s="117">
        <v>0</v>
      </c>
      <c r="N104" s="117">
        <v>0</v>
      </c>
      <c r="O104" s="117"/>
      <c r="P104" s="117"/>
      <c r="Q104" s="117"/>
      <c r="R104" s="117"/>
      <c r="S104" s="117"/>
      <c r="T104" s="118">
        <f t="shared" si="1"/>
        <v>0</v>
      </c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S105" si="8">I93-SUM(I94,I96,I98,I100,I102,I104)</f>
        <v>0</v>
      </c>
      <c r="J105" s="115">
        <f t="shared" si="8"/>
        <v>0</v>
      </c>
      <c r="K105" s="115">
        <f t="shared" si="8"/>
        <v>0</v>
      </c>
      <c r="L105" s="115">
        <f t="shared" si="8"/>
        <v>0</v>
      </c>
      <c r="M105" s="115">
        <f t="shared" si="8"/>
        <v>0</v>
      </c>
      <c r="N105" s="115">
        <f t="shared" si="8"/>
        <v>0</v>
      </c>
      <c r="O105" s="115">
        <f t="shared" si="8"/>
        <v>0</v>
      </c>
      <c r="P105" s="115">
        <f t="shared" si="8"/>
        <v>0</v>
      </c>
      <c r="Q105" s="115">
        <f t="shared" si="8"/>
        <v>0</v>
      </c>
      <c r="R105" s="115">
        <f t="shared" si="8"/>
        <v>0</v>
      </c>
      <c r="S105" s="115">
        <f t="shared" si="8"/>
        <v>0</v>
      </c>
      <c r="T105" s="115">
        <f>T93-SUM(T94,T96,T98,T100,T102,T104)</f>
        <v>0</v>
      </c>
    </row>
    <row r="106" spans="1:21">
      <c r="G106" s="35"/>
      <c r="L106" s="89"/>
    </row>
    <row r="107" spans="1:21">
      <c r="A107" s="31" t="s">
        <v>123</v>
      </c>
      <c r="G107" s="35"/>
      <c r="L107" s="89"/>
    </row>
    <row r="108" spans="1:21">
      <c r="A108" s="31" t="s">
        <v>140</v>
      </c>
      <c r="G108" s="35"/>
      <c r="L108" s="89"/>
    </row>
    <row r="109" spans="1:21">
      <c r="A109" s="31" t="s">
        <v>232</v>
      </c>
      <c r="G109" s="35"/>
      <c r="I109" s="139"/>
      <c r="L109" s="89"/>
    </row>
    <row r="110" spans="1:21">
      <c r="A110" s="36"/>
      <c r="L110" s="89"/>
    </row>
    <row r="111" spans="1:21">
      <c r="L111" s="89"/>
    </row>
  </sheetData>
  <autoFilter ref="A5:AC105"/>
  <customSheetViews>
    <customSheetView guid="{D3A5671A-05DC-4910-85B5-90185A43D1DA}" hiddenColumns="1">
      <pane xSplit="3" ySplit="5" topLeftCell="H88" activePane="bottomRight" state="frozen"/>
      <selection pane="bottomRight" activeCell="L15" sqref="L15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5B69994B-EA13-486B-ABC6-63CDC6137C88}" state="hidden">
      <pane xSplit="3" ySplit="5" topLeftCell="H82" activePane="bottomRight" state="frozen"/>
      <selection pane="bottomRight" activeCell="J99" sqref="J99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4E293143-9CC2-4B82-B20E-97F0D9DBBB34}" state="hidden">
      <pane xSplit="3" ySplit="5" topLeftCell="H6" activePane="bottomRight" state="frozen"/>
      <selection pane="bottomRight" activeCell="J17" sqref="J17"/>
      <pageMargins left="0.75" right="0.75" top="1" bottom="1" header="0.5" footer="0.5"/>
      <pageSetup paperSize="9" orientation="portrait" horizontalDpi="1200" verticalDpi="1200" r:id="rId3"/>
      <headerFooter alignWithMargins="0"/>
    </customSheetView>
    <customSheetView guid="{663DC3F3-CE8C-4451-8BFF-91872309D7CA}">
      <pane xSplit="3" ySplit="5" topLeftCell="L83" activePane="bottomRight" state="frozen"/>
      <selection pane="bottomRight" activeCell="S6" sqref="S6:S92"/>
      <pageMargins left="0.75" right="0.75" top="1" bottom="1" header="0.5" footer="0.5"/>
      <pageSetup paperSize="9" orientation="portrait" horizontalDpi="1200" verticalDpi="1200" r:id="rId4"/>
      <headerFooter alignWithMargins="0"/>
    </customSheetView>
    <customSheetView guid="{83FC79E5-2621-4A43-B3FB-A097A1388D8A}">
      <pane xSplit="3" ySplit="5" topLeftCell="K47" activePane="bottomRight" state="frozen"/>
      <selection pane="bottomRight" activeCell="O65" sqref="O65"/>
      <pageMargins left="0.75" right="0.75" top="1" bottom="1" header="0.5" footer="0.5"/>
      <pageSetup paperSize="9" orientation="portrait" horizontalDpi="1200" verticalDpi="1200" r:id="rId5"/>
      <headerFooter alignWithMargins="0"/>
    </customSheetView>
    <customSheetView guid="{2BEAD394-976D-4730-A0A0-6B9EA477FA68}">
      <pane xSplit="3" ySplit="5" topLeftCell="D99" activePane="bottomRight" state="frozen"/>
      <selection pane="bottomRight" activeCell="I110" sqref="I110"/>
      <pageMargins left="0.75" right="0.75" top="1" bottom="1" header="0.5" footer="0.5"/>
      <pageSetup paperSize="9" orientation="portrait" horizontalDpi="1200" verticalDpi="1200" r:id="rId6"/>
      <headerFooter alignWithMargins="0"/>
    </customSheetView>
    <customSheetView guid="{4948553E-BE76-402B-BAA8-3966B343194D}">
      <pane xSplit="3" ySplit="5" topLeftCell="D88" activePane="bottomRight" state="frozen"/>
      <selection pane="bottomRight" activeCell="H6" sqref="H6"/>
      <pageMargins left="0.75" right="0.75" top="1" bottom="1" header="0.5" footer="0.5"/>
      <pageSetup paperSize="9" orientation="portrait" horizontalDpi="1200" verticalDpi="1200" r:id="rId7"/>
      <headerFooter alignWithMargins="0"/>
    </customSheetView>
    <customSheetView guid="{F490C797-EFD5-4E75-944C-CCCAD3866D0C}">
      <pane xSplit="3" ySplit="5" topLeftCell="G94" activePane="bottomRight" state="frozen"/>
      <selection pane="bottomRight" activeCell="N6" sqref="N6:N102"/>
      <pageMargins left="0.75" right="0.75" top="1" bottom="1" header="0.5" footer="0.5"/>
      <pageSetup paperSize="9" orientation="portrait" horizontalDpi="1200" verticalDpi="1200" r:id="rId8"/>
      <headerFooter alignWithMargins="0"/>
    </customSheetView>
    <customSheetView guid="{35971C6B-DC11-492B-B782-2EF173FCC689}">
      <pane xSplit="3" ySplit="5" topLeftCell="D85" activePane="bottomRight" state="frozen"/>
      <selection pane="bottomRight" activeCell="K103" sqref="K103"/>
      <pageMargins left="0.75" right="0.75" top="1" bottom="1" header="0.5" footer="0.5"/>
      <pageSetup paperSize="9" orientation="portrait" horizontalDpi="1200" verticalDpi="1200" r:id="rId9"/>
      <headerFooter alignWithMargins="0"/>
    </customSheetView>
    <customSheetView guid="{E9E4B59B-7C94-4F13-A87E-91DFE81D681A}">
      <pane xSplit="3" ySplit="5" topLeftCell="J77" activePane="bottomRight" state="frozen"/>
      <selection pane="bottomRight" activeCell="S93" sqref="S93"/>
      <pageMargins left="0.75" right="0.75" top="1" bottom="1" header="0.5" footer="0.5"/>
      <pageSetup paperSize="9" orientation="portrait" horizontalDpi="1200" verticalDpi="1200" r:id="rId10"/>
      <headerFooter alignWithMargins="0"/>
    </customSheetView>
    <customSheetView guid="{69310E7E-E840-482D-9BDC-79B86B058589}" state="hidden">
      <pane xSplit="3" ySplit="5" topLeftCell="H82" activePane="bottomRight" state="frozen"/>
      <selection pane="bottomRight" activeCell="J99" sqref="J99"/>
      <pageMargins left="0.75" right="0.75" top="1" bottom="1" header="0.5" footer="0.5"/>
      <pageSetup paperSize="9" orientation="portrait" horizontalDpi="1200" verticalDpi="1200" r:id="rId11"/>
      <headerFooter alignWithMargins="0"/>
    </customSheetView>
  </customSheetViews>
  <mergeCells count="41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102:C102"/>
    <mergeCell ref="A98:C98"/>
    <mergeCell ref="A100:C100"/>
  </mergeCells>
  <phoneticPr fontId="10" type="noConversion"/>
  <conditionalFormatting sqref="A41:C41 U41:XFD41">
    <cfRule type="cellIs" dxfId="3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88" activePane="bottomRight" state="frozen"/>
      <selection activeCell="Q13" sqref="Q13"/>
      <selection pane="topRight" activeCell="Q13" sqref="Q13"/>
      <selection pane="bottomLeft" activeCell="Q13" sqref="Q13"/>
      <selection pane="bottomRight" activeCell="S110" sqref="S110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</row>
    <row r="4" spans="1:21" s="8" customForma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529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>
      <c r="A61" s="161"/>
      <c r="B61" s="64" t="s">
        <v>173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>
      <c r="A62" s="161"/>
      <c r="B62" s="65" t="s">
        <v>70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393</v>
      </c>
      <c r="C91" s="48" t="s">
        <v>393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394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150" t="s">
        <v>395</v>
      </c>
      <c r="B93" s="150"/>
      <c r="C93" s="15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400</v>
      </c>
      <c r="B94" s="206"/>
      <c r="C94" s="207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91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8" t="s">
        <v>402</v>
      </c>
      <c r="C95" s="6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91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401</v>
      </c>
      <c r="B96" s="206"/>
      <c r="C96" s="207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91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8" t="s">
        <v>402</v>
      </c>
      <c r="C97" s="6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93"/>
      <c r="O97" s="99"/>
      <c r="P97" s="99"/>
      <c r="Q97" s="99"/>
      <c r="R97" s="99"/>
      <c r="S97" s="99"/>
      <c r="T97" s="91"/>
      <c r="U97" s="38"/>
    </row>
    <row r="98" spans="1:21" s="32" customFormat="1">
      <c r="A98" s="205" t="s">
        <v>515</v>
      </c>
      <c r="B98" s="206"/>
      <c r="C98" s="207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91"/>
      <c r="U98" s="90"/>
    </row>
    <row r="99" spans="1:21" s="32" customFormat="1" ht="12.75">
      <c r="A99" s="132"/>
      <c r="B99" s="88" t="s">
        <v>516</v>
      </c>
      <c r="C99" s="13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93"/>
      <c r="O99" s="99"/>
      <c r="P99" s="99"/>
      <c r="Q99" s="99"/>
      <c r="R99" s="99"/>
      <c r="S99" s="99"/>
      <c r="T99" s="91"/>
      <c r="U99" s="38"/>
    </row>
    <row r="100" spans="1:21" s="32" customFormat="1">
      <c r="A100" s="205" t="s">
        <v>517</v>
      </c>
      <c r="B100" s="206"/>
      <c r="C100" s="207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91"/>
      <c r="U100" s="90"/>
    </row>
    <row r="101" spans="1:21" s="32" customFormat="1" ht="12.75">
      <c r="A101" s="132"/>
      <c r="B101" s="88" t="s">
        <v>402</v>
      </c>
      <c r="C101" s="13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93"/>
      <c r="O101" s="99"/>
      <c r="P101" s="99"/>
      <c r="Q101" s="99"/>
      <c r="R101" s="99"/>
      <c r="S101" s="99"/>
      <c r="T101" s="91"/>
      <c r="U101" s="38"/>
    </row>
    <row r="102" spans="1:21" s="32" customFormat="1">
      <c r="A102" s="205" t="s">
        <v>397</v>
      </c>
      <c r="B102" s="206"/>
      <c r="C102" s="207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91">
        <f>SUM(H102:S102)</f>
        <v>0</v>
      </c>
      <c r="U102" s="90"/>
    </row>
    <row r="103" spans="1:21" s="32" customFormat="1" ht="12.75">
      <c r="A103" s="62"/>
      <c r="B103" s="88" t="s">
        <v>402</v>
      </c>
      <c r="C103" s="63"/>
      <c r="D103" s="83"/>
      <c r="E103" s="83"/>
      <c r="F103" s="83"/>
      <c r="G103" s="83"/>
      <c r="H103" s="83">
        <f>H68+H69</f>
        <v>0</v>
      </c>
      <c r="I103" s="83">
        <f t="shared" ref="I103:S103" si="3">I68+I69</f>
        <v>0</v>
      </c>
      <c r="J103" s="83">
        <f t="shared" si="3"/>
        <v>0</v>
      </c>
      <c r="K103" s="83">
        <f t="shared" si="3"/>
        <v>0</v>
      </c>
      <c r="L103" s="83">
        <f t="shared" si="3"/>
        <v>0</v>
      </c>
      <c r="M103" s="83">
        <f t="shared" si="3"/>
        <v>0</v>
      </c>
      <c r="N103" s="83">
        <f t="shared" si="3"/>
        <v>0</v>
      </c>
      <c r="O103" s="83">
        <f t="shared" si="3"/>
        <v>0</v>
      </c>
      <c r="P103" s="83">
        <f t="shared" si="3"/>
        <v>0</v>
      </c>
      <c r="Q103" s="83">
        <f t="shared" si="3"/>
        <v>0</v>
      </c>
      <c r="R103" s="83">
        <f t="shared" si="3"/>
        <v>0</v>
      </c>
      <c r="S103" s="83">
        <f t="shared" si="3"/>
        <v>0</v>
      </c>
      <c r="T103" s="91">
        <f>SUM(H103:S103)</f>
        <v>0</v>
      </c>
      <c r="U103" s="38"/>
    </row>
    <row r="104" spans="1:21" s="32" customFormat="1">
      <c r="A104" s="205" t="s">
        <v>403</v>
      </c>
      <c r="B104" s="206"/>
      <c r="C104" s="207"/>
      <c r="D104" s="83"/>
      <c r="E104" s="83">
        <v>0</v>
      </c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91"/>
      <c r="U104" s="90"/>
    </row>
    <row r="105" spans="1:21" s="115" customFormat="1" ht="12">
      <c r="C105" s="115" t="s">
        <v>518</v>
      </c>
      <c r="H105" s="115">
        <f>H93-SUM(H94,H96,H98,H100,H102,H104)</f>
        <v>0</v>
      </c>
      <c r="I105" s="115">
        <f t="shared" ref="I105:T105" si="4">I93-SUM(I94,I96,I98,I100,I102,I104)</f>
        <v>0</v>
      </c>
      <c r="J105" s="115">
        <f t="shared" si="4"/>
        <v>0</v>
      </c>
      <c r="K105" s="115">
        <f t="shared" si="4"/>
        <v>0</v>
      </c>
      <c r="L105" s="115">
        <f t="shared" si="4"/>
        <v>0</v>
      </c>
      <c r="M105" s="115">
        <f t="shared" si="4"/>
        <v>0</v>
      </c>
      <c r="N105" s="115">
        <f t="shared" si="4"/>
        <v>0</v>
      </c>
      <c r="O105" s="115">
        <f t="shared" si="4"/>
        <v>0</v>
      </c>
      <c r="P105" s="115">
        <f t="shared" si="4"/>
        <v>0</v>
      </c>
      <c r="Q105" s="115">
        <f t="shared" si="4"/>
        <v>0</v>
      </c>
      <c r="R105" s="115">
        <f t="shared" si="4"/>
        <v>0</v>
      </c>
      <c r="S105" s="115">
        <f t="shared" si="4"/>
        <v>0</v>
      </c>
      <c r="T105" s="115">
        <f t="shared" si="4"/>
        <v>0</v>
      </c>
    </row>
    <row r="106" spans="1:21">
      <c r="G106" s="35"/>
      <c r="L106" s="89"/>
    </row>
    <row r="107" spans="1:21">
      <c r="A107" s="31" t="s">
        <v>404</v>
      </c>
      <c r="G107" s="35"/>
      <c r="L107" s="89"/>
    </row>
    <row r="108" spans="1:21">
      <c r="A108" s="31" t="s">
        <v>405</v>
      </c>
      <c r="G108" s="35"/>
      <c r="L108" s="89"/>
    </row>
    <row r="109" spans="1:21">
      <c r="A109" s="31" t="s">
        <v>406</v>
      </c>
      <c r="G109" s="35"/>
      <c r="L109" s="89"/>
    </row>
    <row r="110" spans="1:21">
      <c r="A110" s="36"/>
      <c r="L110" s="89"/>
    </row>
    <row r="111" spans="1:21">
      <c r="L111" s="89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6" type="noConversion"/>
  <conditionalFormatting sqref="A41:C41">
    <cfRule type="cellIs" dxfId="2" priority="2" stopIfTrue="1" operator="equal">
      <formula>"no"</formula>
    </cfRule>
  </conditionalFormatting>
  <conditionalFormatting sqref="K41:L41 A41:C41 O41:S41 U41:XFD41">
    <cfRule type="cellIs" dxfId="1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83" activePane="bottomRight" state="frozen"/>
      <selection activeCell="Q105" sqref="Q105"/>
      <selection pane="topRight" activeCell="Q105" sqref="Q105"/>
      <selection pane="bottomLeft" activeCell="Q105" sqref="Q105"/>
      <selection pane="bottomRight" activeCell="E94" sqref="E94:M9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7" width="10.625" style="55" customWidth="1"/>
    <col min="8" max="9" width="10.625" style="7" customWidth="1"/>
    <col min="10" max="14" width="10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1" t="s">
        <v>263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/>
      <c r="E6" s="114"/>
      <c r="F6" s="111"/>
      <c r="G6" s="111"/>
      <c r="H6" s="114"/>
      <c r="I6" s="114"/>
      <c r="J6" s="114"/>
      <c r="K6" s="114"/>
      <c r="L6" s="114"/>
      <c r="M6" s="114"/>
      <c r="N6" s="114"/>
      <c r="O6" s="98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/>
      <c r="E7" s="114"/>
      <c r="F7" s="111"/>
      <c r="G7" s="111"/>
      <c r="H7" s="114"/>
      <c r="I7" s="114"/>
      <c r="J7" s="114"/>
      <c r="K7" s="114"/>
      <c r="L7" s="114"/>
      <c r="M7" s="114"/>
      <c r="N7" s="114"/>
      <c r="O7" s="98"/>
      <c r="P7" s="69"/>
      <c r="Q7" s="69"/>
      <c r="R7" s="69"/>
    </row>
    <row r="8" spans="1:18" s="15" customFormat="1" ht="17.25" customHeight="1">
      <c r="A8" s="165"/>
      <c r="B8" s="65" t="s">
        <v>151</v>
      </c>
      <c r="C8" s="45" t="s">
        <v>5</v>
      </c>
      <c r="D8" s="114"/>
      <c r="E8" s="114"/>
      <c r="F8" s="111"/>
      <c r="G8" s="111"/>
      <c r="H8" s="114"/>
      <c r="I8" s="114"/>
      <c r="J8" s="114"/>
      <c r="K8" s="114"/>
      <c r="L8" s="114"/>
      <c r="M8" s="114"/>
      <c r="N8" s="114"/>
      <c r="O8" s="98"/>
      <c r="P8" s="69"/>
      <c r="Q8" s="69"/>
      <c r="R8" s="69"/>
    </row>
    <row r="9" spans="1:18" s="15" customFormat="1" ht="17.25" customHeight="1">
      <c r="A9" s="165"/>
      <c r="B9" s="65" t="s">
        <v>6</v>
      </c>
      <c r="C9" s="45" t="s">
        <v>7</v>
      </c>
      <c r="D9" s="114"/>
      <c r="E9" s="114"/>
      <c r="F9" s="111"/>
      <c r="G9" s="111"/>
      <c r="H9" s="114"/>
      <c r="I9" s="114"/>
      <c r="J9" s="114"/>
      <c r="K9" s="114"/>
      <c r="L9" s="114"/>
      <c r="M9" s="114"/>
      <c r="N9" s="114"/>
      <c r="O9" s="98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/>
      <c r="E10" s="114"/>
      <c r="F10" s="111"/>
      <c r="G10" s="111"/>
      <c r="H10" s="114"/>
      <c r="I10" s="114"/>
      <c r="J10" s="114"/>
      <c r="K10" s="114"/>
      <c r="L10" s="114"/>
      <c r="M10" s="114"/>
      <c r="N10" s="114"/>
      <c r="O10" s="98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/>
      <c r="E11" s="114"/>
      <c r="F11" s="111"/>
      <c r="G11" s="111"/>
      <c r="H11" s="114"/>
      <c r="I11" s="114"/>
      <c r="J11" s="114"/>
      <c r="K11" s="114"/>
      <c r="L11" s="114"/>
      <c r="M11" s="114"/>
      <c r="N11" s="114"/>
      <c r="O11" s="98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/>
      <c r="E12" s="114"/>
      <c r="F12" s="111"/>
      <c r="G12" s="111"/>
      <c r="H12" s="114"/>
      <c r="I12" s="114"/>
      <c r="J12" s="114"/>
      <c r="K12" s="114"/>
      <c r="L12" s="114"/>
      <c r="M12" s="114"/>
      <c r="N12" s="114"/>
      <c r="O12" s="98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/>
      <c r="E13" s="114"/>
      <c r="F13" s="111"/>
      <c r="G13" s="111"/>
      <c r="H13" s="114"/>
      <c r="I13" s="114"/>
      <c r="J13" s="114"/>
      <c r="K13" s="114"/>
      <c r="L13" s="114"/>
      <c r="M13" s="114"/>
      <c r="N13" s="114"/>
      <c r="O13" s="98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/>
      <c r="E14" s="114"/>
      <c r="F14" s="111"/>
      <c r="G14" s="111"/>
      <c r="H14" s="114"/>
      <c r="I14" s="114"/>
      <c r="J14" s="114"/>
      <c r="K14" s="114"/>
      <c r="L14" s="114"/>
      <c r="M14" s="114"/>
      <c r="N14" s="114"/>
      <c r="O14" s="98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/>
      <c r="E15" s="114"/>
      <c r="F15" s="111"/>
      <c r="G15" s="111"/>
      <c r="H15" s="114"/>
      <c r="I15" s="114"/>
      <c r="J15" s="114"/>
      <c r="K15" s="114"/>
      <c r="L15" s="114"/>
      <c r="M15" s="114"/>
      <c r="N15" s="114"/>
      <c r="O15" s="98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/>
      <c r="E16" s="114"/>
      <c r="F16" s="111"/>
      <c r="G16" s="111"/>
      <c r="H16" s="114"/>
      <c r="I16" s="114"/>
      <c r="J16" s="114"/>
      <c r="K16" s="114"/>
      <c r="L16" s="114"/>
      <c r="M16" s="114"/>
      <c r="N16" s="114"/>
      <c r="O16" s="98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/>
      <c r="E17" s="114"/>
      <c r="F17" s="111"/>
      <c r="G17" s="111"/>
      <c r="H17" s="114"/>
      <c r="I17" s="114"/>
      <c r="J17" s="114"/>
      <c r="K17" s="114"/>
      <c r="L17" s="114"/>
      <c r="M17" s="114"/>
      <c r="N17" s="114"/>
      <c r="O17" s="98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/>
      <c r="E18" s="114"/>
      <c r="F18" s="111"/>
      <c r="G18" s="111"/>
      <c r="H18" s="114"/>
      <c r="I18" s="114"/>
      <c r="J18" s="114"/>
      <c r="K18" s="114"/>
      <c r="L18" s="114"/>
      <c r="M18" s="114"/>
      <c r="N18" s="114"/>
      <c r="O18" s="98"/>
      <c r="P18" s="69"/>
      <c r="Q18" s="69"/>
      <c r="R18" s="69"/>
    </row>
    <row r="19" spans="1:18" s="15" customFormat="1" ht="17.25" customHeight="1">
      <c r="A19" s="165"/>
      <c r="B19" s="65" t="s">
        <v>153</v>
      </c>
      <c r="C19" s="45" t="s">
        <v>17</v>
      </c>
      <c r="D19" s="114"/>
      <c r="E19" s="114"/>
      <c r="F19" s="111"/>
      <c r="G19" s="111"/>
      <c r="H19" s="114"/>
      <c r="I19" s="114"/>
      <c r="J19" s="114"/>
      <c r="K19" s="114"/>
      <c r="L19" s="114"/>
      <c r="M19" s="114"/>
      <c r="N19" s="114"/>
      <c r="O19" s="98"/>
      <c r="P19" s="69"/>
      <c r="Q19" s="69"/>
      <c r="R19" s="69"/>
    </row>
    <row r="20" spans="1:18" s="15" customFormat="1" ht="17.25" customHeight="1">
      <c r="A20" s="165"/>
      <c r="B20" s="65" t="s">
        <v>18</v>
      </c>
      <c r="C20" s="45" t="s">
        <v>19</v>
      </c>
      <c r="D20" s="114"/>
      <c r="E20" s="114"/>
      <c r="F20" s="111"/>
      <c r="G20" s="111"/>
      <c r="H20" s="114"/>
      <c r="I20" s="114"/>
      <c r="J20" s="114"/>
      <c r="K20" s="114"/>
      <c r="L20" s="114"/>
      <c r="M20" s="114"/>
      <c r="N20" s="114"/>
      <c r="O20" s="98"/>
      <c r="P20" s="69"/>
      <c r="Q20" s="69"/>
      <c r="R20" s="69"/>
    </row>
    <row r="21" spans="1:18" s="15" customFormat="1" ht="17.25" customHeight="1">
      <c r="A21" s="165"/>
      <c r="B21" s="65" t="s">
        <v>154</v>
      </c>
      <c r="C21" s="45" t="s">
        <v>20</v>
      </c>
      <c r="D21" s="114"/>
      <c r="E21" s="114"/>
      <c r="F21" s="111"/>
      <c r="G21" s="111"/>
      <c r="H21" s="114"/>
      <c r="I21" s="114"/>
      <c r="J21" s="114"/>
      <c r="K21" s="114"/>
      <c r="L21" s="114"/>
      <c r="M21" s="114"/>
      <c r="N21" s="114"/>
      <c r="O21" s="98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/>
      <c r="E22" s="114"/>
      <c r="F22" s="111"/>
      <c r="G22" s="111"/>
      <c r="H22" s="114"/>
      <c r="I22" s="114"/>
      <c r="J22" s="114"/>
      <c r="K22" s="114"/>
      <c r="L22" s="114"/>
      <c r="M22" s="114"/>
      <c r="N22" s="114"/>
      <c r="O22" s="98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/>
      <c r="E23" s="114"/>
      <c r="F23" s="111"/>
      <c r="G23" s="111"/>
      <c r="H23" s="114"/>
      <c r="I23" s="114"/>
      <c r="J23" s="114"/>
      <c r="K23" s="114"/>
      <c r="L23" s="114"/>
      <c r="M23" s="114"/>
      <c r="N23" s="114"/>
      <c r="O23" s="98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/>
      <c r="E24" s="114"/>
      <c r="F24" s="111"/>
      <c r="G24" s="111"/>
      <c r="H24" s="114"/>
      <c r="I24" s="114"/>
      <c r="J24" s="114"/>
      <c r="K24" s="114"/>
      <c r="L24" s="114"/>
      <c r="M24" s="114"/>
      <c r="N24" s="114"/>
      <c r="O24" s="98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/>
      <c r="E25" s="114"/>
      <c r="F25" s="111"/>
      <c r="G25" s="111"/>
      <c r="H25" s="114"/>
      <c r="I25" s="114"/>
      <c r="J25" s="114"/>
      <c r="K25" s="114"/>
      <c r="L25" s="114"/>
      <c r="M25" s="114"/>
      <c r="N25" s="114"/>
      <c r="O25" s="98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/>
      <c r="E26" s="114"/>
      <c r="F26" s="111"/>
      <c r="G26" s="111"/>
      <c r="H26" s="114"/>
      <c r="I26" s="114"/>
      <c r="J26" s="114"/>
      <c r="K26" s="114"/>
      <c r="L26" s="114"/>
      <c r="M26" s="114"/>
      <c r="N26" s="114"/>
      <c r="O26" s="98"/>
      <c r="P26" s="69"/>
      <c r="Q26" s="69"/>
      <c r="R26" s="69"/>
    </row>
    <row r="27" spans="1:18" s="15" customFormat="1" ht="17.25" customHeight="1">
      <c r="A27" s="165"/>
      <c r="B27" s="65" t="s">
        <v>27</v>
      </c>
      <c r="C27" s="45" t="s">
        <v>28</v>
      </c>
      <c r="D27" s="114"/>
      <c r="E27" s="114"/>
      <c r="F27" s="111"/>
      <c r="G27" s="111"/>
      <c r="H27" s="114"/>
      <c r="I27" s="114"/>
      <c r="J27" s="114"/>
      <c r="K27" s="114"/>
      <c r="L27" s="114"/>
      <c r="M27" s="114"/>
      <c r="N27" s="114"/>
      <c r="O27" s="98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/>
      <c r="E28" s="114"/>
      <c r="F28" s="111"/>
      <c r="G28" s="111"/>
      <c r="H28" s="114"/>
      <c r="I28" s="114"/>
      <c r="J28" s="114"/>
      <c r="K28" s="114"/>
      <c r="L28" s="114"/>
      <c r="M28" s="114"/>
      <c r="N28" s="114"/>
      <c r="O28" s="98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/>
      <c r="E29" s="114"/>
      <c r="F29" s="111"/>
      <c r="G29" s="111"/>
      <c r="H29" s="114"/>
      <c r="I29" s="114"/>
      <c r="J29" s="114"/>
      <c r="K29" s="114"/>
      <c r="L29" s="114"/>
      <c r="M29" s="114"/>
      <c r="N29" s="114"/>
      <c r="O29" s="98"/>
      <c r="P29" s="69"/>
      <c r="Q29" s="69"/>
      <c r="R29" s="69"/>
    </row>
    <row r="30" spans="1:18" s="15" customFormat="1" ht="17.25" customHeight="1">
      <c r="A30" s="158"/>
      <c r="B30" s="65" t="s">
        <v>32</v>
      </c>
      <c r="C30" s="45" t="s">
        <v>33</v>
      </c>
      <c r="D30" s="114"/>
      <c r="E30" s="114"/>
      <c r="F30" s="111"/>
      <c r="G30" s="111"/>
      <c r="H30" s="114"/>
      <c r="I30" s="114"/>
      <c r="J30" s="114"/>
      <c r="K30" s="114"/>
      <c r="L30" s="114"/>
      <c r="M30" s="114"/>
      <c r="N30" s="114"/>
      <c r="O30" s="98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/>
      <c r="E31" s="114"/>
      <c r="F31" s="111"/>
      <c r="G31" s="111"/>
      <c r="H31" s="114"/>
      <c r="I31" s="114"/>
      <c r="J31" s="114"/>
      <c r="K31" s="114"/>
      <c r="L31" s="114"/>
      <c r="M31" s="114"/>
      <c r="N31" s="114"/>
      <c r="O31" s="98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/>
      <c r="E32" s="114"/>
      <c r="F32" s="111"/>
      <c r="G32" s="111"/>
      <c r="H32" s="114"/>
      <c r="I32" s="114"/>
      <c r="J32" s="114"/>
      <c r="K32" s="114"/>
      <c r="L32" s="114"/>
      <c r="M32" s="114"/>
      <c r="N32" s="114"/>
      <c r="O32" s="98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/>
      <c r="E33" s="114"/>
      <c r="F33" s="111"/>
      <c r="G33" s="111"/>
      <c r="H33" s="114"/>
      <c r="I33" s="114"/>
      <c r="J33" s="114"/>
      <c r="K33" s="114"/>
      <c r="L33" s="114"/>
      <c r="M33" s="114"/>
      <c r="N33" s="114"/>
      <c r="O33" s="98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/>
      <c r="E34" s="114"/>
      <c r="F34" s="111"/>
      <c r="G34" s="111"/>
      <c r="H34" s="114"/>
      <c r="I34" s="114"/>
      <c r="J34" s="114"/>
      <c r="K34" s="114"/>
      <c r="L34" s="114"/>
      <c r="M34" s="114"/>
      <c r="N34" s="114"/>
      <c r="O34" s="98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/>
      <c r="E35" s="114"/>
      <c r="F35" s="111"/>
      <c r="G35" s="111"/>
      <c r="H35" s="114"/>
      <c r="I35" s="114"/>
      <c r="J35" s="114"/>
      <c r="K35" s="114"/>
      <c r="L35" s="114"/>
      <c r="M35" s="114"/>
      <c r="N35" s="114"/>
      <c r="O35" s="98"/>
      <c r="P35" s="69"/>
      <c r="Q35" s="69"/>
      <c r="R35" s="69"/>
    </row>
    <row r="36" spans="1:18" s="15" customFormat="1" ht="17.25" customHeight="1">
      <c r="A36" s="158"/>
      <c r="B36" s="65" t="s">
        <v>157</v>
      </c>
      <c r="C36" s="45" t="s">
        <v>40</v>
      </c>
      <c r="D36" s="114"/>
      <c r="E36" s="114"/>
      <c r="F36" s="111"/>
      <c r="G36" s="111"/>
      <c r="H36" s="114"/>
      <c r="I36" s="114"/>
      <c r="J36" s="114"/>
      <c r="K36" s="114"/>
      <c r="L36" s="114"/>
      <c r="M36" s="114"/>
      <c r="N36" s="114"/>
      <c r="O36" s="98"/>
      <c r="P36" s="69"/>
      <c r="Q36" s="69"/>
      <c r="R36" s="69"/>
    </row>
    <row r="37" spans="1:18" s="15" customFormat="1" ht="17.25" customHeight="1">
      <c r="A37" s="158"/>
      <c r="B37" s="65" t="s">
        <v>41</v>
      </c>
      <c r="C37" s="45" t="s">
        <v>42</v>
      </c>
      <c r="D37" s="114"/>
      <c r="E37" s="114"/>
      <c r="F37" s="111"/>
      <c r="G37" s="111"/>
      <c r="H37" s="114"/>
      <c r="I37" s="114"/>
      <c r="J37" s="114"/>
      <c r="K37" s="114"/>
      <c r="L37" s="114"/>
      <c r="M37" s="114"/>
      <c r="N37" s="114"/>
      <c r="O37" s="98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/>
      <c r="E38" s="114"/>
      <c r="F38" s="111"/>
      <c r="G38" s="111"/>
      <c r="H38" s="114"/>
      <c r="I38" s="114"/>
      <c r="J38" s="114"/>
      <c r="K38" s="114"/>
      <c r="L38" s="114"/>
      <c r="M38" s="114"/>
      <c r="N38" s="114"/>
      <c r="O38" s="98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/>
      <c r="E39" s="114"/>
      <c r="F39" s="111"/>
      <c r="G39" s="111"/>
      <c r="H39" s="114"/>
      <c r="I39" s="114"/>
      <c r="J39" s="114"/>
      <c r="K39" s="114"/>
      <c r="L39" s="114"/>
      <c r="M39" s="114"/>
      <c r="N39" s="114"/>
      <c r="O39" s="98"/>
      <c r="P39" s="69"/>
      <c r="Q39" s="69"/>
      <c r="R39" s="69"/>
    </row>
    <row r="40" spans="1:18" s="15" customFormat="1" ht="17.25" customHeight="1">
      <c r="A40" s="158"/>
      <c r="B40" s="65" t="s">
        <v>45</v>
      </c>
      <c r="C40" s="45" t="s">
        <v>46</v>
      </c>
      <c r="D40" s="114"/>
      <c r="E40" s="114"/>
      <c r="F40" s="111"/>
      <c r="G40" s="111"/>
      <c r="H40" s="114"/>
      <c r="I40" s="114"/>
      <c r="J40" s="114"/>
      <c r="K40" s="114"/>
      <c r="L40" s="114"/>
      <c r="M40" s="114"/>
      <c r="N40" s="114"/>
      <c r="O40" s="98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/>
      <c r="E41" s="114"/>
      <c r="F41" s="111"/>
      <c r="G41" s="111"/>
      <c r="H41" s="114"/>
      <c r="I41" s="114"/>
      <c r="J41" s="114"/>
      <c r="K41" s="114"/>
      <c r="L41" s="114"/>
      <c r="M41" s="114"/>
      <c r="N41" s="114"/>
      <c r="O41" s="98"/>
      <c r="P41" s="69"/>
      <c r="Q41" s="69"/>
      <c r="R41" s="69"/>
    </row>
    <row r="42" spans="1:18" s="15" customFormat="1" ht="17.25" customHeight="1">
      <c r="A42" s="159"/>
      <c r="B42" s="65" t="s">
        <v>160</v>
      </c>
      <c r="C42" s="48" t="s">
        <v>422</v>
      </c>
      <c r="D42" s="114"/>
      <c r="E42" s="114"/>
      <c r="F42" s="111"/>
      <c r="G42" s="111"/>
      <c r="H42" s="114"/>
      <c r="I42" s="114"/>
      <c r="J42" s="114"/>
      <c r="K42" s="114"/>
      <c r="L42" s="114"/>
      <c r="M42" s="114"/>
      <c r="N42" s="114"/>
      <c r="O42" s="98"/>
      <c r="P42" s="69"/>
      <c r="Q42" s="69"/>
      <c r="R42" s="69"/>
    </row>
    <row r="43" spans="1:18" s="15" customFormat="1" ht="17.25" customHeight="1">
      <c r="A43" s="159"/>
      <c r="B43" s="65" t="s">
        <v>161</v>
      </c>
      <c r="C43" s="48" t="s">
        <v>48</v>
      </c>
      <c r="D43" s="114"/>
      <c r="E43" s="114"/>
      <c r="F43" s="111"/>
      <c r="G43" s="111"/>
      <c r="H43" s="114"/>
      <c r="I43" s="114"/>
      <c r="J43" s="114"/>
      <c r="K43" s="114"/>
      <c r="L43" s="114"/>
      <c r="M43" s="114"/>
      <c r="N43" s="114"/>
      <c r="O43" s="98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/>
      <c r="E44" s="114"/>
      <c r="F44" s="111"/>
      <c r="G44" s="111"/>
      <c r="H44" s="114"/>
      <c r="I44" s="114"/>
      <c r="J44" s="114"/>
      <c r="K44" s="114"/>
      <c r="L44" s="114"/>
      <c r="M44" s="114"/>
      <c r="N44" s="114"/>
      <c r="O44" s="98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/>
      <c r="E45" s="114"/>
      <c r="F45" s="111"/>
      <c r="G45" s="111"/>
      <c r="H45" s="114"/>
      <c r="I45" s="114"/>
      <c r="J45" s="114"/>
      <c r="K45" s="114"/>
      <c r="L45" s="114"/>
      <c r="M45" s="114"/>
      <c r="N45" s="114"/>
      <c r="O45" s="98"/>
      <c r="P45" s="69"/>
      <c r="Q45" s="69"/>
      <c r="R45" s="69"/>
    </row>
    <row r="46" spans="1:18" s="15" customFormat="1" ht="17.25" customHeight="1">
      <c r="A46" s="159"/>
      <c r="B46" s="65" t="s">
        <v>51</v>
      </c>
      <c r="C46" s="48" t="s">
        <v>52</v>
      </c>
      <c r="D46" s="114"/>
      <c r="E46" s="114"/>
      <c r="F46" s="111"/>
      <c r="G46" s="111"/>
      <c r="H46" s="114"/>
      <c r="I46" s="114"/>
      <c r="J46" s="114"/>
      <c r="K46" s="114"/>
      <c r="L46" s="114"/>
      <c r="M46" s="114"/>
      <c r="N46" s="114"/>
      <c r="O46" s="98"/>
      <c r="P46" s="69"/>
      <c r="Q46" s="69"/>
      <c r="R46" s="69"/>
    </row>
    <row r="47" spans="1:18" s="15" customFormat="1" ht="17.25" customHeight="1">
      <c r="A47" s="159"/>
      <c r="B47" s="65" t="s">
        <v>162</v>
      </c>
      <c r="C47" s="48" t="s">
        <v>53</v>
      </c>
      <c r="D47" s="114"/>
      <c r="E47" s="114"/>
      <c r="F47" s="111"/>
      <c r="G47" s="111"/>
      <c r="H47" s="114"/>
      <c r="I47" s="114"/>
      <c r="J47" s="114"/>
      <c r="K47" s="114"/>
      <c r="L47" s="114"/>
      <c r="M47" s="114"/>
      <c r="N47" s="114"/>
      <c r="O47" s="98"/>
      <c r="P47" s="69"/>
      <c r="Q47" s="69"/>
      <c r="R47" s="69"/>
    </row>
    <row r="48" spans="1:18" s="15" customFormat="1" ht="17.25" customHeight="1">
      <c r="A48" s="159"/>
      <c r="B48" s="65" t="s">
        <v>54</v>
      </c>
      <c r="C48" s="48" t="s">
        <v>55</v>
      </c>
      <c r="D48" s="114"/>
      <c r="E48" s="114"/>
      <c r="F48" s="111"/>
      <c r="G48" s="111"/>
      <c r="H48" s="114"/>
      <c r="I48" s="114"/>
      <c r="J48" s="114"/>
      <c r="K48" s="114"/>
      <c r="L48" s="114"/>
      <c r="M48" s="114"/>
      <c r="N48" s="114"/>
      <c r="O48" s="98"/>
      <c r="P48" s="69"/>
      <c r="Q48" s="69"/>
      <c r="R48" s="69"/>
    </row>
    <row r="49" spans="1:18" s="15" customFormat="1" ht="17.25" customHeight="1">
      <c r="A49" s="160" t="s">
        <v>164</v>
      </c>
      <c r="B49" s="157" t="s">
        <v>165</v>
      </c>
      <c r="C49" s="48" t="s">
        <v>56</v>
      </c>
      <c r="D49" s="114"/>
      <c r="E49" s="114"/>
      <c r="F49" s="111"/>
      <c r="G49" s="111"/>
      <c r="H49" s="114"/>
      <c r="I49" s="114"/>
      <c r="J49" s="114"/>
      <c r="K49" s="114"/>
      <c r="L49" s="114"/>
      <c r="M49" s="114"/>
      <c r="N49" s="114"/>
      <c r="O49" s="98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/>
      <c r="E50" s="114"/>
      <c r="F50" s="111"/>
      <c r="G50" s="111"/>
      <c r="H50" s="114"/>
      <c r="I50" s="114"/>
      <c r="J50" s="114"/>
      <c r="K50" s="114"/>
      <c r="L50" s="114"/>
      <c r="M50" s="114"/>
      <c r="N50" s="114"/>
      <c r="O50" s="98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/>
      <c r="E51" s="114"/>
      <c r="F51" s="111"/>
      <c r="G51" s="111"/>
      <c r="H51" s="114"/>
      <c r="I51" s="114"/>
      <c r="J51" s="114"/>
      <c r="K51" s="114"/>
      <c r="L51" s="114"/>
      <c r="M51" s="114"/>
      <c r="N51" s="114"/>
      <c r="O51" s="98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/>
      <c r="E52" s="114"/>
      <c r="F52" s="111"/>
      <c r="G52" s="111"/>
      <c r="H52" s="114"/>
      <c r="I52" s="114"/>
      <c r="J52" s="114"/>
      <c r="K52" s="114"/>
      <c r="L52" s="114"/>
      <c r="M52" s="114"/>
      <c r="N52" s="114"/>
      <c r="O52" s="98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/>
      <c r="E53" s="114"/>
      <c r="F53" s="111"/>
      <c r="G53" s="111"/>
      <c r="H53" s="114"/>
      <c r="I53" s="114"/>
      <c r="J53" s="114"/>
      <c r="K53" s="114"/>
      <c r="L53" s="114"/>
      <c r="M53" s="114"/>
      <c r="N53" s="114"/>
      <c r="O53" s="98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/>
      <c r="E54" s="114"/>
      <c r="F54" s="111"/>
      <c r="G54" s="111"/>
      <c r="H54" s="114"/>
      <c r="I54" s="114"/>
      <c r="J54" s="114"/>
      <c r="K54" s="114"/>
      <c r="L54" s="114"/>
      <c r="M54" s="114"/>
      <c r="N54" s="114"/>
      <c r="O54" s="98"/>
      <c r="P54" s="69"/>
      <c r="Q54" s="69"/>
      <c r="R54" s="69"/>
    </row>
    <row r="55" spans="1:18" s="15" customFormat="1" ht="17.25" customHeight="1">
      <c r="A55" s="160"/>
      <c r="B55" s="64" t="s">
        <v>61</v>
      </c>
      <c r="C55" s="48" t="s">
        <v>62</v>
      </c>
      <c r="D55" s="114"/>
      <c r="E55" s="114"/>
      <c r="F55" s="111"/>
      <c r="G55" s="111"/>
      <c r="H55" s="114"/>
      <c r="I55" s="114"/>
      <c r="J55" s="114"/>
      <c r="K55" s="114"/>
      <c r="L55" s="114"/>
      <c r="M55" s="114"/>
      <c r="N55" s="114"/>
      <c r="O55" s="98"/>
      <c r="P55" s="69"/>
      <c r="Q55" s="69"/>
      <c r="R55" s="69"/>
    </row>
    <row r="56" spans="1:18" s="15" customFormat="1" ht="17.25" customHeight="1">
      <c r="A56" s="160"/>
      <c r="B56" s="64" t="s">
        <v>168</v>
      </c>
      <c r="C56" s="48" t="s">
        <v>63</v>
      </c>
      <c r="D56" s="114"/>
      <c r="E56" s="114"/>
      <c r="F56" s="111"/>
      <c r="G56" s="111"/>
      <c r="H56" s="114"/>
      <c r="I56" s="114"/>
      <c r="J56" s="114"/>
      <c r="K56" s="114"/>
      <c r="L56" s="114"/>
      <c r="M56" s="114"/>
      <c r="N56" s="114"/>
      <c r="O56" s="98"/>
      <c r="P56" s="69"/>
      <c r="Q56" s="69"/>
      <c r="R56" s="69"/>
    </row>
    <row r="57" spans="1:18" s="15" customFormat="1" ht="17.25" customHeight="1">
      <c r="A57" s="161" t="s">
        <v>64</v>
      </c>
      <c r="B57" s="65" t="s">
        <v>65</v>
      </c>
      <c r="C57" s="48" t="s">
        <v>66</v>
      </c>
      <c r="D57" s="114"/>
      <c r="E57" s="114"/>
      <c r="F57" s="111"/>
      <c r="G57" s="111"/>
      <c r="H57" s="114"/>
      <c r="I57" s="114"/>
      <c r="J57" s="114"/>
      <c r="K57" s="114"/>
      <c r="L57" s="114"/>
      <c r="M57" s="114"/>
      <c r="N57" s="114"/>
      <c r="O57" s="98"/>
      <c r="P57" s="69"/>
      <c r="Q57" s="69"/>
      <c r="R57" s="69"/>
    </row>
    <row r="58" spans="1:18" s="15" customFormat="1" ht="17.25" customHeight="1">
      <c r="A58" s="161"/>
      <c r="B58" s="64" t="s">
        <v>171</v>
      </c>
      <c r="C58" s="48" t="s">
        <v>67</v>
      </c>
      <c r="D58" s="114"/>
      <c r="E58" s="114"/>
      <c r="F58" s="111"/>
      <c r="G58" s="111"/>
      <c r="H58" s="114"/>
      <c r="I58" s="114"/>
      <c r="J58" s="114"/>
      <c r="K58" s="114"/>
      <c r="L58" s="114"/>
      <c r="M58" s="114"/>
      <c r="N58" s="114"/>
      <c r="O58" s="98"/>
      <c r="P58" s="69"/>
      <c r="Q58" s="69"/>
      <c r="R58" s="69"/>
    </row>
    <row r="59" spans="1:18" s="15" customFormat="1" ht="17.25" customHeight="1">
      <c r="A59" s="161"/>
      <c r="B59" s="157" t="s">
        <v>172</v>
      </c>
      <c r="C59" s="48" t="s">
        <v>68</v>
      </c>
      <c r="D59" s="114"/>
      <c r="E59" s="114"/>
      <c r="F59" s="111"/>
      <c r="G59" s="111"/>
      <c r="H59" s="114"/>
      <c r="I59" s="114"/>
      <c r="J59" s="114"/>
      <c r="K59" s="114"/>
      <c r="L59" s="114"/>
      <c r="M59" s="114"/>
      <c r="N59" s="114"/>
      <c r="O59" s="98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/>
      <c r="E60" s="114"/>
      <c r="F60" s="111"/>
      <c r="G60" s="111"/>
      <c r="H60" s="114"/>
      <c r="I60" s="114"/>
      <c r="J60" s="114"/>
      <c r="K60" s="114"/>
      <c r="L60" s="114"/>
      <c r="M60" s="114"/>
      <c r="N60" s="114"/>
      <c r="O60" s="98"/>
      <c r="P60" s="69"/>
      <c r="Q60" s="69"/>
      <c r="R60" s="69"/>
    </row>
    <row r="61" spans="1:18" s="15" customFormat="1" ht="17.25" customHeight="1">
      <c r="A61" s="161"/>
      <c r="B61" s="64" t="s">
        <v>173</v>
      </c>
      <c r="C61" s="48" t="s">
        <v>69</v>
      </c>
      <c r="D61" s="114"/>
      <c r="E61" s="114"/>
      <c r="F61" s="111"/>
      <c r="G61" s="111"/>
      <c r="H61" s="114"/>
      <c r="I61" s="114"/>
      <c r="J61" s="114"/>
      <c r="K61" s="114"/>
      <c r="L61" s="114"/>
      <c r="M61" s="114"/>
      <c r="N61" s="114"/>
      <c r="O61" s="98"/>
      <c r="P61" s="69"/>
      <c r="Q61" s="69"/>
      <c r="R61" s="69"/>
    </row>
    <row r="62" spans="1:18" s="15" customFormat="1" ht="17.25" customHeight="1">
      <c r="A62" s="161"/>
      <c r="B62" s="65" t="s">
        <v>70</v>
      </c>
      <c r="C62" s="48" t="s">
        <v>71</v>
      </c>
      <c r="D62" s="114"/>
      <c r="E62" s="114"/>
      <c r="F62" s="111"/>
      <c r="G62" s="111"/>
      <c r="H62" s="114"/>
      <c r="I62" s="114"/>
      <c r="J62" s="114"/>
      <c r="K62" s="114"/>
      <c r="L62" s="114"/>
      <c r="M62" s="114"/>
      <c r="N62" s="114"/>
      <c r="O62" s="98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/>
      <c r="E63" s="114"/>
      <c r="F63" s="111"/>
      <c r="G63" s="111"/>
      <c r="H63" s="114"/>
      <c r="I63" s="114"/>
      <c r="J63" s="114"/>
      <c r="K63" s="114"/>
      <c r="L63" s="114"/>
      <c r="M63" s="114"/>
      <c r="N63" s="114"/>
      <c r="O63" s="98"/>
      <c r="P63" s="69"/>
      <c r="Q63" s="69"/>
      <c r="R63" s="69"/>
    </row>
    <row r="64" spans="1:18" s="15" customFormat="1" ht="17.25" customHeight="1">
      <c r="A64" s="156"/>
      <c r="B64" s="47" t="s">
        <v>177</v>
      </c>
      <c r="C64" s="48" t="s">
        <v>75</v>
      </c>
      <c r="D64" s="114"/>
      <c r="E64" s="114"/>
      <c r="F64" s="111"/>
      <c r="G64" s="111"/>
      <c r="H64" s="114"/>
      <c r="I64" s="114"/>
      <c r="J64" s="114"/>
      <c r="K64" s="114"/>
      <c r="L64" s="114"/>
      <c r="M64" s="114"/>
      <c r="N64" s="114"/>
      <c r="O64" s="98"/>
      <c r="P64" s="69"/>
      <c r="Q64" s="69"/>
      <c r="R64" s="69"/>
    </row>
    <row r="65" spans="1:18" s="15" customFormat="1" ht="17.25" customHeight="1">
      <c r="A65" s="156"/>
      <c r="B65" s="47" t="s">
        <v>178</v>
      </c>
      <c r="C65" s="48" t="s">
        <v>76</v>
      </c>
      <c r="D65" s="114"/>
      <c r="E65" s="114"/>
      <c r="F65" s="111"/>
      <c r="G65" s="111"/>
      <c r="H65" s="114"/>
      <c r="I65" s="114"/>
      <c r="J65" s="114"/>
      <c r="K65" s="114"/>
      <c r="L65" s="114"/>
      <c r="M65" s="114"/>
      <c r="N65" s="114"/>
      <c r="O65" s="98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/>
      <c r="E66" s="114"/>
      <c r="F66" s="111"/>
      <c r="G66" s="111"/>
      <c r="H66" s="114"/>
      <c r="I66" s="114"/>
      <c r="J66" s="114"/>
      <c r="K66" s="114"/>
      <c r="L66" s="114"/>
      <c r="M66" s="114"/>
      <c r="N66" s="114"/>
      <c r="O66" s="98"/>
      <c r="P66" s="69"/>
      <c r="Q66" s="69"/>
      <c r="R66" s="69"/>
    </row>
    <row r="67" spans="1:18" s="15" customFormat="1" ht="17.25" customHeight="1">
      <c r="A67" s="156"/>
      <c r="B67" s="47" t="s">
        <v>180</v>
      </c>
      <c r="C67" s="48" t="s">
        <v>79</v>
      </c>
      <c r="D67" s="114"/>
      <c r="E67" s="114"/>
      <c r="F67" s="111"/>
      <c r="G67" s="111"/>
      <c r="H67" s="114"/>
      <c r="I67" s="114"/>
      <c r="J67" s="114"/>
      <c r="K67" s="114"/>
      <c r="L67" s="114"/>
      <c r="M67" s="114"/>
      <c r="N67" s="114"/>
      <c r="O67" s="98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/>
      <c r="E68" s="114"/>
      <c r="F68" s="111"/>
      <c r="G68" s="111"/>
      <c r="H68" s="114"/>
      <c r="I68" s="114"/>
      <c r="J68" s="114"/>
      <c r="K68" s="114"/>
      <c r="L68" s="114"/>
      <c r="M68" s="114"/>
      <c r="N68" s="114"/>
      <c r="O68" s="98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/>
      <c r="E69" s="114"/>
      <c r="F69" s="111"/>
      <c r="G69" s="111"/>
      <c r="H69" s="114"/>
      <c r="I69" s="114"/>
      <c r="J69" s="114"/>
      <c r="K69" s="114"/>
      <c r="L69" s="114"/>
      <c r="M69" s="114"/>
      <c r="N69" s="114"/>
      <c r="O69" s="98"/>
      <c r="P69" s="69"/>
      <c r="Q69" s="69"/>
      <c r="R69" s="69"/>
    </row>
    <row r="70" spans="1:18" s="15" customFormat="1" ht="17.25" customHeight="1">
      <c r="A70" s="156"/>
      <c r="B70" s="64" t="s">
        <v>83</v>
      </c>
      <c r="C70" s="48" t="s">
        <v>84</v>
      </c>
      <c r="D70" s="114"/>
      <c r="E70" s="114"/>
      <c r="F70" s="111"/>
      <c r="G70" s="111"/>
      <c r="H70" s="114"/>
      <c r="I70" s="114"/>
      <c r="J70" s="114"/>
      <c r="K70" s="114"/>
      <c r="L70" s="114"/>
      <c r="M70" s="114"/>
      <c r="N70" s="114"/>
      <c r="O70" s="98"/>
      <c r="P70" s="69"/>
      <c r="Q70" s="69"/>
      <c r="R70" s="69"/>
    </row>
    <row r="71" spans="1:18" s="15" customFormat="1" ht="17.25" customHeight="1">
      <c r="A71" s="156"/>
      <c r="B71" s="64" t="s">
        <v>183</v>
      </c>
      <c r="C71" s="48" t="s">
        <v>85</v>
      </c>
      <c r="D71" s="114"/>
      <c r="E71" s="114"/>
      <c r="F71" s="111"/>
      <c r="G71" s="111"/>
      <c r="H71" s="114"/>
      <c r="I71" s="114"/>
      <c r="J71" s="114"/>
      <c r="K71" s="114"/>
      <c r="L71" s="114"/>
      <c r="M71" s="114"/>
      <c r="N71" s="114"/>
      <c r="O71" s="98"/>
      <c r="P71" s="69"/>
      <c r="Q71" s="69"/>
      <c r="R71" s="69"/>
    </row>
    <row r="72" spans="1:18" s="15" customFormat="1" ht="17.25" customHeight="1">
      <c r="A72" s="156"/>
      <c r="B72" s="64" t="s">
        <v>184</v>
      </c>
      <c r="C72" s="48" t="s">
        <v>86</v>
      </c>
      <c r="D72" s="114"/>
      <c r="E72" s="114"/>
      <c r="F72" s="111"/>
      <c r="G72" s="111"/>
      <c r="H72" s="114"/>
      <c r="I72" s="114"/>
      <c r="J72" s="114"/>
      <c r="K72" s="114"/>
      <c r="L72" s="114"/>
      <c r="M72" s="114"/>
      <c r="N72" s="114"/>
      <c r="O72" s="98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/>
      <c r="E73" s="114"/>
      <c r="F73" s="111"/>
      <c r="G73" s="111"/>
      <c r="H73" s="114"/>
      <c r="I73" s="114"/>
      <c r="J73" s="114"/>
      <c r="K73" s="114"/>
      <c r="L73" s="114"/>
      <c r="M73" s="114"/>
      <c r="N73" s="114"/>
      <c r="O73" s="98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/>
      <c r="E74" s="114"/>
      <c r="F74" s="111"/>
      <c r="G74" s="111"/>
      <c r="H74" s="114"/>
      <c r="I74" s="114"/>
      <c r="J74" s="114"/>
      <c r="K74" s="114"/>
      <c r="L74" s="114"/>
      <c r="M74" s="114"/>
      <c r="N74" s="114"/>
      <c r="O74" s="98"/>
      <c r="P74" s="69"/>
      <c r="Q74" s="69"/>
      <c r="R74" s="69"/>
    </row>
    <row r="75" spans="1:18" s="15" customFormat="1" ht="17.25" customHeight="1">
      <c r="A75" s="156"/>
      <c r="B75" s="64" t="s">
        <v>90</v>
      </c>
      <c r="C75" s="48" t="s">
        <v>91</v>
      </c>
      <c r="D75" s="114"/>
      <c r="E75" s="114"/>
      <c r="F75" s="111"/>
      <c r="G75" s="111"/>
      <c r="H75" s="114"/>
      <c r="I75" s="114"/>
      <c r="J75" s="114"/>
      <c r="K75" s="114"/>
      <c r="L75" s="114"/>
      <c r="M75" s="114"/>
      <c r="N75" s="114"/>
      <c r="O75" s="98"/>
      <c r="P75" s="69"/>
      <c r="Q75" s="69"/>
      <c r="R75" s="69"/>
    </row>
    <row r="76" spans="1:18" s="15" customFormat="1" ht="17.25" customHeight="1">
      <c r="A76" s="151" t="s">
        <v>92</v>
      </c>
      <c r="B76" s="65" t="s">
        <v>188</v>
      </c>
      <c r="C76" s="48" t="s">
        <v>93</v>
      </c>
      <c r="D76" s="114"/>
      <c r="E76" s="114"/>
      <c r="F76" s="111"/>
      <c r="G76" s="111"/>
      <c r="H76" s="114"/>
      <c r="I76" s="114"/>
      <c r="J76" s="114"/>
      <c r="K76" s="114"/>
      <c r="L76" s="114"/>
      <c r="M76" s="114"/>
      <c r="N76" s="114"/>
      <c r="O76" s="98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/>
      <c r="E77" s="114"/>
      <c r="F77" s="111"/>
      <c r="G77" s="111"/>
      <c r="H77" s="114"/>
      <c r="I77" s="114"/>
      <c r="J77" s="114"/>
      <c r="K77" s="114"/>
      <c r="L77" s="114"/>
      <c r="M77" s="114"/>
      <c r="N77" s="114"/>
      <c r="O77" s="98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/>
      <c r="E78" s="114"/>
      <c r="F78" s="111"/>
      <c r="G78" s="111"/>
      <c r="H78" s="114"/>
      <c r="I78" s="114"/>
      <c r="J78" s="114"/>
      <c r="K78" s="114"/>
      <c r="L78" s="114"/>
      <c r="M78" s="114"/>
      <c r="N78" s="114"/>
      <c r="O78" s="98"/>
      <c r="P78" s="69"/>
      <c r="Q78" s="69"/>
      <c r="R78" s="69"/>
    </row>
    <row r="79" spans="1:18" s="15" customFormat="1" ht="17.25" customHeight="1">
      <c r="A79" s="151"/>
      <c r="B79" s="65" t="s">
        <v>190</v>
      </c>
      <c r="C79" s="48" t="s">
        <v>97</v>
      </c>
      <c r="D79" s="114"/>
      <c r="E79" s="114"/>
      <c r="F79" s="111"/>
      <c r="G79" s="111"/>
      <c r="H79" s="114"/>
      <c r="I79" s="114"/>
      <c r="J79" s="114"/>
      <c r="K79" s="114"/>
      <c r="L79" s="114"/>
      <c r="M79" s="114"/>
      <c r="N79" s="114"/>
      <c r="O79" s="98"/>
      <c r="P79" s="69"/>
      <c r="Q79" s="69"/>
      <c r="R79" s="69"/>
    </row>
    <row r="80" spans="1:18" s="15" customFormat="1" ht="17.25" customHeight="1">
      <c r="A80" s="153" t="s">
        <v>98</v>
      </c>
      <c r="B80" s="65" t="s">
        <v>99</v>
      </c>
      <c r="C80" s="48" t="s">
        <v>100</v>
      </c>
      <c r="D80" s="114"/>
      <c r="E80" s="114"/>
      <c r="F80" s="111"/>
      <c r="G80" s="111"/>
      <c r="H80" s="114"/>
      <c r="I80" s="114"/>
      <c r="J80" s="114"/>
      <c r="K80" s="114"/>
      <c r="L80" s="114"/>
      <c r="M80" s="114"/>
      <c r="N80" s="114"/>
      <c r="O80" s="98"/>
      <c r="P80" s="69"/>
      <c r="Q80" s="69"/>
      <c r="R80" s="69"/>
    </row>
    <row r="81" spans="1:18" s="15" customFormat="1" ht="17.25" customHeight="1">
      <c r="A81" s="153"/>
      <c r="B81" s="65" t="s">
        <v>193</v>
      </c>
      <c r="C81" s="45" t="s">
        <v>101</v>
      </c>
      <c r="D81" s="114"/>
      <c r="E81" s="114"/>
      <c r="F81" s="111"/>
      <c r="G81" s="111"/>
      <c r="H81" s="114"/>
      <c r="I81" s="114"/>
      <c r="J81" s="114"/>
      <c r="K81" s="114"/>
      <c r="L81" s="114"/>
      <c r="M81" s="114"/>
      <c r="N81" s="114"/>
      <c r="O81" s="98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/>
      <c r="E82" s="114"/>
      <c r="F82" s="111"/>
      <c r="G82" s="111"/>
      <c r="H82" s="114"/>
      <c r="I82" s="114"/>
      <c r="J82" s="114"/>
      <c r="K82" s="114"/>
      <c r="L82" s="114"/>
      <c r="M82" s="114"/>
      <c r="N82" s="114"/>
      <c r="O82" s="98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/>
      <c r="E83" s="114"/>
      <c r="F83" s="111"/>
      <c r="G83" s="111"/>
      <c r="H83" s="114"/>
      <c r="I83" s="114"/>
      <c r="J83" s="114"/>
      <c r="K83" s="114"/>
      <c r="L83" s="114"/>
      <c r="M83" s="114"/>
      <c r="N83" s="114"/>
      <c r="O83" s="98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/>
      <c r="E84" s="114"/>
      <c r="F84" s="111"/>
      <c r="G84" s="111"/>
      <c r="H84" s="114"/>
      <c r="I84" s="114"/>
      <c r="J84" s="114"/>
      <c r="K84" s="114"/>
      <c r="L84" s="114"/>
      <c r="M84" s="114"/>
      <c r="N84" s="114"/>
      <c r="O84" s="98"/>
      <c r="P84" s="69"/>
      <c r="Q84" s="69"/>
      <c r="R84" s="69"/>
    </row>
    <row r="85" spans="1:18" s="15" customFormat="1" ht="17.25" customHeight="1">
      <c r="A85" s="153"/>
      <c r="B85" s="65" t="s">
        <v>106</v>
      </c>
      <c r="C85" s="48" t="s">
        <v>107</v>
      </c>
      <c r="D85" s="114"/>
      <c r="E85" s="114"/>
      <c r="F85" s="111"/>
      <c r="G85" s="111"/>
      <c r="H85" s="114"/>
      <c r="I85" s="114"/>
      <c r="J85" s="114"/>
      <c r="K85" s="114"/>
      <c r="L85" s="114"/>
      <c r="M85" s="114"/>
      <c r="N85" s="114"/>
      <c r="O85" s="98"/>
      <c r="P85" s="69"/>
      <c r="Q85" s="69"/>
      <c r="R85" s="69"/>
    </row>
    <row r="86" spans="1:18" s="15" customFormat="1" ht="17.25" customHeight="1">
      <c r="A86" s="154" t="s">
        <v>108</v>
      </c>
      <c r="B86" s="65" t="s">
        <v>109</v>
      </c>
      <c r="C86" s="48" t="s">
        <v>110</v>
      </c>
      <c r="D86" s="114"/>
      <c r="E86" s="114"/>
      <c r="F86" s="111"/>
      <c r="G86" s="111"/>
      <c r="H86" s="114"/>
      <c r="I86" s="114"/>
      <c r="J86" s="114"/>
      <c r="K86" s="114"/>
      <c r="L86" s="114"/>
      <c r="M86" s="114"/>
      <c r="N86" s="114"/>
      <c r="O86" s="98"/>
      <c r="P86" s="69"/>
      <c r="Q86" s="69"/>
      <c r="R86" s="69"/>
    </row>
    <row r="87" spans="1:18" s="15" customFormat="1" ht="17.25" customHeight="1">
      <c r="A87" s="154"/>
      <c r="B87" s="65" t="s">
        <v>111</v>
      </c>
      <c r="C87" s="48" t="s">
        <v>112</v>
      </c>
      <c r="D87" s="114"/>
      <c r="E87" s="114"/>
      <c r="F87" s="111"/>
      <c r="G87" s="111"/>
      <c r="H87" s="114"/>
      <c r="I87" s="114"/>
      <c r="J87" s="114"/>
      <c r="K87" s="114"/>
      <c r="L87" s="114"/>
      <c r="M87" s="114"/>
      <c r="N87" s="114"/>
      <c r="O87" s="98"/>
      <c r="P87" s="69"/>
      <c r="Q87" s="69"/>
      <c r="R87" s="69"/>
    </row>
    <row r="88" spans="1:18" s="15" customFormat="1" ht="17.25" customHeight="1">
      <c r="A88" s="154"/>
      <c r="B88" s="65" t="s">
        <v>113</v>
      </c>
      <c r="C88" s="48" t="s">
        <v>114</v>
      </c>
      <c r="D88" s="114"/>
      <c r="E88" s="114"/>
      <c r="F88" s="111"/>
      <c r="G88" s="111"/>
      <c r="H88" s="114"/>
      <c r="I88" s="114"/>
      <c r="J88" s="114"/>
      <c r="K88" s="114"/>
      <c r="L88" s="114"/>
      <c r="M88" s="114"/>
      <c r="N88" s="114"/>
      <c r="O88" s="98"/>
      <c r="P88" s="69"/>
      <c r="Q88" s="69"/>
      <c r="R88" s="69"/>
    </row>
    <row r="89" spans="1:18" s="15" customFormat="1" ht="17.25" customHeight="1">
      <c r="A89" s="154"/>
      <c r="B89" s="65" t="s">
        <v>200</v>
      </c>
      <c r="C89" s="48" t="s">
        <v>115</v>
      </c>
      <c r="D89" s="114"/>
      <c r="E89" s="114"/>
      <c r="F89" s="111"/>
      <c r="G89" s="111"/>
      <c r="H89" s="114"/>
      <c r="I89" s="114"/>
      <c r="J89" s="114"/>
      <c r="K89" s="114"/>
      <c r="L89" s="114"/>
      <c r="M89" s="114"/>
      <c r="N89" s="114"/>
      <c r="O89" s="98"/>
      <c r="P89" s="69"/>
      <c r="Q89" s="69"/>
      <c r="R89" s="69"/>
    </row>
    <row r="90" spans="1:18" s="15" customFormat="1" ht="17.25" customHeight="1">
      <c r="A90" s="155" t="s">
        <v>116</v>
      </c>
      <c r="B90" s="65" t="s">
        <v>202</v>
      </c>
      <c r="C90" s="48" t="s">
        <v>117</v>
      </c>
      <c r="D90" s="114"/>
      <c r="E90" s="114"/>
      <c r="F90" s="111"/>
      <c r="G90" s="111"/>
      <c r="H90" s="114"/>
      <c r="I90" s="114"/>
      <c r="J90" s="114"/>
      <c r="K90" s="114"/>
      <c r="L90" s="114"/>
      <c r="M90" s="114"/>
      <c r="N90" s="114"/>
      <c r="O90" s="98"/>
      <c r="P90" s="69"/>
      <c r="Q90" s="69"/>
      <c r="R90" s="69"/>
    </row>
    <row r="91" spans="1:18" s="15" customFormat="1" ht="17.25" customHeight="1">
      <c r="A91" s="155"/>
      <c r="B91" s="65" t="s">
        <v>203</v>
      </c>
      <c r="C91" s="48" t="s">
        <v>427</v>
      </c>
      <c r="D91" s="114"/>
      <c r="E91" s="114"/>
      <c r="F91" s="111"/>
      <c r="G91" s="111"/>
      <c r="H91" s="114"/>
      <c r="I91" s="114"/>
      <c r="J91" s="114"/>
      <c r="K91" s="114"/>
      <c r="L91" s="114"/>
      <c r="M91" s="114"/>
      <c r="N91" s="114"/>
      <c r="O91" s="98"/>
      <c r="P91" s="69"/>
      <c r="Q91" s="69"/>
      <c r="R91" s="69"/>
    </row>
    <row r="92" spans="1:18" s="15" customFormat="1" ht="17.25" customHeight="1">
      <c r="A92" s="155"/>
      <c r="B92" s="65" t="s">
        <v>118</v>
      </c>
      <c r="C92" s="48" t="s">
        <v>16</v>
      </c>
      <c r="D92" s="114"/>
      <c r="E92" s="114"/>
      <c r="F92" s="111"/>
      <c r="G92" s="111"/>
      <c r="H92" s="114"/>
      <c r="I92" s="114"/>
      <c r="J92" s="114"/>
      <c r="K92" s="114"/>
      <c r="L92" s="114"/>
      <c r="M92" s="114"/>
      <c r="N92" s="114"/>
      <c r="O92" s="98"/>
      <c r="P92" s="69"/>
      <c r="Q92" s="69"/>
      <c r="R92" s="69"/>
    </row>
    <row r="93" spans="1:18" s="31" customFormat="1" ht="15" customHeight="1">
      <c r="A93" s="208" t="s">
        <v>119</v>
      </c>
      <c r="B93" s="209"/>
      <c r="C93" s="210"/>
      <c r="D93" s="112">
        <f>SUM(D6:D92)</f>
        <v>0</v>
      </c>
      <c r="E93" s="112">
        <f>SUM(E6:E92)</f>
        <v>0</v>
      </c>
      <c r="F93" s="112">
        <f t="shared" ref="F93:N93" si="0">SUM(F6:F92)</f>
        <v>0</v>
      </c>
      <c r="G93" s="112">
        <f t="shared" si="0"/>
        <v>0</v>
      </c>
      <c r="H93" s="112">
        <f t="shared" si="0"/>
        <v>0</v>
      </c>
      <c r="I93" s="112">
        <f t="shared" si="0"/>
        <v>0</v>
      </c>
      <c r="J93" s="112">
        <f t="shared" si="0"/>
        <v>0</v>
      </c>
      <c r="K93" s="112">
        <f t="shared" si="0"/>
        <v>0</v>
      </c>
      <c r="L93" s="136">
        <f t="shared" si="0"/>
        <v>0</v>
      </c>
      <c r="M93" s="112">
        <f t="shared" si="0"/>
        <v>0</v>
      </c>
      <c r="N93" s="112">
        <f t="shared" si="0"/>
        <v>0</v>
      </c>
      <c r="O93" s="98" t="str">
        <f>IF('2018实际研发费用 '!U93="","",'2018实际研发费用 '!U93)</f>
        <v/>
      </c>
      <c r="P93" s="69"/>
      <c r="Q93" s="69"/>
      <c r="R93" s="69"/>
    </row>
    <row r="94" spans="1:18" s="32" customFormat="1" ht="15" customHeight="1">
      <c r="A94" s="205" t="s">
        <v>261</v>
      </c>
      <c r="B94" s="206"/>
      <c r="C94" s="207"/>
      <c r="D94" s="112"/>
      <c r="E94" s="114"/>
      <c r="F94" s="111"/>
      <c r="G94" s="111"/>
      <c r="H94" s="114"/>
      <c r="I94" s="114"/>
      <c r="J94" s="114"/>
      <c r="K94" s="114"/>
      <c r="L94" s="114"/>
      <c r="M94" s="114"/>
      <c r="N94" s="114"/>
      <c r="O94" s="98" t="str">
        <f>IF('2018实际研发费用 '!U94="","",'2018实际研发费用 '!U94)</f>
        <v/>
      </c>
      <c r="P94" s="69"/>
      <c r="Q94" s="69"/>
      <c r="R94" s="69"/>
    </row>
    <row r="95" spans="1:18" s="32" customFormat="1" ht="15" customHeight="1">
      <c r="A95" s="205" t="s">
        <v>262</v>
      </c>
      <c r="B95" s="206"/>
      <c r="C95" s="207"/>
      <c r="D95" s="112"/>
      <c r="E95" s="114"/>
      <c r="F95" s="111"/>
      <c r="G95" s="111"/>
      <c r="H95" s="114"/>
      <c r="I95" s="114"/>
      <c r="J95" s="114"/>
      <c r="K95" s="114"/>
      <c r="L95" s="114"/>
      <c r="M95" s="114"/>
      <c r="N95" s="114"/>
      <c r="O95" s="98" t="str">
        <f>IF('2018实际研发费用 '!U95="","",'2018实际研发费用 '!U95)</f>
        <v/>
      </c>
      <c r="P95" s="69"/>
      <c r="Q95" s="69"/>
      <c r="R95" s="69"/>
    </row>
    <row r="96" spans="1:18" s="32" customFormat="1" ht="15" customHeight="1">
      <c r="A96" s="172" t="s">
        <v>417</v>
      </c>
      <c r="B96" s="172"/>
      <c r="C96" s="172"/>
      <c r="D96" s="112"/>
      <c r="E96" s="114"/>
      <c r="F96" s="111"/>
      <c r="G96" s="111"/>
      <c r="H96" s="114"/>
      <c r="I96" s="114"/>
      <c r="J96" s="114"/>
      <c r="K96" s="114"/>
      <c r="L96" s="114"/>
      <c r="M96" s="114"/>
      <c r="N96" s="114"/>
      <c r="O96" s="98" t="str">
        <f>IF('2018实际研发费用 '!U96="","",'2018实际研发费用 '!U96)</f>
        <v/>
      </c>
      <c r="P96" s="69"/>
      <c r="Q96" s="69"/>
      <c r="R96" s="69"/>
    </row>
    <row r="97" spans="3:16" s="31" customFormat="1" ht="12">
      <c r="C97" s="53"/>
      <c r="D97" s="53" t="s">
        <v>122</v>
      </c>
      <c r="E97" s="92"/>
      <c r="F97" s="53"/>
      <c r="G97" s="92"/>
      <c r="H97" s="92"/>
      <c r="J97" s="92"/>
      <c r="K97" s="54"/>
      <c r="L97" s="92"/>
      <c r="M97" s="92"/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0" type="noConversion"/>
  <conditionalFormatting sqref="E98:L98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00B0F0"/>
  </sheetPr>
  <dimension ref="A1:AC103"/>
  <sheetViews>
    <sheetView workbookViewId="0">
      <pane xSplit="3" ySplit="5" topLeftCell="L78" activePane="bottomRight" state="frozen"/>
      <selection activeCell="K14" sqref="K14"/>
      <selection pane="topRight" activeCell="K14" sqref="K14"/>
      <selection pane="bottomLeft" activeCell="K14" sqref="K14"/>
      <selection pane="bottomRight" activeCell="U6" sqref="U6:U9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1.375" style="55" bestFit="1" customWidth="1"/>
    <col min="5" max="5" width="10" style="55" bestFit="1" customWidth="1"/>
    <col min="6" max="6" width="11.375" style="55" bestFit="1" customWidth="1"/>
    <col min="7" max="7" width="11.875" style="55" bestFit="1" customWidth="1"/>
    <col min="8" max="8" width="10" style="7" bestFit="1" customWidth="1"/>
    <col min="9" max="9" width="11.375" style="7" bestFit="1" customWidth="1"/>
    <col min="10" max="11" width="11.375" style="55" bestFit="1" customWidth="1"/>
    <col min="12" max="12" width="11.125" style="55" customWidth="1"/>
    <col min="13" max="13" width="12" style="55" customWidth="1"/>
    <col min="14" max="14" width="11.875" style="55" customWidth="1"/>
    <col min="15" max="15" width="12.25" style="55" bestFit="1" customWidth="1"/>
    <col min="16" max="16" width="11.25" style="55" bestFit="1" customWidth="1"/>
    <col min="17" max="17" width="10.25" style="7" customWidth="1"/>
    <col min="18" max="18" width="10.375" style="7" customWidth="1"/>
    <col min="19" max="19" width="10.75" style="7" customWidth="1"/>
    <col min="20" max="20" width="13.75" style="7" customWidth="1"/>
    <col min="21" max="21" width="9.625" style="7" customWidth="1"/>
    <col min="22" max="22" width="27.75" style="7" hidden="1" customWidth="1"/>
    <col min="23" max="16384" width="9" style="7"/>
  </cols>
  <sheetData>
    <row r="1" spans="1:23" s="2" customFormat="1" ht="28.5" customHeight="1">
      <c r="A1" s="166" t="s">
        <v>260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3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  <c r="V2" s="126"/>
      <c r="W2" s="126"/>
    </row>
    <row r="3" spans="1:23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  <c r="V3" s="127"/>
      <c r="W3" s="127"/>
    </row>
    <row r="4" spans="1:23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">
        <v>535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  <c r="V4" s="7"/>
      <c r="W4" s="7"/>
    </row>
    <row r="5" spans="1:23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  <c r="V5" s="14" t="s">
        <v>428</v>
      </c>
      <c r="W5" s="14"/>
    </row>
    <row r="6" spans="1:23" s="15" customFormat="1" ht="17.25" customHeight="1">
      <c r="A6" s="165" t="s">
        <v>4</v>
      </c>
      <c r="B6" s="152" t="s">
        <v>150</v>
      </c>
      <c r="C6" s="45" t="s">
        <v>418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>
        <f>SUM(H6:S6)</f>
        <v>0</v>
      </c>
      <c r="U6" s="45"/>
      <c r="V6" s="14" t="s">
        <v>429</v>
      </c>
      <c r="W6" s="14"/>
    </row>
    <row r="7" spans="1:23" s="15" customFormat="1" ht="17.25" customHeight="1">
      <c r="A7" s="165"/>
      <c r="B7" s="152"/>
      <c r="C7" s="45" t="s">
        <v>419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>
        <f t="shared" ref="T7:T70" si="0">SUM(H7:S7)</f>
        <v>0</v>
      </c>
      <c r="U7" s="45"/>
      <c r="V7" s="14" t="s">
        <v>430</v>
      </c>
      <c r="W7" s="14"/>
    </row>
    <row r="8" spans="1:23" s="15" customFormat="1" ht="17.25" customHeight="1">
      <c r="A8" s="165"/>
      <c r="B8" s="65" t="s">
        <v>151</v>
      </c>
      <c r="C8" s="45" t="s">
        <v>5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8">
        <f t="shared" si="0"/>
        <v>0</v>
      </c>
      <c r="U8" s="45"/>
      <c r="V8" s="14" t="s">
        <v>431</v>
      </c>
      <c r="W8" s="14"/>
    </row>
    <row r="9" spans="1:23" s="15" customFormat="1" ht="17.25" customHeight="1">
      <c r="A9" s="165"/>
      <c r="B9" s="65" t="s">
        <v>6</v>
      </c>
      <c r="C9" s="45" t="s">
        <v>7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8">
        <f t="shared" si="0"/>
        <v>0</v>
      </c>
      <c r="U9" s="45"/>
      <c r="V9" s="14" t="s">
        <v>432</v>
      </c>
      <c r="W9" s="14"/>
    </row>
    <row r="10" spans="1:23" s="15" customFormat="1" ht="17.25" customHeight="1">
      <c r="A10" s="165"/>
      <c r="B10" s="152" t="s">
        <v>152</v>
      </c>
      <c r="C10" s="45" t="s">
        <v>8</v>
      </c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8">
        <f t="shared" si="0"/>
        <v>0</v>
      </c>
      <c r="U10" s="45"/>
      <c r="V10" s="14" t="s">
        <v>433</v>
      </c>
      <c r="W10" s="14"/>
    </row>
    <row r="11" spans="1:23" s="15" customFormat="1" ht="17.25" customHeight="1">
      <c r="A11" s="165"/>
      <c r="B11" s="152"/>
      <c r="C11" s="45" t="s">
        <v>9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8">
        <f t="shared" si="0"/>
        <v>0</v>
      </c>
      <c r="U11" s="45"/>
      <c r="V11" s="14" t="s">
        <v>434</v>
      </c>
      <c r="W11" s="14"/>
    </row>
    <row r="12" spans="1:23" s="15" customFormat="1" ht="17.25" customHeight="1">
      <c r="A12" s="165"/>
      <c r="B12" s="152"/>
      <c r="C12" s="45" t="s">
        <v>10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8">
        <f t="shared" si="0"/>
        <v>0</v>
      </c>
      <c r="U12" s="45"/>
      <c r="V12" s="14" t="s">
        <v>435</v>
      </c>
      <c r="W12" s="14"/>
    </row>
    <row r="13" spans="1:23" s="15" customFormat="1" ht="17.25" customHeight="1">
      <c r="A13" s="165"/>
      <c r="B13" s="152"/>
      <c r="C13" s="45" t="s">
        <v>11</v>
      </c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8">
        <f t="shared" si="0"/>
        <v>0</v>
      </c>
      <c r="U13" s="45"/>
      <c r="V13" s="14" t="s">
        <v>436</v>
      </c>
      <c r="W13" s="14"/>
    </row>
    <row r="14" spans="1:23" s="15" customFormat="1" ht="17.25" customHeight="1">
      <c r="A14" s="165"/>
      <c r="B14" s="152"/>
      <c r="C14" s="45" t="s">
        <v>12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8">
        <f t="shared" si="0"/>
        <v>0</v>
      </c>
      <c r="U14" s="45"/>
      <c r="V14" s="14" t="s">
        <v>437</v>
      </c>
      <c r="W14" s="14"/>
    </row>
    <row r="15" spans="1:23" s="15" customFormat="1" ht="17.25" customHeight="1">
      <c r="A15" s="165"/>
      <c r="B15" s="152"/>
      <c r="C15" s="45" t="s">
        <v>13</v>
      </c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8">
        <f t="shared" si="0"/>
        <v>0</v>
      </c>
      <c r="U15" s="45"/>
      <c r="V15" s="14" t="s">
        <v>438</v>
      </c>
      <c r="W15" s="14"/>
    </row>
    <row r="16" spans="1:23" s="15" customFormat="1" ht="17.25" customHeight="1">
      <c r="A16" s="165"/>
      <c r="B16" s="152"/>
      <c r="C16" s="45" t="s">
        <v>14</v>
      </c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8">
        <f t="shared" si="0"/>
        <v>0</v>
      </c>
      <c r="U16" s="45"/>
      <c r="V16" s="14" t="s">
        <v>439</v>
      </c>
      <c r="W16" s="14"/>
    </row>
    <row r="17" spans="1:23" s="15" customFormat="1" ht="17.25" customHeight="1">
      <c r="A17" s="165"/>
      <c r="B17" s="152"/>
      <c r="C17" s="45" t="s">
        <v>15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8">
        <f t="shared" si="0"/>
        <v>0</v>
      </c>
      <c r="U17" s="45"/>
      <c r="V17" s="14" t="s">
        <v>440</v>
      </c>
      <c r="W17" s="14"/>
    </row>
    <row r="18" spans="1:23" s="15" customFormat="1" ht="17.25" customHeight="1">
      <c r="A18" s="165"/>
      <c r="B18" s="152"/>
      <c r="C18" s="45" t="s">
        <v>420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8">
        <f t="shared" si="0"/>
        <v>0</v>
      </c>
      <c r="U18" s="45"/>
      <c r="V18" s="14" t="s">
        <v>441</v>
      </c>
      <c r="W18" s="14"/>
    </row>
    <row r="19" spans="1:23" s="15" customFormat="1" ht="17.25" customHeight="1">
      <c r="A19" s="165"/>
      <c r="B19" s="65" t="s">
        <v>153</v>
      </c>
      <c r="C19" s="45" t="s">
        <v>17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8">
        <f t="shared" si="0"/>
        <v>0</v>
      </c>
      <c r="U19" s="45"/>
      <c r="V19" s="14" t="s">
        <v>442</v>
      </c>
      <c r="W19" s="14"/>
    </row>
    <row r="20" spans="1:23" s="15" customFormat="1" ht="17.25" customHeight="1">
      <c r="A20" s="165"/>
      <c r="B20" s="65" t="s">
        <v>18</v>
      </c>
      <c r="C20" s="45" t="s">
        <v>19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8">
        <f t="shared" si="0"/>
        <v>0</v>
      </c>
      <c r="U20" s="45"/>
      <c r="V20" s="14" t="s">
        <v>443</v>
      </c>
      <c r="W20" s="14"/>
    </row>
    <row r="21" spans="1:23" s="15" customFormat="1" ht="17.25" customHeight="1">
      <c r="A21" s="165"/>
      <c r="B21" s="65" t="s">
        <v>154</v>
      </c>
      <c r="C21" s="45" t="s">
        <v>20</v>
      </c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8">
        <f t="shared" si="0"/>
        <v>0</v>
      </c>
      <c r="U21" s="45"/>
      <c r="V21" s="14" t="s">
        <v>444</v>
      </c>
      <c r="W21" s="14"/>
    </row>
    <row r="22" spans="1:23" s="15" customFormat="1" ht="17.25" customHeight="1">
      <c r="A22" s="165"/>
      <c r="B22" s="152" t="s">
        <v>21</v>
      </c>
      <c r="C22" s="45" t="s">
        <v>22</v>
      </c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8">
        <f t="shared" si="0"/>
        <v>0</v>
      </c>
      <c r="U22" s="45"/>
      <c r="V22" s="14" t="s">
        <v>445</v>
      </c>
      <c r="W22" s="14"/>
    </row>
    <row r="23" spans="1:23" s="15" customFormat="1" ht="17.25" customHeight="1">
      <c r="A23" s="165"/>
      <c r="B23" s="152"/>
      <c r="C23" s="45" t="s">
        <v>23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8">
        <f t="shared" si="0"/>
        <v>0</v>
      </c>
      <c r="U23" s="45"/>
      <c r="V23" s="14" t="s">
        <v>446</v>
      </c>
      <c r="W23" s="14"/>
    </row>
    <row r="24" spans="1:23" s="15" customFormat="1" ht="17.25" customHeight="1">
      <c r="A24" s="165"/>
      <c r="B24" s="152"/>
      <c r="C24" s="45" t="s">
        <v>24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8">
        <f t="shared" si="0"/>
        <v>0</v>
      </c>
      <c r="U24" s="45"/>
      <c r="V24" s="14" t="s">
        <v>447</v>
      </c>
      <c r="W24" s="14"/>
    </row>
    <row r="25" spans="1:23" s="15" customFormat="1" ht="17.25" customHeight="1">
      <c r="A25" s="165"/>
      <c r="B25" s="152"/>
      <c r="C25" s="45" t="s">
        <v>25</v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8">
        <f t="shared" si="0"/>
        <v>0</v>
      </c>
      <c r="U25" s="45"/>
      <c r="V25" s="14" t="s">
        <v>448</v>
      </c>
      <c r="W25" s="14"/>
    </row>
    <row r="26" spans="1:23" s="15" customFormat="1" ht="17.25" customHeight="1">
      <c r="A26" s="165"/>
      <c r="B26" s="152"/>
      <c r="C26" s="45" t="s">
        <v>26</v>
      </c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8">
        <f t="shared" si="0"/>
        <v>0</v>
      </c>
      <c r="U26" s="45"/>
      <c r="V26" s="14" t="s">
        <v>449</v>
      </c>
      <c r="W26" s="14"/>
    </row>
    <row r="27" spans="1:23" s="15" customFormat="1" ht="17.25" customHeight="1">
      <c r="A27" s="165"/>
      <c r="B27" s="65" t="s">
        <v>27</v>
      </c>
      <c r="C27" s="45" t="s">
        <v>28</v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8">
        <f t="shared" si="0"/>
        <v>0</v>
      </c>
      <c r="U27" s="45"/>
      <c r="V27" s="14" t="s">
        <v>450</v>
      </c>
      <c r="W27" s="14"/>
    </row>
    <row r="28" spans="1:23" s="15" customFormat="1" ht="17.25" customHeight="1">
      <c r="A28" s="158" t="s">
        <v>155</v>
      </c>
      <c r="B28" s="152" t="s">
        <v>29</v>
      </c>
      <c r="C28" s="45" t="s">
        <v>30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8">
        <f t="shared" si="0"/>
        <v>0</v>
      </c>
      <c r="U28" s="45"/>
      <c r="V28" s="14" t="s">
        <v>451</v>
      </c>
      <c r="W28" s="14"/>
    </row>
    <row r="29" spans="1:23" s="15" customFormat="1" ht="17.25" customHeight="1">
      <c r="A29" s="158"/>
      <c r="B29" s="152"/>
      <c r="C29" s="45" t="s">
        <v>31</v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8">
        <f t="shared" si="0"/>
        <v>0</v>
      </c>
      <c r="U29" s="45"/>
      <c r="V29" s="14" t="s">
        <v>452</v>
      </c>
      <c r="W29" s="14"/>
    </row>
    <row r="30" spans="1:23" s="15" customFormat="1" ht="17.25" customHeight="1">
      <c r="A30" s="158"/>
      <c r="B30" s="65" t="s">
        <v>32</v>
      </c>
      <c r="C30" s="45" t="s">
        <v>33</v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8">
        <f t="shared" si="0"/>
        <v>0</v>
      </c>
      <c r="U30" s="45"/>
      <c r="V30" s="14" t="s">
        <v>453</v>
      </c>
      <c r="W30" s="14"/>
    </row>
    <row r="31" spans="1:23" s="15" customFormat="1" ht="17.25" customHeight="1">
      <c r="A31" s="158"/>
      <c r="B31" s="152" t="s">
        <v>156</v>
      </c>
      <c r="C31" s="45" t="s">
        <v>34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8">
        <f t="shared" si="0"/>
        <v>0</v>
      </c>
      <c r="U31" s="45"/>
      <c r="V31" s="14" t="s">
        <v>454</v>
      </c>
      <c r="W31" s="14"/>
    </row>
    <row r="32" spans="1:23" s="15" customFormat="1" ht="17.25" customHeight="1">
      <c r="A32" s="158"/>
      <c r="B32" s="152"/>
      <c r="C32" s="45" t="s">
        <v>35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8">
        <f t="shared" si="0"/>
        <v>0</v>
      </c>
      <c r="U32" s="45"/>
      <c r="V32" s="14" t="s">
        <v>455</v>
      </c>
      <c r="W32" s="14"/>
    </row>
    <row r="33" spans="1:23" s="15" customFormat="1" ht="17.25" customHeight="1">
      <c r="A33" s="158"/>
      <c r="B33" s="152"/>
      <c r="C33" s="45" t="s">
        <v>36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8">
        <f t="shared" si="0"/>
        <v>0</v>
      </c>
      <c r="U33" s="45"/>
      <c r="V33" s="14" t="s">
        <v>456</v>
      </c>
      <c r="W33" s="14"/>
    </row>
    <row r="34" spans="1:23" s="15" customFormat="1" ht="17.25" customHeight="1">
      <c r="A34" s="158"/>
      <c r="B34" s="152" t="s">
        <v>37</v>
      </c>
      <c r="C34" s="45" t="s">
        <v>38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8">
        <f t="shared" si="0"/>
        <v>0</v>
      </c>
      <c r="U34" s="125"/>
      <c r="V34" s="129" t="s">
        <v>514</v>
      </c>
      <c r="W34" s="14"/>
    </row>
    <row r="35" spans="1:23" s="15" customFormat="1" ht="17.25" customHeight="1">
      <c r="A35" s="158"/>
      <c r="B35" s="152"/>
      <c r="C35" s="45" t="s">
        <v>39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8">
        <f t="shared" si="0"/>
        <v>0</v>
      </c>
      <c r="U35" s="45"/>
      <c r="V35" s="14" t="s">
        <v>457</v>
      </c>
      <c r="W35" s="14"/>
    </row>
    <row r="36" spans="1:23" s="15" customFormat="1" ht="17.25" customHeight="1">
      <c r="A36" s="158"/>
      <c r="B36" s="65" t="s">
        <v>157</v>
      </c>
      <c r="C36" s="45" t="s">
        <v>40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8">
        <f t="shared" si="0"/>
        <v>0</v>
      </c>
      <c r="U36" s="45"/>
      <c r="V36" s="14" t="s">
        <v>458</v>
      </c>
      <c r="W36" s="14"/>
    </row>
    <row r="37" spans="1:23" s="15" customFormat="1" ht="24.75" customHeight="1">
      <c r="A37" s="158"/>
      <c r="B37" s="65" t="s">
        <v>41</v>
      </c>
      <c r="C37" s="45" t="s">
        <v>42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8">
        <f t="shared" si="0"/>
        <v>0</v>
      </c>
      <c r="U37" s="45"/>
      <c r="V37" s="14" t="s">
        <v>459</v>
      </c>
      <c r="W37" s="14"/>
    </row>
    <row r="38" spans="1:23" s="15" customFormat="1" ht="17.25" customHeight="1">
      <c r="A38" s="158"/>
      <c r="B38" s="152" t="s">
        <v>158</v>
      </c>
      <c r="C38" s="45" t="s">
        <v>43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8">
        <f t="shared" si="0"/>
        <v>0</v>
      </c>
      <c r="U38" s="45"/>
      <c r="V38" s="14" t="s">
        <v>460</v>
      </c>
      <c r="W38" s="14"/>
    </row>
    <row r="39" spans="1:23" s="15" customFormat="1" ht="17.25" customHeight="1">
      <c r="A39" s="158"/>
      <c r="B39" s="152"/>
      <c r="C39" s="45" t="s">
        <v>44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8">
        <f t="shared" si="0"/>
        <v>0</v>
      </c>
      <c r="U39" s="45"/>
      <c r="V39" s="14" t="s">
        <v>461</v>
      </c>
      <c r="W39" s="14"/>
    </row>
    <row r="40" spans="1:23" s="15" customFormat="1" ht="17.25" customHeight="1">
      <c r="A40" s="158"/>
      <c r="B40" s="65" t="s">
        <v>45</v>
      </c>
      <c r="C40" s="45" t="s">
        <v>46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8">
        <f t="shared" si="0"/>
        <v>0</v>
      </c>
      <c r="U40" s="45"/>
      <c r="V40" s="14" t="s">
        <v>462</v>
      </c>
      <c r="W40" s="14"/>
    </row>
    <row r="41" spans="1:23" s="15" customFormat="1" ht="27.75" customHeight="1">
      <c r="A41" s="159" t="s">
        <v>47</v>
      </c>
      <c r="B41" s="47" t="s">
        <v>159</v>
      </c>
      <c r="C41" s="45" t="s">
        <v>421</v>
      </c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8">
        <f t="shared" si="0"/>
        <v>0</v>
      </c>
      <c r="U41" s="45"/>
      <c r="V41" s="14" t="s">
        <v>463</v>
      </c>
      <c r="W41" s="14"/>
    </row>
    <row r="42" spans="1:23" s="15" customFormat="1" ht="17.25" customHeight="1">
      <c r="A42" s="159"/>
      <c r="B42" s="65" t="s">
        <v>160</v>
      </c>
      <c r="C42" s="48" t="s">
        <v>422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8">
        <f t="shared" si="0"/>
        <v>0</v>
      </c>
      <c r="U42" s="45"/>
      <c r="V42" s="14" t="s">
        <v>464</v>
      </c>
      <c r="W42" s="14"/>
    </row>
    <row r="43" spans="1:23" s="15" customFormat="1" ht="52.5" customHeight="1">
      <c r="A43" s="159"/>
      <c r="B43" s="65" t="s">
        <v>161</v>
      </c>
      <c r="C43" s="48" t="s">
        <v>48</v>
      </c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8">
        <f t="shared" si="0"/>
        <v>0</v>
      </c>
      <c r="U43" s="45"/>
      <c r="V43" s="14" t="s">
        <v>465</v>
      </c>
      <c r="W43" s="14"/>
    </row>
    <row r="44" spans="1:23" s="15" customFormat="1" ht="17.25" customHeight="1">
      <c r="A44" s="159"/>
      <c r="B44" s="152" t="s">
        <v>49</v>
      </c>
      <c r="C44" s="48" t="s">
        <v>50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8">
        <f t="shared" si="0"/>
        <v>0</v>
      </c>
      <c r="U44" s="45"/>
      <c r="V44" s="14" t="s">
        <v>466</v>
      </c>
      <c r="W44" s="14"/>
    </row>
    <row r="45" spans="1:23" s="15" customFormat="1" ht="17.25" customHeight="1">
      <c r="A45" s="159"/>
      <c r="B45" s="152"/>
      <c r="C45" s="48" t="s">
        <v>423</v>
      </c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8">
        <f t="shared" si="0"/>
        <v>0</v>
      </c>
      <c r="U45" s="45"/>
      <c r="V45" s="14" t="s">
        <v>467</v>
      </c>
      <c r="W45" s="14"/>
    </row>
    <row r="46" spans="1:23" s="15" customFormat="1" ht="17.25" customHeight="1">
      <c r="A46" s="159"/>
      <c r="B46" s="65" t="s">
        <v>51</v>
      </c>
      <c r="C46" s="48" t="s">
        <v>52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8">
        <f t="shared" si="0"/>
        <v>0</v>
      </c>
      <c r="U46" s="125"/>
      <c r="V46" s="14" t="s">
        <v>468</v>
      </c>
      <c r="W46" s="14"/>
    </row>
    <row r="47" spans="1:23" s="15" customFormat="1" ht="17.25" customHeight="1">
      <c r="A47" s="159"/>
      <c r="B47" s="65" t="s">
        <v>162</v>
      </c>
      <c r="C47" s="48" t="s">
        <v>53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8">
        <f t="shared" si="0"/>
        <v>0</v>
      </c>
      <c r="U47" s="45"/>
      <c r="V47" s="14" t="s">
        <v>469</v>
      </c>
      <c r="W47" s="14"/>
    </row>
    <row r="48" spans="1:23" s="15" customFormat="1" ht="17.25" customHeight="1">
      <c r="A48" s="159"/>
      <c r="B48" s="65" t="s">
        <v>54</v>
      </c>
      <c r="C48" s="48" t="s">
        <v>55</v>
      </c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8">
        <f t="shared" si="0"/>
        <v>0</v>
      </c>
      <c r="U48" s="45"/>
      <c r="V48" s="14" t="s">
        <v>470</v>
      </c>
      <c r="W48" s="14"/>
    </row>
    <row r="49" spans="1:23" s="15" customFormat="1" ht="17.25" customHeight="1">
      <c r="A49" s="160" t="s">
        <v>164</v>
      </c>
      <c r="B49" s="157" t="s">
        <v>165</v>
      </c>
      <c r="C49" s="48" t="s">
        <v>56</v>
      </c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8">
        <f t="shared" si="0"/>
        <v>0</v>
      </c>
      <c r="U49" s="45"/>
      <c r="V49" s="14" t="s">
        <v>471</v>
      </c>
      <c r="W49" s="14"/>
    </row>
    <row r="50" spans="1:23" s="15" customFormat="1" ht="17.25" customHeight="1">
      <c r="A50" s="160"/>
      <c r="B50" s="157"/>
      <c r="C50" s="48" t="s">
        <v>57</v>
      </c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8">
        <f t="shared" si="0"/>
        <v>0</v>
      </c>
      <c r="U50" s="45"/>
      <c r="V50" s="14" t="s">
        <v>472</v>
      </c>
      <c r="W50" s="14"/>
    </row>
    <row r="51" spans="1:23" s="15" customFormat="1" ht="17.25" customHeight="1">
      <c r="A51" s="160"/>
      <c r="B51" s="157"/>
      <c r="C51" s="48" t="s">
        <v>424</v>
      </c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8">
        <f t="shared" si="0"/>
        <v>0</v>
      </c>
      <c r="U51" s="45"/>
      <c r="V51" s="14" t="s">
        <v>473</v>
      </c>
      <c r="W51" s="14"/>
    </row>
    <row r="52" spans="1:23" s="15" customFormat="1" ht="17.25" customHeight="1">
      <c r="A52" s="160"/>
      <c r="B52" s="152" t="s">
        <v>58</v>
      </c>
      <c r="C52" s="48" t="s">
        <v>59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8">
        <f t="shared" si="0"/>
        <v>0</v>
      </c>
      <c r="U52" s="45"/>
      <c r="V52" s="14" t="s">
        <v>474</v>
      </c>
      <c r="W52" s="14"/>
    </row>
    <row r="53" spans="1:23" s="15" customFormat="1" ht="17.25" customHeight="1">
      <c r="A53" s="160"/>
      <c r="B53" s="152"/>
      <c r="C53" s="48" t="s">
        <v>60</v>
      </c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8">
        <f t="shared" si="0"/>
        <v>0</v>
      </c>
      <c r="U53" s="45"/>
      <c r="V53" s="14" t="s">
        <v>475</v>
      </c>
      <c r="W53" s="14"/>
    </row>
    <row r="54" spans="1:23" s="15" customFormat="1" ht="17.25" customHeight="1">
      <c r="A54" s="160"/>
      <c r="B54" s="152"/>
      <c r="C54" s="48" t="s">
        <v>425</v>
      </c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8">
        <f t="shared" si="0"/>
        <v>0</v>
      </c>
      <c r="U54" s="45"/>
      <c r="V54" s="14" t="s">
        <v>476</v>
      </c>
      <c r="W54" s="14"/>
    </row>
    <row r="55" spans="1:23" s="15" customFormat="1" ht="17.25" customHeight="1">
      <c r="A55" s="160"/>
      <c r="B55" s="64" t="s">
        <v>61</v>
      </c>
      <c r="C55" s="48" t="s">
        <v>62</v>
      </c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8">
        <f t="shared" si="0"/>
        <v>0</v>
      </c>
      <c r="U55" s="45"/>
      <c r="V55" s="14" t="s">
        <v>477</v>
      </c>
      <c r="W55" s="14"/>
    </row>
    <row r="56" spans="1:23" s="15" customFormat="1" ht="17.25" customHeight="1">
      <c r="A56" s="160"/>
      <c r="B56" s="64" t="s">
        <v>168</v>
      </c>
      <c r="C56" s="48" t="s">
        <v>63</v>
      </c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8">
        <f t="shared" si="0"/>
        <v>0</v>
      </c>
      <c r="U56" s="45"/>
      <c r="V56" s="14" t="s">
        <v>478</v>
      </c>
      <c r="W56" s="14"/>
    </row>
    <row r="57" spans="1:23" s="15" customFormat="1" ht="17.25" customHeight="1">
      <c r="A57" s="161" t="s">
        <v>64</v>
      </c>
      <c r="B57" s="65" t="s">
        <v>65</v>
      </c>
      <c r="C57" s="48" t="s">
        <v>66</v>
      </c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8">
        <f t="shared" si="0"/>
        <v>0</v>
      </c>
      <c r="U57" s="45"/>
      <c r="V57" s="14" t="s">
        <v>479</v>
      </c>
      <c r="W57" s="14"/>
    </row>
    <row r="58" spans="1:23" s="15" customFormat="1" ht="17.25" customHeight="1">
      <c r="A58" s="161"/>
      <c r="B58" s="64" t="s">
        <v>171</v>
      </c>
      <c r="C58" s="48" t="s">
        <v>67</v>
      </c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8">
        <f t="shared" si="0"/>
        <v>0</v>
      </c>
      <c r="U58" s="45"/>
      <c r="V58" s="14" t="s">
        <v>480</v>
      </c>
      <c r="W58" s="14"/>
    </row>
    <row r="59" spans="1:23" s="15" customFormat="1" ht="17.25" customHeight="1">
      <c r="A59" s="161"/>
      <c r="B59" s="157" t="s">
        <v>172</v>
      </c>
      <c r="C59" s="48" t="s">
        <v>68</v>
      </c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8">
        <f t="shared" si="0"/>
        <v>0</v>
      </c>
      <c r="U59" s="45"/>
      <c r="V59" s="14" t="s">
        <v>481</v>
      </c>
      <c r="W59" s="14"/>
    </row>
    <row r="60" spans="1:23" s="15" customFormat="1" ht="17.25" customHeight="1">
      <c r="A60" s="161"/>
      <c r="B60" s="157"/>
      <c r="C60" s="48" t="s">
        <v>426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8">
        <f t="shared" si="0"/>
        <v>0</v>
      </c>
      <c r="U60" s="45"/>
      <c r="V60" s="14" t="s">
        <v>482</v>
      </c>
      <c r="W60" s="14"/>
    </row>
    <row r="61" spans="1:23" s="15" customFormat="1" ht="17.25" customHeight="1">
      <c r="A61" s="161"/>
      <c r="B61" s="64" t="s">
        <v>173</v>
      </c>
      <c r="C61" s="48" t="s">
        <v>69</v>
      </c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8">
        <f t="shared" si="0"/>
        <v>0</v>
      </c>
      <c r="U61" s="45"/>
      <c r="V61" s="14" t="s">
        <v>483</v>
      </c>
      <c r="W61" s="14"/>
    </row>
    <row r="62" spans="1:23" s="15" customFormat="1" ht="17.25" customHeight="1">
      <c r="A62" s="161"/>
      <c r="B62" s="65" t="s">
        <v>70</v>
      </c>
      <c r="C62" s="48" t="s">
        <v>71</v>
      </c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8">
        <f t="shared" si="0"/>
        <v>0</v>
      </c>
      <c r="U62" s="45"/>
      <c r="V62" s="14" t="s">
        <v>484</v>
      </c>
      <c r="W62" s="14"/>
    </row>
    <row r="63" spans="1:23" s="15" customFormat="1" ht="17.25" customHeight="1">
      <c r="A63" s="156" t="s">
        <v>72</v>
      </c>
      <c r="B63" s="47" t="s">
        <v>73</v>
      </c>
      <c r="C63" s="48" t="s">
        <v>74</v>
      </c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8">
        <f t="shared" si="0"/>
        <v>0</v>
      </c>
      <c r="U63" s="45"/>
      <c r="V63" s="14" t="s">
        <v>485</v>
      </c>
      <c r="W63" s="14"/>
    </row>
    <row r="64" spans="1:23" s="15" customFormat="1" ht="17.25" customHeight="1">
      <c r="A64" s="156"/>
      <c r="B64" s="47" t="s">
        <v>177</v>
      </c>
      <c r="C64" s="48" t="s">
        <v>75</v>
      </c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8">
        <f t="shared" si="0"/>
        <v>0</v>
      </c>
      <c r="U64" s="45"/>
      <c r="V64" s="14" t="s">
        <v>486</v>
      </c>
      <c r="W64" s="14"/>
    </row>
    <row r="65" spans="1:23" s="15" customFormat="1" ht="17.25" customHeight="1">
      <c r="A65" s="156"/>
      <c r="B65" s="47" t="s">
        <v>178</v>
      </c>
      <c r="C65" s="48" t="s">
        <v>76</v>
      </c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8">
        <f t="shared" si="0"/>
        <v>0</v>
      </c>
      <c r="U65" s="125"/>
      <c r="V65" s="14" t="s">
        <v>487</v>
      </c>
      <c r="W65" s="14"/>
    </row>
    <row r="66" spans="1:23" s="15" customFormat="1" ht="17.25" customHeight="1">
      <c r="A66" s="156"/>
      <c r="B66" s="47" t="s">
        <v>77</v>
      </c>
      <c r="C66" s="48" t="s">
        <v>78</v>
      </c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8">
        <f t="shared" si="0"/>
        <v>0</v>
      </c>
      <c r="U66" s="45"/>
      <c r="V66" s="14" t="s">
        <v>488</v>
      </c>
      <c r="W66" s="14"/>
    </row>
    <row r="67" spans="1:23" s="15" customFormat="1" ht="17.25" customHeight="1">
      <c r="A67" s="156"/>
      <c r="B67" s="47" t="s">
        <v>180</v>
      </c>
      <c r="C67" s="48" t="s">
        <v>79</v>
      </c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8">
        <f t="shared" si="0"/>
        <v>0</v>
      </c>
      <c r="U67" s="125"/>
      <c r="V67" s="14" t="s">
        <v>489</v>
      </c>
      <c r="W67" s="14"/>
    </row>
    <row r="68" spans="1:23" s="15" customFormat="1" ht="17.25" customHeight="1">
      <c r="A68" s="156"/>
      <c r="B68" s="157" t="s">
        <v>80</v>
      </c>
      <c r="C68" s="48" t="s">
        <v>81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8">
        <f t="shared" si="0"/>
        <v>0</v>
      </c>
      <c r="U68" s="45"/>
      <c r="V68" s="14" t="s">
        <v>490</v>
      </c>
      <c r="W68" s="14"/>
    </row>
    <row r="69" spans="1:23" s="15" customFormat="1" ht="17.25" customHeight="1">
      <c r="A69" s="156"/>
      <c r="B69" s="157"/>
      <c r="C69" s="48" t="s">
        <v>82</v>
      </c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8">
        <f t="shared" si="0"/>
        <v>0</v>
      </c>
      <c r="U69" s="45"/>
      <c r="V69" s="14" t="s">
        <v>491</v>
      </c>
      <c r="W69" s="14"/>
    </row>
    <row r="70" spans="1:23" s="15" customFormat="1" ht="17.25" customHeight="1">
      <c r="A70" s="156"/>
      <c r="B70" s="64" t="s">
        <v>83</v>
      </c>
      <c r="C70" s="48" t="s">
        <v>84</v>
      </c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8">
        <f t="shared" si="0"/>
        <v>0</v>
      </c>
      <c r="U70" s="45"/>
      <c r="V70" s="14" t="s">
        <v>492</v>
      </c>
      <c r="W70" s="14"/>
    </row>
    <row r="71" spans="1:23" s="15" customFormat="1" ht="17.25" customHeight="1">
      <c r="A71" s="156"/>
      <c r="B71" s="64" t="s">
        <v>183</v>
      </c>
      <c r="C71" s="48" t="s">
        <v>85</v>
      </c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8">
        <f t="shared" ref="T71:T95" si="1">SUM(H71:S71)</f>
        <v>0</v>
      </c>
      <c r="U71" s="45"/>
      <c r="V71" s="14" t="s">
        <v>493</v>
      </c>
      <c r="W71" s="14"/>
    </row>
    <row r="72" spans="1:23" s="15" customFormat="1" ht="17.25" customHeight="1">
      <c r="A72" s="156"/>
      <c r="B72" s="64" t="s">
        <v>184</v>
      </c>
      <c r="C72" s="48" t="s">
        <v>86</v>
      </c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8">
        <f t="shared" si="1"/>
        <v>0</v>
      </c>
      <c r="U72" s="45"/>
      <c r="V72" s="14" t="s">
        <v>494</v>
      </c>
      <c r="W72" s="14"/>
    </row>
    <row r="73" spans="1:23" s="15" customFormat="1" ht="17.25" customHeight="1">
      <c r="A73" s="156"/>
      <c r="B73" s="157" t="s">
        <v>87</v>
      </c>
      <c r="C73" s="48" t="s">
        <v>88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8">
        <f t="shared" si="1"/>
        <v>0</v>
      </c>
      <c r="U73" s="45"/>
      <c r="V73" s="14" t="s">
        <v>495</v>
      </c>
      <c r="W73" s="14"/>
    </row>
    <row r="74" spans="1:23" s="15" customFormat="1" ht="17.25" customHeight="1">
      <c r="A74" s="156"/>
      <c r="B74" s="157"/>
      <c r="C74" s="50" t="s">
        <v>89</v>
      </c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8">
        <f t="shared" si="1"/>
        <v>0</v>
      </c>
      <c r="U74" s="45"/>
      <c r="V74" s="14" t="s">
        <v>496</v>
      </c>
      <c r="W74" s="14"/>
    </row>
    <row r="75" spans="1:23" s="15" customFormat="1" ht="17.25" customHeight="1">
      <c r="A75" s="156"/>
      <c r="B75" s="64" t="s">
        <v>90</v>
      </c>
      <c r="C75" s="48" t="s">
        <v>91</v>
      </c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8">
        <f t="shared" si="1"/>
        <v>0</v>
      </c>
      <c r="U75" s="45"/>
      <c r="V75" s="14" t="s">
        <v>497</v>
      </c>
      <c r="W75" s="14"/>
    </row>
    <row r="76" spans="1:23" s="15" customFormat="1" ht="17.25" customHeight="1">
      <c r="A76" s="151" t="s">
        <v>92</v>
      </c>
      <c r="B76" s="65" t="s">
        <v>188</v>
      </c>
      <c r="C76" s="48" t="s">
        <v>93</v>
      </c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8">
        <f t="shared" si="1"/>
        <v>0</v>
      </c>
      <c r="U76" s="45"/>
      <c r="V76" s="14" t="s">
        <v>498</v>
      </c>
      <c r="W76" s="14"/>
    </row>
    <row r="77" spans="1:23" s="15" customFormat="1" ht="17.25" customHeight="1">
      <c r="A77" s="151"/>
      <c r="B77" s="152" t="s">
        <v>94</v>
      </c>
      <c r="C77" s="48" t="s">
        <v>95</v>
      </c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8">
        <f t="shared" si="1"/>
        <v>0</v>
      </c>
      <c r="U77" s="45"/>
      <c r="V77" s="14" t="s">
        <v>499</v>
      </c>
      <c r="W77" s="14"/>
    </row>
    <row r="78" spans="1:23" s="15" customFormat="1" ht="17.25" customHeight="1">
      <c r="A78" s="151"/>
      <c r="B78" s="152"/>
      <c r="C78" s="50" t="s">
        <v>96</v>
      </c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8">
        <f t="shared" si="1"/>
        <v>0</v>
      </c>
      <c r="U78" s="45"/>
      <c r="V78" s="14" t="s">
        <v>500</v>
      </c>
      <c r="W78" s="14"/>
    </row>
    <row r="79" spans="1:23" s="15" customFormat="1" ht="17.25" customHeight="1">
      <c r="A79" s="151"/>
      <c r="B79" s="65" t="s">
        <v>190</v>
      </c>
      <c r="C79" s="48" t="s">
        <v>97</v>
      </c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8">
        <f t="shared" si="1"/>
        <v>0</v>
      </c>
      <c r="U79" s="45"/>
      <c r="V79" s="14" t="s">
        <v>501</v>
      </c>
      <c r="W79" s="14"/>
    </row>
    <row r="80" spans="1:23" s="15" customFormat="1" ht="17.25" customHeight="1">
      <c r="A80" s="153" t="s">
        <v>98</v>
      </c>
      <c r="B80" s="65" t="s">
        <v>99</v>
      </c>
      <c r="C80" s="48" t="s">
        <v>100</v>
      </c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8">
        <f t="shared" si="1"/>
        <v>0</v>
      </c>
      <c r="U80" s="45"/>
      <c r="V80" s="14" t="s">
        <v>502</v>
      </c>
      <c r="W80" s="14"/>
    </row>
    <row r="81" spans="1:29" s="15" customFormat="1" ht="17.25" customHeight="1">
      <c r="A81" s="153"/>
      <c r="B81" s="65" t="s">
        <v>193</v>
      </c>
      <c r="C81" s="45" t="s">
        <v>101</v>
      </c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8">
        <f t="shared" si="1"/>
        <v>0</v>
      </c>
      <c r="U81" s="45"/>
      <c r="V81" s="14" t="s">
        <v>503</v>
      </c>
      <c r="W81" s="14"/>
    </row>
    <row r="82" spans="1:29" s="15" customFormat="1" ht="17.25" customHeight="1">
      <c r="A82" s="153"/>
      <c r="B82" s="152" t="s">
        <v>102</v>
      </c>
      <c r="C82" s="45" t="s">
        <v>103</v>
      </c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8">
        <f t="shared" si="1"/>
        <v>0</v>
      </c>
      <c r="U82" s="45"/>
      <c r="V82" s="14" t="s">
        <v>504</v>
      </c>
      <c r="W82" s="14"/>
    </row>
    <row r="83" spans="1:29" s="15" customFormat="1" ht="17.25" customHeight="1">
      <c r="A83" s="153"/>
      <c r="B83" s="152"/>
      <c r="C83" s="45" t="s">
        <v>104</v>
      </c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8">
        <f t="shared" si="1"/>
        <v>0</v>
      </c>
      <c r="U83" s="45"/>
      <c r="V83" s="14" t="s">
        <v>505</v>
      </c>
      <c r="W83" s="14"/>
    </row>
    <row r="84" spans="1:29" s="15" customFormat="1" ht="17.25" customHeight="1">
      <c r="A84" s="153"/>
      <c r="B84" s="152"/>
      <c r="C84" s="45" t="s">
        <v>105</v>
      </c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8">
        <f t="shared" si="1"/>
        <v>0</v>
      </c>
      <c r="U84" s="45"/>
      <c r="V84" s="14" t="s">
        <v>506</v>
      </c>
      <c r="W84" s="14"/>
    </row>
    <row r="85" spans="1:29" s="15" customFormat="1" ht="17.25" customHeight="1">
      <c r="A85" s="153"/>
      <c r="B85" s="65" t="s">
        <v>106</v>
      </c>
      <c r="C85" s="48" t="s">
        <v>107</v>
      </c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8">
        <f t="shared" si="1"/>
        <v>0</v>
      </c>
      <c r="U85" s="45"/>
      <c r="V85" s="14" t="s">
        <v>507</v>
      </c>
      <c r="W85" s="14"/>
    </row>
    <row r="86" spans="1:29" s="15" customFormat="1" ht="17.25" customHeight="1">
      <c r="A86" s="154" t="s">
        <v>108</v>
      </c>
      <c r="B86" s="65" t="s">
        <v>109</v>
      </c>
      <c r="C86" s="48" t="s">
        <v>110</v>
      </c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8">
        <f t="shared" si="1"/>
        <v>0</v>
      </c>
      <c r="U86" s="45"/>
      <c r="V86" s="14" t="s">
        <v>508</v>
      </c>
      <c r="W86" s="14"/>
    </row>
    <row r="87" spans="1:29" s="15" customFormat="1" ht="17.25" customHeight="1">
      <c r="A87" s="154"/>
      <c r="B87" s="65" t="s">
        <v>111</v>
      </c>
      <c r="C87" s="48" t="s">
        <v>112</v>
      </c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8">
        <f t="shared" si="1"/>
        <v>0</v>
      </c>
      <c r="U87" s="45"/>
      <c r="V87" s="14" t="s">
        <v>509</v>
      </c>
      <c r="W87" s="14"/>
    </row>
    <row r="88" spans="1:29" s="15" customFormat="1" ht="17.25" customHeight="1">
      <c r="A88" s="154"/>
      <c r="B88" s="65" t="s">
        <v>113</v>
      </c>
      <c r="C88" s="48" t="s">
        <v>114</v>
      </c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8">
        <f t="shared" si="1"/>
        <v>0</v>
      </c>
      <c r="U88" s="45"/>
      <c r="V88" s="14" t="s">
        <v>510</v>
      </c>
      <c r="W88" s="14"/>
    </row>
    <row r="89" spans="1:29" s="15" customFormat="1" ht="17.25" customHeight="1">
      <c r="A89" s="154"/>
      <c r="B89" s="65" t="s">
        <v>200</v>
      </c>
      <c r="C89" s="48" t="s">
        <v>115</v>
      </c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8">
        <f t="shared" si="1"/>
        <v>0</v>
      </c>
      <c r="U89" s="45"/>
      <c r="V89" s="14" t="s">
        <v>511</v>
      </c>
      <c r="W89" s="14"/>
    </row>
    <row r="90" spans="1:29" s="15" customFormat="1" ht="17.25" customHeight="1">
      <c r="A90" s="155" t="s">
        <v>116</v>
      </c>
      <c r="B90" s="65" t="s">
        <v>202</v>
      </c>
      <c r="C90" s="48" t="s">
        <v>117</v>
      </c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8">
        <f t="shared" si="1"/>
        <v>0</v>
      </c>
      <c r="U90" s="45"/>
      <c r="V90" s="14" t="s">
        <v>512</v>
      </c>
      <c r="W90" s="14"/>
    </row>
    <row r="91" spans="1:29" s="15" customFormat="1" ht="17.25" customHeight="1">
      <c r="A91" s="155"/>
      <c r="B91" s="65" t="s">
        <v>203</v>
      </c>
      <c r="C91" s="48" t="s">
        <v>427</v>
      </c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8">
        <f t="shared" si="1"/>
        <v>0</v>
      </c>
      <c r="U91" s="45"/>
      <c r="V91" s="14">
        <v>0</v>
      </c>
      <c r="W91" s="14"/>
    </row>
    <row r="92" spans="1:29" s="15" customFormat="1" ht="17.25" customHeight="1">
      <c r="A92" s="155"/>
      <c r="B92" s="65" t="s">
        <v>118</v>
      </c>
      <c r="C92" s="48" t="s">
        <v>16</v>
      </c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8">
        <f t="shared" si="1"/>
        <v>0</v>
      </c>
      <c r="U92" s="45"/>
      <c r="V92" s="14" t="s">
        <v>513</v>
      </c>
      <c r="W92" s="14"/>
    </row>
    <row r="93" spans="1:29" s="34" customFormat="1" ht="15" customHeight="1">
      <c r="A93" s="208" t="s">
        <v>119</v>
      </c>
      <c r="B93" s="209"/>
      <c r="C93" s="210"/>
      <c r="D93" s="118">
        <f t="shared" ref="D93:T93" si="2">SUM(D6:D92)</f>
        <v>0</v>
      </c>
      <c r="E93" s="118">
        <f t="shared" si="2"/>
        <v>0</v>
      </c>
      <c r="F93" s="118">
        <f t="shared" si="2"/>
        <v>0</v>
      </c>
      <c r="G93" s="118">
        <f t="shared" si="2"/>
        <v>0</v>
      </c>
      <c r="H93" s="118">
        <f t="shared" si="2"/>
        <v>0</v>
      </c>
      <c r="I93" s="118">
        <f>SUM(I6:I92)</f>
        <v>0</v>
      </c>
      <c r="J93" s="118">
        <f t="shared" si="2"/>
        <v>0</v>
      </c>
      <c r="K93" s="118">
        <f t="shared" si="2"/>
        <v>0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0</v>
      </c>
      <c r="U93" s="45"/>
      <c r="V93" s="14"/>
      <c r="W93" s="14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261</v>
      </c>
      <c r="B94" s="206"/>
      <c r="C94" s="207"/>
      <c r="D94" s="117" t="e">
        <f ca="1">OFFSET($H94,0,MONTH(封面!$G$13)-1,)-OFFSET(#REF!,0,MONTH(封面!$G$13)-1,)</f>
        <v>#REF!</v>
      </c>
      <c r="E94" s="117"/>
      <c r="F94" s="117" t="e">
        <f ca="1">SUM(OFFSET($H94,0,0,1,MONTH(封面!$G$13)))-SUM(OFFSET(#REF!,0,0,1,MONTH(封面!$G$13)))</f>
        <v>#REF!</v>
      </c>
      <c r="G94" s="117"/>
      <c r="H94" s="117">
        <v>0</v>
      </c>
      <c r="I94" s="117">
        <v>0</v>
      </c>
      <c r="J94" s="117">
        <v>0</v>
      </c>
      <c r="K94" s="117">
        <v>0</v>
      </c>
      <c r="L94" s="117"/>
      <c r="M94" s="117"/>
      <c r="N94" s="117"/>
      <c r="O94" s="117"/>
      <c r="P94" s="117"/>
      <c r="Q94" s="117"/>
      <c r="R94" s="117"/>
      <c r="S94" s="117"/>
      <c r="T94" s="117">
        <f t="shared" si="1"/>
        <v>0</v>
      </c>
      <c r="U94" s="90"/>
      <c r="V94" s="14"/>
      <c r="W94" s="14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262</v>
      </c>
      <c r="B95" s="206"/>
      <c r="C95" s="207"/>
      <c r="D95" s="117" t="e">
        <f ca="1">OFFSET($H95,0,MONTH(封面!$G$13)-1,)-OFFSET(#REF!,0,MONTH(封面!$G$13)-1,)</f>
        <v>#REF!</v>
      </c>
      <c r="E95" s="117"/>
      <c r="F95" s="117" t="e">
        <f ca="1">SUM(OFFSET($H95,0,0,1,MONTH(封面!$G$13)))-SUM(OFFSET(#REF!,0,0,1,MONTH(封面!$G$13)))</f>
        <v>#REF!</v>
      </c>
      <c r="G95" s="117"/>
      <c r="H95" s="117">
        <v>0</v>
      </c>
      <c r="I95" s="117">
        <v>0</v>
      </c>
      <c r="J95" s="117">
        <v>0</v>
      </c>
      <c r="K95" s="117">
        <v>0</v>
      </c>
      <c r="L95" s="117"/>
      <c r="M95" s="117"/>
      <c r="N95" s="117"/>
      <c r="O95" s="117"/>
      <c r="P95" s="117"/>
      <c r="Q95" s="117"/>
      <c r="R95" s="117"/>
      <c r="S95" s="117"/>
      <c r="T95" s="117">
        <f t="shared" si="1"/>
        <v>0</v>
      </c>
      <c r="U95" s="90"/>
      <c r="V95" s="14"/>
      <c r="W95" s="14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417</v>
      </c>
      <c r="B96" s="206"/>
      <c r="C96" s="207"/>
      <c r="D96" s="117" t="e">
        <f ca="1">OFFSET($H96,0,MONTH(封面!$G$13)-1,)-OFFSET(#REF!,0,MONTH(封面!$G$13)-1,)</f>
        <v>#REF!</v>
      </c>
      <c r="E96" s="117"/>
      <c r="F96" s="117" t="e">
        <f ca="1">SUM(OFFSET($H96,0,0,1,MONTH(封面!$G$13)))-SUM(OFFSET(#REF!,0,0,1,MONTH(封面!$G$13)))</f>
        <v>#REF!</v>
      </c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>
        <v>0</v>
      </c>
      <c r="R96" s="117">
        <v>0</v>
      </c>
      <c r="S96" s="117">
        <v>0</v>
      </c>
      <c r="T96" s="117">
        <v>0</v>
      </c>
      <c r="U96" s="90"/>
      <c r="V96" s="14"/>
      <c r="W96" s="14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92" t="e">
        <f ca="1">D93-SUM(D94:D96)</f>
        <v>#REF!</v>
      </c>
      <c r="E97" s="92"/>
      <c r="F97" s="92" t="e">
        <f ca="1">F93-SUM(F94:F96)</f>
        <v>#REF!</v>
      </c>
      <c r="G97" s="92"/>
      <c r="H97" s="92">
        <f t="shared" ref="H97:T97" si="3">H93-SUM(H94:H96)</f>
        <v>0</v>
      </c>
      <c r="I97" s="92">
        <f t="shared" si="3"/>
        <v>0</v>
      </c>
      <c r="J97" s="92">
        <f t="shared" si="3"/>
        <v>0</v>
      </c>
      <c r="K97" s="92">
        <f t="shared" si="3"/>
        <v>0</v>
      </c>
      <c r="L97" s="92">
        <f t="shared" si="3"/>
        <v>0</v>
      </c>
      <c r="M97" s="92">
        <f t="shared" si="3"/>
        <v>0</v>
      </c>
      <c r="N97" s="92">
        <f t="shared" si="3"/>
        <v>0</v>
      </c>
      <c r="O97" s="92">
        <f t="shared" si="3"/>
        <v>0</v>
      </c>
      <c r="P97" s="92">
        <f t="shared" si="3"/>
        <v>0</v>
      </c>
      <c r="Q97" s="92">
        <f t="shared" si="3"/>
        <v>0</v>
      </c>
      <c r="R97" s="92">
        <f t="shared" si="3"/>
        <v>0</v>
      </c>
      <c r="S97" s="92">
        <f>S93-SUM(S94:S96)</f>
        <v>0</v>
      </c>
      <c r="T97" s="92">
        <f t="shared" si="3"/>
        <v>0</v>
      </c>
    </row>
    <row r="98" spans="1:20">
      <c r="G98" s="35"/>
      <c r="Q98" s="55"/>
      <c r="R98" s="55"/>
      <c r="S98" s="55"/>
      <c r="T98" s="5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</row>
  </sheetData>
  <autoFilter ref="A5:AC97"/>
  <customSheetViews>
    <customSheetView guid="{D3A5671A-05DC-4910-85B5-90185A43D1DA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G9" activePane="bottomRight" state="frozen"/>
      <selection pane="bottomRight" activeCell="L15" sqref="L15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K80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 showAutoFilter="1">
      <pane xSplit="3" ySplit="5" topLeftCell="L79" activePane="bottomRight" state="frozen"/>
      <selection pane="bottomRight" activeCell="R6" sqref="R6:R92"/>
      <pageMargins left="0.75" right="0.75" top="1" bottom="1" header="0.5" footer="0.5"/>
      <pageSetup paperSize="9" orientation="portrait" verticalDpi="1200" r:id="rId5"/>
      <headerFooter alignWithMargins="0"/>
      <autoFilter ref="A5:AC97"/>
    </customSheetView>
    <customSheetView guid="{2BEAD394-976D-4730-A0A0-6B9EA477FA68}" showAutoFilter="1">
      <pane xSplit="3" ySplit="5" topLeftCell="K11" activePane="bottomRight" state="frozen"/>
      <selection pane="bottomRight" activeCell="T23" sqref="T23"/>
      <pageMargins left="0.75" right="0.75" top="1" bottom="1" header="0.5" footer="0.5"/>
      <pageSetup paperSize="9" orientation="portrait" verticalDpi="1200" r:id="rId6"/>
      <headerFooter alignWithMargins="0"/>
      <autoFilter ref="A5:AC97"/>
    </customSheetView>
    <customSheetView guid="{4948553E-BE76-402B-BAA8-3966B343194D}">
      <pane xSplit="3" ySplit="5" topLeftCell="D81" activePane="bottomRight" state="frozen"/>
      <selection pane="bottomRight" activeCell="H85" sqref="H8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J87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H86" activePane="bottomRight" state="frozen"/>
      <selection pane="bottomRight" activeCell="P96" sqref="P96:T9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O75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G76" activePane="bottomRight" state="frozen"/>
      <selection pane="bottomRight" activeCell="K89" sqref="K89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38">
    <mergeCell ref="A57:A62"/>
    <mergeCell ref="B59:B60"/>
    <mergeCell ref="A93:C93"/>
    <mergeCell ref="A94:C94"/>
    <mergeCell ref="A95:C95"/>
    <mergeCell ref="A76:A79"/>
    <mergeCell ref="B77:B78"/>
    <mergeCell ref="A80:A85"/>
    <mergeCell ref="B82:B84"/>
    <mergeCell ref="A86:A89"/>
    <mergeCell ref="A90:A92"/>
    <mergeCell ref="A41:A48"/>
    <mergeCell ref="B44:B45"/>
    <mergeCell ref="A49:A56"/>
    <mergeCell ref="B49:B51"/>
    <mergeCell ref="B52:B54"/>
    <mergeCell ref="T4:T5"/>
    <mergeCell ref="U4:U5"/>
    <mergeCell ref="A6:A27"/>
    <mergeCell ref="B6:B7"/>
    <mergeCell ref="B10:B18"/>
    <mergeCell ref="B22:B26"/>
    <mergeCell ref="A96:C96"/>
    <mergeCell ref="A1:N1"/>
    <mergeCell ref="A4:A5"/>
    <mergeCell ref="B4:B5"/>
    <mergeCell ref="C4:C5"/>
    <mergeCell ref="D4:E4"/>
    <mergeCell ref="F4:G4"/>
    <mergeCell ref="H4:S4"/>
    <mergeCell ref="A63:A75"/>
    <mergeCell ref="B68:B69"/>
    <mergeCell ref="B73:B74"/>
    <mergeCell ref="A28:A40"/>
    <mergeCell ref="B28:B29"/>
    <mergeCell ref="B31:B33"/>
    <mergeCell ref="B34:B35"/>
    <mergeCell ref="B38:B39"/>
  </mergeCells>
  <phoneticPr fontId="10" type="noConversion"/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84" activePane="bottomRight" state="frozen"/>
      <selection activeCell="K103" sqref="K103"/>
      <selection pane="topRight" activeCell="K103" sqref="K103"/>
      <selection pane="bottomLeft" activeCell="K103" sqref="K103"/>
      <selection pane="bottomRight" activeCell="H6" sqref="H6:S92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1"/>
      <c r="B61" s="64" t="s">
        <v>364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1"/>
      <c r="B62" s="65" t="s">
        <v>365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203</v>
      </c>
      <c r="C91" s="48" t="s">
        <v>203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118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8" t="s">
        <v>119</v>
      </c>
      <c r="B93" s="209"/>
      <c r="C93" s="21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261</v>
      </c>
      <c r="B94" s="206"/>
      <c r="C94" s="207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262</v>
      </c>
      <c r="B95" s="206"/>
      <c r="C95" s="207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0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F6" sqref="F6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5" customFormat="1" ht="28.5" customHeight="1">
      <c r="A1" s="213" t="s">
        <v>264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94"/>
      <c r="P1" s="94"/>
    </row>
    <row r="2" spans="1:17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8"/>
    </row>
    <row r="4" spans="1:17" s="8" customFormat="1">
      <c r="A4" s="219" t="s">
        <v>144</v>
      </c>
      <c r="B4" s="220" t="s">
        <v>145</v>
      </c>
      <c r="C4" s="221" t="s">
        <v>146</v>
      </c>
      <c r="D4" s="223" t="s">
        <v>147</v>
      </c>
      <c r="E4" s="224"/>
      <c r="F4" s="224"/>
      <c r="G4" s="224"/>
      <c r="H4" s="225"/>
      <c r="I4" s="226" t="s">
        <v>0</v>
      </c>
      <c r="J4" s="227"/>
      <c r="K4" s="227"/>
      <c r="L4" s="227"/>
      <c r="M4" s="228"/>
      <c r="N4" s="216" t="s">
        <v>148</v>
      </c>
      <c r="O4" s="58"/>
      <c r="P4" s="7"/>
      <c r="Q4" s="7"/>
    </row>
    <row r="5" spans="1:17" s="15" customFormat="1">
      <c r="A5" s="219"/>
      <c r="B5" s="220"/>
      <c r="C5" s="222"/>
      <c r="D5" s="100" t="s">
        <v>1</v>
      </c>
      <c r="E5" s="101" t="s">
        <v>146</v>
      </c>
      <c r="F5" s="101" t="s">
        <v>2</v>
      </c>
      <c r="G5" s="100" t="s">
        <v>3</v>
      </c>
      <c r="H5" s="100" t="s">
        <v>149</v>
      </c>
      <c r="I5" s="102" t="s">
        <v>1</v>
      </c>
      <c r="J5" s="103" t="s">
        <v>146</v>
      </c>
      <c r="K5" s="103" t="s">
        <v>2</v>
      </c>
      <c r="L5" s="100" t="s">
        <v>3</v>
      </c>
      <c r="M5" s="100" t="s">
        <v>149</v>
      </c>
      <c r="N5" s="217"/>
      <c r="O5" s="14"/>
      <c r="P5" s="14"/>
      <c r="Q5" s="14"/>
    </row>
    <row r="6" spans="1:17" s="15" customFormat="1" ht="17.25" customHeight="1">
      <c r="A6" s="218" t="s">
        <v>267</v>
      </c>
      <c r="B6" s="96" t="s">
        <v>268</v>
      </c>
      <c r="C6" s="114">
        <f>'2018预算财务费用 '!S6</f>
        <v>0</v>
      </c>
      <c r="D6" s="114"/>
      <c r="E6" s="114">
        <f ca="1">OFFSET('2018预算财务费用 '!$G6,0,MONTH(封面!$G$13)-1,)</f>
        <v>0</v>
      </c>
      <c r="F6" s="111">
        <f ca="1">OFFSET('2020实际财务费用'!$G6,0,MONTH(封面!$G$13)-1,)</f>
        <v>0</v>
      </c>
      <c r="G6" s="114">
        <f t="shared" ref="G6:G12" ca="1" si="0">F6-D6</f>
        <v>0</v>
      </c>
      <c r="H6" s="114">
        <f t="shared" ref="H6:H12" ca="1" si="1">F6-E6</f>
        <v>0</v>
      </c>
      <c r="I6" s="114"/>
      <c r="J6" s="114">
        <f ca="1">SUM(OFFSET('2018预算财务费用 '!$G6,0,0,1,MONTH(封面!$G$13)))</f>
        <v>0</v>
      </c>
      <c r="K6" s="114">
        <f ca="1">SUM(OFFSET('2020实际财务费用'!$G6,0,0,1,MONTH(封面!$G$13)))</f>
        <v>0</v>
      </c>
      <c r="L6" s="114">
        <f ca="1">K6-I6</f>
        <v>0</v>
      </c>
      <c r="M6" s="114">
        <f ca="1">K6-J6</f>
        <v>0</v>
      </c>
      <c r="N6" s="93"/>
      <c r="O6" s="69"/>
      <c r="P6" s="69"/>
      <c r="Q6" s="69"/>
    </row>
    <row r="7" spans="1:17" s="15" customFormat="1" ht="17.25" customHeight="1">
      <c r="A7" s="218"/>
      <c r="B7" s="96" t="s">
        <v>269</v>
      </c>
      <c r="C7" s="114">
        <f>'2018预算财务费用 '!S7</f>
        <v>0</v>
      </c>
      <c r="D7" s="114"/>
      <c r="E7" s="114">
        <f ca="1">OFFSET('2018预算财务费用 '!$G7,0,MONTH(封面!$G$13)-1,)</f>
        <v>0</v>
      </c>
      <c r="F7" s="111">
        <f ca="1">OFFSET('2020实际财务费用'!$G7,0,MONTH(封面!$G$13)-1,)</f>
        <v>0</v>
      </c>
      <c r="G7" s="114">
        <f t="shared" ca="1" si="0"/>
        <v>0</v>
      </c>
      <c r="H7" s="114">
        <f t="shared" ca="1" si="1"/>
        <v>0</v>
      </c>
      <c r="I7" s="114"/>
      <c r="J7" s="114">
        <f ca="1">SUM(OFFSET('2018预算财务费用 '!$G7,0,0,1,MONTH(封面!$G$13)))</f>
        <v>0</v>
      </c>
      <c r="K7" s="114">
        <f ca="1">SUM(OFFSET('2020实际财务费用'!$G7,0,0,1,MONTH(封面!$G$13)))</f>
        <v>0</v>
      </c>
      <c r="L7" s="114">
        <f t="shared" ref="L7:L12" ca="1" si="2">K7-I7</f>
        <v>0</v>
      </c>
      <c r="M7" s="114">
        <f t="shared" ref="M7:M12" ca="1" si="3">K7-J7</f>
        <v>0</v>
      </c>
      <c r="N7" s="93"/>
      <c r="O7" s="69"/>
      <c r="P7" s="69"/>
      <c r="Q7" s="69"/>
    </row>
    <row r="8" spans="1:17" s="15" customFormat="1" ht="17.25" customHeight="1">
      <c r="A8" s="97" t="s">
        <v>270</v>
      </c>
      <c r="B8" s="96" t="s">
        <v>270</v>
      </c>
      <c r="C8" s="114">
        <f>'2018预算财务费用 '!S8</f>
        <v>0</v>
      </c>
      <c r="D8" s="114"/>
      <c r="E8" s="114">
        <f ca="1">OFFSET('2018预算财务费用 '!$G8,0,MONTH(封面!$G$13)-1,)</f>
        <v>0</v>
      </c>
      <c r="F8" s="111">
        <f ca="1">OFFSET('2020实际财务费用'!$G8,0,MONTH(封面!$G$13)-1,)</f>
        <v>0</v>
      </c>
      <c r="G8" s="114">
        <f t="shared" ca="1" si="0"/>
        <v>0</v>
      </c>
      <c r="H8" s="114">
        <f t="shared" ca="1" si="1"/>
        <v>0</v>
      </c>
      <c r="I8" s="114"/>
      <c r="J8" s="114">
        <f ca="1">SUM(OFFSET('2018预算财务费用 '!$G8,0,0,1,MONTH(封面!$G$13)))</f>
        <v>0</v>
      </c>
      <c r="K8" s="114">
        <f ca="1">SUM(OFFSET('2020实际财务费用'!$G8,0,0,1,MONTH(封面!$G$13)))</f>
        <v>0</v>
      </c>
      <c r="L8" s="114">
        <f t="shared" ca="1" si="2"/>
        <v>0</v>
      </c>
      <c r="M8" s="114">
        <f t="shared" ca="1" si="3"/>
        <v>0</v>
      </c>
      <c r="N8" s="93"/>
      <c r="O8" s="69"/>
      <c r="P8" s="69"/>
      <c r="Q8" s="69"/>
    </row>
    <row r="9" spans="1:17" s="15" customFormat="1" ht="17.25" customHeight="1">
      <c r="A9" s="97" t="s">
        <v>271</v>
      </c>
      <c r="B9" s="96" t="s">
        <v>271</v>
      </c>
      <c r="C9" s="114">
        <f>'2018预算财务费用 '!S9</f>
        <v>0</v>
      </c>
      <c r="D9" s="114"/>
      <c r="E9" s="114">
        <f ca="1">OFFSET('2018预算财务费用 '!$G9,0,MONTH(封面!$G$13)-1,)</f>
        <v>0</v>
      </c>
      <c r="F9" s="111">
        <f ca="1">OFFSET('2020实际财务费用'!$G9,0,MONTH(封面!$G$13)-1,)</f>
        <v>818.64</v>
      </c>
      <c r="G9" s="114">
        <f t="shared" ca="1" si="0"/>
        <v>818.64</v>
      </c>
      <c r="H9" s="114">
        <f t="shared" ca="1" si="1"/>
        <v>818.64</v>
      </c>
      <c r="I9" s="114"/>
      <c r="J9" s="114">
        <f ca="1">SUM(OFFSET('2018预算财务费用 '!$G9,0,0,1,MONTH(封面!$G$13)))</f>
        <v>0</v>
      </c>
      <c r="K9" s="114">
        <f ca="1">SUM(OFFSET('2020实际财务费用'!$G9,0,0,1,MONTH(封面!$G$13)))</f>
        <v>818.64</v>
      </c>
      <c r="L9" s="114">
        <f t="shared" ca="1" si="2"/>
        <v>818.64</v>
      </c>
      <c r="M9" s="114">
        <f t="shared" ca="1" si="3"/>
        <v>818.64</v>
      </c>
      <c r="N9" s="93"/>
      <c r="O9" s="69"/>
      <c r="P9" s="69"/>
      <c r="Q9" s="69"/>
    </row>
    <row r="10" spans="1:17" s="15" customFormat="1" ht="17.25" customHeight="1">
      <c r="A10" s="218" t="s">
        <v>272</v>
      </c>
      <c r="B10" s="96" t="s">
        <v>273</v>
      </c>
      <c r="C10" s="114">
        <f>'2018预算财务费用 '!S10</f>
        <v>0</v>
      </c>
      <c r="D10" s="114"/>
      <c r="E10" s="114">
        <f ca="1">OFFSET('2018预算财务费用 '!$G10,0,MONTH(封面!$G$13)-1,)</f>
        <v>0</v>
      </c>
      <c r="F10" s="111">
        <f ca="1">OFFSET('2020实际财务费用'!$G11,0,MONTH(封面!$G$13)-1,)</f>
        <v>79073.740000000005</v>
      </c>
      <c r="G10" s="114">
        <f t="shared" ca="1" si="0"/>
        <v>79073.740000000005</v>
      </c>
      <c r="H10" s="114">
        <f t="shared" ca="1" si="1"/>
        <v>79073.740000000005</v>
      </c>
      <c r="I10" s="114"/>
      <c r="J10" s="114">
        <f ca="1">SUM(OFFSET('2018预算财务费用 '!$G10,0,0,1,MONTH(封面!$G$13)))</f>
        <v>0</v>
      </c>
      <c r="K10" s="114">
        <f ca="1">SUM(OFFSET('2020实际财务费用'!$G11,0,0,1,MONTH(封面!$G$13)))</f>
        <v>79073.740000000005</v>
      </c>
      <c r="L10" s="114">
        <f t="shared" ca="1" si="2"/>
        <v>79073.740000000005</v>
      </c>
      <c r="M10" s="114">
        <f t="shared" ca="1" si="3"/>
        <v>79073.740000000005</v>
      </c>
      <c r="N10" s="93"/>
      <c r="O10" s="69"/>
      <c r="P10" s="69"/>
      <c r="Q10" s="69"/>
    </row>
    <row r="11" spans="1:17" s="15" customFormat="1" ht="17.25" customHeight="1">
      <c r="A11" s="218"/>
      <c r="B11" s="96" t="s">
        <v>274</v>
      </c>
      <c r="C11" s="114">
        <f>'2018预算财务费用 '!S11</f>
        <v>0</v>
      </c>
      <c r="D11" s="114"/>
      <c r="E11" s="114">
        <f ca="1">OFFSET('2018预算财务费用 '!$G11,0,MONTH(封面!$G$13)-1,)</f>
        <v>0</v>
      </c>
      <c r="F11" s="111" t="e">
        <f ca="1">OFFSET('2020实际财务费用'!#REF!,0,MONTH(封面!$G$13)-1,)</f>
        <v>#REF!</v>
      </c>
      <c r="G11" s="114" t="e">
        <f t="shared" ca="1" si="0"/>
        <v>#REF!</v>
      </c>
      <c r="H11" s="114" t="e">
        <f t="shared" ca="1" si="1"/>
        <v>#REF!</v>
      </c>
      <c r="I11" s="114"/>
      <c r="J11" s="114">
        <f ca="1">SUM(OFFSET('2018预算财务费用 '!$G11,0,0,1,MONTH(封面!$G$13)))</f>
        <v>0</v>
      </c>
      <c r="K11" s="114" t="e">
        <f ca="1">SUM(OFFSET('2020实际财务费用'!#REF!,0,0,1,MONTH(封面!$G$13)))</f>
        <v>#REF!</v>
      </c>
      <c r="L11" s="114" t="e">
        <f t="shared" ca="1" si="2"/>
        <v>#REF!</v>
      </c>
      <c r="M11" s="114" t="e">
        <f t="shared" ca="1" si="3"/>
        <v>#REF!</v>
      </c>
      <c r="N11" s="93"/>
      <c r="O11" s="69"/>
      <c r="P11" s="69"/>
      <c r="Q11" s="69"/>
    </row>
    <row r="12" spans="1:17" s="31" customFormat="1">
      <c r="A12" s="97" t="s">
        <v>275</v>
      </c>
      <c r="B12" s="96" t="s">
        <v>275</v>
      </c>
      <c r="C12" s="114">
        <f>'2018预算财务费用 '!S12</f>
        <v>0</v>
      </c>
      <c r="D12" s="114"/>
      <c r="E12" s="114">
        <f ca="1">OFFSET('2018预算财务费用 '!$G12,0,MONTH(封面!$G$13)-1,)</f>
        <v>0</v>
      </c>
      <c r="F12" s="111">
        <f ca="1">OFFSET('2020实际财务费用'!$G12,0,MONTH(封面!$G$13)-1,)</f>
        <v>0</v>
      </c>
      <c r="G12" s="114">
        <f t="shared" ca="1" si="0"/>
        <v>0</v>
      </c>
      <c r="H12" s="114">
        <f t="shared" ca="1" si="1"/>
        <v>0</v>
      </c>
      <c r="I12" s="114"/>
      <c r="J12" s="114">
        <f ca="1">SUM(OFFSET('2018预算财务费用 '!$G12,0,0,1,MONTH(封面!$G$13)))</f>
        <v>0</v>
      </c>
      <c r="K12" s="114">
        <f ca="1">SUM(OFFSET('2020实际财务费用'!$G12,0,0,1,MONTH(封面!$G$13)))</f>
        <v>0</v>
      </c>
      <c r="L12" s="114">
        <f t="shared" ca="1" si="2"/>
        <v>0</v>
      </c>
      <c r="M12" s="114">
        <f t="shared" ca="1" si="3"/>
        <v>0</v>
      </c>
      <c r="N12" s="93"/>
      <c r="O12" s="53"/>
    </row>
    <row r="13" spans="1:17" ht="20.25" customHeight="1">
      <c r="A13" s="214" t="s">
        <v>266</v>
      </c>
      <c r="B13" s="215"/>
      <c r="C13" s="112">
        <f>SUM(C6:C12)</f>
        <v>0</v>
      </c>
      <c r="D13" s="112">
        <f t="shared" ref="D13:M13" si="4">SUM(D6:D12)</f>
        <v>0</v>
      </c>
      <c r="E13" s="112">
        <f t="shared" ca="1" si="4"/>
        <v>0</v>
      </c>
      <c r="F13" s="112" t="e">
        <f t="shared" ca="1" si="4"/>
        <v>#REF!</v>
      </c>
      <c r="G13" s="112" t="e">
        <f t="shared" ca="1" si="4"/>
        <v>#REF!</v>
      </c>
      <c r="H13" s="112" t="e">
        <f t="shared" ca="1" si="4"/>
        <v>#REF!</v>
      </c>
      <c r="I13" s="112">
        <f t="shared" si="4"/>
        <v>0</v>
      </c>
      <c r="J13" s="112">
        <f t="shared" ca="1" si="4"/>
        <v>0</v>
      </c>
      <c r="K13" s="136" t="e">
        <f t="shared" ca="1" si="4"/>
        <v>#REF!</v>
      </c>
      <c r="L13" s="112" t="e">
        <f t="shared" ca="1" si="4"/>
        <v>#REF!</v>
      </c>
      <c r="M13" s="112" t="e">
        <f t="shared" ca="1" si="4"/>
        <v>#REF!</v>
      </c>
      <c r="N13" s="93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0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D23" sqref="D23"/>
      <selection pane="topRight" activeCell="D23" sqref="D23"/>
      <selection pane="bottomLeft" activeCell="D23" sqref="D23"/>
      <selection pane="bottomRight" activeCell="I17" sqref="I17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0.5" style="55" bestFit="1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125" style="55" customWidth="1"/>
    <col min="17" max="18" width="8.75" style="7" customWidth="1"/>
    <col min="19" max="19" width="11.3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6" t="s">
        <v>264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0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</row>
    <row r="4" spans="1:20" s="8" customFormat="1" ht="14.25" customHeight="1">
      <c r="A4" s="167" t="s">
        <v>144</v>
      </c>
      <c r="B4" s="168" t="s">
        <v>145</v>
      </c>
      <c r="C4" s="169" t="s">
        <v>253</v>
      </c>
      <c r="D4" s="170"/>
      <c r="E4" s="171" t="s">
        <v>254</v>
      </c>
      <c r="F4" s="171"/>
      <c r="G4" s="162" t="s">
        <v>558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 t="s">
        <v>255</v>
      </c>
      <c r="T4" s="163" t="s">
        <v>148</v>
      </c>
    </row>
    <row r="5" spans="1:20" s="15" customFormat="1">
      <c r="A5" s="167"/>
      <c r="B5" s="168"/>
      <c r="C5" s="81" t="s">
        <v>233</v>
      </c>
      <c r="D5" s="81" t="s">
        <v>141</v>
      </c>
      <c r="E5" s="81" t="s">
        <v>233</v>
      </c>
      <c r="F5" s="81" t="s">
        <v>141</v>
      </c>
      <c r="G5" s="82" t="s">
        <v>240</v>
      </c>
      <c r="H5" s="82" t="s">
        <v>241</v>
      </c>
      <c r="I5" s="82" t="s">
        <v>124</v>
      </c>
      <c r="J5" s="82" t="s">
        <v>125</v>
      </c>
      <c r="K5" s="82" t="s">
        <v>126</v>
      </c>
      <c r="L5" s="82" t="s">
        <v>127</v>
      </c>
      <c r="M5" s="82" t="s">
        <v>128</v>
      </c>
      <c r="N5" s="82" t="s">
        <v>129</v>
      </c>
      <c r="O5" s="82" t="s">
        <v>130</v>
      </c>
      <c r="P5" s="82" t="s">
        <v>131</v>
      </c>
      <c r="Q5" s="82" t="s">
        <v>132</v>
      </c>
      <c r="R5" s="82" t="s">
        <v>133</v>
      </c>
      <c r="S5" s="162"/>
      <c r="T5" s="164"/>
    </row>
    <row r="6" spans="1:20" s="15" customFormat="1" ht="17.25" customHeight="1">
      <c r="A6" s="218" t="s">
        <v>267</v>
      </c>
      <c r="B6" s="96" t="s">
        <v>268</v>
      </c>
      <c r="C6" s="117">
        <f ca="1">OFFSET($G6,0,MONTH(封面!$G$13)-1,)</f>
        <v>0</v>
      </c>
      <c r="D6" s="117">
        <f ca="1">OFFSET($G6,0,MONTH(封面!$G$13)-1,)-OFFSET('2018预算管理费用'!$H6,0,MONTH(封面!$G$13)-1,)</f>
        <v>0</v>
      </c>
      <c r="E6" s="117">
        <f ca="1">+SUM(OFFSET($H6,0,0,1,MONTH(封面!$G$13)))</f>
        <v>0</v>
      </c>
      <c r="F6" s="117">
        <f ca="1">SUM(OFFSET($H6,0,0,1,MONTH(封面!$G$13)))-SUM(OFFSET('2018预算管理费用'!$H6,0,0,1,MONTH(封面!$G$13)))</f>
        <v>0</v>
      </c>
      <c r="G6" s="83">
        <v>0</v>
      </c>
      <c r="H6" s="83">
        <v>0</v>
      </c>
      <c r="I6" s="83">
        <v>0</v>
      </c>
      <c r="J6" s="83">
        <v>0</v>
      </c>
      <c r="K6" s="83"/>
      <c r="L6" s="83"/>
      <c r="M6" s="83"/>
      <c r="N6" s="83"/>
      <c r="O6" s="117"/>
      <c r="P6" s="117"/>
      <c r="Q6" s="117"/>
      <c r="R6" s="117"/>
      <c r="S6" s="118">
        <f>SUM(G6:R6)</f>
        <v>0</v>
      </c>
      <c r="T6" s="90"/>
    </row>
    <row r="7" spans="1:20" s="15" customFormat="1" ht="17.25" customHeight="1">
      <c r="A7" s="218"/>
      <c r="B7" s="96" t="s">
        <v>269</v>
      </c>
      <c r="C7" s="117">
        <f ca="1">OFFSET($G7,0,MONTH(封面!$G$13)-1,)</f>
        <v>0</v>
      </c>
      <c r="D7" s="117">
        <f ca="1">OFFSET($G7,0,MONTH(封面!$G$13)-1,)-OFFSET('2018预算管理费用'!$H7,0,MONTH(封面!$G$13)-1,)</f>
        <v>0</v>
      </c>
      <c r="E7" s="117">
        <f ca="1">+SUM(OFFSET($H7,0,0,1,MONTH(封面!$G$13)))</f>
        <v>0</v>
      </c>
      <c r="F7" s="117">
        <f ca="1">SUM(OFFSET($H7,0,0,1,MONTH(封面!$G$13)))-SUM(OFFSET('2018预算管理费用'!$H7,0,0,1,MONTH(封面!$G$13)))</f>
        <v>0</v>
      </c>
      <c r="G7" s="83">
        <v>0</v>
      </c>
      <c r="H7" s="83">
        <v>0</v>
      </c>
      <c r="I7" s="83">
        <v>-3461.85</v>
      </c>
      <c r="J7" s="83">
        <v>-0.06</v>
      </c>
      <c r="K7" s="83"/>
      <c r="L7" s="83"/>
      <c r="M7" s="83"/>
      <c r="N7" s="83"/>
      <c r="O7" s="117"/>
      <c r="P7" s="117"/>
      <c r="Q7" s="117"/>
      <c r="R7" s="117"/>
      <c r="S7" s="118">
        <f>SUM(G7:R7)</f>
        <v>-3461.91</v>
      </c>
      <c r="T7" s="90"/>
    </row>
    <row r="8" spans="1:20" s="15" customFormat="1" ht="17.25" customHeight="1">
      <c r="A8" s="97" t="s">
        <v>270</v>
      </c>
      <c r="B8" s="96" t="s">
        <v>270</v>
      </c>
      <c r="C8" s="117">
        <f ca="1">OFFSET($G8,0,MONTH(封面!$G$13)-1,)</f>
        <v>0</v>
      </c>
      <c r="D8" s="117">
        <f ca="1">OFFSET($G8,0,MONTH(封面!$G$13)-1,)-OFFSET('2018预算管理费用'!$H8,0,MONTH(封面!$G$13)-1,)</f>
        <v>0</v>
      </c>
      <c r="E8" s="117">
        <f ca="1">+SUM(OFFSET($H8,0,0,1,MONTH(封面!$G$13)))</f>
        <v>0</v>
      </c>
      <c r="F8" s="117">
        <f ca="1">SUM(OFFSET($H8,0,0,1,MONTH(封面!$G$13)))-SUM(OFFSET('2018预算管理费用'!$H8,0,0,1,MONTH(封面!$G$13)))</f>
        <v>0</v>
      </c>
      <c r="G8" s="83">
        <v>0</v>
      </c>
      <c r="H8" s="83">
        <v>0</v>
      </c>
      <c r="I8" s="83">
        <v>0</v>
      </c>
      <c r="J8" s="83">
        <v>0</v>
      </c>
      <c r="K8" s="83"/>
      <c r="L8" s="83"/>
      <c r="M8" s="83"/>
      <c r="N8" s="83"/>
      <c r="O8" s="117"/>
      <c r="P8" s="117"/>
      <c r="Q8" s="117"/>
      <c r="R8" s="117"/>
      <c r="S8" s="118">
        <f t="shared" ref="S8:S9" si="0">SUM(G8:R8)</f>
        <v>0</v>
      </c>
      <c r="T8" s="90"/>
    </row>
    <row r="9" spans="1:20" s="15" customFormat="1" ht="17.25" customHeight="1">
      <c r="A9" s="97" t="s">
        <v>271</v>
      </c>
      <c r="B9" s="96" t="s">
        <v>271</v>
      </c>
      <c r="C9" s="117">
        <f ca="1">OFFSET($G9,0,MONTH(封面!$G$13)-1,)</f>
        <v>818.64</v>
      </c>
      <c r="D9" s="117">
        <f ca="1">OFFSET($G9,0,MONTH(封面!$G$13)-1,)-OFFSET('2018预算管理费用'!$H9,0,MONTH(封面!$G$13)-1,)</f>
        <v>818.64</v>
      </c>
      <c r="E9" s="117">
        <f ca="1">+SUM(OFFSET($H9,0,0,1,MONTH(封面!$G$13)))</f>
        <v>113</v>
      </c>
      <c r="F9" s="117">
        <f ca="1">SUM(OFFSET($H9,0,0,1,MONTH(封面!$G$13)))-SUM(OFFSET('2018预算管理费用'!$H9,0,0,1,MONTH(封面!$G$13)))</f>
        <v>113</v>
      </c>
      <c r="G9" s="83">
        <v>818.64</v>
      </c>
      <c r="H9" s="83">
        <v>113</v>
      </c>
      <c r="I9" s="83">
        <v>1676.44</v>
      </c>
      <c r="J9" s="83">
        <v>677.77</v>
      </c>
      <c r="K9" s="83"/>
      <c r="L9" s="83"/>
      <c r="M9" s="83"/>
      <c r="N9" s="83"/>
      <c r="O9" s="117"/>
      <c r="P9" s="117"/>
      <c r="Q9" s="117"/>
      <c r="R9" s="117"/>
      <c r="S9" s="118">
        <f t="shared" si="0"/>
        <v>3285.85</v>
      </c>
      <c r="T9" s="90"/>
    </row>
    <row r="10" spans="1:20" s="15" customFormat="1" ht="17.25" customHeight="1">
      <c r="A10" s="218" t="s">
        <v>272</v>
      </c>
      <c r="B10" s="96" t="s">
        <v>273</v>
      </c>
      <c r="C10" s="117">
        <f ca="1">OFFSET($G11,0,MONTH(封面!$G$13)-1,)</f>
        <v>79073.740000000005</v>
      </c>
      <c r="D10" s="117">
        <f ca="1">OFFSET($G11,0,MONTH(封面!$G$13)-1,)-OFFSET('2018预算管理费用'!$H10,0,MONTH(封面!$G$13)-1,)</f>
        <v>79073.740000000005</v>
      </c>
      <c r="E10" s="117">
        <f ca="1">+SUM(OFFSET($H10,0,0,1,MONTH(封面!$G$13)))</f>
        <v>-53245.9</v>
      </c>
      <c r="F10" s="117">
        <f ca="1">SUM(OFFSET($H10,0,0,1,MONTH(封面!$G$13)))-SUM(OFFSET('2018预算管理费用'!$H10,0,0,1,MONTH(封面!$G$13)))</f>
        <v>-53245.9</v>
      </c>
      <c r="G10" s="83">
        <v>-142.69999999999999</v>
      </c>
      <c r="H10" s="83">
        <v>-53245.9</v>
      </c>
      <c r="I10" s="83">
        <v>-51929.1</v>
      </c>
      <c r="J10" s="83">
        <v>-0.02</v>
      </c>
      <c r="K10" s="83"/>
      <c r="L10" s="83"/>
      <c r="M10" s="83"/>
      <c r="N10" s="83"/>
      <c r="O10" s="117"/>
      <c r="P10" s="117"/>
      <c r="Q10" s="117"/>
      <c r="R10" s="117"/>
      <c r="S10" s="118">
        <f>SUM(G10:R10)</f>
        <v>-105317.72</v>
      </c>
      <c r="T10" s="90"/>
    </row>
    <row r="11" spans="1:20" s="15" customFormat="1" ht="17.25" customHeight="1">
      <c r="A11" s="218"/>
      <c r="B11" s="96" t="s">
        <v>274</v>
      </c>
      <c r="C11" s="117">
        <f ca="1">OFFSET($G12,0,MONTH(封面!$G$13)-1,)</f>
        <v>0</v>
      </c>
      <c r="D11" s="117">
        <f ca="1">OFFSET($G12,0,MONTH(封面!$G$13)-1,)-OFFSET('2018预算管理费用'!$H11,0,MONTH(封面!$G$13)-1,)</f>
        <v>0</v>
      </c>
      <c r="E11" s="117">
        <f ca="1">+SUM(OFFSET($H11,0,0,1,MONTH(封面!$G$13)))</f>
        <v>3130.75</v>
      </c>
      <c r="F11" s="117">
        <f ca="1">SUM(OFFSET($H11,0,0,1,MONTH(封面!$G$13)))-SUM(OFFSET('2018预算管理费用'!$H11,0,0,1,MONTH(封面!$G$13)))</f>
        <v>3130.75</v>
      </c>
      <c r="G11" s="83">
        <v>79073.740000000005</v>
      </c>
      <c r="H11" s="83">
        <v>3130.75</v>
      </c>
      <c r="I11" s="83">
        <v>2424.77</v>
      </c>
      <c r="J11" s="83">
        <v>22844.52</v>
      </c>
      <c r="K11" s="83"/>
      <c r="L11" s="83"/>
      <c r="M11" s="83"/>
      <c r="N11" s="83"/>
      <c r="O11" s="117"/>
      <c r="P11" s="117"/>
      <c r="Q11" s="117"/>
      <c r="R11" s="117"/>
      <c r="S11" s="118">
        <f>SUM(G11:R11)</f>
        <v>107473.78000000001</v>
      </c>
      <c r="T11" s="90"/>
    </row>
    <row r="12" spans="1:20">
      <c r="A12" s="97" t="s">
        <v>275</v>
      </c>
      <c r="B12" s="96" t="s">
        <v>275</v>
      </c>
      <c r="C12" s="117">
        <f ca="1">OFFSET($G12,0,MONTH(封面!$G$13)-1,)</f>
        <v>0</v>
      </c>
      <c r="D12" s="117">
        <f ca="1">OFFSET($G12,0,MONTH(封面!$G$13)-1,)-OFFSET('2018预算管理费用'!$H12,0,MONTH(封面!$G$13)-1,)</f>
        <v>0</v>
      </c>
      <c r="E12" s="117">
        <f ca="1">+SUM(OFFSET($H12,0,0,1,MONTH(封面!$G$13)))</f>
        <v>0</v>
      </c>
      <c r="F12" s="117">
        <f ca="1">SUM(OFFSET($H12,0,0,1,MONTH(封面!$G$13)))-SUM(OFFSET('2018预算管理费用'!$H12,0,0,1,MONTH(封面!$G$13)))</f>
        <v>0</v>
      </c>
      <c r="G12" s="83">
        <v>0</v>
      </c>
      <c r="H12" s="83">
        <v>0</v>
      </c>
      <c r="I12" s="83">
        <v>0</v>
      </c>
      <c r="J12" s="83">
        <v>0</v>
      </c>
      <c r="K12" s="83"/>
      <c r="L12" s="83"/>
      <c r="M12" s="83"/>
      <c r="N12" s="83"/>
      <c r="O12" s="117"/>
      <c r="P12" s="117"/>
      <c r="Q12" s="117"/>
      <c r="R12" s="117"/>
      <c r="S12" s="118">
        <f t="shared" ref="S12" si="1">SUM(G12:R12)</f>
        <v>0</v>
      </c>
      <c r="T12" s="90"/>
    </row>
    <row r="13" spans="1:20" ht="22.5" customHeight="1">
      <c r="A13" s="214" t="s">
        <v>266</v>
      </c>
      <c r="B13" s="215"/>
      <c r="C13" s="118">
        <f t="shared" ref="C13:F13" ca="1" si="2">SUM(C6:C12)</f>
        <v>79892.38</v>
      </c>
      <c r="D13" s="118">
        <f t="shared" ca="1" si="2"/>
        <v>79892.38</v>
      </c>
      <c r="E13" s="118">
        <f t="shared" ca="1" si="2"/>
        <v>-50002.15</v>
      </c>
      <c r="F13" s="118">
        <f t="shared" ca="1" si="2"/>
        <v>-50002.15</v>
      </c>
      <c r="G13" s="118">
        <f>SUM(G6:G12)</f>
        <v>79749.680000000008</v>
      </c>
      <c r="H13" s="118">
        <v>-50002.15</v>
      </c>
      <c r="I13" s="118">
        <v>-51289.74</v>
      </c>
      <c r="J13" s="118">
        <v>23522.21</v>
      </c>
      <c r="K13" s="118">
        <f t="shared" ref="K13:S13" si="3">SUM(K6:K12)</f>
        <v>0</v>
      </c>
      <c r="L13" s="118">
        <f t="shared" si="3"/>
        <v>0</v>
      </c>
      <c r="M13" s="118">
        <f t="shared" si="3"/>
        <v>0</v>
      </c>
      <c r="N13" s="118">
        <f t="shared" si="3"/>
        <v>0</v>
      </c>
      <c r="O13" s="118">
        <f t="shared" si="3"/>
        <v>0</v>
      </c>
      <c r="P13" s="118">
        <f t="shared" si="3"/>
        <v>0</v>
      </c>
      <c r="Q13" s="118">
        <f t="shared" si="3"/>
        <v>0</v>
      </c>
      <c r="R13" s="118">
        <f t="shared" si="3"/>
        <v>0</v>
      </c>
      <c r="S13" s="118">
        <f t="shared" si="3"/>
        <v>1980.0000000000146</v>
      </c>
      <c r="T13" s="91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3:B13"/>
    <mergeCell ref="S4:S5"/>
    <mergeCell ref="T4:T5"/>
    <mergeCell ref="A6:A7"/>
    <mergeCell ref="A10:A11"/>
    <mergeCell ref="A1:N1"/>
    <mergeCell ref="A4:A5"/>
    <mergeCell ref="B4:B5"/>
    <mergeCell ref="C4:D4"/>
    <mergeCell ref="E4:F4"/>
    <mergeCell ref="G4:R4"/>
  </mergeCells>
  <phoneticPr fontId="10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M13" sqref="M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0" s="8" customFormat="1" ht="14.25" customHeight="1">
      <c r="A4" s="167" t="s">
        <v>277</v>
      </c>
      <c r="B4" s="168" t="s">
        <v>278</v>
      </c>
      <c r="C4" s="169" t="s">
        <v>279</v>
      </c>
      <c r="D4" s="170"/>
      <c r="E4" s="171" t="s">
        <v>280</v>
      </c>
      <c r="F4" s="171"/>
      <c r="G4" s="162" t="s">
        <v>530</v>
      </c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 t="s">
        <v>281</v>
      </c>
      <c r="T4" s="163"/>
    </row>
    <row r="5" spans="1:20" s="15" customFormat="1">
      <c r="A5" s="167"/>
      <c r="B5" s="168"/>
      <c r="C5" s="81" t="s">
        <v>398</v>
      </c>
      <c r="D5" s="81" t="s">
        <v>399</v>
      </c>
      <c r="E5" s="81" t="s">
        <v>398</v>
      </c>
      <c r="F5" s="81" t="s">
        <v>399</v>
      </c>
      <c r="G5" s="82" t="s">
        <v>284</v>
      </c>
      <c r="H5" s="82" t="s">
        <v>285</v>
      </c>
      <c r="I5" s="82" t="s">
        <v>242</v>
      </c>
      <c r="J5" s="82" t="s">
        <v>243</v>
      </c>
      <c r="K5" s="82" t="s">
        <v>244</v>
      </c>
      <c r="L5" s="82" t="s">
        <v>245</v>
      </c>
      <c r="M5" s="82" t="s">
        <v>246</v>
      </c>
      <c r="N5" s="82" t="s">
        <v>247</v>
      </c>
      <c r="O5" s="82" t="s">
        <v>248</v>
      </c>
      <c r="P5" s="82" t="s">
        <v>249</v>
      </c>
      <c r="Q5" s="82" t="s">
        <v>250</v>
      </c>
      <c r="R5" s="82" t="s">
        <v>251</v>
      </c>
      <c r="S5" s="162"/>
      <c r="T5" s="164"/>
    </row>
    <row r="6" spans="1:20" s="15" customFormat="1" ht="17.25" customHeight="1">
      <c r="A6" s="218" t="s">
        <v>267</v>
      </c>
      <c r="B6" s="96" t="s">
        <v>268</v>
      </c>
      <c r="C6" s="83"/>
      <c r="D6" s="83"/>
      <c r="E6" s="83"/>
      <c r="F6" s="83"/>
      <c r="G6" s="83">
        <v>0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112">
        <f>SUM(G6:R6)</f>
        <v>0</v>
      </c>
      <c r="T6" s="90"/>
    </row>
    <row r="7" spans="1:20" s="15" customFormat="1" ht="17.25" customHeight="1">
      <c r="A7" s="218"/>
      <c r="B7" s="96" t="s">
        <v>269</v>
      </c>
      <c r="C7" s="83"/>
      <c r="D7" s="83"/>
      <c r="E7" s="83"/>
      <c r="F7" s="83"/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3">
        <v>0</v>
      </c>
      <c r="S7" s="112">
        <f t="shared" ref="S7:S13" si="0">SUM(G7:R7)</f>
        <v>0</v>
      </c>
      <c r="T7" s="90"/>
    </row>
    <row r="8" spans="1:20" s="15" customFormat="1" ht="17.25" customHeight="1">
      <c r="A8" s="97" t="s">
        <v>270</v>
      </c>
      <c r="B8" s="96" t="s">
        <v>270</v>
      </c>
      <c r="C8" s="83"/>
      <c r="D8" s="83"/>
      <c r="E8" s="83"/>
      <c r="F8" s="83"/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112">
        <f t="shared" si="0"/>
        <v>0</v>
      </c>
      <c r="T8" s="90"/>
    </row>
    <row r="9" spans="1:20" s="15" customFormat="1" ht="17.25" customHeight="1">
      <c r="A9" s="97" t="s">
        <v>271</v>
      </c>
      <c r="B9" s="96" t="s">
        <v>271</v>
      </c>
      <c r="C9" s="83"/>
      <c r="D9" s="83"/>
      <c r="E9" s="83"/>
      <c r="F9" s="83"/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112">
        <f t="shared" si="0"/>
        <v>0</v>
      </c>
      <c r="T9" s="90"/>
    </row>
    <row r="10" spans="1:20" s="15" customFormat="1" ht="17.25" customHeight="1">
      <c r="A10" s="218" t="s">
        <v>272</v>
      </c>
      <c r="B10" s="96" t="s">
        <v>273</v>
      </c>
      <c r="C10" s="83"/>
      <c r="D10" s="83"/>
      <c r="E10" s="83"/>
      <c r="F10" s="83"/>
      <c r="G10" s="83">
        <v>0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112">
        <f t="shared" si="0"/>
        <v>0</v>
      </c>
      <c r="T10" s="90"/>
    </row>
    <row r="11" spans="1:20" s="15" customFormat="1" ht="17.25" customHeight="1">
      <c r="A11" s="218"/>
      <c r="B11" s="96" t="s">
        <v>274</v>
      </c>
      <c r="C11" s="83"/>
      <c r="D11" s="83"/>
      <c r="E11" s="83"/>
      <c r="F11" s="83"/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112">
        <f t="shared" si="0"/>
        <v>0</v>
      </c>
      <c r="T11" s="90"/>
    </row>
    <row r="12" spans="1:20">
      <c r="A12" s="97" t="s">
        <v>275</v>
      </c>
      <c r="B12" s="96" t="s">
        <v>275</v>
      </c>
      <c r="C12" s="83"/>
      <c r="D12" s="83"/>
      <c r="E12" s="83"/>
      <c r="F12" s="83"/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  <c r="P12" s="83">
        <v>0</v>
      </c>
      <c r="Q12" s="83">
        <v>0</v>
      </c>
      <c r="R12" s="83">
        <v>0</v>
      </c>
      <c r="S12" s="112">
        <f t="shared" si="0"/>
        <v>0</v>
      </c>
      <c r="T12" s="90"/>
    </row>
    <row r="13" spans="1:20" ht="22.5" customHeight="1">
      <c r="A13" s="214" t="s">
        <v>266</v>
      </c>
      <c r="B13" s="215"/>
      <c r="C13" s="91"/>
      <c r="D13" s="91"/>
      <c r="E13" s="91"/>
      <c r="F13" s="91"/>
      <c r="G13" s="112">
        <f>SUM(G6:G12)</f>
        <v>0</v>
      </c>
      <c r="H13" s="112">
        <f t="shared" ref="H13:R13" si="1">SUM(H6:H12)</f>
        <v>0</v>
      </c>
      <c r="I13" s="112">
        <f t="shared" si="1"/>
        <v>0</v>
      </c>
      <c r="J13" s="112">
        <f t="shared" si="1"/>
        <v>0</v>
      </c>
      <c r="K13" s="112">
        <f t="shared" si="1"/>
        <v>0</v>
      </c>
      <c r="L13" s="112">
        <f t="shared" si="1"/>
        <v>0</v>
      </c>
      <c r="M13" s="112">
        <f t="shared" si="1"/>
        <v>0</v>
      </c>
      <c r="N13" s="112">
        <f t="shared" si="1"/>
        <v>0</v>
      </c>
      <c r="O13" s="112">
        <f t="shared" si="1"/>
        <v>0</v>
      </c>
      <c r="P13" s="112">
        <f t="shared" si="1"/>
        <v>0</v>
      </c>
      <c r="Q13" s="112">
        <f t="shared" si="1"/>
        <v>0</v>
      </c>
      <c r="R13" s="112">
        <f t="shared" si="1"/>
        <v>0</v>
      </c>
      <c r="S13" s="112">
        <f t="shared" si="0"/>
        <v>0</v>
      </c>
      <c r="T13" s="91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5" sqref="B5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49" t="s">
        <v>407</v>
      </c>
      <c r="B1" s="149"/>
      <c r="C1" s="149"/>
    </row>
    <row r="2" spans="1:4" ht="26.25" customHeight="1">
      <c r="A2" s="104" t="s">
        <v>408</v>
      </c>
      <c r="B2" s="105" t="s">
        <v>409</v>
      </c>
      <c r="C2" s="105" t="s">
        <v>410</v>
      </c>
      <c r="D2" s="105" t="s">
        <v>416</v>
      </c>
    </row>
    <row r="3" spans="1:4" ht="24.75" customHeight="1">
      <c r="A3" s="106">
        <v>1</v>
      </c>
      <c r="B3" s="107" t="s">
        <v>539</v>
      </c>
      <c r="C3" s="106" t="s">
        <v>531</v>
      </c>
      <c r="D3" s="106"/>
    </row>
    <row r="4" spans="1:4" ht="24.75" customHeight="1">
      <c r="A4" s="106">
        <f>A3+1</f>
        <v>2</v>
      </c>
      <c r="B4" s="107" t="s">
        <v>411</v>
      </c>
      <c r="C4" s="106" t="s">
        <v>531</v>
      </c>
      <c r="D4" s="106"/>
    </row>
    <row r="5" spans="1:4" ht="24.75" customHeight="1">
      <c r="A5" s="106">
        <f t="shared" ref="A5:A13" si="0">A4+1</f>
        <v>3</v>
      </c>
      <c r="B5" s="130" t="s">
        <v>523</v>
      </c>
      <c r="C5" s="131" t="s">
        <v>537</v>
      </c>
      <c r="D5" s="106"/>
    </row>
    <row r="6" spans="1:4" ht="24.75" customHeight="1">
      <c r="A6" s="106">
        <f t="shared" si="0"/>
        <v>4</v>
      </c>
      <c r="B6" s="107" t="s">
        <v>412</v>
      </c>
      <c r="C6" s="106" t="s">
        <v>531</v>
      </c>
      <c r="D6" s="106"/>
    </row>
    <row r="7" spans="1:4" ht="24.75" customHeight="1">
      <c r="A7" s="106">
        <f t="shared" si="0"/>
        <v>5</v>
      </c>
      <c r="B7" s="130" t="s">
        <v>524</v>
      </c>
      <c r="C7" s="131" t="s">
        <v>537</v>
      </c>
      <c r="D7" s="106"/>
    </row>
    <row r="8" spans="1:4" ht="24.75" customHeight="1">
      <c r="A8" s="106">
        <f t="shared" si="0"/>
        <v>6</v>
      </c>
      <c r="B8" s="107" t="s">
        <v>413</v>
      </c>
      <c r="C8" s="106" t="s">
        <v>531</v>
      </c>
      <c r="D8" s="106"/>
    </row>
    <row r="9" spans="1:4" ht="24.75" customHeight="1">
      <c r="A9" s="106">
        <f t="shared" si="0"/>
        <v>7</v>
      </c>
      <c r="B9" s="130" t="s">
        <v>525</v>
      </c>
      <c r="C9" s="131" t="s">
        <v>537</v>
      </c>
      <c r="D9" s="106"/>
    </row>
    <row r="10" spans="1:4" ht="24.75" customHeight="1">
      <c r="A10" s="106">
        <f t="shared" si="0"/>
        <v>8</v>
      </c>
      <c r="B10" s="107" t="s">
        <v>414</v>
      </c>
      <c r="C10" s="106" t="s">
        <v>531</v>
      </c>
      <c r="D10" s="106"/>
    </row>
    <row r="11" spans="1:4" ht="24.75" customHeight="1">
      <c r="A11" s="106">
        <f t="shared" si="0"/>
        <v>9</v>
      </c>
      <c r="B11" s="130" t="s">
        <v>526</v>
      </c>
      <c r="C11" s="131" t="s">
        <v>537</v>
      </c>
      <c r="D11" s="106"/>
    </row>
    <row r="12" spans="1:4" ht="24.75" customHeight="1">
      <c r="A12" s="106">
        <f t="shared" si="0"/>
        <v>10</v>
      </c>
      <c r="B12" s="107" t="s">
        <v>415</v>
      </c>
      <c r="C12" s="106" t="s">
        <v>531</v>
      </c>
      <c r="D12" s="106"/>
    </row>
    <row r="13" spans="1:4" ht="24.75" customHeight="1">
      <c r="A13" s="106">
        <f t="shared" si="0"/>
        <v>11</v>
      </c>
      <c r="B13" s="130" t="s">
        <v>527</v>
      </c>
      <c r="C13" s="131" t="s">
        <v>537</v>
      </c>
      <c r="D13" s="106"/>
    </row>
    <row r="14" spans="1:4" ht="24.75" customHeight="1">
      <c r="A14" s="106"/>
      <c r="B14" s="107"/>
      <c r="C14" s="108"/>
      <c r="D14" s="108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0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62"/>
  <sheetViews>
    <sheetView topLeftCell="A35" workbookViewId="0">
      <selection activeCell="G39" sqref="G39"/>
    </sheetView>
  </sheetViews>
  <sheetFormatPr defaultRowHeight="14.25"/>
  <cols>
    <col min="2" max="2" width="29.75" customWidth="1"/>
    <col min="3" max="3" width="20.875" customWidth="1"/>
    <col min="4" max="4" width="15.75" customWidth="1"/>
    <col min="5" max="5" width="13.875" customWidth="1"/>
    <col min="7" max="7" width="15" customWidth="1"/>
    <col min="8" max="8" width="19.25" customWidth="1"/>
  </cols>
  <sheetData>
    <row r="1" spans="1:10">
      <c r="A1" s="71" t="s">
        <v>540</v>
      </c>
      <c r="B1" s="71" t="s">
        <v>541</v>
      </c>
      <c r="C1" s="71"/>
      <c r="D1" s="71"/>
      <c r="E1" s="71" t="s">
        <v>542</v>
      </c>
      <c r="F1" s="71" t="s">
        <v>543</v>
      </c>
      <c r="G1" s="71" t="s">
        <v>544</v>
      </c>
      <c r="H1" s="71" t="s">
        <v>545</v>
      </c>
    </row>
    <row r="2" spans="1:10">
      <c r="A2" s="71" t="s">
        <v>565</v>
      </c>
      <c r="B2" s="71" t="s">
        <v>557</v>
      </c>
      <c r="C2" s="71"/>
      <c r="D2" s="71"/>
      <c r="E2" s="71">
        <v>0</v>
      </c>
      <c r="F2" s="71">
        <v>0</v>
      </c>
      <c r="G2" s="71">
        <v>4387010.34</v>
      </c>
      <c r="H2" s="71">
        <v>4387010.34</v>
      </c>
      <c r="I2" s="140">
        <v>652818604.95000005</v>
      </c>
      <c r="J2" s="141">
        <v>651929736.62</v>
      </c>
    </row>
    <row r="3" spans="1:10">
      <c r="A3" s="71" t="s">
        <v>566</v>
      </c>
      <c r="B3" s="71" t="s">
        <v>557</v>
      </c>
      <c r="C3" s="71" t="s">
        <v>418</v>
      </c>
      <c r="D3" s="71"/>
      <c r="E3" s="71">
        <v>0</v>
      </c>
      <c r="F3" s="71">
        <v>0</v>
      </c>
      <c r="G3" s="71">
        <v>305622.46999999997</v>
      </c>
      <c r="H3" s="71">
        <v>305622.46999999997</v>
      </c>
      <c r="I3" s="140">
        <v>636495917.41999996</v>
      </c>
      <c r="J3" s="141">
        <v>635607049.09000003</v>
      </c>
    </row>
    <row r="4" spans="1:10">
      <c r="A4" s="71" t="s">
        <v>567</v>
      </c>
      <c r="B4" s="71" t="s">
        <v>557</v>
      </c>
      <c r="C4" s="71" t="s">
        <v>419</v>
      </c>
      <c r="D4" s="71"/>
      <c r="E4" s="71">
        <v>0</v>
      </c>
      <c r="F4" s="71">
        <v>0</v>
      </c>
      <c r="G4" s="71">
        <v>20188.169999999998</v>
      </c>
      <c r="H4" s="71">
        <v>20188.169999999998</v>
      </c>
      <c r="I4" s="140">
        <v>16322687.529999999</v>
      </c>
      <c r="J4" s="141">
        <v>16322687.529999999</v>
      </c>
    </row>
    <row r="5" spans="1:10">
      <c r="A5" s="71" t="s">
        <v>568</v>
      </c>
      <c r="B5" s="71" t="s">
        <v>557</v>
      </c>
      <c r="C5" s="71" t="s">
        <v>5</v>
      </c>
      <c r="D5" s="71"/>
      <c r="E5" s="71">
        <v>0</v>
      </c>
      <c r="F5" s="71">
        <v>0</v>
      </c>
      <c r="G5" s="71">
        <v>75009.36</v>
      </c>
      <c r="H5" s="71">
        <v>75009.36</v>
      </c>
      <c r="I5" s="140">
        <v>16322687.529999999</v>
      </c>
      <c r="J5" s="141">
        <v>16322687.529999999</v>
      </c>
    </row>
    <row r="6" spans="1:10">
      <c r="A6" s="71" t="s">
        <v>569</v>
      </c>
      <c r="B6" s="71" t="s">
        <v>557</v>
      </c>
      <c r="C6" s="71" t="s">
        <v>420</v>
      </c>
      <c r="D6" s="71"/>
      <c r="E6" s="71">
        <v>0</v>
      </c>
      <c r="F6" s="71">
        <v>0</v>
      </c>
      <c r="G6" s="71">
        <v>4700</v>
      </c>
      <c r="H6" s="71">
        <v>4700</v>
      </c>
      <c r="I6" s="140">
        <v>1064674.76</v>
      </c>
      <c r="J6" s="141">
        <v>1064674.76</v>
      </c>
    </row>
    <row r="7" spans="1:10">
      <c r="A7" s="71" t="s">
        <v>570</v>
      </c>
      <c r="B7" s="71" t="s">
        <v>557</v>
      </c>
      <c r="C7" s="71" t="s">
        <v>17</v>
      </c>
      <c r="D7" s="71"/>
      <c r="E7" s="71">
        <v>0</v>
      </c>
      <c r="F7" s="71">
        <v>0</v>
      </c>
      <c r="G7" s="71">
        <v>10094</v>
      </c>
      <c r="H7" s="71">
        <v>10094</v>
      </c>
      <c r="I7" s="140">
        <v>60283.38</v>
      </c>
      <c r="J7" s="141">
        <v>60283.38</v>
      </c>
    </row>
    <row r="8" spans="1:10">
      <c r="A8" s="71" t="s">
        <v>571</v>
      </c>
      <c r="B8" s="71" t="s">
        <v>557</v>
      </c>
      <c r="C8" s="71" t="s">
        <v>20</v>
      </c>
      <c r="D8" s="71"/>
      <c r="E8" s="71">
        <v>0</v>
      </c>
      <c r="F8" s="71">
        <v>0</v>
      </c>
      <c r="G8" s="71">
        <v>4079.45</v>
      </c>
      <c r="H8" s="71">
        <v>4079.45</v>
      </c>
      <c r="I8" s="140">
        <v>6400</v>
      </c>
      <c r="J8" s="141">
        <v>6400</v>
      </c>
    </row>
    <row r="9" spans="1:10">
      <c r="A9" s="71" t="s">
        <v>572</v>
      </c>
      <c r="B9" s="71" t="s">
        <v>557</v>
      </c>
      <c r="C9" s="71" t="s">
        <v>22</v>
      </c>
      <c r="D9" s="71"/>
      <c r="E9" s="71">
        <v>0</v>
      </c>
      <c r="F9" s="71">
        <v>0</v>
      </c>
      <c r="G9" s="71">
        <v>20896.14</v>
      </c>
      <c r="H9" s="71">
        <v>20896.14</v>
      </c>
      <c r="I9" s="140">
        <v>39938</v>
      </c>
      <c r="J9" s="141">
        <v>39938</v>
      </c>
    </row>
    <row r="10" spans="1:10">
      <c r="A10" s="71" t="s">
        <v>573</v>
      </c>
      <c r="B10" s="71" t="s">
        <v>557</v>
      </c>
      <c r="C10" s="71" t="s">
        <v>23</v>
      </c>
      <c r="D10" s="71"/>
      <c r="E10" s="71">
        <v>0</v>
      </c>
      <c r="F10" s="71">
        <v>0</v>
      </c>
      <c r="G10" s="71">
        <v>655.26</v>
      </c>
      <c r="H10" s="71">
        <v>655.26</v>
      </c>
      <c r="I10" s="71">
        <v>977.33</v>
      </c>
      <c r="J10">
        <v>977.33</v>
      </c>
    </row>
    <row r="11" spans="1:10">
      <c r="A11" s="71" t="s">
        <v>574</v>
      </c>
      <c r="B11" s="71" t="s">
        <v>557</v>
      </c>
      <c r="C11" s="71" t="s">
        <v>24</v>
      </c>
      <c r="D11" s="71"/>
      <c r="E11" s="71">
        <v>0</v>
      </c>
      <c r="F11" s="71">
        <v>0</v>
      </c>
      <c r="G11" s="71">
        <v>762.5</v>
      </c>
      <c r="H11" s="71">
        <v>762.5</v>
      </c>
      <c r="I11" s="140">
        <v>103951.92</v>
      </c>
      <c r="J11" s="141">
        <v>103951.92</v>
      </c>
    </row>
    <row r="12" spans="1:10">
      <c r="A12" s="71" t="s">
        <v>575</v>
      </c>
      <c r="B12" s="71" t="s">
        <v>557</v>
      </c>
      <c r="C12" s="71" t="s">
        <v>25</v>
      </c>
      <c r="D12" s="71"/>
      <c r="E12" s="71">
        <v>0</v>
      </c>
      <c r="F12" s="71">
        <v>0</v>
      </c>
      <c r="G12" s="71">
        <v>10797.53</v>
      </c>
      <c r="H12" s="71">
        <v>10797.53</v>
      </c>
      <c r="I12" s="140">
        <v>2759.28</v>
      </c>
      <c r="J12" s="141">
        <v>2759.28</v>
      </c>
    </row>
    <row r="13" spans="1:10">
      <c r="A13" s="71" t="s">
        <v>576</v>
      </c>
      <c r="B13" s="71" t="s">
        <v>557</v>
      </c>
      <c r="C13" s="71" t="s">
        <v>26</v>
      </c>
      <c r="D13" s="71"/>
      <c r="E13" s="71">
        <v>0</v>
      </c>
      <c r="F13" s="71">
        <v>0</v>
      </c>
      <c r="G13" s="71">
        <v>1304.68</v>
      </c>
      <c r="H13" s="71">
        <v>1304.68</v>
      </c>
      <c r="I13" s="140">
        <v>3210.38</v>
      </c>
      <c r="J13" s="141">
        <v>3210.38</v>
      </c>
    </row>
    <row r="14" spans="1:10">
      <c r="A14" s="71" t="s">
        <v>577</v>
      </c>
      <c r="B14" s="71" t="s">
        <v>557</v>
      </c>
      <c r="C14" s="71" t="s">
        <v>31</v>
      </c>
      <c r="D14" s="71"/>
      <c r="E14" s="71">
        <v>0</v>
      </c>
      <c r="F14" s="71">
        <v>0</v>
      </c>
      <c r="G14" s="71">
        <v>2090.2199999999998</v>
      </c>
      <c r="H14" s="71">
        <v>2090.2199999999998</v>
      </c>
      <c r="I14" s="140">
        <v>45464.959999999999</v>
      </c>
      <c r="J14" s="141">
        <v>45464.959999999999</v>
      </c>
    </row>
    <row r="15" spans="1:10">
      <c r="A15" s="71" t="s">
        <v>578</v>
      </c>
      <c r="B15" s="71" t="s">
        <v>557</v>
      </c>
      <c r="C15" s="71" t="s">
        <v>421</v>
      </c>
      <c r="D15" s="71"/>
      <c r="E15" s="71">
        <v>0</v>
      </c>
      <c r="F15" s="71">
        <v>0</v>
      </c>
      <c r="G15" s="71">
        <v>88849.27</v>
      </c>
      <c r="H15" s="71">
        <v>88849.27</v>
      </c>
      <c r="I15" s="140">
        <v>5495.2</v>
      </c>
      <c r="J15" s="141">
        <v>5495.2</v>
      </c>
    </row>
    <row r="16" spans="1:10">
      <c r="A16" s="71" t="s">
        <v>579</v>
      </c>
      <c r="B16" s="71" t="s">
        <v>557</v>
      </c>
      <c r="C16" s="71" t="s">
        <v>422</v>
      </c>
      <c r="D16" s="71"/>
      <c r="E16" s="71">
        <v>0</v>
      </c>
      <c r="F16" s="71">
        <v>0</v>
      </c>
      <c r="G16" s="71">
        <v>40004.32</v>
      </c>
      <c r="H16" s="71">
        <v>40004.32</v>
      </c>
      <c r="I16" s="140">
        <v>1920.32</v>
      </c>
      <c r="J16" s="141">
        <v>1920.32</v>
      </c>
    </row>
    <row r="17" spans="1:10">
      <c r="A17" s="71" t="s">
        <v>580</v>
      </c>
      <c r="B17" s="71" t="s">
        <v>557</v>
      </c>
      <c r="C17" s="71" t="s">
        <v>52</v>
      </c>
      <c r="D17" s="71"/>
      <c r="E17" s="71">
        <v>0</v>
      </c>
      <c r="F17" s="71">
        <v>0</v>
      </c>
      <c r="G17" s="71">
        <v>647182.15</v>
      </c>
      <c r="H17" s="71">
        <v>647182.15</v>
      </c>
      <c r="I17" s="140">
        <v>1647.14</v>
      </c>
      <c r="J17" s="141">
        <v>1647.14</v>
      </c>
    </row>
    <row r="18" spans="1:10">
      <c r="A18" s="71" t="s">
        <v>581</v>
      </c>
      <c r="B18" s="71" t="s">
        <v>557</v>
      </c>
      <c r="C18" s="71" t="s">
        <v>60</v>
      </c>
      <c r="D18" s="71"/>
      <c r="E18" s="71">
        <v>0</v>
      </c>
      <c r="F18" s="71">
        <v>0</v>
      </c>
      <c r="G18" s="71">
        <v>8554</v>
      </c>
      <c r="H18" s="71">
        <v>8554</v>
      </c>
      <c r="I18" s="140">
        <v>380185.45</v>
      </c>
      <c r="J18" s="141">
        <v>380185.45</v>
      </c>
    </row>
    <row r="19" spans="1:10">
      <c r="A19" s="71" t="s">
        <v>582</v>
      </c>
      <c r="B19" s="71" t="s">
        <v>557</v>
      </c>
      <c r="C19" s="71" t="s">
        <v>74</v>
      </c>
      <c r="D19" s="71"/>
      <c r="E19" s="71">
        <v>0</v>
      </c>
      <c r="F19" s="71">
        <v>0</v>
      </c>
      <c r="G19" s="71">
        <v>888023.13</v>
      </c>
      <c r="H19" s="71">
        <v>888023.13</v>
      </c>
      <c r="I19" s="140">
        <v>153245.48000000001</v>
      </c>
      <c r="J19" s="141">
        <v>153245.48000000001</v>
      </c>
    </row>
    <row r="20" spans="1:10">
      <c r="A20" s="71" t="s">
        <v>583</v>
      </c>
      <c r="B20" s="71" t="s">
        <v>557</v>
      </c>
      <c r="C20" s="71" t="s">
        <v>75</v>
      </c>
      <c r="D20" s="71"/>
      <c r="E20" s="71">
        <v>0</v>
      </c>
      <c r="F20" s="71">
        <v>0</v>
      </c>
      <c r="G20" s="71">
        <v>155988.10999999999</v>
      </c>
      <c r="H20" s="71">
        <v>155988.10999999999</v>
      </c>
      <c r="I20" s="140">
        <v>2579106.3199999998</v>
      </c>
      <c r="J20" s="141">
        <v>2579106.3199999998</v>
      </c>
    </row>
    <row r="21" spans="1:10">
      <c r="A21" s="71" t="s">
        <v>584</v>
      </c>
      <c r="B21" s="71" t="s">
        <v>557</v>
      </c>
      <c r="C21" s="71" t="s">
        <v>76</v>
      </c>
      <c r="D21" s="71"/>
      <c r="E21" s="71">
        <v>0</v>
      </c>
      <c r="F21" s="71">
        <v>0</v>
      </c>
      <c r="G21" s="71">
        <v>219834.89</v>
      </c>
      <c r="H21" s="71">
        <v>219834.89</v>
      </c>
      <c r="I21" s="140">
        <v>8651.64</v>
      </c>
      <c r="J21" s="141">
        <v>8651.64</v>
      </c>
    </row>
    <row r="22" spans="1:10">
      <c r="A22" s="71" t="s">
        <v>585</v>
      </c>
      <c r="B22" s="71" t="s">
        <v>557</v>
      </c>
      <c r="C22" s="71" t="s">
        <v>79</v>
      </c>
      <c r="D22" s="71"/>
      <c r="E22" s="71">
        <v>0</v>
      </c>
      <c r="F22" s="71">
        <v>0</v>
      </c>
      <c r="G22" s="71">
        <v>20965.66</v>
      </c>
      <c r="H22" s="71">
        <v>20965.66</v>
      </c>
      <c r="I22" s="140">
        <v>3398090.51</v>
      </c>
      <c r="J22" s="141">
        <v>3398090.51</v>
      </c>
    </row>
    <row r="23" spans="1:10">
      <c r="A23" s="71" t="s">
        <v>586</v>
      </c>
      <c r="B23" s="71" t="s">
        <v>557</v>
      </c>
      <c r="C23" s="71" t="s">
        <v>100</v>
      </c>
      <c r="D23" s="71"/>
      <c r="E23" s="71">
        <v>0</v>
      </c>
      <c r="F23" s="71">
        <v>0</v>
      </c>
      <c r="G23" s="71">
        <v>22471.1</v>
      </c>
      <c r="H23" s="71">
        <v>22471.1</v>
      </c>
      <c r="I23" s="140">
        <v>342634.91</v>
      </c>
      <c r="J23" s="141">
        <v>342634.91</v>
      </c>
    </row>
    <row r="24" spans="1:10">
      <c r="A24" s="71" t="s">
        <v>587</v>
      </c>
      <c r="B24" s="71" t="s">
        <v>557</v>
      </c>
      <c r="C24" s="71" t="s">
        <v>104</v>
      </c>
      <c r="D24" s="71"/>
      <c r="E24" s="71">
        <v>0</v>
      </c>
      <c r="F24" s="71">
        <v>0</v>
      </c>
      <c r="G24" s="71">
        <v>90581.97</v>
      </c>
      <c r="H24" s="71">
        <v>90581.97</v>
      </c>
      <c r="I24" s="140">
        <v>704754.07</v>
      </c>
      <c r="J24" s="141">
        <v>704754.07</v>
      </c>
    </row>
    <row r="25" spans="1:10">
      <c r="A25" s="71" t="s">
        <v>588</v>
      </c>
      <c r="B25" s="71" t="s">
        <v>557</v>
      </c>
      <c r="C25" s="71" t="s">
        <v>16</v>
      </c>
      <c r="D25" s="71"/>
      <c r="E25" s="71">
        <v>0</v>
      </c>
      <c r="F25" s="71">
        <v>0</v>
      </c>
      <c r="G25" s="71">
        <v>1748355.96</v>
      </c>
      <c r="H25" s="71">
        <v>1748355.96</v>
      </c>
      <c r="I25" s="141">
        <v>102929.45</v>
      </c>
      <c r="J25" s="141">
        <v>102929.45</v>
      </c>
    </row>
    <row r="26" spans="1:10">
      <c r="A26" s="71" t="s">
        <v>589</v>
      </c>
      <c r="B26" s="71" t="s">
        <v>562</v>
      </c>
      <c r="C26" s="71"/>
      <c r="D26" s="71"/>
      <c r="E26" s="71">
        <v>0</v>
      </c>
      <c r="F26" s="71">
        <v>0</v>
      </c>
      <c r="G26" s="71">
        <v>51109945.130000003</v>
      </c>
      <c r="H26" s="71">
        <v>51109945.130000003</v>
      </c>
      <c r="I26" s="141">
        <v>22121.73</v>
      </c>
      <c r="J26" s="141">
        <v>22121.73</v>
      </c>
    </row>
    <row r="27" spans="1:10">
      <c r="A27" s="71" t="s">
        <v>590</v>
      </c>
      <c r="B27" s="71" t="s">
        <v>546</v>
      </c>
      <c r="C27" s="71"/>
      <c r="D27" s="71"/>
      <c r="E27" s="71">
        <v>0</v>
      </c>
      <c r="F27" s="71">
        <v>0</v>
      </c>
      <c r="G27" s="71">
        <v>406300.65</v>
      </c>
      <c r="H27" s="71">
        <v>406300.65</v>
      </c>
      <c r="I27" s="141">
        <v>318223.96000000002</v>
      </c>
      <c r="J27" s="141">
        <v>318223.96000000002</v>
      </c>
    </row>
    <row r="28" spans="1:10">
      <c r="A28" s="71" t="s">
        <v>591</v>
      </c>
      <c r="B28" s="71" t="s">
        <v>546</v>
      </c>
      <c r="C28" s="71" t="s">
        <v>547</v>
      </c>
      <c r="D28" s="71"/>
      <c r="E28" s="71">
        <v>0</v>
      </c>
      <c r="F28" s="71">
        <v>0</v>
      </c>
      <c r="G28" s="71">
        <v>406300.65</v>
      </c>
      <c r="H28" s="71">
        <v>406300.65</v>
      </c>
      <c r="I28" s="141">
        <v>6946401.5999999996</v>
      </c>
      <c r="J28" s="141">
        <v>6946401.5999999996</v>
      </c>
    </row>
    <row r="29" spans="1:10">
      <c r="A29" s="71" t="s">
        <v>592</v>
      </c>
      <c r="B29" s="71" t="s">
        <v>548</v>
      </c>
      <c r="C29" s="71"/>
      <c r="D29" s="71"/>
      <c r="E29" s="71">
        <v>0</v>
      </c>
      <c r="F29" s="71">
        <v>0</v>
      </c>
      <c r="G29" s="71">
        <v>42575802.829999998</v>
      </c>
      <c r="H29" s="71">
        <v>42575802.829999998</v>
      </c>
      <c r="I29" s="140">
        <v>100501614.3</v>
      </c>
      <c r="J29" s="141">
        <v>151818599.77000001</v>
      </c>
    </row>
    <row r="30" spans="1:10">
      <c r="A30" s="71" t="s">
        <v>593</v>
      </c>
      <c r="B30" s="71" t="s">
        <v>549</v>
      </c>
      <c r="C30" s="71"/>
      <c r="D30" s="71"/>
      <c r="E30" s="71">
        <v>0</v>
      </c>
      <c r="F30" s="71">
        <v>0</v>
      </c>
      <c r="G30" s="71">
        <v>336605.17</v>
      </c>
      <c r="H30" s="71">
        <v>336605.17</v>
      </c>
      <c r="I30" s="140">
        <v>2794181.05</v>
      </c>
      <c r="J30" s="141">
        <v>4214785.6500000004</v>
      </c>
    </row>
    <row r="31" spans="1:10">
      <c r="A31" s="71" t="s">
        <v>594</v>
      </c>
      <c r="B31" s="71" t="s">
        <v>550</v>
      </c>
      <c r="C31" s="71"/>
      <c r="D31" s="71"/>
      <c r="E31" s="71">
        <v>0</v>
      </c>
      <c r="F31" s="71">
        <v>0</v>
      </c>
      <c r="G31" s="71">
        <v>37704.379999999997</v>
      </c>
      <c r="H31" s="71">
        <v>37704.379999999997</v>
      </c>
      <c r="I31" s="140">
        <v>2794181.05</v>
      </c>
      <c r="J31" s="141">
        <v>4214785.6500000004</v>
      </c>
    </row>
    <row r="32" spans="1:10">
      <c r="A32" s="71" t="s">
        <v>595</v>
      </c>
      <c r="B32" s="71" t="s">
        <v>550</v>
      </c>
      <c r="C32" s="71" t="s">
        <v>551</v>
      </c>
      <c r="D32" s="71"/>
      <c r="E32" s="71">
        <v>0</v>
      </c>
      <c r="F32" s="71">
        <v>0</v>
      </c>
      <c r="G32" s="71">
        <v>37704.379999999997</v>
      </c>
      <c r="H32" s="71">
        <v>37704.379999999997</v>
      </c>
      <c r="I32" s="140">
        <v>133154078.51000001</v>
      </c>
      <c r="J32" s="141">
        <v>89461982.530000001</v>
      </c>
    </row>
    <row r="33" spans="1:10">
      <c r="A33" s="71" t="s">
        <v>596</v>
      </c>
      <c r="B33" s="71" t="s">
        <v>552</v>
      </c>
      <c r="C33" s="71"/>
      <c r="D33" s="71"/>
      <c r="E33" s="71">
        <v>0</v>
      </c>
      <c r="F33" s="71">
        <v>0</v>
      </c>
      <c r="G33" s="71">
        <v>397312.57</v>
      </c>
      <c r="H33" s="71">
        <v>397312.57</v>
      </c>
      <c r="I33" s="140">
        <v>3885356.54</v>
      </c>
      <c r="J33" s="141">
        <v>2606741.3199999998</v>
      </c>
    </row>
    <row r="34" spans="1:10">
      <c r="A34" s="71" t="s">
        <v>597</v>
      </c>
      <c r="B34" s="71" t="s">
        <v>552</v>
      </c>
      <c r="C34" s="71" t="s">
        <v>38</v>
      </c>
      <c r="D34" s="71"/>
      <c r="E34" s="71">
        <v>0</v>
      </c>
      <c r="F34" s="71">
        <v>0</v>
      </c>
      <c r="G34" s="71">
        <v>10174.5</v>
      </c>
      <c r="H34" s="71">
        <v>10174.5</v>
      </c>
      <c r="I34" s="141">
        <v>73638.600000000006</v>
      </c>
      <c r="J34" s="141">
        <v>73639</v>
      </c>
    </row>
    <row r="35" spans="1:10">
      <c r="A35" s="71" t="s">
        <v>598</v>
      </c>
      <c r="B35" s="71" t="s">
        <v>552</v>
      </c>
      <c r="C35" s="71" t="s">
        <v>42</v>
      </c>
      <c r="D35" s="71"/>
      <c r="E35" s="71">
        <v>0</v>
      </c>
      <c r="F35" s="71">
        <v>0</v>
      </c>
      <c r="G35" s="71">
        <v>2902</v>
      </c>
      <c r="H35" s="71">
        <v>2902</v>
      </c>
      <c r="I35" s="141">
        <v>73638.600000000006</v>
      </c>
      <c r="J35" s="141">
        <v>73639</v>
      </c>
    </row>
    <row r="36" spans="1:10">
      <c r="A36" s="71" t="s">
        <v>599</v>
      </c>
      <c r="B36" s="71" t="s">
        <v>552</v>
      </c>
      <c r="C36" s="71" t="s">
        <v>82</v>
      </c>
      <c r="D36" s="71"/>
      <c r="E36" s="71">
        <v>0</v>
      </c>
      <c r="F36" s="71">
        <v>0</v>
      </c>
      <c r="G36" s="71">
        <v>367150.22</v>
      </c>
      <c r="H36" s="71">
        <v>367150.22</v>
      </c>
      <c r="I36" s="141">
        <v>1025390.74</v>
      </c>
      <c r="J36" s="141">
        <v>714553.64</v>
      </c>
    </row>
    <row r="37" spans="1:10">
      <c r="A37" s="71" t="s">
        <v>600</v>
      </c>
      <c r="B37" s="71" t="s">
        <v>552</v>
      </c>
      <c r="C37" s="71" t="s">
        <v>91</v>
      </c>
      <c r="D37" s="71"/>
      <c r="E37" s="71">
        <v>0</v>
      </c>
      <c r="F37" s="71">
        <v>0</v>
      </c>
      <c r="G37" s="71">
        <v>104.72</v>
      </c>
      <c r="H37" s="71">
        <v>104.72</v>
      </c>
      <c r="I37" s="141">
        <v>36399.839999999997</v>
      </c>
      <c r="J37" s="141">
        <v>29481.75</v>
      </c>
    </row>
    <row r="38" spans="1:10">
      <c r="A38" s="71" t="s">
        <v>601</v>
      </c>
      <c r="B38" s="71" t="s">
        <v>552</v>
      </c>
      <c r="C38" s="71" t="s">
        <v>96</v>
      </c>
      <c r="D38" s="71"/>
      <c r="E38" s="71">
        <v>0</v>
      </c>
      <c r="F38" s="71">
        <v>0</v>
      </c>
      <c r="G38" s="71">
        <v>16981.13</v>
      </c>
      <c r="H38" s="71">
        <v>16981.13</v>
      </c>
      <c r="I38" s="141">
        <v>40686.6</v>
      </c>
      <c r="J38" s="141">
        <v>27122.2</v>
      </c>
    </row>
    <row r="39" spans="1:10">
      <c r="A39" s="71" t="s">
        <v>602</v>
      </c>
      <c r="B39" s="71" t="s">
        <v>553</v>
      </c>
      <c r="C39" s="71"/>
      <c r="D39" s="71"/>
      <c r="E39" s="71">
        <v>0</v>
      </c>
      <c r="F39" s="71">
        <v>0</v>
      </c>
      <c r="G39" s="71">
        <v>681131.95</v>
      </c>
      <c r="H39" s="71">
        <v>681131.95</v>
      </c>
      <c r="I39" s="141">
        <v>1965.78</v>
      </c>
      <c r="J39" s="141">
        <v>1910.15</v>
      </c>
    </row>
    <row r="40" spans="1:10">
      <c r="A40" s="71" t="s">
        <v>603</v>
      </c>
      <c r="B40" s="71" t="s">
        <v>553</v>
      </c>
      <c r="C40" s="71" t="s">
        <v>418</v>
      </c>
      <c r="D40" s="71"/>
      <c r="E40" s="71">
        <v>0</v>
      </c>
      <c r="F40" s="71">
        <v>0</v>
      </c>
      <c r="G40" s="71">
        <v>39146.36</v>
      </c>
      <c r="H40" s="71">
        <v>39146.36</v>
      </c>
      <c r="I40" s="141">
        <v>946278.52</v>
      </c>
      <c r="J40" s="141">
        <v>656039.54</v>
      </c>
    </row>
    <row r="41" spans="1:10">
      <c r="A41" s="71" t="s">
        <v>604</v>
      </c>
      <c r="B41" s="71" t="s">
        <v>553</v>
      </c>
      <c r="C41" s="71" t="s">
        <v>419</v>
      </c>
      <c r="D41" s="71"/>
      <c r="E41" s="71">
        <v>0</v>
      </c>
      <c r="F41" s="71">
        <v>0</v>
      </c>
      <c r="G41" s="71">
        <v>2270</v>
      </c>
      <c r="H41" s="71">
        <v>2270</v>
      </c>
      <c r="I41">
        <v>60</v>
      </c>
      <c r="J41">
        <v>0</v>
      </c>
    </row>
    <row r="42" spans="1:10">
      <c r="A42" s="71" t="s">
        <v>605</v>
      </c>
      <c r="B42" s="71" t="s">
        <v>553</v>
      </c>
      <c r="C42" s="71" t="s">
        <v>5</v>
      </c>
      <c r="D42" s="71"/>
      <c r="E42" s="71">
        <v>0</v>
      </c>
      <c r="F42" s="71">
        <v>0</v>
      </c>
      <c r="G42" s="71">
        <v>162981.14000000001</v>
      </c>
      <c r="H42" s="71">
        <v>162981.14000000001</v>
      </c>
      <c r="I42" s="141">
        <v>852676.54</v>
      </c>
      <c r="J42" s="141">
        <v>665630.36</v>
      </c>
    </row>
    <row r="43" spans="1:10">
      <c r="A43" s="71" t="s">
        <v>606</v>
      </c>
      <c r="B43" s="71" t="s">
        <v>553</v>
      </c>
      <c r="C43" s="71" t="s">
        <v>420</v>
      </c>
      <c r="D43" s="71"/>
      <c r="E43" s="71">
        <v>0</v>
      </c>
      <c r="F43" s="71">
        <v>0</v>
      </c>
      <c r="G43" s="71">
        <v>41283</v>
      </c>
      <c r="H43" s="71">
        <v>41283</v>
      </c>
      <c r="I43" s="141">
        <v>66382.759999999995</v>
      </c>
      <c r="J43" s="141">
        <v>45842.76</v>
      </c>
    </row>
    <row r="44" spans="1:10">
      <c r="A44" s="71" t="s">
        <v>607</v>
      </c>
      <c r="B44" s="71" t="s">
        <v>553</v>
      </c>
      <c r="C44" s="71" t="s">
        <v>17</v>
      </c>
      <c r="D44" s="71"/>
      <c r="E44" s="71">
        <v>0</v>
      </c>
      <c r="F44" s="71">
        <v>0</v>
      </c>
      <c r="G44" s="71">
        <v>1351</v>
      </c>
      <c r="H44" s="71">
        <v>1351</v>
      </c>
      <c r="I44" s="141">
        <v>-2171.7800000000002</v>
      </c>
      <c r="J44" s="141">
        <v>-3438.45</v>
      </c>
    </row>
    <row r="45" spans="1:10">
      <c r="A45" s="71" t="s">
        <v>608</v>
      </c>
      <c r="B45" s="71" t="s">
        <v>553</v>
      </c>
      <c r="C45" s="71" t="s">
        <v>19</v>
      </c>
      <c r="D45" s="71"/>
      <c r="E45" s="71">
        <v>0</v>
      </c>
      <c r="F45" s="71">
        <v>0</v>
      </c>
      <c r="G45" s="71">
        <v>24150.19</v>
      </c>
      <c r="H45" s="71">
        <v>24150.19</v>
      </c>
      <c r="I45" s="141">
        <v>256754.73</v>
      </c>
      <c r="J45" s="141">
        <v>249754.73</v>
      </c>
    </row>
    <row r="46" spans="1:10">
      <c r="A46" s="71" t="s">
        <v>609</v>
      </c>
      <c r="B46" s="71" t="s">
        <v>553</v>
      </c>
      <c r="C46" s="71" t="s">
        <v>22</v>
      </c>
      <c r="D46" s="71"/>
      <c r="E46" s="71">
        <v>0</v>
      </c>
      <c r="F46" s="71">
        <v>0</v>
      </c>
      <c r="G46" s="71">
        <v>1474.56</v>
      </c>
      <c r="H46" s="71">
        <v>1474.56</v>
      </c>
      <c r="I46" s="141">
        <v>3268</v>
      </c>
      <c r="J46" s="141">
        <v>2451</v>
      </c>
    </row>
    <row r="47" spans="1:10">
      <c r="A47" s="71" t="s">
        <v>610</v>
      </c>
      <c r="B47" s="71" t="s">
        <v>553</v>
      </c>
      <c r="C47" s="71" t="s">
        <v>23</v>
      </c>
      <c r="D47" s="71"/>
      <c r="E47" s="71">
        <v>0</v>
      </c>
      <c r="F47" s="71">
        <v>0</v>
      </c>
      <c r="G47" s="71">
        <v>46.08</v>
      </c>
      <c r="H47" s="71">
        <v>46.08</v>
      </c>
      <c r="I47" s="141">
        <v>1883.95</v>
      </c>
      <c r="J47">
        <v>0</v>
      </c>
    </row>
    <row r="48" spans="1:10">
      <c r="A48" s="71" t="s">
        <v>611</v>
      </c>
      <c r="B48" s="71" t="s">
        <v>553</v>
      </c>
      <c r="C48" s="71" t="s">
        <v>24</v>
      </c>
      <c r="D48" s="71"/>
      <c r="E48" s="71">
        <v>0</v>
      </c>
      <c r="F48" s="71">
        <v>0</v>
      </c>
      <c r="G48" s="71">
        <v>53.46</v>
      </c>
      <c r="H48" s="71">
        <v>53.46</v>
      </c>
      <c r="I48" s="141">
        <v>4669.4399999999996</v>
      </c>
      <c r="J48" s="141">
        <v>3502.08</v>
      </c>
    </row>
    <row r="49" spans="1:10">
      <c r="A49" s="71" t="s">
        <v>612</v>
      </c>
      <c r="B49" s="71" t="s">
        <v>553</v>
      </c>
      <c r="C49" s="71" t="s">
        <v>25</v>
      </c>
      <c r="D49" s="71"/>
      <c r="E49" s="71">
        <v>0</v>
      </c>
      <c r="F49" s="71">
        <v>0</v>
      </c>
      <c r="G49" s="71">
        <v>758.28</v>
      </c>
      <c r="H49" s="71">
        <v>758.28</v>
      </c>
      <c r="I49">
        <v>122.88</v>
      </c>
      <c r="J49">
        <v>92.16</v>
      </c>
    </row>
    <row r="50" spans="1:10">
      <c r="A50" s="71" t="s">
        <v>613</v>
      </c>
      <c r="B50" s="71" t="s">
        <v>553</v>
      </c>
      <c r="C50" s="71" t="s">
        <v>26</v>
      </c>
      <c r="D50" s="71"/>
      <c r="E50" s="71">
        <v>0</v>
      </c>
      <c r="F50" s="71">
        <v>0</v>
      </c>
      <c r="G50" s="71">
        <v>92.16</v>
      </c>
      <c r="H50" s="71">
        <v>92.16</v>
      </c>
      <c r="I50">
        <v>142.56</v>
      </c>
      <c r="J50">
        <v>106.92</v>
      </c>
    </row>
    <row r="51" spans="1:10">
      <c r="A51" s="71" t="s">
        <v>614</v>
      </c>
      <c r="B51" s="71" t="s">
        <v>553</v>
      </c>
      <c r="C51" s="71" t="s">
        <v>38</v>
      </c>
      <c r="D51" s="71"/>
      <c r="E51" s="71">
        <v>0</v>
      </c>
      <c r="F51" s="71">
        <v>0</v>
      </c>
      <c r="G51" s="71">
        <v>2383.21</v>
      </c>
      <c r="H51" s="71">
        <v>2383.21</v>
      </c>
      <c r="I51" s="141">
        <v>2022.08</v>
      </c>
      <c r="J51" s="141">
        <v>1516.56</v>
      </c>
    </row>
    <row r="52" spans="1:10">
      <c r="A52" s="71" t="s">
        <v>615</v>
      </c>
      <c r="B52" s="71" t="s">
        <v>553</v>
      </c>
      <c r="C52" s="71" t="s">
        <v>42</v>
      </c>
      <c r="D52" s="71"/>
      <c r="E52" s="71">
        <v>0</v>
      </c>
      <c r="F52" s="71">
        <v>0</v>
      </c>
      <c r="G52" s="71">
        <v>620</v>
      </c>
      <c r="H52" s="71">
        <v>620</v>
      </c>
      <c r="I52">
        <v>245.76</v>
      </c>
      <c r="J52">
        <v>184.32</v>
      </c>
    </row>
    <row r="53" spans="1:10">
      <c r="A53" s="71" t="s">
        <v>616</v>
      </c>
      <c r="B53" s="71" t="s">
        <v>553</v>
      </c>
      <c r="C53" s="71" t="s">
        <v>48</v>
      </c>
      <c r="D53" s="71"/>
      <c r="E53" s="71">
        <v>0</v>
      </c>
      <c r="F53" s="71">
        <v>0</v>
      </c>
      <c r="G53" s="71">
        <v>3398.06</v>
      </c>
      <c r="H53" s="71">
        <v>3398.06</v>
      </c>
      <c r="I53" s="141">
        <v>3920.49</v>
      </c>
      <c r="J53" s="141">
        <v>2259.5</v>
      </c>
    </row>
    <row r="54" spans="1:10">
      <c r="A54" s="71" t="s">
        <v>617</v>
      </c>
      <c r="B54" s="71" t="s">
        <v>553</v>
      </c>
      <c r="C54" s="71" t="s">
        <v>53</v>
      </c>
      <c r="D54" s="71"/>
      <c r="E54" s="71">
        <v>0</v>
      </c>
      <c r="F54" s="71">
        <v>0</v>
      </c>
      <c r="G54" s="71">
        <v>7742.48</v>
      </c>
      <c r="H54" s="71">
        <v>7742.48</v>
      </c>
      <c r="I54" s="141">
        <v>8419</v>
      </c>
      <c r="J54">
        <v>769</v>
      </c>
    </row>
    <row r="55" spans="1:10">
      <c r="A55" s="71" t="s">
        <v>618</v>
      </c>
      <c r="B55" s="71" t="s">
        <v>553</v>
      </c>
      <c r="C55" s="71" t="s">
        <v>60</v>
      </c>
      <c r="D55" s="71"/>
      <c r="E55" s="71">
        <v>0</v>
      </c>
      <c r="F55" s="71">
        <v>0</v>
      </c>
      <c r="G55" s="71">
        <v>115646.12</v>
      </c>
      <c r="H55" s="71">
        <v>115646.12</v>
      </c>
      <c r="I55" s="141">
        <v>30969.94</v>
      </c>
      <c r="J55" s="141">
        <v>23227.46</v>
      </c>
    </row>
    <row r="56" spans="1:10">
      <c r="A56" s="71" t="s">
        <v>619</v>
      </c>
      <c r="B56" s="71" t="s">
        <v>553</v>
      </c>
      <c r="C56" s="71" t="s">
        <v>104</v>
      </c>
      <c r="D56" s="71"/>
      <c r="E56" s="71">
        <v>0</v>
      </c>
      <c r="F56" s="71">
        <v>0</v>
      </c>
      <c r="G56" s="71">
        <v>277735.84999999998</v>
      </c>
      <c r="H56" s="71">
        <v>277735.84999999998</v>
      </c>
      <c r="I56" s="141">
        <v>468313.92</v>
      </c>
      <c r="J56" s="141">
        <v>331629.51</v>
      </c>
    </row>
    <row r="57" spans="1:10">
      <c r="A57" s="71" t="s">
        <v>620</v>
      </c>
      <c r="B57" s="71" t="s">
        <v>554</v>
      </c>
      <c r="C57" s="71"/>
      <c r="D57" s="71"/>
      <c r="E57" s="71">
        <v>0</v>
      </c>
      <c r="F57" s="71">
        <v>0</v>
      </c>
      <c r="G57" s="71">
        <v>-69143.27</v>
      </c>
      <c r="H57" s="71">
        <v>-69143.27</v>
      </c>
      <c r="I57" s="141">
        <v>42067.68</v>
      </c>
      <c r="J57" s="141">
        <v>40140.58</v>
      </c>
    </row>
    <row r="58" spans="1:10">
      <c r="A58" s="71" t="s">
        <v>621</v>
      </c>
      <c r="B58" s="71" t="s">
        <v>554</v>
      </c>
      <c r="C58" s="71" t="s">
        <v>555</v>
      </c>
      <c r="D58" s="71"/>
      <c r="E58" s="71">
        <v>0</v>
      </c>
      <c r="F58" s="71">
        <v>0</v>
      </c>
      <c r="G58" s="71">
        <v>650</v>
      </c>
      <c r="H58" s="71">
        <v>650</v>
      </c>
      <c r="I58">
        <v>-613.32000000000005</v>
      </c>
      <c r="J58" s="141">
        <v>-1013.52</v>
      </c>
    </row>
    <row r="59" spans="1:10">
      <c r="A59" s="71" t="s">
        <v>622</v>
      </c>
      <c r="B59" s="71" t="s">
        <v>554</v>
      </c>
      <c r="C59" s="71" t="s">
        <v>556</v>
      </c>
      <c r="D59" s="71"/>
      <c r="E59" s="71">
        <v>0</v>
      </c>
      <c r="F59" s="71">
        <v>0</v>
      </c>
      <c r="G59" s="71">
        <v>-69793.27</v>
      </c>
      <c r="H59" s="71">
        <v>-69793.27</v>
      </c>
      <c r="I59" s="141">
        <v>45797.15</v>
      </c>
      <c r="J59" s="141">
        <v>44270.25</v>
      </c>
    </row>
    <row r="60" spans="1:10">
      <c r="A60" s="71" t="s">
        <v>623</v>
      </c>
      <c r="B60" s="71" t="s">
        <v>554</v>
      </c>
      <c r="C60" s="71" t="s">
        <v>556</v>
      </c>
      <c r="D60" s="71" t="s">
        <v>624</v>
      </c>
      <c r="E60" s="71">
        <v>0</v>
      </c>
      <c r="F60" s="71">
        <v>0</v>
      </c>
      <c r="G60" s="71">
        <v>-70185.649999999994</v>
      </c>
      <c r="H60" s="71">
        <v>-70185.649999999994</v>
      </c>
      <c r="I60" s="141">
        <v>59204.67</v>
      </c>
      <c r="J60" s="141">
        <v>57677.77</v>
      </c>
    </row>
    <row r="61" spans="1:10">
      <c r="A61" s="71" t="s">
        <v>625</v>
      </c>
      <c r="B61" s="71" t="s">
        <v>554</v>
      </c>
      <c r="C61" s="71" t="s">
        <v>556</v>
      </c>
      <c r="D61" s="71" t="s">
        <v>564</v>
      </c>
      <c r="E61" s="71">
        <v>0</v>
      </c>
      <c r="F61" s="71">
        <v>0</v>
      </c>
      <c r="G61" s="71">
        <v>392.38</v>
      </c>
      <c r="H61" s="71">
        <v>392.38</v>
      </c>
      <c r="I61" s="141">
        <v>2432067.5699999998</v>
      </c>
      <c r="J61" s="141">
        <v>2432068.36</v>
      </c>
    </row>
    <row r="62" spans="1:10">
      <c r="B62" t="s">
        <v>563</v>
      </c>
      <c r="C62" s="141"/>
      <c r="D62" s="141"/>
      <c r="E62" s="141">
        <v>776228278.59000003</v>
      </c>
      <c r="F62" s="141">
        <v>776228278.59000003</v>
      </c>
      <c r="G62" s="141">
        <v>295956627.99000001</v>
      </c>
      <c r="H62" s="141">
        <v>295956627.99000001</v>
      </c>
      <c r="I62" s="141">
        <v>2470635600.3899999</v>
      </c>
      <c r="J62" s="141">
        <v>2470635600.3899999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5"/>
  <sheetViews>
    <sheetView topLeftCell="A37" workbookViewId="0">
      <selection activeCell="D55" sqref="D55"/>
    </sheetView>
  </sheetViews>
  <sheetFormatPr defaultRowHeight="14.25"/>
  <cols>
    <col min="2" max="5" width="22.75" customWidth="1"/>
  </cols>
  <sheetData>
    <row r="1" spans="1:13">
      <c r="A1" s="71" t="s">
        <v>565</v>
      </c>
      <c r="B1" s="71" t="s">
        <v>557</v>
      </c>
      <c r="C1" s="71"/>
      <c r="D1" s="71">
        <v>4228649.82</v>
      </c>
      <c r="F1">
        <v>0</v>
      </c>
      <c r="G1">
        <v>0</v>
      </c>
      <c r="H1" s="141">
        <v>3751921.06</v>
      </c>
      <c r="I1" s="141">
        <v>3751921.06</v>
      </c>
      <c r="J1">
        <v>0</v>
      </c>
      <c r="K1">
        <v>0</v>
      </c>
      <c r="L1" s="141">
        <v>24461618.93</v>
      </c>
      <c r="M1" s="141">
        <v>24461618.93</v>
      </c>
    </row>
    <row r="2" spans="1:13">
      <c r="A2" s="71" t="s">
        <v>566</v>
      </c>
      <c r="B2" s="71" t="s">
        <v>557</v>
      </c>
      <c r="C2" s="71" t="s">
        <v>418</v>
      </c>
      <c r="D2" s="71">
        <v>337281.94</v>
      </c>
      <c r="F2">
        <v>0</v>
      </c>
      <c r="G2">
        <v>0</v>
      </c>
      <c r="H2" s="141">
        <v>361338.5</v>
      </c>
      <c r="I2" s="141">
        <v>361338.5</v>
      </c>
      <c r="J2">
        <v>0</v>
      </c>
      <c r="K2">
        <v>0</v>
      </c>
      <c r="L2" s="141">
        <v>1731635.73</v>
      </c>
      <c r="M2" s="141">
        <v>1731635.73</v>
      </c>
    </row>
    <row r="3" spans="1:13">
      <c r="A3" s="71" t="s">
        <v>567</v>
      </c>
      <c r="B3" s="71" t="s">
        <v>557</v>
      </c>
      <c r="C3" s="71" t="s">
        <v>419</v>
      </c>
      <c r="D3" s="71">
        <v>22183.63</v>
      </c>
      <c r="F3">
        <v>0</v>
      </c>
      <c r="G3">
        <v>0</v>
      </c>
      <c r="H3" s="141">
        <v>21120.639999999999</v>
      </c>
      <c r="I3" s="141">
        <v>21120.639999999999</v>
      </c>
      <c r="J3">
        <v>0</v>
      </c>
      <c r="K3">
        <v>0</v>
      </c>
      <c r="L3" s="141">
        <v>101592.19</v>
      </c>
      <c r="M3" s="141">
        <v>101592.19</v>
      </c>
    </row>
    <row r="4" spans="1:13">
      <c r="A4" s="71" t="s">
        <v>568</v>
      </c>
      <c r="B4" s="71" t="s">
        <v>557</v>
      </c>
      <c r="C4" s="71" t="s">
        <v>5</v>
      </c>
      <c r="D4" s="71">
        <v>8360</v>
      </c>
      <c r="F4">
        <v>0</v>
      </c>
      <c r="G4">
        <v>0</v>
      </c>
      <c r="H4" s="141">
        <v>11184.13</v>
      </c>
      <c r="I4" s="141">
        <v>11184.13</v>
      </c>
      <c r="J4">
        <v>0</v>
      </c>
      <c r="K4">
        <v>0</v>
      </c>
      <c r="L4" s="141">
        <v>71305.490000000005</v>
      </c>
      <c r="M4" s="141">
        <v>71305.490000000005</v>
      </c>
    </row>
    <row r="5" spans="1:13">
      <c r="A5" s="71" t="s">
        <v>626</v>
      </c>
      <c r="B5" s="71" t="s">
        <v>557</v>
      </c>
      <c r="C5" s="71" t="s">
        <v>10</v>
      </c>
      <c r="D5" s="71">
        <v>14436.84</v>
      </c>
      <c r="F5">
        <v>0</v>
      </c>
      <c r="G5">
        <v>0</v>
      </c>
      <c r="H5">
        <v>400</v>
      </c>
      <c r="I5">
        <v>400</v>
      </c>
      <c r="J5">
        <v>0</v>
      </c>
      <c r="K5">
        <v>0</v>
      </c>
      <c r="L5" s="141">
        <v>11500</v>
      </c>
      <c r="M5" s="141">
        <v>11500</v>
      </c>
    </row>
    <row r="6" spans="1:13">
      <c r="A6" s="71" t="s">
        <v>570</v>
      </c>
      <c r="B6" s="71" t="s">
        <v>557</v>
      </c>
      <c r="C6" s="71" t="s">
        <v>17</v>
      </c>
      <c r="D6" s="71">
        <v>10790</v>
      </c>
      <c r="F6">
        <v>0</v>
      </c>
      <c r="G6">
        <v>0</v>
      </c>
      <c r="H6" s="141">
        <v>10228</v>
      </c>
      <c r="I6" s="141">
        <v>10228</v>
      </c>
      <c r="J6">
        <v>0</v>
      </c>
      <c r="K6">
        <v>0</v>
      </c>
      <c r="L6" s="141">
        <v>60260</v>
      </c>
      <c r="M6" s="141">
        <v>60260</v>
      </c>
    </row>
    <row r="7" spans="1:13">
      <c r="A7" s="71" t="s">
        <v>572</v>
      </c>
      <c r="B7" s="71" t="s">
        <v>557</v>
      </c>
      <c r="C7" s="71" t="s">
        <v>22</v>
      </c>
      <c r="D7" s="71">
        <v>19932.3</v>
      </c>
      <c r="F7">
        <v>0</v>
      </c>
      <c r="G7">
        <v>0</v>
      </c>
      <c r="H7" s="141">
        <v>23986.38</v>
      </c>
      <c r="I7" s="141">
        <v>23986.38</v>
      </c>
      <c r="J7">
        <v>0</v>
      </c>
      <c r="K7">
        <v>0</v>
      </c>
      <c r="L7" s="141">
        <v>148834.44</v>
      </c>
      <c r="M7" s="141">
        <v>148834.44</v>
      </c>
    </row>
    <row r="8" spans="1:13">
      <c r="A8" s="71" t="s">
        <v>573</v>
      </c>
      <c r="B8" s="71" t="s">
        <v>557</v>
      </c>
      <c r="C8" s="71" t="s">
        <v>23</v>
      </c>
      <c r="D8" s="71">
        <v>624.97</v>
      </c>
      <c r="F8">
        <v>0</v>
      </c>
      <c r="G8">
        <v>0</v>
      </c>
      <c r="H8">
        <v>749.12</v>
      </c>
      <c r="I8">
        <v>749.12</v>
      </c>
      <c r="J8">
        <v>0</v>
      </c>
      <c r="K8">
        <v>0</v>
      </c>
      <c r="L8" s="141">
        <v>4163.66</v>
      </c>
      <c r="M8" s="141">
        <v>4163.66</v>
      </c>
    </row>
    <row r="9" spans="1:13">
      <c r="A9" s="71" t="s">
        <v>574</v>
      </c>
      <c r="B9" s="71" t="s">
        <v>557</v>
      </c>
      <c r="C9" s="71" t="s">
        <v>24</v>
      </c>
      <c r="D9" s="71">
        <v>598.53</v>
      </c>
      <c r="F9">
        <v>0</v>
      </c>
      <c r="G9">
        <v>0</v>
      </c>
      <c r="H9" s="141">
        <v>1029.5999999999999</v>
      </c>
      <c r="I9" s="141">
        <v>1029.5999999999999</v>
      </c>
      <c r="J9">
        <v>0</v>
      </c>
      <c r="K9">
        <v>0</v>
      </c>
      <c r="L9" s="141">
        <v>5002.4799999999996</v>
      </c>
      <c r="M9" s="141">
        <v>5002.4799999999996</v>
      </c>
    </row>
    <row r="10" spans="1:13">
      <c r="A10" s="71" t="s">
        <v>575</v>
      </c>
      <c r="B10" s="71" t="s">
        <v>557</v>
      </c>
      <c r="C10" s="71" t="s">
        <v>25</v>
      </c>
      <c r="D10" s="71">
        <v>11763.62</v>
      </c>
      <c r="F10">
        <v>0</v>
      </c>
      <c r="G10">
        <v>0</v>
      </c>
      <c r="H10" s="141">
        <v>12138.02</v>
      </c>
      <c r="I10" s="141">
        <v>12138.02</v>
      </c>
      <c r="J10">
        <v>0</v>
      </c>
      <c r="K10">
        <v>0</v>
      </c>
      <c r="L10" s="141">
        <v>68400.509999999995</v>
      </c>
      <c r="M10" s="141">
        <v>68400.509999999995</v>
      </c>
    </row>
    <row r="11" spans="1:13">
      <c r="A11" s="71" t="s">
        <v>576</v>
      </c>
      <c r="B11" s="71" t="s">
        <v>557</v>
      </c>
      <c r="C11" s="71" t="s">
        <v>26</v>
      </c>
      <c r="D11" s="71">
        <v>1407.89</v>
      </c>
      <c r="F11">
        <v>0</v>
      </c>
      <c r="G11">
        <v>0</v>
      </c>
      <c r="H11" s="141">
        <v>1491.98</v>
      </c>
      <c r="I11" s="141">
        <v>1491.98</v>
      </c>
      <c r="J11">
        <v>0</v>
      </c>
      <c r="K11">
        <v>0</v>
      </c>
      <c r="L11" s="141">
        <v>8291.86</v>
      </c>
      <c r="M11" s="141">
        <v>8291.86</v>
      </c>
    </row>
    <row r="12" spans="1:13">
      <c r="A12" s="71" t="s">
        <v>627</v>
      </c>
      <c r="B12" s="71" t="s">
        <v>557</v>
      </c>
      <c r="C12" s="71" t="s">
        <v>38</v>
      </c>
      <c r="D12" s="71">
        <v>1095.46</v>
      </c>
      <c r="F12">
        <v>0</v>
      </c>
      <c r="G12">
        <v>0</v>
      </c>
      <c r="H12">
        <v>38.840000000000003</v>
      </c>
      <c r="I12">
        <v>38.840000000000003</v>
      </c>
      <c r="J12">
        <v>0</v>
      </c>
      <c r="K12">
        <v>0</v>
      </c>
      <c r="L12" s="141">
        <v>4049.38</v>
      </c>
      <c r="M12" s="141">
        <v>4049.38</v>
      </c>
    </row>
    <row r="13" spans="1:13">
      <c r="A13" s="71" t="s">
        <v>578</v>
      </c>
      <c r="B13" s="71" t="s">
        <v>557</v>
      </c>
      <c r="C13" s="71" t="s">
        <v>421</v>
      </c>
      <c r="D13" s="71">
        <v>256431.6</v>
      </c>
      <c r="F13">
        <v>0</v>
      </c>
      <c r="G13">
        <v>0</v>
      </c>
      <c r="H13" s="141">
        <v>287987.87</v>
      </c>
      <c r="I13" s="141">
        <v>287987.87</v>
      </c>
      <c r="J13">
        <v>0</v>
      </c>
      <c r="K13">
        <v>0</v>
      </c>
      <c r="L13" s="141">
        <v>757022.59</v>
      </c>
      <c r="M13" s="141">
        <v>757022.59</v>
      </c>
    </row>
    <row r="14" spans="1:13">
      <c r="A14" s="71" t="s">
        <v>579</v>
      </c>
      <c r="B14" s="71" t="s">
        <v>557</v>
      </c>
      <c r="C14" s="71" t="s">
        <v>422</v>
      </c>
      <c r="D14" s="71">
        <v>23425.91</v>
      </c>
      <c r="F14">
        <v>0</v>
      </c>
      <c r="G14">
        <v>0</v>
      </c>
      <c r="H14" s="141">
        <v>33388.230000000003</v>
      </c>
      <c r="I14" s="141">
        <v>33388.230000000003</v>
      </c>
      <c r="J14">
        <v>0</v>
      </c>
      <c r="K14">
        <v>0</v>
      </c>
      <c r="L14" s="141">
        <v>226638.03</v>
      </c>
      <c r="M14" s="141">
        <v>226638.03</v>
      </c>
    </row>
    <row r="15" spans="1:13">
      <c r="A15" s="71" t="s">
        <v>580</v>
      </c>
      <c r="B15" s="71" t="s">
        <v>557</v>
      </c>
      <c r="C15" s="71" t="s">
        <v>52</v>
      </c>
      <c r="D15" s="71">
        <v>647182.17000000004</v>
      </c>
      <c r="F15">
        <v>0</v>
      </c>
      <c r="G15">
        <v>0</v>
      </c>
      <c r="H15" s="141">
        <v>647182.48</v>
      </c>
      <c r="I15" s="141">
        <v>647182.48</v>
      </c>
      <c r="J15">
        <v>0</v>
      </c>
      <c r="K15">
        <v>0</v>
      </c>
      <c r="L15" s="141">
        <v>3873470.95</v>
      </c>
      <c r="M15" s="141">
        <v>3873470.95</v>
      </c>
    </row>
    <row r="16" spans="1:13">
      <c r="A16" s="71" t="s">
        <v>582</v>
      </c>
      <c r="B16" s="71" t="s">
        <v>557</v>
      </c>
      <c r="C16" s="71" t="s">
        <v>74</v>
      </c>
      <c r="D16" s="71">
        <v>742605.61</v>
      </c>
      <c r="F16">
        <v>0</v>
      </c>
      <c r="G16">
        <v>0</v>
      </c>
      <c r="H16" s="141">
        <v>755631.14</v>
      </c>
      <c r="I16" s="141">
        <v>755631.14</v>
      </c>
      <c r="J16">
        <v>0</v>
      </c>
      <c r="K16">
        <v>0</v>
      </c>
      <c r="L16" s="141">
        <v>5041744.78</v>
      </c>
      <c r="M16" s="141">
        <v>5041744.78</v>
      </c>
    </row>
    <row r="17" spans="1:13">
      <c r="A17" s="71" t="s">
        <v>583</v>
      </c>
      <c r="B17" s="71" t="s">
        <v>557</v>
      </c>
      <c r="C17" s="71" t="s">
        <v>75</v>
      </c>
      <c r="D17" s="71">
        <v>135864.64000000001</v>
      </c>
      <c r="F17">
        <v>0</v>
      </c>
      <c r="G17">
        <v>0</v>
      </c>
      <c r="H17" s="141">
        <v>152416.81</v>
      </c>
      <c r="I17" s="141">
        <v>152416.81</v>
      </c>
      <c r="J17">
        <v>0</v>
      </c>
      <c r="K17">
        <v>0</v>
      </c>
      <c r="L17" s="141">
        <v>651039.82999999996</v>
      </c>
      <c r="M17" s="141">
        <v>651039.82999999996</v>
      </c>
    </row>
    <row r="18" spans="1:13">
      <c r="A18" s="71" t="s">
        <v>584</v>
      </c>
      <c r="B18" s="71" t="s">
        <v>557</v>
      </c>
      <c r="C18" s="71" t="s">
        <v>76</v>
      </c>
      <c r="D18" s="71">
        <v>196279.99</v>
      </c>
      <c r="F18">
        <v>0</v>
      </c>
      <c r="G18">
        <v>0</v>
      </c>
      <c r="H18" s="141">
        <v>216346.21</v>
      </c>
      <c r="I18" s="141">
        <v>216346.21</v>
      </c>
      <c r="J18">
        <v>0</v>
      </c>
      <c r="K18">
        <v>0</v>
      </c>
      <c r="L18" s="141">
        <v>1140935.17</v>
      </c>
      <c r="M18" s="141">
        <v>1140935.17</v>
      </c>
    </row>
    <row r="19" spans="1:13">
      <c r="A19" s="71" t="s">
        <v>585</v>
      </c>
      <c r="B19" s="71" t="s">
        <v>557</v>
      </c>
      <c r="C19" s="71" t="s">
        <v>79</v>
      </c>
      <c r="D19" s="71">
        <v>30096.080000000002</v>
      </c>
      <c r="F19">
        <v>0</v>
      </c>
      <c r="G19">
        <v>0</v>
      </c>
      <c r="H19" s="141">
        <v>21232.57</v>
      </c>
      <c r="I19" s="141">
        <v>21232.57</v>
      </c>
      <c r="J19">
        <v>0</v>
      </c>
      <c r="K19">
        <v>0</v>
      </c>
      <c r="L19" s="141">
        <v>145127.67999999999</v>
      </c>
      <c r="M19" s="141">
        <v>145127.67999999999</v>
      </c>
    </row>
    <row r="20" spans="1:13">
      <c r="A20" s="71" t="s">
        <v>586</v>
      </c>
      <c r="B20" s="71" t="s">
        <v>557</v>
      </c>
      <c r="C20" s="71" t="s">
        <v>100</v>
      </c>
      <c r="D20" s="71">
        <v>14045.17</v>
      </c>
      <c r="F20">
        <v>0</v>
      </c>
      <c r="G20">
        <v>0</v>
      </c>
      <c r="H20" s="141">
        <v>7103.92</v>
      </c>
      <c r="I20" s="141">
        <v>7103.92</v>
      </c>
      <c r="J20">
        <v>0</v>
      </c>
      <c r="K20">
        <v>0</v>
      </c>
      <c r="L20" s="141">
        <v>51696.75</v>
      </c>
      <c r="M20" s="141">
        <v>51696.75</v>
      </c>
    </row>
    <row r="21" spans="1:13">
      <c r="A21" s="71" t="s">
        <v>587</v>
      </c>
      <c r="B21" s="71" t="s">
        <v>557</v>
      </c>
      <c r="C21" s="71" t="s">
        <v>104</v>
      </c>
      <c r="D21" s="71">
        <v>111898.94</v>
      </c>
      <c r="F21">
        <v>0</v>
      </c>
      <c r="G21">
        <v>0</v>
      </c>
      <c r="H21" s="141">
        <v>91134.07</v>
      </c>
      <c r="I21" s="141">
        <v>91134.07</v>
      </c>
      <c r="J21">
        <v>0</v>
      </c>
      <c r="K21">
        <v>0</v>
      </c>
      <c r="L21" s="141">
        <v>499940</v>
      </c>
      <c r="M21" s="141">
        <v>499940</v>
      </c>
    </row>
    <row r="22" spans="1:13">
      <c r="A22" s="71" t="s">
        <v>588</v>
      </c>
      <c r="B22" s="71" t="s">
        <v>557</v>
      </c>
      <c r="C22" s="71" t="s">
        <v>16</v>
      </c>
      <c r="D22" s="71">
        <v>1642344.53</v>
      </c>
      <c r="F22">
        <v>0</v>
      </c>
      <c r="G22">
        <v>0</v>
      </c>
      <c r="H22" s="141">
        <v>1095792.55</v>
      </c>
      <c r="I22" s="141">
        <v>1095792.55</v>
      </c>
      <c r="J22">
        <v>0</v>
      </c>
      <c r="K22">
        <v>0</v>
      </c>
      <c r="L22" s="141">
        <v>9790550.1099999994</v>
      </c>
      <c r="M22" s="141">
        <v>9790550.1099999994</v>
      </c>
    </row>
    <row r="23" spans="1:13">
      <c r="A23" s="71" t="s">
        <v>589</v>
      </c>
      <c r="B23" s="71" t="s">
        <v>562</v>
      </c>
      <c r="C23" s="71"/>
      <c r="D23" s="71">
        <v>0</v>
      </c>
      <c r="F23">
        <v>0</v>
      </c>
      <c r="G23">
        <v>0</v>
      </c>
      <c r="H23" s="141">
        <v>6272.27</v>
      </c>
      <c r="I23">
        <v>0</v>
      </c>
      <c r="J23" s="141">
        <v>6272.27</v>
      </c>
      <c r="K23">
        <v>0</v>
      </c>
      <c r="L23" s="141">
        <v>52846.61</v>
      </c>
      <c r="M23" s="141">
        <v>46574.34</v>
      </c>
    </row>
    <row r="24" spans="1:13">
      <c r="A24" s="71" t="s">
        <v>590</v>
      </c>
      <c r="B24" s="71" t="s">
        <v>546</v>
      </c>
      <c r="C24" s="71"/>
      <c r="D24" s="71">
        <v>0</v>
      </c>
      <c r="F24">
        <v>0</v>
      </c>
      <c r="G24">
        <v>0</v>
      </c>
      <c r="H24" s="141">
        <v>2121.6</v>
      </c>
      <c r="I24">
        <v>0</v>
      </c>
      <c r="J24" s="141">
        <v>2121.6</v>
      </c>
      <c r="K24">
        <v>0</v>
      </c>
      <c r="L24" s="141">
        <v>2121.6</v>
      </c>
      <c r="M24">
        <v>0</v>
      </c>
    </row>
    <row r="25" spans="1:13">
      <c r="A25" s="71" t="s">
        <v>591</v>
      </c>
      <c r="B25" s="71" t="s">
        <v>546</v>
      </c>
      <c r="C25" s="71" t="s">
        <v>547</v>
      </c>
      <c r="D25" s="71">
        <v>0</v>
      </c>
      <c r="F25">
        <v>0</v>
      </c>
      <c r="G25">
        <v>0</v>
      </c>
      <c r="H25" s="141">
        <v>2010</v>
      </c>
      <c r="I25">
        <v>0</v>
      </c>
      <c r="J25" s="141">
        <v>2010</v>
      </c>
      <c r="K25">
        <v>0</v>
      </c>
      <c r="L25" s="141">
        <v>45598.6</v>
      </c>
      <c r="M25" s="141">
        <v>43588.6</v>
      </c>
    </row>
    <row r="26" spans="1:13">
      <c r="A26" s="71" t="s">
        <v>592</v>
      </c>
      <c r="B26" s="71" t="s">
        <v>548</v>
      </c>
      <c r="C26" s="71"/>
      <c r="D26" s="71">
        <v>37094676.380000003</v>
      </c>
      <c r="F26">
        <v>0</v>
      </c>
      <c r="G26">
        <v>0</v>
      </c>
      <c r="H26" s="141">
        <v>197291.38</v>
      </c>
      <c r="I26">
        <v>0</v>
      </c>
      <c r="J26" s="141">
        <v>197291.38</v>
      </c>
      <c r="K26">
        <v>0</v>
      </c>
      <c r="L26" s="141">
        <v>1510720.12</v>
      </c>
      <c r="M26" s="141">
        <v>1313428.74</v>
      </c>
    </row>
    <row r="27" spans="1:13">
      <c r="A27" s="71" t="s">
        <v>593</v>
      </c>
      <c r="B27" s="71" t="s">
        <v>549</v>
      </c>
      <c r="C27" s="71"/>
      <c r="D27" s="71">
        <v>417156.89</v>
      </c>
      <c r="F27">
        <v>0</v>
      </c>
      <c r="G27">
        <v>0</v>
      </c>
      <c r="H27">
        <v>20</v>
      </c>
      <c r="I27">
        <v>0</v>
      </c>
      <c r="J27">
        <v>20</v>
      </c>
      <c r="K27">
        <v>0</v>
      </c>
      <c r="L27">
        <v>20</v>
      </c>
      <c r="M27">
        <v>0</v>
      </c>
    </row>
    <row r="28" spans="1:13">
      <c r="A28" s="71" t="s">
        <v>596</v>
      </c>
      <c r="B28" s="71" t="s">
        <v>552</v>
      </c>
      <c r="C28" s="71"/>
      <c r="D28" s="71">
        <v>347934.67</v>
      </c>
      <c r="F28">
        <v>0</v>
      </c>
      <c r="G28">
        <v>0</v>
      </c>
      <c r="H28" s="141">
        <v>282826.31</v>
      </c>
      <c r="I28">
        <v>0</v>
      </c>
      <c r="J28" s="141">
        <v>282826.31</v>
      </c>
      <c r="K28">
        <v>0</v>
      </c>
      <c r="L28" s="141">
        <v>1823960.66</v>
      </c>
      <c r="M28" s="141">
        <v>1541134.35</v>
      </c>
    </row>
    <row r="29" spans="1:13">
      <c r="A29" s="71" t="s">
        <v>628</v>
      </c>
      <c r="B29" s="71" t="s">
        <v>552</v>
      </c>
      <c r="C29" s="71" t="s">
        <v>33</v>
      </c>
      <c r="D29" s="71">
        <v>50</v>
      </c>
      <c r="F29">
        <v>0</v>
      </c>
      <c r="G29">
        <v>0</v>
      </c>
      <c r="H29" s="141">
        <v>37553.449999999997</v>
      </c>
      <c r="I29">
        <v>0</v>
      </c>
      <c r="J29" s="141">
        <v>37553.449999999997</v>
      </c>
      <c r="K29">
        <v>0</v>
      </c>
      <c r="L29" s="141">
        <v>143082.57</v>
      </c>
      <c r="M29" s="141">
        <v>105529.12</v>
      </c>
    </row>
    <row r="30" spans="1:13">
      <c r="A30" s="71" t="s">
        <v>597</v>
      </c>
      <c r="B30" s="71" t="s">
        <v>552</v>
      </c>
      <c r="C30" s="71" t="s">
        <v>38</v>
      </c>
      <c r="D30" s="71">
        <v>7031.59</v>
      </c>
      <c r="F30">
        <v>0</v>
      </c>
      <c r="G30">
        <v>0</v>
      </c>
      <c r="H30" s="141">
        <v>2393.33</v>
      </c>
      <c r="I30">
        <v>0</v>
      </c>
      <c r="J30" s="141">
        <v>2393.33</v>
      </c>
      <c r="K30">
        <v>0</v>
      </c>
      <c r="L30" s="141">
        <v>2491.5500000000002</v>
      </c>
      <c r="M30">
        <v>98.22</v>
      </c>
    </row>
    <row r="31" spans="1:13">
      <c r="A31" s="71" t="s">
        <v>629</v>
      </c>
      <c r="B31" s="71" t="s">
        <v>552</v>
      </c>
      <c r="C31" s="71" t="s">
        <v>40</v>
      </c>
      <c r="D31" s="71">
        <v>5340.4</v>
      </c>
      <c r="F31">
        <v>0</v>
      </c>
      <c r="G31">
        <v>0</v>
      </c>
      <c r="H31" s="141">
        <v>94339.62</v>
      </c>
      <c r="I31">
        <v>0</v>
      </c>
      <c r="J31" s="141">
        <v>94339.62</v>
      </c>
      <c r="K31">
        <v>0</v>
      </c>
      <c r="L31" s="141">
        <v>514075.49</v>
      </c>
      <c r="M31" s="141">
        <v>419735.87</v>
      </c>
    </row>
    <row r="32" spans="1:13">
      <c r="A32" s="71" t="s">
        <v>598</v>
      </c>
      <c r="B32" s="71" t="s">
        <v>552</v>
      </c>
      <c r="C32" s="71" t="s">
        <v>42</v>
      </c>
      <c r="D32" s="71">
        <v>2736</v>
      </c>
      <c r="F32">
        <v>0</v>
      </c>
      <c r="G32">
        <v>0</v>
      </c>
      <c r="H32" s="141">
        <v>1351</v>
      </c>
      <c r="I32">
        <v>0</v>
      </c>
      <c r="J32" s="141">
        <v>1351</v>
      </c>
      <c r="K32">
        <v>0</v>
      </c>
      <c r="L32" s="141">
        <v>5970</v>
      </c>
      <c r="M32" s="141">
        <v>4619</v>
      </c>
    </row>
    <row r="33" spans="1:13">
      <c r="A33" s="71" t="s">
        <v>599</v>
      </c>
      <c r="B33" s="71" t="s">
        <v>552</v>
      </c>
      <c r="C33" s="71" t="s">
        <v>82</v>
      </c>
      <c r="D33" s="71">
        <v>332776.68</v>
      </c>
      <c r="F33">
        <v>0</v>
      </c>
      <c r="G33">
        <v>0</v>
      </c>
      <c r="H33" s="141">
        <v>8448.1200000000008</v>
      </c>
      <c r="I33">
        <v>0</v>
      </c>
      <c r="J33" s="141">
        <v>8448.1200000000008</v>
      </c>
      <c r="K33">
        <v>0</v>
      </c>
      <c r="L33" s="141">
        <v>45115.73</v>
      </c>
      <c r="M33" s="141">
        <v>36667.61</v>
      </c>
    </row>
    <row r="34" spans="1:13">
      <c r="A34" s="71" t="s">
        <v>602</v>
      </c>
      <c r="B34" s="71" t="s">
        <v>553</v>
      </c>
      <c r="C34" s="71"/>
      <c r="D34" s="71">
        <v>318662.99</v>
      </c>
      <c r="F34">
        <v>0</v>
      </c>
      <c r="G34">
        <v>0</v>
      </c>
      <c r="H34" s="141">
        <v>1474.56</v>
      </c>
      <c r="I34">
        <v>0</v>
      </c>
      <c r="J34" s="141">
        <v>1474.56</v>
      </c>
      <c r="K34">
        <v>0</v>
      </c>
      <c r="L34" s="141">
        <v>7618.56</v>
      </c>
      <c r="M34" s="141">
        <v>6144</v>
      </c>
    </row>
    <row r="35" spans="1:13">
      <c r="A35" s="71" t="s">
        <v>603</v>
      </c>
      <c r="B35" s="71" t="s">
        <v>553</v>
      </c>
      <c r="C35" s="71" t="s">
        <v>418</v>
      </c>
      <c r="D35" s="71">
        <v>31224</v>
      </c>
      <c r="F35">
        <v>0</v>
      </c>
      <c r="G35">
        <v>0</v>
      </c>
      <c r="H35">
        <v>46.08</v>
      </c>
      <c r="I35">
        <v>0</v>
      </c>
      <c r="J35">
        <v>46.08</v>
      </c>
      <c r="K35">
        <v>0</v>
      </c>
      <c r="L35">
        <v>215.04</v>
      </c>
      <c r="M35">
        <v>168.96</v>
      </c>
    </row>
    <row r="36" spans="1:13">
      <c r="A36" s="71" t="s">
        <v>604</v>
      </c>
      <c r="B36" s="71" t="s">
        <v>553</v>
      </c>
      <c r="C36" s="71" t="s">
        <v>419</v>
      </c>
      <c r="D36" s="71">
        <v>2416.84</v>
      </c>
      <c r="F36">
        <v>0</v>
      </c>
      <c r="G36">
        <v>0</v>
      </c>
      <c r="H36">
        <v>53.46</v>
      </c>
      <c r="I36">
        <v>0</v>
      </c>
      <c r="J36">
        <v>53.46</v>
      </c>
      <c r="K36">
        <v>0</v>
      </c>
      <c r="L36">
        <v>249.48</v>
      </c>
      <c r="M36">
        <v>196.02</v>
      </c>
    </row>
    <row r="37" spans="1:13">
      <c r="A37" s="71" t="s">
        <v>605</v>
      </c>
      <c r="B37" s="71" t="s">
        <v>553</v>
      </c>
      <c r="C37" s="71" t="s">
        <v>5</v>
      </c>
      <c r="D37" s="71">
        <v>107150.94</v>
      </c>
      <c r="F37">
        <v>0</v>
      </c>
      <c r="G37">
        <v>0</v>
      </c>
      <c r="H37">
        <v>758.28</v>
      </c>
      <c r="I37">
        <v>0</v>
      </c>
      <c r="J37">
        <v>758.28</v>
      </c>
      <c r="K37">
        <v>0</v>
      </c>
      <c r="L37" s="141">
        <v>3538.64</v>
      </c>
      <c r="M37" s="141">
        <v>2780.36</v>
      </c>
    </row>
    <row r="38" spans="1:13">
      <c r="A38" s="71" t="s">
        <v>630</v>
      </c>
      <c r="B38" s="71" t="s">
        <v>553</v>
      </c>
      <c r="C38" s="71" t="s">
        <v>10</v>
      </c>
      <c r="D38" s="71">
        <v>900</v>
      </c>
      <c r="F38">
        <v>0</v>
      </c>
      <c r="G38">
        <v>0</v>
      </c>
      <c r="H38">
        <v>92.16</v>
      </c>
      <c r="I38">
        <v>0</v>
      </c>
      <c r="J38">
        <v>92.16</v>
      </c>
      <c r="K38">
        <v>0</v>
      </c>
      <c r="L38">
        <v>430.08</v>
      </c>
      <c r="M38">
        <v>337.92</v>
      </c>
    </row>
    <row r="39" spans="1:13">
      <c r="A39" s="71" t="s">
        <v>607</v>
      </c>
      <c r="B39" s="71" t="s">
        <v>553</v>
      </c>
      <c r="C39" s="71" t="s">
        <v>17</v>
      </c>
      <c r="D39" s="71">
        <v>1603</v>
      </c>
      <c r="F39">
        <v>0</v>
      </c>
      <c r="G39">
        <v>0</v>
      </c>
      <c r="H39">
        <v>617.22</v>
      </c>
      <c r="I39">
        <v>0</v>
      </c>
      <c r="J39">
        <v>617.22</v>
      </c>
      <c r="K39">
        <v>0</v>
      </c>
      <c r="L39" s="141">
        <v>6920.92</v>
      </c>
      <c r="M39" s="141">
        <v>6303.7</v>
      </c>
    </row>
    <row r="40" spans="1:13">
      <c r="A40" s="71" t="s">
        <v>609</v>
      </c>
      <c r="B40" s="71" t="s">
        <v>553</v>
      </c>
      <c r="C40" s="71" t="s">
        <v>22</v>
      </c>
      <c r="D40" s="71">
        <v>1634.88</v>
      </c>
      <c r="F40">
        <v>0</v>
      </c>
      <c r="G40">
        <v>0</v>
      </c>
      <c r="H40" s="141">
        <v>1290</v>
      </c>
      <c r="I40">
        <v>0</v>
      </c>
      <c r="J40" s="141">
        <v>1290</v>
      </c>
      <c r="K40">
        <v>0</v>
      </c>
      <c r="L40" s="141">
        <v>2930</v>
      </c>
      <c r="M40" s="141">
        <v>1640</v>
      </c>
    </row>
    <row r="41" spans="1:13">
      <c r="A41" s="71" t="s">
        <v>610</v>
      </c>
      <c r="B41" s="71" t="s">
        <v>553</v>
      </c>
      <c r="C41" s="71" t="s">
        <v>23</v>
      </c>
      <c r="D41" s="71">
        <v>51.09</v>
      </c>
      <c r="F41">
        <v>0</v>
      </c>
      <c r="G41">
        <v>0</v>
      </c>
      <c r="H41" s="141">
        <v>1602.7</v>
      </c>
      <c r="I41">
        <v>0</v>
      </c>
      <c r="J41" s="141">
        <v>1602.7</v>
      </c>
      <c r="K41">
        <v>0</v>
      </c>
      <c r="L41" s="141">
        <v>10641.7</v>
      </c>
      <c r="M41" s="141">
        <v>9039</v>
      </c>
    </row>
    <row r="42" spans="1:13">
      <c r="A42" s="71" t="s">
        <v>611</v>
      </c>
      <c r="B42" s="71" t="s">
        <v>553</v>
      </c>
      <c r="C42" s="71" t="s">
        <v>24</v>
      </c>
      <c r="D42" s="71">
        <v>62.01</v>
      </c>
      <c r="F42">
        <v>0</v>
      </c>
      <c r="G42">
        <v>0</v>
      </c>
      <c r="H42" s="141">
        <v>7742.48</v>
      </c>
      <c r="I42">
        <v>0</v>
      </c>
      <c r="J42" s="141">
        <v>7742.48</v>
      </c>
      <c r="K42">
        <v>0</v>
      </c>
      <c r="L42" s="141">
        <v>46454.9</v>
      </c>
      <c r="M42" s="141">
        <v>38712.42</v>
      </c>
    </row>
    <row r="43" spans="1:13">
      <c r="A43" s="71" t="s">
        <v>612</v>
      </c>
      <c r="B43" s="71" t="s">
        <v>553</v>
      </c>
      <c r="C43" s="71" t="s">
        <v>25</v>
      </c>
      <c r="D43" s="71">
        <v>955.84</v>
      </c>
      <c r="F43">
        <v>0</v>
      </c>
      <c r="G43">
        <v>0</v>
      </c>
      <c r="H43" s="141">
        <v>103104.85</v>
      </c>
      <c r="I43">
        <v>0</v>
      </c>
      <c r="J43" s="141">
        <v>103104.85</v>
      </c>
      <c r="K43">
        <v>0</v>
      </c>
      <c r="L43" s="141">
        <v>687064.89</v>
      </c>
      <c r="M43" s="141">
        <v>583960.04</v>
      </c>
    </row>
    <row r="44" spans="1:13">
      <c r="A44" s="71" t="s">
        <v>613</v>
      </c>
      <c r="B44" s="71" t="s">
        <v>553</v>
      </c>
      <c r="C44" s="71" t="s">
        <v>26</v>
      </c>
      <c r="D44" s="71">
        <v>115.98</v>
      </c>
      <c r="F44">
        <v>0</v>
      </c>
      <c r="G44">
        <v>0</v>
      </c>
      <c r="H44" s="141">
        <v>5825.24</v>
      </c>
      <c r="I44">
        <v>0</v>
      </c>
      <c r="J44" s="141">
        <v>5825.24</v>
      </c>
      <c r="K44">
        <v>0</v>
      </c>
      <c r="L44" s="141">
        <v>5825.24</v>
      </c>
      <c r="M44">
        <v>0</v>
      </c>
    </row>
    <row r="45" spans="1:13">
      <c r="A45" s="71" t="s">
        <v>614</v>
      </c>
      <c r="B45" s="71" t="s">
        <v>553</v>
      </c>
      <c r="C45" s="71" t="s">
        <v>38</v>
      </c>
      <c r="D45" s="71">
        <v>2262.3000000000002</v>
      </c>
      <c r="F45">
        <v>0</v>
      </c>
      <c r="G45">
        <v>0</v>
      </c>
      <c r="H45" s="141">
        <v>16133.76</v>
      </c>
      <c r="I45">
        <v>0</v>
      </c>
      <c r="J45" s="141">
        <v>16133.76</v>
      </c>
      <c r="K45">
        <v>0</v>
      </c>
      <c r="L45" s="141">
        <v>293869.61</v>
      </c>
      <c r="M45" s="141">
        <v>277735.84999999998</v>
      </c>
    </row>
    <row r="46" spans="1:13">
      <c r="A46" s="71" t="s">
        <v>615</v>
      </c>
      <c r="B46" s="71" t="s">
        <v>553</v>
      </c>
      <c r="C46" s="71" t="s">
        <v>42</v>
      </c>
      <c r="D46" s="71">
        <v>1837.3</v>
      </c>
      <c r="F46">
        <v>0</v>
      </c>
      <c r="G46">
        <v>0</v>
      </c>
      <c r="H46" s="141">
        <v>10310.81</v>
      </c>
      <c r="I46">
        <v>0</v>
      </c>
      <c r="J46" s="141">
        <v>10310.81</v>
      </c>
      <c r="K46">
        <v>0</v>
      </c>
      <c r="L46" s="141">
        <v>-16764.78</v>
      </c>
      <c r="M46" s="141">
        <v>-27075.59</v>
      </c>
    </row>
    <row r="47" spans="1:13">
      <c r="A47" s="71" t="s">
        <v>616</v>
      </c>
      <c r="B47" s="71" t="s">
        <v>553</v>
      </c>
      <c r="C47" s="71" t="s">
        <v>48</v>
      </c>
      <c r="D47" s="71">
        <v>280</v>
      </c>
      <c r="F47">
        <v>0</v>
      </c>
      <c r="G47">
        <v>0</v>
      </c>
      <c r="H47" s="141">
        <v>-1566.59</v>
      </c>
      <c r="I47">
        <v>0</v>
      </c>
      <c r="J47">
        <v>0</v>
      </c>
      <c r="K47" s="141">
        <v>1566.59</v>
      </c>
      <c r="L47" s="141">
        <v>-4682.74</v>
      </c>
      <c r="M47" s="141">
        <v>-3116.15</v>
      </c>
    </row>
    <row r="48" spans="1:13">
      <c r="A48" s="71" t="s">
        <v>617</v>
      </c>
      <c r="B48" s="71" t="s">
        <v>553</v>
      </c>
      <c r="C48" s="71" t="s">
        <v>53</v>
      </c>
      <c r="D48" s="71">
        <v>7742.48</v>
      </c>
      <c r="F48">
        <v>0</v>
      </c>
      <c r="G48">
        <v>0</v>
      </c>
      <c r="H48">
        <v>400</v>
      </c>
      <c r="I48">
        <v>0</v>
      </c>
      <c r="J48">
        <v>400</v>
      </c>
      <c r="K48">
        <v>0</v>
      </c>
      <c r="L48">
        <v>436.68</v>
      </c>
      <c r="M48">
        <v>36.68</v>
      </c>
    </row>
    <row r="49" spans="1:13">
      <c r="A49" s="71" t="s">
        <v>618</v>
      </c>
      <c r="B49" s="71" t="s">
        <v>553</v>
      </c>
      <c r="C49" s="71" t="s">
        <v>60</v>
      </c>
      <c r="D49" s="71">
        <v>132614.51999999999</v>
      </c>
      <c r="F49">
        <v>0</v>
      </c>
      <c r="G49">
        <v>0</v>
      </c>
      <c r="H49" s="141">
        <v>11477.4</v>
      </c>
      <c r="I49">
        <v>0</v>
      </c>
      <c r="J49" s="141">
        <v>11477.4</v>
      </c>
      <c r="K49">
        <v>0</v>
      </c>
      <c r="L49" s="141">
        <v>-12518.72</v>
      </c>
      <c r="M49" s="141">
        <v>-23996.12</v>
      </c>
    </row>
    <row r="50" spans="1:13">
      <c r="A50" s="71" t="s">
        <v>619</v>
      </c>
      <c r="B50" s="71" t="s">
        <v>553</v>
      </c>
      <c r="C50" s="71" t="s">
        <v>104</v>
      </c>
      <c r="D50" s="71">
        <v>27811.81</v>
      </c>
      <c r="F50">
        <v>0</v>
      </c>
      <c r="G50">
        <v>0</v>
      </c>
      <c r="H50">
        <v>-56.35</v>
      </c>
      <c r="I50">
        <v>0</v>
      </c>
      <c r="J50">
        <v>0</v>
      </c>
      <c r="K50">
        <v>56.35</v>
      </c>
      <c r="L50" s="141">
        <v>-83649.52</v>
      </c>
      <c r="M50" s="141">
        <v>-83593.17</v>
      </c>
    </row>
    <row r="51" spans="1:13">
      <c r="A51" s="71" t="s">
        <v>620</v>
      </c>
      <c r="B51" s="71" t="s">
        <v>554</v>
      </c>
      <c r="C51" s="71"/>
      <c r="D51" s="71">
        <v>-6568.58</v>
      </c>
      <c r="F51">
        <v>0</v>
      </c>
      <c r="G51">
        <v>0</v>
      </c>
      <c r="H51" s="141">
        <v>11533.75</v>
      </c>
      <c r="I51">
        <v>0</v>
      </c>
      <c r="J51" s="141">
        <v>11533.75</v>
      </c>
      <c r="K51">
        <v>0</v>
      </c>
      <c r="L51" s="141">
        <v>71130.8</v>
      </c>
      <c r="M51" s="141">
        <v>59597.05</v>
      </c>
    </row>
    <row r="52" spans="1:13">
      <c r="A52" s="71" t="s">
        <v>621</v>
      </c>
      <c r="B52" s="71" t="s">
        <v>554</v>
      </c>
      <c r="C52" s="71" t="s">
        <v>555</v>
      </c>
      <c r="D52" s="71">
        <v>402</v>
      </c>
      <c r="F52" s="141">
        <v>266919280.18000001</v>
      </c>
      <c r="G52" s="141">
        <v>266919280.18000001</v>
      </c>
      <c r="H52" s="141">
        <v>479799511.54000002</v>
      </c>
      <c r="I52" s="141">
        <v>479799511.54000002</v>
      </c>
      <c r="J52" s="141">
        <v>324156627</v>
      </c>
      <c r="K52" s="141">
        <v>324156627</v>
      </c>
      <c r="L52" s="141">
        <v>3745500315.1300001</v>
      </c>
      <c r="M52" s="141">
        <v>3745500315.1300001</v>
      </c>
    </row>
    <row r="53" spans="1:13">
      <c r="A53" s="71" t="s">
        <v>622</v>
      </c>
      <c r="B53" s="71" t="s">
        <v>554</v>
      </c>
      <c r="C53" s="71" t="s">
        <v>556</v>
      </c>
      <c r="D53" s="71">
        <v>-6970.58</v>
      </c>
    </row>
    <row r="54" spans="1:13">
      <c r="A54" s="71" t="s">
        <v>623</v>
      </c>
      <c r="B54" s="71" t="s">
        <v>554</v>
      </c>
      <c r="C54" s="71" t="s">
        <v>556</v>
      </c>
      <c r="D54" s="71">
        <v>-7467.8</v>
      </c>
    </row>
    <row r="55" spans="1:13">
      <c r="A55" s="71" t="s">
        <v>625</v>
      </c>
      <c r="B55" s="71" t="s">
        <v>554</v>
      </c>
      <c r="C55" s="71" t="s">
        <v>556</v>
      </c>
      <c r="D55" s="71">
        <v>497.22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01"/>
  <sheetViews>
    <sheetView workbookViewId="0">
      <pane xSplit="3" ySplit="5" topLeftCell="D30" activePane="bottomRight" state="frozen"/>
      <selection activeCell="I104" sqref="I104"/>
      <selection pane="topRight" activeCell="I104" sqref="I104"/>
      <selection pane="bottomLeft" activeCell="I104" sqref="I104"/>
      <selection pane="bottomRight" activeCell="L100" sqref="L100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4" width="18" style="55" hidden="1" customWidth="1"/>
    <col min="5" max="5" width="10.5" style="55" hidden="1" customWidth="1"/>
    <col min="6" max="6" width="10.625" style="55" hidden="1" customWidth="1"/>
    <col min="7" max="7" width="11.5" style="55" hidden="1" customWidth="1"/>
    <col min="8" max="10" width="11.375" style="55" bestFit="1" customWidth="1"/>
    <col min="11" max="11" width="12.25" style="55" customWidth="1"/>
    <col min="12" max="12" width="13.25" style="55" customWidth="1"/>
    <col min="13" max="13" width="13.75" style="55" customWidth="1"/>
    <col min="14" max="15" width="8.875" style="55" customWidth="1"/>
    <col min="16" max="16" width="8.875" style="7" customWidth="1"/>
    <col min="17" max="19" width="10" style="7" customWidth="1"/>
    <col min="20" max="20" width="12.375" style="7" bestFit="1" customWidth="1"/>
    <col min="21" max="21" width="12" style="7" customWidth="1"/>
    <col min="22" max="24" width="18.25" style="7" hidden="1" customWidth="1"/>
    <col min="25" max="16384" width="9" style="7"/>
  </cols>
  <sheetData>
    <row r="1" spans="1:24" s="2" customFormat="1" ht="25.5">
      <c r="A1" s="166" t="s">
        <v>259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4" s="41" customForma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</row>
    <row r="3" spans="1:24" s="44" customFormat="1" ht="13.5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</row>
    <row r="4" spans="1:24" s="8" customForma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">
        <v>632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4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4" s="15" customFormat="1">
      <c r="A6" s="165" t="s">
        <v>4</v>
      </c>
      <c r="B6" s="152" t="s">
        <v>150</v>
      </c>
      <c r="C6" s="45" t="s">
        <v>418</v>
      </c>
      <c r="D6" s="111">
        <f ca="1">SUM('2020实际制造费用'!D6,'2020实际管理费用'!D6,'2020实际营业费用'!D6)</f>
        <v>373347.28</v>
      </c>
      <c r="E6" s="111">
        <f ca="1">SUM('2020实际制造费用'!E6,'2020实际管理费用'!E6,'2020实际营业费用'!E6)</f>
        <v>373347.28</v>
      </c>
      <c r="F6" s="111">
        <f ca="1">SUM('2020实际制造费用'!F6,'2020实际管理费用'!F6,'2020实际营业费用'!F6)</f>
        <v>373347.28</v>
      </c>
      <c r="G6" s="111">
        <f ca="1">SUM('2020实际制造费用'!G6,'2020实际管理费用'!G6,'2020实际营业费用'!G6)</f>
        <v>31209.72</v>
      </c>
      <c r="H6" s="111">
        <f>'2020实际制造费用'!H6+'2020实际管理费用'!H6+'2020实际营业费用'!H6</f>
        <v>373347.28</v>
      </c>
      <c r="I6" s="111">
        <f>'2020实际制造费用'!I6+'2020实际管理费用'!I6+'2020实际营业费用'!I6</f>
        <v>268462.18</v>
      </c>
      <c r="J6" s="111">
        <f>'2020实际制造费用'!J6+'2020实际管理费用'!J6+'2020实际营业费用'!J6</f>
        <v>353077.2</v>
      </c>
      <c r="K6" s="111">
        <f>'2020实际制造费用'!K6+'2020实际管理费用'!K6+'2020实际营业费用'!K6</f>
        <v>311589.06</v>
      </c>
      <c r="L6" s="111">
        <f>'2020实际制造费用'!L6+'2020实际管理费用'!L6+'2020实际营业费用'!L6</f>
        <v>0</v>
      </c>
      <c r="M6" s="111">
        <f>'2020实际制造费用'!M6+'2020实际管理费用'!M6+'2020实际营业费用'!M6</f>
        <v>0</v>
      </c>
      <c r="N6" s="111">
        <f>'2020实际制造费用'!N6+'2020实际管理费用'!N6+'2020实际营业费用'!N6</f>
        <v>0</v>
      </c>
      <c r="O6" s="111">
        <f>'2020实际制造费用'!O6+'2020实际管理费用'!O6+'2020实际营业费用'!O6</f>
        <v>0</v>
      </c>
      <c r="P6" s="111">
        <f>'2020实际制造费用'!P6+'2020实际管理费用'!P6+'2020实际营业费用'!P6</f>
        <v>0</v>
      </c>
      <c r="Q6" s="111">
        <f>'2020实际制造费用'!Q6+'2020实际管理费用'!Q6+'2020实际营业费用'!Q6</f>
        <v>0</v>
      </c>
      <c r="R6" s="111">
        <f>'2020实际制造费用'!R6+'2020实际管理费用'!R6+'2020实际营业费用'!R6</f>
        <v>0</v>
      </c>
      <c r="S6" s="111">
        <f>'2020实际制造费用'!S6+'2020实际管理费用'!S6+'2020实际营业费用'!S6</f>
        <v>0</v>
      </c>
      <c r="T6" s="112">
        <f>SUM(H6:S6)</f>
        <v>1306475.72</v>
      </c>
      <c r="U6" s="90"/>
      <c r="V6" s="128">
        <f>(T6+T7+T8+T19+T22+T23+T24+T25+T26)</f>
        <v>1959470.94</v>
      </c>
      <c r="W6" s="128">
        <f ca="1">V6-SUM(F6:F7,F19,F8,F22:F26)</f>
        <v>1371092.16</v>
      </c>
      <c r="X6" s="128">
        <f ca="1">V6-SUM(G6:G7,G19,G8,G22:G26)</f>
        <v>1807555.1199999999</v>
      </c>
    </row>
    <row r="7" spans="1:24" s="15" customFormat="1">
      <c r="A7" s="165"/>
      <c r="B7" s="152"/>
      <c r="C7" s="45" t="s">
        <v>419</v>
      </c>
      <c r="D7" s="111">
        <f ca="1">SUM('2020实际制造费用'!D7,'2020实际管理费用'!D7,'2020实际营业费用'!D7)</f>
        <v>60546</v>
      </c>
      <c r="E7" s="111">
        <f ca="1">SUM('2020实际制造费用'!E7,'2020实际管理费用'!E7,'2020实际营业费用'!E7)</f>
        <v>60546</v>
      </c>
      <c r="F7" s="111">
        <f ca="1">SUM('2020实际制造费用'!F7,'2020实际管理费用'!F7,'2020实际营业费用'!F7)</f>
        <v>60546</v>
      </c>
      <c r="G7" s="111">
        <f ca="1">SUM('2020实际制造费用'!G7,'2020实际管理费用'!G7,'2020实际营业费用'!G7)</f>
        <v>14567</v>
      </c>
      <c r="H7" s="111">
        <f>'2020实际制造费用'!H7+'2020实际管理费用'!H7+'2020实际营业费用'!H7</f>
        <v>60546</v>
      </c>
      <c r="I7" s="111">
        <f>'2020实际制造费用'!I7+'2020实际管理费用'!I7+'2020实际营业费用'!I7</f>
        <v>22053.4</v>
      </c>
      <c r="J7" s="111">
        <f>'2020实际制造费用'!J7+'2020实际管理费用'!J7+'2020实际营业费用'!J7</f>
        <v>24850.93</v>
      </c>
      <c r="K7" s="111">
        <f>'2020实际制造费用'!K7+'2020实际管理费用'!K7+'2020实际营业费用'!K7</f>
        <v>25251.01</v>
      </c>
      <c r="L7" s="111">
        <f>'2020实际制造费用'!L7+'2020实际管理费用'!L7+'2020实际营业费用'!L7</f>
        <v>0</v>
      </c>
      <c r="M7" s="111">
        <f>'2020实际制造费用'!M7+'2020实际管理费用'!M7+'2020实际营业费用'!M7</f>
        <v>0</v>
      </c>
      <c r="N7" s="111">
        <f>'2020实际制造费用'!N7+'2020实际管理费用'!N7+'2020实际营业费用'!N7</f>
        <v>0</v>
      </c>
      <c r="O7" s="111">
        <f>'2020实际制造费用'!O7+'2020实际管理费用'!O7+'2020实际营业费用'!O7</f>
        <v>0</v>
      </c>
      <c r="P7" s="111">
        <f>'2020实际制造费用'!P7+'2020实际管理费用'!P7+'2020实际营业费用'!P7</f>
        <v>0</v>
      </c>
      <c r="Q7" s="111">
        <f>'2020实际制造费用'!Q7+'2020实际管理费用'!Q7+'2020实际营业费用'!Q7</f>
        <v>0</v>
      </c>
      <c r="R7" s="111">
        <f>'2020实际制造费用'!R7+'2020实际管理费用'!R7+'2020实际营业费用'!R7</f>
        <v>0</v>
      </c>
      <c r="S7" s="111">
        <f>'2020实际制造费用'!S7+'2020实际管理费用'!S7+'2020实际营业费用'!S7</f>
        <v>0</v>
      </c>
      <c r="T7" s="112">
        <f t="shared" ref="T7:T70" si="0">SUM(H7:S7)</f>
        <v>132701.34</v>
      </c>
      <c r="U7" s="90"/>
      <c r="V7" s="128">
        <f>V6/10000</f>
        <v>195.94709399999999</v>
      </c>
      <c r="W7" s="128">
        <f ca="1">W6/10000</f>
        <v>137.109216</v>
      </c>
      <c r="X7" s="128">
        <f t="shared" ref="X7" ca="1" si="1">X6/10000</f>
        <v>180.75551199999998</v>
      </c>
    </row>
    <row r="8" spans="1:24" s="15" customFormat="1">
      <c r="A8" s="165"/>
      <c r="B8" s="46" t="s">
        <v>151</v>
      </c>
      <c r="C8" s="45" t="s">
        <v>5</v>
      </c>
      <c r="D8" s="111">
        <f ca="1">SUM('2020实际制造费用'!D8,'2020实际管理费用'!D8,'2020实际营业费用'!D8)</f>
        <v>101339.62</v>
      </c>
      <c r="E8" s="111">
        <f ca="1">SUM('2020实际制造费用'!E8,'2020实际管理费用'!E8,'2020实际营业费用'!E8)</f>
        <v>101339.62</v>
      </c>
      <c r="F8" s="111">
        <f ca="1">SUM('2020实际制造费用'!F8,'2020实际管理费用'!F8,'2020实际营业费用'!F8)</f>
        <v>101339.62</v>
      </c>
      <c r="G8" s="111">
        <f ca="1">SUM('2020实际制造费用'!G8,'2020实际管理费用'!G8,'2020实际营业费用'!G8)</f>
        <v>101339.62</v>
      </c>
      <c r="H8" s="111">
        <f>'2020实际制造费用'!H8+'2020实际管理费用'!H8+'2020实际营业费用'!H8</f>
        <v>101339.62</v>
      </c>
      <c r="I8" s="111">
        <f>'2020实际制造费用'!I8+'2020实际管理费用'!I8+'2020实际营业费用'!I8</f>
        <v>101339.62</v>
      </c>
      <c r="J8" s="111">
        <f>'2020实际制造费用'!J8+'2020实际管理费用'!J8+'2020实际营业费用'!J8</f>
        <v>101339.6</v>
      </c>
      <c r="K8" s="111">
        <f>'2020实际制造费用'!K8+'2020实际管理费用'!K8+'2020实际营业费用'!K8</f>
        <v>101339.62</v>
      </c>
      <c r="L8" s="111">
        <f>'2020实际制造费用'!L8+'2020实际管理费用'!L8+'2020实际营业费用'!L8</f>
        <v>0</v>
      </c>
      <c r="M8" s="111">
        <f>'2020实际制造费用'!M8+'2020实际管理费用'!M8+'2020实际营业费用'!M8</f>
        <v>0</v>
      </c>
      <c r="N8" s="111">
        <f>'2020实际制造费用'!N8+'2020实际管理费用'!N8+'2020实际营业费用'!N8</f>
        <v>0</v>
      </c>
      <c r="O8" s="111">
        <f>'2020实际制造费用'!O8+'2020实际管理费用'!O8+'2020实际营业费用'!O8</f>
        <v>0</v>
      </c>
      <c r="P8" s="111">
        <f>'2020实际制造费用'!P8+'2020实际管理费用'!P8+'2020实际营业费用'!P8</f>
        <v>0</v>
      </c>
      <c r="Q8" s="111">
        <f>'2020实际制造费用'!Q8+'2020实际管理费用'!Q8+'2020实际营业费用'!Q8</f>
        <v>0</v>
      </c>
      <c r="R8" s="111">
        <f>'2020实际制造费用'!R8+'2020实际管理费用'!R8+'2020实际营业费用'!R8</f>
        <v>0</v>
      </c>
      <c r="S8" s="111">
        <f>'2020实际制造费用'!S8+'2020实际管理费用'!S8+'2020实际营业费用'!S8</f>
        <v>0</v>
      </c>
      <c r="T8" s="112">
        <f t="shared" si="0"/>
        <v>405358.45999999996</v>
      </c>
      <c r="U8" s="90"/>
    </row>
    <row r="9" spans="1:24" s="15" customFormat="1">
      <c r="A9" s="165"/>
      <c r="B9" s="46" t="s">
        <v>6</v>
      </c>
      <c r="C9" s="45" t="s">
        <v>7</v>
      </c>
      <c r="D9" s="111">
        <f ca="1">SUM('2020实际制造费用'!D9,'2020实际管理费用'!D9,'2020实际营业费用'!D9)</f>
        <v>0</v>
      </c>
      <c r="E9" s="111">
        <f ca="1">SUM('2020实际制造费用'!E9,'2020实际管理费用'!E9,'2020实际营业费用'!E9)</f>
        <v>0</v>
      </c>
      <c r="F9" s="111">
        <f ca="1">SUM('2020实际制造费用'!F9,'2020实际管理费用'!F9,'2020实际营业费用'!F9)</f>
        <v>0</v>
      </c>
      <c r="G9" s="111">
        <f ca="1">SUM('2020实际制造费用'!G9,'2020实际管理费用'!G9,'2020实际营业费用'!G9)</f>
        <v>0</v>
      </c>
      <c r="H9" s="111">
        <f>'2020实际制造费用'!H9+'2020实际管理费用'!H9+'2020实际营业费用'!H9</f>
        <v>0</v>
      </c>
      <c r="I9" s="111">
        <f>'2020实际制造费用'!I9+'2020实际管理费用'!I9+'2020实际营业费用'!I9</f>
        <v>0</v>
      </c>
      <c r="J9" s="111">
        <f>'2020实际制造费用'!J9+'2020实际管理费用'!J9+'2020实际营业费用'!J9</f>
        <v>0</v>
      </c>
      <c r="K9" s="111">
        <f>'2020实际制造费用'!K9+'2020实际管理费用'!K9+'2020实际营业费用'!K9</f>
        <v>0</v>
      </c>
      <c r="L9" s="111">
        <f>'2020实际制造费用'!L9+'2020实际管理费用'!L9+'2020实际营业费用'!L9</f>
        <v>0</v>
      </c>
      <c r="M9" s="111">
        <f>'2020实际制造费用'!M9+'2020实际管理费用'!M9+'2020实际营业费用'!M9</f>
        <v>0</v>
      </c>
      <c r="N9" s="111">
        <f>'2020实际制造费用'!N9+'2020实际管理费用'!N9+'2020实际营业费用'!N9</f>
        <v>0</v>
      </c>
      <c r="O9" s="111">
        <f>'2020实际制造费用'!O9+'2020实际管理费用'!O9+'2020实际营业费用'!O9</f>
        <v>0</v>
      </c>
      <c r="P9" s="111">
        <f>'2020实际制造费用'!P9+'2020实际管理费用'!P9+'2020实际营业费用'!P9</f>
        <v>0</v>
      </c>
      <c r="Q9" s="111">
        <f>'2020实际制造费用'!Q9+'2020实际管理费用'!Q9+'2020实际营业费用'!Q9</f>
        <v>0</v>
      </c>
      <c r="R9" s="111">
        <f>'2020实际制造费用'!R9+'2020实际管理费用'!R9+'2020实际营业费用'!R9</f>
        <v>0</v>
      </c>
      <c r="S9" s="111">
        <f>'2020实际制造费用'!S9+'2020实际管理费用'!S9+'2020实际营业费用'!S9</f>
        <v>0</v>
      </c>
      <c r="T9" s="112">
        <f t="shared" si="0"/>
        <v>0</v>
      </c>
      <c r="U9" s="90"/>
    </row>
    <row r="10" spans="1:24" s="15" customFormat="1">
      <c r="A10" s="165"/>
      <c r="B10" s="152" t="s">
        <v>152</v>
      </c>
      <c r="C10" s="45" t="s">
        <v>8</v>
      </c>
      <c r="D10" s="111">
        <f ca="1">SUM('2020实际制造费用'!D10,'2020实际管理费用'!D10,'2020实际营业费用'!D10)</f>
        <v>0</v>
      </c>
      <c r="E10" s="111">
        <f ca="1">SUM('2020实际制造费用'!E10,'2020实际管理费用'!E10,'2020实际营业费用'!E10)</f>
        <v>0</v>
      </c>
      <c r="F10" s="111">
        <f ca="1">SUM('2020实际制造费用'!F10,'2020实际管理费用'!F10,'2020实际营业费用'!F10)</f>
        <v>0</v>
      </c>
      <c r="G10" s="111">
        <f ca="1">SUM('2020实际制造费用'!G10,'2020实际管理费用'!G10,'2020实际营业费用'!G10)</f>
        <v>0</v>
      </c>
      <c r="H10" s="111">
        <f>'2020实际制造费用'!H10+'2020实际管理费用'!H10+'2020实际营业费用'!H10</f>
        <v>0</v>
      </c>
      <c r="I10" s="111">
        <f>'2020实际制造费用'!I10+'2020实际管理费用'!I10+'2020实际营业费用'!I10</f>
        <v>0</v>
      </c>
      <c r="J10" s="111">
        <f>'2020实际制造费用'!J10+'2020实际管理费用'!J10+'2020实际营业费用'!J10</f>
        <v>0</v>
      </c>
      <c r="K10" s="111">
        <f>'2020实际制造费用'!K10+'2020实际管理费用'!K10+'2020实际营业费用'!K10</f>
        <v>0</v>
      </c>
      <c r="L10" s="111">
        <f>'2020实际制造费用'!L10+'2020实际管理费用'!L10+'2020实际营业费用'!L10</f>
        <v>0</v>
      </c>
      <c r="M10" s="111">
        <f>'2020实际制造费用'!M10+'2020实际管理费用'!M10+'2020实际营业费用'!M10</f>
        <v>0</v>
      </c>
      <c r="N10" s="111">
        <f>'2020实际制造费用'!N10+'2020实际管理费用'!N10+'2020实际营业费用'!N10</f>
        <v>0</v>
      </c>
      <c r="O10" s="111">
        <f>'2020实际制造费用'!O10+'2020实际管理费用'!O10+'2020实际营业费用'!O10</f>
        <v>0</v>
      </c>
      <c r="P10" s="111">
        <f>'2020实际制造费用'!P10+'2020实际管理费用'!P10+'2020实际营业费用'!P10</f>
        <v>0</v>
      </c>
      <c r="Q10" s="111">
        <f>'2020实际制造费用'!Q10+'2020实际管理费用'!Q10+'2020实际营业费用'!Q10</f>
        <v>0</v>
      </c>
      <c r="R10" s="111">
        <f>'2020实际制造费用'!R10+'2020实际管理费用'!R10+'2020实际营业费用'!R10</f>
        <v>0</v>
      </c>
      <c r="S10" s="111">
        <f>'2020实际制造费用'!S10+'2020实际管理费用'!S10+'2020实际营业费用'!S10</f>
        <v>0</v>
      </c>
      <c r="T10" s="112">
        <f t="shared" si="0"/>
        <v>0</v>
      </c>
      <c r="U10" s="90"/>
    </row>
    <row r="11" spans="1:24" s="15" customFormat="1">
      <c r="A11" s="165"/>
      <c r="B11" s="152"/>
      <c r="C11" s="45" t="s">
        <v>9</v>
      </c>
      <c r="D11" s="111">
        <f ca="1">SUM('2020实际制造费用'!D11,'2020实际管理费用'!D11,'2020实际营业费用'!D11)</f>
        <v>0</v>
      </c>
      <c r="E11" s="111">
        <f ca="1">SUM('2020实际制造费用'!E11,'2020实际管理费用'!E11,'2020实际营业费用'!E11)</f>
        <v>0</v>
      </c>
      <c r="F11" s="111">
        <f ca="1">SUM('2020实际制造费用'!F11,'2020实际管理费用'!F11,'2020实际营业费用'!F11)</f>
        <v>0</v>
      </c>
      <c r="G11" s="111">
        <f ca="1">SUM('2020实际制造费用'!G11,'2020实际管理费用'!G11,'2020实际营业费用'!G11)</f>
        <v>0</v>
      </c>
      <c r="H11" s="111">
        <f>'2020实际制造费用'!H11+'2020实际管理费用'!H11+'2020实际营业费用'!H11</f>
        <v>0</v>
      </c>
      <c r="I11" s="111">
        <f>'2020实际制造费用'!I11+'2020实际管理费用'!I11+'2020实际营业费用'!I11</f>
        <v>0</v>
      </c>
      <c r="J11" s="111">
        <f>'2020实际制造费用'!J11+'2020实际管理费用'!J11+'2020实际营业费用'!J11</f>
        <v>0</v>
      </c>
      <c r="K11" s="111">
        <f>'2020实际制造费用'!K11+'2020实际管理费用'!K11+'2020实际营业费用'!K11</f>
        <v>17800</v>
      </c>
      <c r="L11" s="111">
        <f>'2020实际制造费用'!L11+'2020实际管理费用'!L11+'2020实际营业费用'!L11</f>
        <v>0</v>
      </c>
      <c r="M11" s="111">
        <f>'2020实际制造费用'!M11+'2020实际管理费用'!M11+'2020实际营业费用'!M11</f>
        <v>0</v>
      </c>
      <c r="N11" s="111">
        <f>'2020实际制造费用'!N11+'2020实际管理费用'!N11+'2020实际营业费用'!N11</f>
        <v>0</v>
      </c>
      <c r="O11" s="111">
        <f>'2020实际制造费用'!O11+'2020实际管理费用'!O11+'2020实际营业费用'!O11</f>
        <v>0</v>
      </c>
      <c r="P11" s="111">
        <f>'2020实际制造费用'!P11+'2020实际管理费用'!P11+'2020实际营业费用'!P11</f>
        <v>0</v>
      </c>
      <c r="Q11" s="111">
        <f>'2020实际制造费用'!Q11+'2020实际管理费用'!Q11+'2020实际营业费用'!Q11</f>
        <v>0</v>
      </c>
      <c r="R11" s="111">
        <f>'2020实际制造费用'!R11+'2020实际管理费用'!R11+'2020实际营业费用'!R11</f>
        <v>0</v>
      </c>
      <c r="S11" s="111">
        <f>'2020实际制造费用'!S11+'2020实际管理费用'!S11+'2020实际营业费用'!S11</f>
        <v>0</v>
      </c>
      <c r="T11" s="112">
        <f t="shared" si="0"/>
        <v>17800</v>
      </c>
      <c r="U11" s="90"/>
    </row>
    <row r="12" spans="1:24" s="15" customFormat="1">
      <c r="A12" s="165"/>
      <c r="B12" s="152"/>
      <c r="C12" s="45" t="s">
        <v>10</v>
      </c>
      <c r="D12" s="111">
        <f ca="1">SUM('2020实际制造费用'!D12,'2020实际管理费用'!D12,'2020实际营业费用'!D12)</f>
        <v>0</v>
      </c>
      <c r="E12" s="111">
        <f ca="1">SUM('2020实际制造费用'!E12,'2020实际管理费用'!E12,'2020实际营业费用'!E12)</f>
        <v>0</v>
      </c>
      <c r="F12" s="111">
        <f ca="1">SUM('2020实际制造费用'!F12,'2020实际管理费用'!F12,'2020实际营业费用'!F12)</f>
        <v>0</v>
      </c>
      <c r="G12" s="111">
        <f ca="1">SUM('2020实际制造费用'!G12,'2020实际管理费用'!G12,'2020实际营业费用'!G12)</f>
        <v>0</v>
      </c>
      <c r="H12" s="111">
        <f>'2020实际制造费用'!H12+'2020实际管理费用'!H12+'2020实际营业费用'!H12</f>
        <v>0</v>
      </c>
      <c r="I12" s="111">
        <f>'2020实际制造费用'!I12+'2020实际管理费用'!I12+'2020实际营业费用'!I12</f>
        <v>0</v>
      </c>
      <c r="J12" s="111">
        <f>'2020实际制造费用'!J12+'2020实际管理费用'!J12+'2020实际营业费用'!J12</f>
        <v>0</v>
      </c>
      <c r="K12" s="111">
        <f>'2020实际制造费用'!K12+'2020实际管理费用'!K12+'2020实际营业费用'!K12</f>
        <v>0</v>
      </c>
      <c r="L12" s="111">
        <f>'2020实际制造费用'!L12+'2020实际管理费用'!L12+'2020实际营业费用'!L12</f>
        <v>0</v>
      </c>
      <c r="M12" s="111">
        <f>'2020实际制造费用'!M12+'2020实际管理费用'!M12+'2020实际营业费用'!M12</f>
        <v>0</v>
      </c>
      <c r="N12" s="111">
        <f>'2020实际制造费用'!N12+'2020实际管理费用'!N12+'2020实际营业费用'!N12</f>
        <v>0</v>
      </c>
      <c r="O12" s="111">
        <f>'2020实际制造费用'!O12+'2020实际管理费用'!O12+'2020实际营业费用'!O12</f>
        <v>0</v>
      </c>
      <c r="P12" s="111">
        <f>'2020实际制造费用'!P12+'2020实际管理费用'!P12+'2020实际营业费用'!P12</f>
        <v>0</v>
      </c>
      <c r="Q12" s="111">
        <f>'2020实际制造费用'!Q12+'2020实际管理费用'!Q12+'2020实际营业费用'!Q12</f>
        <v>0</v>
      </c>
      <c r="R12" s="111">
        <f>'2020实际制造费用'!R12+'2020实际管理费用'!R12+'2020实际营业费用'!R12</f>
        <v>0</v>
      </c>
      <c r="S12" s="111">
        <f>'2020实际制造费用'!S12+'2020实际管理费用'!S12+'2020实际营业费用'!S12</f>
        <v>0</v>
      </c>
      <c r="T12" s="112">
        <f t="shared" si="0"/>
        <v>0</v>
      </c>
      <c r="U12" s="90"/>
    </row>
    <row r="13" spans="1:24" s="15" customFormat="1">
      <c r="A13" s="165"/>
      <c r="B13" s="152"/>
      <c r="C13" s="45" t="s">
        <v>11</v>
      </c>
      <c r="D13" s="111">
        <f ca="1">SUM('2020实际制造费用'!D13,'2020实际管理费用'!D13,'2020实际营业费用'!D13)</f>
        <v>0</v>
      </c>
      <c r="E13" s="111">
        <f ca="1">SUM('2020实际制造费用'!E13,'2020实际管理费用'!E13,'2020实际营业费用'!E13)</f>
        <v>0</v>
      </c>
      <c r="F13" s="111">
        <f ca="1">SUM('2020实际制造费用'!F13,'2020实际管理费用'!F13,'2020实际营业费用'!F13)</f>
        <v>0</v>
      </c>
      <c r="G13" s="111">
        <f ca="1">SUM('2020实际制造费用'!G13,'2020实际管理费用'!G13,'2020实际营业费用'!G13)</f>
        <v>0</v>
      </c>
      <c r="H13" s="111">
        <f>'2020实际制造费用'!H13+'2020实际管理费用'!H13+'2020实际营业费用'!H13</f>
        <v>0</v>
      </c>
      <c r="I13" s="111">
        <f>'2020实际制造费用'!I13+'2020实际管理费用'!I13+'2020实际营业费用'!I13</f>
        <v>0</v>
      </c>
      <c r="J13" s="111">
        <f>'2020实际制造费用'!J13+'2020实际管理费用'!J13+'2020实际营业费用'!J13</f>
        <v>0</v>
      </c>
      <c r="K13" s="111">
        <f>'2020实际制造费用'!K13+'2020实际管理费用'!K13+'2020实际营业费用'!K13</f>
        <v>0</v>
      </c>
      <c r="L13" s="111">
        <f>'2020实际制造费用'!L13+'2020实际管理费用'!L13+'2020实际营业费用'!L13</f>
        <v>0</v>
      </c>
      <c r="M13" s="111">
        <f>'2020实际制造费用'!M13+'2020实际管理费用'!M13+'2020实际营业费用'!M13</f>
        <v>0</v>
      </c>
      <c r="N13" s="111">
        <f>'2020实际制造费用'!N13+'2020实际管理费用'!N13+'2020实际营业费用'!N13</f>
        <v>0</v>
      </c>
      <c r="O13" s="111">
        <f>'2020实际制造费用'!O13+'2020实际管理费用'!O13+'2020实际营业费用'!O13</f>
        <v>0</v>
      </c>
      <c r="P13" s="111">
        <f>'2020实际制造费用'!P13+'2020实际管理费用'!P13+'2020实际营业费用'!P13</f>
        <v>0</v>
      </c>
      <c r="Q13" s="111">
        <f>'2020实际制造费用'!Q13+'2020实际管理费用'!Q13+'2020实际营业费用'!Q13</f>
        <v>0</v>
      </c>
      <c r="R13" s="111">
        <f>'2020实际制造费用'!R13+'2020实际管理费用'!R13+'2020实际营业费用'!R13</f>
        <v>0</v>
      </c>
      <c r="S13" s="111">
        <f>'2020实际制造费用'!S13+'2020实际管理费用'!S13+'2020实际营业费用'!S13</f>
        <v>0</v>
      </c>
      <c r="T13" s="112">
        <f t="shared" si="0"/>
        <v>0</v>
      </c>
      <c r="U13" s="90"/>
    </row>
    <row r="14" spans="1:24" s="15" customFormat="1">
      <c r="A14" s="165"/>
      <c r="B14" s="152"/>
      <c r="C14" s="45" t="s">
        <v>12</v>
      </c>
      <c r="D14" s="111">
        <f ca="1">SUM('2020实际制造费用'!D14,'2020实际管理费用'!D14,'2020实际营业费用'!D14)</f>
        <v>700</v>
      </c>
      <c r="E14" s="111">
        <f ca="1">SUM('2020实际制造费用'!E14,'2020实际管理费用'!E14,'2020实际营业费用'!E14)</f>
        <v>700</v>
      </c>
      <c r="F14" s="111">
        <f ca="1">SUM('2020实际制造费用'!F14,'2020实际管理费用'!F14,'2020实际营业费用'!F14)</f>
        <v>700</v>
      </c>
      <c r="G14" s="111">
        <f ca="1">SUM('2020实际制造费用'!G14,'2020实际管理费用'!G14,'2020实际营业费用'!G14)</f>
        <v>0</v>
      </c>
      <c r="H14" s="111">
        <f>'2020实际制造费用'!H14+'2020实际管理费用'!H14+'2020实际营业费用'!H14</f>
        <v>700</v>
      </c>
      <c r="I14" s="111">
        <f>'2020实际制造费用'!I14+'2020实际管理费用'!I14+'2020实际营业费用'!I14</f>
        <v>9900</v>
      </c>
      <c r="J14" s="111">
        <f>'2020实际制造费用'!J14+'2020实际管理费用'!J14+'2020实际营业费用'!J14</f>
        <v>500</v>
      </c>
      <c r="K14" s="111">
        <f>'2020实际制造费用'!K14+'2020实际管理费用'!K14+'2020实际营业费用'!K14</f>
        <v>650</v>
      </c>
      <c r="L14" s="111">
        <f>'2020实际制造费用'!L14+'2020实际管理费用'!L14+'2020实际营业费用'!L14</f>
        <v>0</v>
      </c>
      <c r="M14" s="111">
        <f>'2020实际制造费用'!M14+'2020实际管理费用'!M14+'2020实际营业费用'!M14</f>
        <v>0</v>
      </c>
      <c r="N14" s="111">
        <f>'2020实际制造费用'!N14+'2020实际管理费用'!N14+'2020实际营业费用'!N14</f>
        <v>0</v>
      </c>
      <c r="O14" s="111">
        <f>'2020实际制造费用'!O14+'2020实际管理费用'!O14+'2020实际营业费用'!O14</f>
        <v>0</v>
      </c>
      <c r="P14" s="111">
        <f>'2020实际制造费用'!P14+'2020实际管理费用'!P14+'2020实际营业费用'!P14</f>
        <v>0</v>
      </c>
      <c r="Q14" s="111">
        <f>'2020实际制造费用'!Q14+'2020实际管理费用'!Q14+'2020实际营业费用'!Q14</f>
        <v>0</v>
      </c>
      <c r="R14" s="111">
        <f>'2020实际制造费用'!R14+'2020实际管理费用'!R14+'2020实际营业费用'!R14</f>
        <v>0</v>
      </c>
      <c r="S14" s="111">
        <f>'2020实际制造费用'!S14+'2020实际管理费用'!S14+'2020实际营业费用'!S14</f>
        <v>0</v>
      </c>
      <c r="T14" s="112">
        <f t="shared" si="0"/>
        <v>11750</v>
      </c>
      <c r="U14" s="90"/>
    </row>
    <row r="15" spans="1:24" s="15" customFormat="1">
      <c r="A15" s="165"/>
      <c r="B15" s="152"/>
      <c r="C15" s="45" t="s">
        <v>13</v>
      </c>
      <c r="D15" s="111">
        <f ca="1">SUM('2020实际制造费用'!D15,'2020实际管理费用'!D15,'2020实际营业费用'!D15)</f>
        <v>0</v>
      </c>
      <c r="E15" s="111">
        <f ca="1">SUM('2020实际制造费用'!E15,'2020实际管理费用'!E15,'2020实际营业费用'!E15)</f>
        <v>0</v>
      </c>
      <c r="F15" s="111">
        <f ca="1">SUM('2020实际制造费用'!F15,'2020实际管理费用'!F15,'2020实际营业费用'!F15)</f>
        <v>0</v>
      </c>
      <c r="G15" s="111">
        <f ca="1">SUM('2020实际制造费用'!G15,'2020实际管理费用'!G15,'2020实际营业费用'!G15)</f>
        <v>0</v>
      </c>
      <c r="H15" s="111">
        <f>'2020实际制造费用'!H15+'2020实际管理费用'!H15+'2020实际营业费用'!H15</f>
        <v>0</v>
      </c>
      <c r="I15" s="111">
        <f>'2020实际制造费用'!I15+'2020实际管理费用'!I15+'2020实际营业费用'!I15</f>
        <v>0</v>
      </c>
      <c r="J15" s="111">
        <f>'2020实际制造费用'!J15+'2020实际管理费用'!J15+'2020实际营业费用'!J15</f>
        <v>0</v>
      </c>
      <c r="K15" s="111">
        <f>'2020实际制造费用'!K15+'2020实际管理费用'!K15+'2020实际营业费用'!K15</f>
        <v>0</v>
      </c>
      <c r="L15" s="111">
        <f>'2020实际制造费用'!L15+'2020实际管理费用'!L15+'2020实际营业费用'!L15</f>
        <v>0</v>
      </c>
      <c r="M15" s="111">
        <f>'2020实际制造费用'!M15+'2020实际管理费用'!M15+'2020实际营业费用'!M15</f>
        <v>0</v>
      </c>
      <c r="N15" s="111">
        <f>'2020实际制造费用'!N15+'2020实际管理费用'!N15+'2020实际营业费用'!N15</f>
        <v>0</v>
      </c>
      <c r="O15" s="111">
        <f>'2020实际制造费用'!O15+'2020实际管理费用'!O15+'2020实际营业费用'!O15</f>
        <v>0</v>
      </c>
      <c r="P15" s="111">
        <f>'2020实际制造费用'!P15+'2020实际管理费用'!P15+'2020实际营业费用'!P15</f>
        <v>0</v>
      </c>
      <c r="Q15" s="111">
        <f>'2020实际制造费用'!Q15+'2020实际管理费用'!Q15+'2020实际营业费用'!Q15</f>
        <v>0</v>
      </c>
      <c r="R15" s="111">
        <f>'2020实际制造费用'!R15+'2020实际管理费用'!R15+'2020实际营业费用'!R15</f>
        <v>0</v>
      </c>
      <c r="S15" s="111">
        <f>'2020实际制造费用'!S15+'2020实际管理费用'!S15+'2020实际营业费用'!S15</f>
        <v>0</v>
      </c>
      <c r="T15" s="112">
        <f t="shared" si="0"/>
        <v>0</v>
      </c>
      <c r="U15" s="90"/>
    </row>
    <row r="16" spans="1:24" s="15" customFormat="1">
      <c r="A16" s="165"/>
      <c r="B16" s="152"/>
      <c r="C16" s="45" t="s">
        <v>14</v>
      </c>
      <c r="D16" s="111">
        <f ca="1">SUM('2020实际制造费用'!D16,'2020实际管理费用'!D16,'2020实际营业费用'!D16)</f>
        <v>0</v>
      </c>
      <c r="E16" s="111">
        <f ca="1">SUM('2020实际制造费用'!E16,'2020实际管理费用'!E16,'2020实际营业费用'!E16)</f>
        <v>0</v>
      </c>
      <c r="F16" s="111">
        <f ca="1">SUM('2020实际制造费用'!F16,'2020实际管理费用'!F16,'2020实际营业费用'!F16)</f>
        <v>0</v>
      </c>
      <c r="G16" s="111">
        <f ca="1">SUM('2020实际制造费用'!G16,'2020实际管理费用'!G16,'2020实际营业费用'!G16)</f>
        <v>0</v>
      </c>
      <c r="H16" s="111">
        <f>'2020实际制造费用'!H16+'2020实际管理费用'!H16+'2020实际营业费用'!H16</f>
        <v>0</v>
      </c>
      <c r="I16" s="111">
        <f>'2020实际制造费用'!I16+'2020实际管理费用'!I16+'2020实际营业费用'!I16</f>
        <v>0</v>
      </c>
      <c r="J16" s="111">
        <f>'2020实际制造费用'!J16+'2020实际管理费用'!J16+'2020实际营业费用'!J16</f>
        <v>0</v>
      </c>
      <c r="K16" s="111">
        <f>'2020实际制造费用'!K16+'2020实际管理费用'!K16+'2020实际营业费用'!K16</f>
        <v>0</v>
      </c>
      <c r="L16" s="111">
        <f>'2020实际制造费用'!L16+'2020实际管理费用'!L16+'2020实际营业费用'!L16</f>
        <v>0</v>
      </c>
      <c r="M16" s="111">
        <f>'2020实际制造费用'!M16+'2020实际管理费用'!M16+'2020实际营业费用'!M16</f>
        <v>0</v>
      </c>
      <c r="N16" s="111">
        <f>'2020实际制造费用'!N16+'2020实际管理费用'!N16+'2020实际营业费用'!N16</f>
        <v>0</v>
      </c>
      <c r="O16" s="111">
        <f>'2020实际制造费用'!O16+'2020实际管理费用'!O16+'2020实际营业费用'!O16</f>
        <v>0</v>
      </c>
      <c r="P16" s="111">
        <f>'2020实际制造费用'!P16+'2020实际管理费用'!P16+'2020实际营业费用'!P16</f>
        <v>0</v>
      </c>
      <c r="Q16" s="111">
        <f>'2020实际制造费用'!Q16+'2020实际管理费用'!Q16+'2020实际营业费用'!Q16</f>
        <v>0</v>
      </c>
      <c r="R16" s="111">
        <f>'2020实际制造费用'!R16+'2020实际管理费用'!R16+'2020实际营业费用'!R16</f>
        <v>0</v>
      </c>
      <c r="S16" s="111">
        <f>'2020实际制造费用'!S16+'2020实际管理费用'!S16+'2020实际营业费用'!S16</f>
        <v>0</v>
      </c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111">
        <f ca="1">SUM('2020实际制造费用'!D17,'2020实际管理费用'!D17,'2020实际营业费用'!D17)</f>
        <v>0</v>
      </c>
      <c r="E17" s="111">
        <f ca="1">SUM('2020实际制造费用'!E17,'2020实际管理费用'!E17,'2020实际营业费用'!E17)</f>
        <v>0</v>
      </c>
      <c r="F17" s="111">
        <f ca="1">SUM('2020实际制造费用'!F17,'2020实际管理费用'!F17,'2020实际营业费用'!F17)</f>
        <v>0</v>
      </c>
      <c r="G17" s="111">
        <f ca="1">SUM('2020实际制造费用'!G17,'2020实际管理费用'!G17,'2020实际营业费用'!G17)</f>
        <v>0</v>
      </c>
      <c r="H17" s="111">
        <f>'2020实际制造费用'!H17+'2020实际管理费用'!H17+'2020实际营业费用'!H17</f>
        <v>0</v>
      </c>
      <c r="I17" s="111">
        <f>'2020实际制造费用'!I17+'2020实际管理费用'!I17+'2020实际营业费用'!I17</f>
        <v>0</v>
      </c>
      <c r="J17" s="111">
        <f>'2020实际制造费用'!J17+'2020实际管理费用'!J17+'2020实际营业费用'!J17</f>
        <v>0</v>
      </c>
      <c r="K17" s="111">
        <f>'2020实际制造费用'!K17+'2020实际管理费用'!K17+'2020实际营业费用'!K17</f>
        <v>0</v>
      </c>
      <c r="L17" s="111">
        <f>'2020实际制造费用'!L17+'2020实际管理费用'!L17+'2020实际营业费用'!L17</f>
        <v>0</v>
      </c>
      <c r="M17" s="111">
        <f>'2020实际制造费用'!M17+'2020实际管理费用'!M17+'2020实际营业费用'!M17</f>
        <v>0</v>
      </c>
      <c r="N17" s="111">
        <f>'2020实际制造费用'!N17+'2020实际管理费用'!N17+'2020实际营业费用'!N17</f>
        <v>0</v>
      </c>
      <c r="O17" s="111">
        <f>'2020实际制造费用'!O17+'2020实际管理费用'!O17+'2020实际营业费用'!O17</f>
        <v>0</v>
      </c>
      <c r="P17" s="111">
        <f>'2020实际制造费用'!P17+'2020实际管理费用'!P17+'2020实际营业费用'!P17</f>
        <v>0</v>
      </c>
      <c r="Q17" s="111">
        <f>'2020实际制造费用'!Q17+'2020实际管理费用'!Q17+'2020实际营业费用'!Q17</f>
        <v>0</v>
      </c>
      <c r="R17" s="111">
        <f>'2020实际制造费用'!R17+'2020实际管理费用'!R17+'2020实际营业费用'!R17</f>
        <v>0</v>
      </c>
      <c r="S17" s="111">
        <f>'2020实际制造费用'!S17+'2020实际管理费用'!S17+'2020实际营业费用'!S17</f>
        <v>0</v>
      </c>
      <c r="T17" s="112">
        <f t="shared" si="0"/>
        <v>0</v>
      </c>
      <c r="U17" s="90"/>
    </row>
    <row r="18" spans="1:21" s="15" customFormat="1">
      <c r="A18" s="165"/>
      <c r="B18" s="152"/>
      <c r="C18" s="45" t="s">
        <v>420</v>
      </c>
      <c r="D18" s="111">
        <f ca="1">SUM('2020实际制造费用'!D18,'2020实际管理费用'!D18,'2020实际营业费用'!D18)</f>
        <v>0</v>
      </c>
      <c r="E18" s="111">
        <f ca="1">SUM('2020实际制造费用'!E18,'2020实际管理费用'!E18,'2020实际营业费用'!E18)</f>
        <v>0</v>
      </c>
      <c r="F18" s="111">
        <f ca="1">SUM('2020实际制造费用'!F18,'2020实际管理费用'!F18,'2020实际营业费用'!F18)</f>
        <v>0</v>
      </c>
      <c r="G18" s="111">
        <f ca="1">SUM('2020实际制造费用'!G18,'2020实际管理费用'!G18,'2020实际营业费用'!G18)</f>
        <v>0</v>
      </c>
      <c r="H18" s="111">
        <f>'2020实际制造费用'!H18+'2020实际管理费用'!H18+'2020实际营业费用'!H18</f>
        <v>0</v>
      </c>
      <c r="I18" s="111">
        <f>'2020实际制造费用'!I18+'2020实际管理费用'!I18+'2020实际营业费用'!I18</f>
        <v>0</v>
      </c>
      <c r="J18" s="111">
        <f>'2020实际制造费用'!J18+'2020实际管理费用'!J18+'2020实际营业费用'!J18</f>
        <v>0</v>
      </c>
      <c r="K18" s="111">
        <f>'2020实际制造费用'!K18+'2020实际管理费用'!K18+'2020实际营业费用'!K18</f>
        <v>0</v>
      </c>
      <c r="L18" s="111">
        <f>'2020实际制造费用'!L18+'2020实际管理费用'!L18+'2020实际营业费用'!L18</f>
        <v>0</v>
      </c>
      <c r="M18" s="111">
        <f>'2020实际制造费用'!M18+'2020实际管理费用'!M18+'2020实际营业费用'!M18</f>
        <v>0</v>
      </c>
      <c r="N18" s="111">
        <f>'2020实际制造费用'!N18+'2020实际管理费用'!N18+'2020实际营业费用'!N18</f>
        <v>0</v>
      </c>
      <c r="O18" s="111">
        <f>'2020实际制造费用'!O18+'2020实际管理费用'!O18+'2020实际营业费用'!O18</f>
        <v>0</v>
      </c>
      <c r="P18" s="111">
        <f>'2020实际制造费用'!P18+'2020实际管理费用'!P18+'2020实际营业费用'!P18</f>
        <v>0</v>
      </c>
      <c r="Q18" s="111">
        <f>'2020实际制造费用'!Q18+'2020实际管理费用'!Q18+'2020实际营业费用'!Q18</f>
        <v>0</v>
      </c>
      <c r="R18" s="111">
        <f>'2020实际制造费用'!R18+'2020实际管理费用'!R18+'2020实际营业费用'!R18</f>
        <v>0</v>
      </c>
      <c r="S18" s="111">
        <f>'2020实际制造费用'!S18+'2020实际管理费用'!S18+'2020实际营业费用'!S18</f>
        <v>0</v>
      </c>
      <c r="T18" s="112">
        <f t="shared" si="0"/>
        <v>0</v>
      </c>
      <c r="U18" s="90"/>
    </row>
    <row r="19" spans="1:21" s="15" customFormat="1">
      <c r="A19" s="165"/>
      <c r="B19" s="46" t="s">
        <v>153</v>
      </c>
      <c r="C19" s="45" t="s">
        <v>17</v>
      </c>
      <c r="D19" s="111">
        <f ca="1">SUM('2020实际制造费用'!D19,'2020实际管理费用'!D19,'2020实际营业费用'!D19)</f>
        <v>13106</v>
      </c>
      <c r="E19" s="111">
        <f ca="1">SUM('2020实际制造费用'!E19,'2020实际管理费用'!E19,'2020实际营业费用'!E19)</f>
        <v>13106</v>
      </c>
      <c r="F19" s="111">
        <f ca="1">SUM('2020实际制造费用'!F19,'2020实际管理费用'!F19,'2020实际营业费用'!F19)</f>
        <v>13106</v>
      </c>
      <c r="G19" s="111">
        <f ca="1">SUM('2020实际制造费用'!G19,'2020实际管理费用'!G19,'2020实际营业费用'!G19)</f>
        <v>1771</v>
      </c>
      <c r="H19" s="111">
        <f>'2020实际制造费用'!H19+'2020实际管理费用'!H19+'2020实际营业费用'!H19</f>
        <v>13106</v>
      </c>
      <c r="I19" s="111">
        <f>'2020实际制造费用'!I19+'2020实际管理费用'!I19+'2020实际营业费用'!I19</f>
        <v>11426</v>
      </c>
      <c r="J19" s="111">
        <f>'2020实际制造费用'!J19+'2020实际管理费用'!J19+'2020实际营业费用'!J19</f>
        <v>12029</v>
      </c>
      <c r="K19" s="111">
        <f>'2020实际制造费用'!K19+'2020实际管理费用'!K19+'2020实际营业费用'!K19</f>
        <v>11863</v>
      </c>
      <c r="L19" s="111">
        <f>'2020实际制造费用'!L19+'2020实际管理费用'!L19+'2020实际营业费用'!L19</f>
        <v>0</v>
      </c>
      <c r="M19" s="111">
        <f>'2020实际制造费用'!M19+'2020实际管理费用'!M19+'2020实际营业费用'!M19</f>
        <v>0</v>
      </c>
      <c r="N19" s="111">
        <f>'2020实际制造费用'!N19+'2020实际管理费用'!N19+'2020实际营业费用'!N19</f>
        <v>0</v>
      </c>
      <c r="O19" s="111">
        <f>'2020实际制造费用'!O19+'2020实际管理费用'!O19+'2020实际营业费用'!O19</f>
        <v>0</v>
      </c>
      <c r="P19" s="111">
        <f>'2020实际制造费用'!P19+'2020实际管理费用'!P19+'2020实际营业费用'!P19</f>
        <v>0</v>
      </c>
      <c r="Q19" s="111">
        <f>'2020实际制造费用'!Q19+'2020实际管理费用'!Q19+'2020实际营业费用'!Q19</f>
        <v>0</v>
      </c>
      <c r="R19" s="111">
        <f>'2020实际制造费用'!R19+'2020实际管理费用'!R19+'2020实际营业费用'!R19</f>
        <v>0</v>
      </c>
      <c r="S19" s="111">
        <f>'2020实际制造费用'!S19+'2020实际管理费用'!S19+'2020实际营业费用'!S19</f>
        <v>0</v>
      </c>
      <c r="T19" s="112">
        <f t="shared" si="0"/>
        <v>48424</v>
      </c>
      <c r="U19" s="90"/>
    </row>
    <row r="20" spans="1:21" s="15" customFormat="1">
      <c r="A20" s="165"/>
      <c r="B20" s="46" t="s">
        <v>18</v>
      </c>
      <c r="C20" s="45" t="s">
        <v>19</v>
      </c>
      <c r="D20" s="111">
        <f ca="1">SUM('2020实际制造费用'!D20,'2020实际管理费用'!D20,'2020实际营业费用'!D20)</f>
        <v>20531.71</v>
      </c>
      <c r="E20" s="111">
        <f ca="1">SUM('2020实际制造费用'!E20,'2020实际管理费用'!E20,'2020实际营业费用'!E20)</f>
        <v>20531.71</v>
      </c>
      <c r="F20" s="111">
        <f ca="1">SUM('2020实际制造费用'!F20,'2020实际管理费用'!F20,'2020实际营业费用'!F20)</f>
        <v>20531.71</v>
      </c>
      <c r="G20" s="111">
        <f ca="1">SUM('2020实际制造费用'!G20,'2020实际管理费用'!G20,'2020实际营业费用'!G20)</f>
        <v>20531.71</v>
      </c>
      <c r="H20" s="111">
        <f>'2020实际制造费用'!H20+'2020实际管理费用'!H20+'2020实际营业费用'!H20</f>
        <v>20531.71</v>
      </c>
      <c r="I20" s="111">
        <f>'2020实际制造费用'!I20+'2020实际管理费用'!I20+'2020实际营业费用'!I20</f>
        <v>11913.98</v>
      </c>
      <c r="J20" s="111">
        <f>'2020实际制造费用'!J20+'2020实际管理费用'!J20+'2020实际营业费用'!J20</f>
        <v>13152.59</v>
      </c>
      <c r="K20" s="111">
        <f>'2020实际制造费用'!K20+'2020实际管理费用'!K20+'2020实际营业费用'!K20</f>
        <v>12888.13</v>
      </c>
      <c r="L20" s="111">
        <f>'2020实际制造费用'!L20+'2020实际管理费用'!L20+'2020实际营业费用'!L20</f>
        <v>0</v>
      </c>
      <c r="M20" s="111">
        <f>'2020实际制造费用'!M20+'2020实际管理费用'!M20+'2020实际营业费用'!M20</f>
        <v>0</v>
      </c>
      <c r="N20" s="111">
        <f>'2020实际制造费用'!N20+'2020实际管理费用'!N20+'2020实际营业费用'!N20</f>
        <v>0</v>
      </c>
      <c r="O20" s="111">
        <f>'2020实际制造费用'!O20+'2020实际管理费用'!O20+'2020实际营业费用'!O20</f>
        <v>0</v>
      </c>
      <c r="P20" s="111">
        <f>'2020实际制造费用'!P20+'2020实际管理费用'!P20+'2020实际营业费用'!P20</f>
        <v>0</v>
      </c>
      <c r="Q20" s="111">
        <f>'2020实际制造费用'!Q20+'2020实际管理费用'!Q20+'2020实际营业费用'!Q20</f>
        <v>0</v>
      </c>
      <c r="R20" s="111">
        <f>'2020实际制造费用'!R20+'2020实际管理费用'!R20+'2020实际营业费用'!R20</f>
        <v>0</v>
      </c>
      <c r="S20" s="111">
        <f>'2020实际制造费用'!S20+'2020实际管理费用'!S20+'2020实际营业费用'!S20</f>
        <v>0</v>
      </c>
      <c r="T20" s="112">
        <f t="shared" si="0"/>
        <v>58486.409999999996</v>
      </c>
      <c r="U20" s="90"/>
    </row>
    <row r="21" spans="1:21" s="15" customFormat="1">
      <c r="A21" s="165"/>
      <c r="B21" s="46" t="s">
        <v>154</v>
      </c>
      <c r="C21" s="45" t="s">
        <v>20</v>
      </c>
      <c r="D21" s="111">
        <f ca="1">SUM('2020实际制造费用'!D21,'2020实际管理费用'!D21,'2020实际营业费用'!D21)</f>
        <v>0</v>
      </c>
      <c r="E21" s="111">
        <f ca="1">SUM('2020实际制造费用'!E21,'2020实际管理费用'!E21,'2020实际营业费用'!E21)</f>
        <v>0</v>
      </c>
      <c r="F21" s="111">
        <f ca="1">SUM('2020实际制造费用'!F21,'2020实际管理费用'!F21,'2020实际营业费用'!F21)</f>
        <v>0</v>
      </c>
      <c r="G21" s="111">
        <f ca="1">SUM('2020实际制造费用'!G21,'2020实际管理费用'!G21,'2020实际营业费用'!G21)</f>
        <v>0</v>
      </c>
      <c r="H21" s="111">
        <f>'2020实际制造费用'!H21+'2020实际管理费用'!H21+'2020实际营业费用'!H21</f>
        <v>0</v>
      </c>
      <c r="I21" s="111">
        <f>'2020实际制造费用'!I21+'2020实际管理费用'!I21+'2020实际营业费用'!I21</f>
        <v>0</v>
      </c>
      <c r="J21" s="111">
        <f>'2020实际制造费用'!J21+'2020实际管理费用'!J21+'2020实际营业费用'!J21</f>
        <v>0</v>
      </c>
      <c r="K21" s="111">
        <f>'2020实际制造费用'!K21+'2020实际管理费用'!K21+'2020实际营业费用'!K21</f>
        <v>0</v>
      </c>
      <c r="L21" s="111">
        <f>'2020实际制造费用'!L21+'2020实际管理费用'!L21+'2020实际营业费用'!L21</f>
        <v>0</v>
      </c>
      <c r="M21" s="111">
        <f>'2020实际制造费用'!M21+'2020实际管理费用'!M21+'2020实际营业费用'!M21</f>
        <v>0</v>
      </c>
      <c r="N21" s="111">
        <f>'2020实际制造费用'!N21+'2020实际管理费用'!N21+'2020实际营业费用'!N21</f>
        <v>0</v>
      </c>
      <c r="O21" s="111">
        <f>'2020实际制造费用'!O21+'2020实际管理费用'!O21+'2020实际营业费用'!O21</f>
        <v>0</v>
      </c>
      <c r="P21" s="111">
        <f>'2020实际制造费用'!P21+'2020实际管理费用'!P21+'2020实际营业费用'!P21</f>
        <v>0</v>
      </c>
      <c r="Q21" s="111">
        <f>'2020实际制造费用'!Q21+'2020实际管理费用'!Q21+'2020实际营业费用'!Q21</f>
        <v>0</v>
      </c>
      <c r="R21" s="111">
        <f>'2020实际制造费用'!R21+'2020实际管理费用'!R21+'2020实际营业费用'!R21</f>
        <v>0</v>
      </c>
      <c r="S21" s="111">
        <f>'2020实际制造费用'!S21+'2020实际管理费用'!S21+'2020实际营业费用'!S21</f>
        <v>0</v>
      </c>
      <c r="T21" s="112">
        <f t="shared" si="0"/>
        <v>0</v>
      </c>
      <c r="U21" s="90"/>
    </row>
    <row r="22" spans="1:21" s="15" customFormat="1">
      <c r="A22" s="165"/>
      <c r="B22" s="152" t="s">
        <v>21</v>
      </c>
      <c r="C22" s="45" t="s">
        <v>22</v>
      </c>
      <c r="D22" s="111">
        <f ca="1">SUM('2020实际制造费用'!D22,'2020实际管理费用'!D22,'2020实际营业费用'!D22)</f>
        <v>24389.260000000002</v>
      </c>
      <c r="E22" s="111">
        <f ca="1">SUM('2020实际制造费用'!E22,'2020实际管理费用'!E22,'2020实际营业费用'!E22)</f>
        <v>24389.260000000002</v>
      </c>
      <c r="F22" s="111">
        <f ca="1">SUM('2020实际制造费用'!F22,'2020实际管理费用'!F22,'2020实际营业费用'!F22)</f>
        <v>24389.260000000002</v>
      </c>
      <c r="G22" s="111">
        <f ca="1">SUM('2020实际制造费用'!G22,'2020实际管理费用'!G22,'2020实际营业费用'!G22)</f>
        <v>1818.88</v>
      </c>
      <c r="H22" s="111">
        <f>'2020实际制造费用'!H22+'2020实际管理费用'!H22+'2020实际营业费用'!H22</f>
        <v>24389.260000000002</v>
      </c>
      <c r="I22" s="111">
        <f>'2020实际制造费用'!I22+'2020实际管理费用'!I22+'2020实际营业费用'!I22</f>
        <v>22901.620000000003</v>
      </c>
      <c r="J22" s="111">
        <f>'2020实际制造费用'!J22+'2020实际管理费用'!J22+'2020实际营业费用'!J22</f>
        <v>-23645.48</v>
      </c>
      <c r="K22" s="111">
        <f>'2020实际制造费用'!K22+'2020实际管理费用'!K22+'2020实际营业费用'!K22</f>
        <v>0</v>
      </c>
      <c r="L22" s="111">
        <f>'2020实际制造费用'!L22+'2020实际管理费用'!L22+'2020实际营业费用'!L22</f>
        <v>0</v>
      </c>
      <c r="M22" s="111">
        <f>'2020实际制造费用'!M22+'2020实际管理费用'!M22+'2020实际营业费用'!M22</f>
        <v>0</v>
      </c>
      <c r="N22" s="111">
        <f>'2020实际制造费用'!N22+'2020实际管理费用'!N22+'2020实际营业费用'!N22</f>
        <v>0</v>
      </c>
      <c r="O22" s="111">
        <f>'2020实际制造费用'!O22+'2020实际管理费用'!O22+'2020实际营业费用'!O22</f>
        <v>0</v>
      </c>
      <c r="P22" s="111">
        <f>'2020实际制造费用'!P22+'2020实际管理费用'!P22+'2020实际营业费用'!P22</f>
        <v>0</v>
      </c>
      <c r="Q22" s="111">
        <f>'2020实际制造费用'!Q22+'2020实际管理费用'!Q22+'2020实际营业费用'!Q22</f>
        <v>0</v>
      </c>
      <c r="R22" s="111">
        <f>'2020实际制造费用'!R22+'2020实际管理费用'!R22+'2020实际营业费用'!R22</f>
        <v>0</v>
      </c>
      <c r="S22" s="111">
        <f>'2020实际制造费用'!S22+'2020实际管理费用'!S22+'2020实际营业费用'!S22</f>
        <v>0</v>
      </c>
      <c r="T22" s="112">
        <f t="shared" si="0"/>
        <v>23645.400000000005</v>
      </c>
      <c r="U22" s="90"/>
    </row>
    <row r="23" spans="1:21" s="15" customFormat="1">
      <c r="A23" s="165"/>
      <c r="B23" s="152"/>
      <c r="C23" s="45" t="s">
        <v>23</v>
      </c>
      <c r="D23" s="111">
        <f ca="1">SUM('2020实际制造费用'!D23,'2020实际管理费用'!D23,'2020实际营业费用'!D23)</f>
        <v>755.92000000000007</v>
      </c>
      <c r="E23" s="111">
        <f ca="1">SUM('2020实际制造费用'!E23,'2020实际管理费用'!E23,'2020实际营业费用'!E23)</f>
        <v>755.92000000000007</v>
      </c>
      <c r="F23" s="111">
        <f ca="1">SUM('2020实际制造费用'!F23,'2020实际管理费用'!F23,'2020实际营业费用'!F23)</f>
        <v>755.92000000000007</v>
      </c>
      <c r="G23" s="111">
        <f ca="1">SUM('2020实际制造费用'!G23,'2020实际管理费用'!G23,'2020实际营业费用'!G23)</f>
        <v>56.84</v>
      </c>
      <c r="H23" s="111">
        <f>'2020实际制造费用'!H23+'2020实际管理费用'!H23+'2020实际营业费用'!H23</f>
        <v>755.92000000000007</v>
      </c>
      <c r="I23" s="111">
        <f>'2020实际制造费用'!I23+'2020实际管理费用'!I23+'2020实际营业费用'!I23</f>
        <v>721.92000000000007</v>
      </c>
      <c r="J23" s="111">
        <f>'2020实际制造费用'!J23+'2020实际管理费用'!J23+'2020实际营业费用'!J23</f>
        <v>0</v>
      </c>
      <c r="K23" s="111">
        <f>'2020实际制造费用'!K23+'2020实际管理费用'!K23+'2020实际营业费用'!K23</f>
        <v>-738.92000000000007</v>
      </c>
      <c r="L23" s="111">
        <f>'2020实际制造费用'!L23+'2020实际管理费用'!L23+'2020实际营业费用'!L23</f>
        <v>0</v>
      </c>
      <c r="M23" s="111">
        <f>'2020实际制造费用'!M23+'2020实际管理费用'!M23+'2020实际营业费用'!M23</f>
        <v>0</v>
      </c>
      <c r="N23" s="111">
        <f>'2020实际制造费用'!N23+'2020实际管理费用'!N23+'2020实际营业费用'!N23</f>
        <v>0</v>
      </c>
      <c r="O23" s="111">
        <f>'2020实际制造费用'!O23+'2020实际管理费用'!O23+'2020实际营业费用'!O23</f>
        <v>0</v>
      </c>
      <c r="P23" s="111">
        <f>'2020实际制造费用'!P23+'2020实际管理费用'!P23+'2020实际营业费用'!P23</f>
        <v>0</v>
      </c>
      <c r="Q23" s="111">
        <f>'2020实际制造费用'!Q23+'2020实际管理费用'!Q23+'2020实际营业费用'!Q23</f>
        <v>0</v>
      </c>
      <c r="R23" s="111">
        <f>'2020实际制造费用'!R23+'2020实际管理费用'!R23+'2020实际营业费用'!R23</f>
        <v>0</v>
      </c>
      <c r="S23" s="111">
        <f>'2020实际制造费用'!S23+'2020实际管理费用'!S23+'2020实际营业费用'!S23</f>
        <v>0</v>
      </c>
      <c r="T23" s="112">
        <f t="shared" si="0"/>
        <v>738.92000000000007</v>
      </c>
      <c r="U23" s="90"/>
    </row>
    <row r="24" spans="1:21" s="15" customFormat="1">
      <c r="A24" s="165"/>
      <c r="B24" s="152"/>
      <c r="C24" s="45" t="s">
        <v>24</v>
      </c>
      <c r="D24" s="111">
        <f ca="1">SUM('2020实际制造费用'!D24,'2020实际管理费用'!D24,'2020实际营业费用'!D24)</f>
        <v>898.57999999999993</v>
      </c>
      <c r="E24" s="111">
        <f ca="1">SUM('2020实际制造费用'!E24,'2020实际管理费用'!E24,'2020实际营业费用'!E24)</f>
        <v>898.57999999999993</v>
      </c>
      <c r="F24" s="111">
        <f ca="1">SUM('2020实际制造费用'!F24,'2020实际管理费用'!F24,'2020实际营业费用'!F24)</f>
        <v>898.57999999999993</v>
      </c>
      <c r="G24" s="111">
        <f ca="1">SUM('2020实际制造费用'!G24,'2020实际管理费用'!G24,'2020实际营业费用'!G24)</f>
        <v>67.16</v>
      </c>
      <c r="H24" s="111">
        <f>'2020实际制造费用'!H24+'2020实际管理费用'!H24+'2020实际营业费用'!H24</f>
        <v>898.57999999999993</v>
      </c>
      <c r="I24" s="111">
        <f>'2020实际制造费用'!I24+'2020实际管理费用'!I24+'2020实际营业费用'!I24</f>
        <v>847.57999999999993</v>
      </c>
      <c r="J24" s="111">
        <f>'2020实际制造费用'!J24+'2020实际管理费用'!J24+'2020实际营业费用'!J24</f>
        <v>-461.08000000000004</v>
      </c>
      <c r="K24" s="111">
        <f>'2020实际制造费用'!K24+'2020实际管理费用'!K24+'2020实际营业费用'!K24</f>
        <v>200</v>
      </c>
      <c r="L24" s="111">
        <f>'2020实际制造费用'!L24+'2020实际管理费用'!L24+'2020实际营业费用'!L24</f>
        <v>0</v>
      </c>
      <c r="M24" s="111">
        <f>'2020实际制造费用'!M24+'2020实际管理费用'!M24+'2020实际营业费用'!M24</f>
        <v>0</v>
      </c>
      <c r="N24" s="111">
        <f>'2020实际制造费用'!N24+'2020实际管理费用'!N24+'2020实际营业费用'!N24</f>
        <v>0</v>
      </c>
      <c r="O24" s="111">
        <f>'2020实际制造费用'!O24+'2020实际管理费用'!O24+'2020实际营业费用'!O24</f>
        <v>0</v>
      </c>
      <c r="P24" s="111">
        <f>'2020实际制造费用'!P24+'2020实际管理费用'!P24+'2020实际营业费用'!P24</f>
        <v>0</v>
      </c>
      <c r="Q24" s="111">
        <f>'2020实际制造费用'!Q24+'2020实际管理费用'!Q24+'2020实际营业费用'!Q24</f>
        <v>0</v>
      </c>
      <c r="R24" s="111">
        <f>'2020实际制造费用'!R24+'2020实际管理费用'!R24+'2020实际营业费用'!R24</f>
        <v>0</v>
      </c>
      <c r="S24" s="111">
        <f>'2020实际制造费用'!S24+'2020实际管理费用'!S24+'2020实际营业费用'!S24</f>
        <v>0</v>
      </c>
      <c r="T24" s="112">
        <f t="shared" si="0"/>
        <v>1485.08</v>
      </c>
      <c r="U24" s="90"/>
    </row>
    <row r="25" spans="1:21" s="15" customFormat="1">
      <c r="A25" s="165"/>
      <c r="B25" s="152"/>
      <c r="C25" s="45" t="s">
        <v>25</v>
      </c>
      <c r="D25" s="111">
        <f ca="1">SUM('2020实际制造费用'!D25,'2020实际管理费用'!D25,'2020实际营业费用'!D25)</f>
        <v>12393.09</v>
      </c>
      <c r="E25" s="111">
        <f ca="1">SUM('2020实际制造费用'!E25,'2020实际管理费用'!E25,'2020实际营业费用'!E25)</f>
        <v>12393.09</v>
      </c>
      <c r="F25" s="111">
        <f ca="1">SUM('2020实际制造费用'!F25,'2020实际管理费用'!F25,'2020实际营业费用'!F25)</f>
        <v>12393.09</v>
      </c>
      <c r="G25" s="111">
        <f ca="1">SUM('2020实际制造费用'!G25,'2020实际管理费用'!G25,'2020实际营业费用'!G25)</f>
        <v>961.16</v>
      </c>
      <c r="H25" s="111">
        <f>'2020实际制造费用'!H25+'2020实际管理费用'!H25+'2020实际营业费用'!H25</f>
        <v>12393.09</v>
      </c>
      <c r="I25" s="111">
        <f>'2020实际制造费用'!I25+'2020实际管理费用'!I25+'2020实际营业费用'!I25</f>
        <v>11636.310000000001</v>
      </c>
      <c r="J25" s="111">
        <f>'2020实际制造费用'!J25+'2020实际管理费用'!J25+'2020实际营业费用'!J25</f>
        <v>11774.41</v>
      </c>
      <c r="K25" s="111">
        <f>'2020实际制造费用'!K25+'2020实际管理费用'!K25+'2020实际营业费用'!K25</f>
        <v>218.85999999999999</v>
      </c>
      <c r="L25" s="111">
        <f>'2020实际制造费用'!L25+'2020实际管理费用'!L25+'2020实际营业费用'!L25</f>
        <v>0</v>
      </c>
      <c r="M25" s="111">
        <f>'2020实际制造费用'!M25+'2020实际管理费用'!M25+'2020实际营业费用'!M25</f>
        <v>0</v>
      </c>
      <c r="N25" s="111">
        <f>'2020实际制造费用'!N25+'2020实际管理费用'!N25+'2020实际营业费用'!N25</f>
        <v>0</v>
      </c>
      <c r="O25" s="111">
        <f>'2020实际制造费用'!O25+'2020实际管理费用'!O25+'2020实际营业费用'!O25</f>
        <v>0</v>
      </c>
      <c r="P25" s="111">
        <f>'2020实际制造费用'!P25+'2020实际管理费用'!P25+'2020实际营业费用'!P25</f>
        <v>0</v>
      </c>
      <c r="Q25" s="111">
        <f>'2020实际制造费用'!Q25+'2020实际管理费用'!Q25+'2020实际营业费用'!Q25</f>
        <v>0</v>
      </c>
      <c r="R25" s="111">
        <f>'2020实际制造费用'!R25+'2020实际管理费用'!R25+'2020实际营业费用'!R25</f>
        <v>0</v>
      </c>
      <c r="S25" s="111">
        <f>'2020实际制造费用'!S25+'2020实际管理费用'!S25+'2020实际营业费用'!S25</f>
        <v>0</v>
      </c>
      <c r="T25" s="112">
        <f t="shared" si="0"/>
        <v>36022.67</v>
      </c>
      <c r="U25" s="90"/>
    </row>
    <row r="26" spans="1:21" s="15" customFormat="1">
      <c r="A26" s="165"/>
      <c r="B26" s="152"/>
      <c r="C26" s="45" t="s">
        <v>26</v>
      </c>
      <c r="D26" s="111">
        <f ca="1">SUM('2020实际制造费用'!D26,'2020实际管理费用'!D26,'2020实际营业费用'!D26)</f>
        <v>1603.03</v>
      </c>
      <c r="E26" s="111">
        <f ca="1">SUM('2020实际制造费用'!E26,'2020实际管理费用'!E26,'2020实际营业费用'!E26)</f>
        <v>1603.03</v>
      </c>
      <c r="F26" s="111">
        <f ca="1">SUM('2020实际制造费用'!F26,'2020实际管理费用'!F26,'2020实际营业费用'!F26)</f>
        <v>1603.03</v>
      </c>
      <c r="G26" s="111">
        <f ca="1">SUM('2020实际制造费用'!G26,'2020实际管理费用'!G26,'2020实际营业费用'!G26)</f>
        <v>124.44</v>
      </c>
      <c r="H26" s="111">
        <f>'2020实际制造费用'!H26+'2020实际管理费用'!H26+'2020实际营业费用'!H26</f>
        <v>1603.03</v>
      </c>
      <c r="I26" s="111">
        <f>'2020实际制造费用'!I26+'2020实际管理费用'!I26+'2020实际营业费用'!I26</f>
        <v>1507.97</v>
      </c>
      <c r="J26" s="111">
        <f>'2020实际制造费用'!J26+'2020实际管理费用'!J26+'2020实际营业费用'!J26</f>
        <v>1524.39</v>
      </c>
      <c r="K26" s="111">
        <f>'2020实际制造费用'!K26+'2020实际管理费用'!K26+'2020实际营业费用'!K26</f>
        <v>-16.04</v>
      </c>
      <c r="L26" s="111">
        <f>'2020实际制造费用'!L26+'2020实际管理费用'!L26+'2020实际营业费用'!L26</f>
        <v>0</v>
      </c>
      <c r="M26" s="111">
        <f>'2020实际制造费用'!M26+'2020实际管理费用'!M26+'2020实际营业费用'!M26</f>
        <v>0</v>
      </c>
      <c r="N26" s="111">
        <f>'2020实际制造费用'!N26+'2020实际管理费用'!N26+'2020实际营业费用'!N26</f>
        <v>0</v>
      </c>
      <c r="O26" s="111">
        <f>'2020实际制造费用'!O26+'2020实际管理费用'!O26+'2020实际营业费用'!O26</f>
        <v>0</v>
      </c>
      <c r="P26" s="111">
        <f>'2020实际制造费用'!P26+'2020实际管理费用'!P26+'2020实际营业费用'!P26</f>
        <v>0</v>
      </c>
      <c r="Q26" s="111">
        <f>'2020实际制造费用'!Q26+'2020实际管理费用'!Q26+'2020实际营业费用'!Q26</f>
        <v>0</v>
      </c>
      <c r="R26" s="111">
        <f>'2020实际制造费用'!R26+'2020实际管理费用'!R26+'2020实际营业费用'!R26</f>
        <v>0</v>
      </c>
      <c r="S26" s="111">
        <f>'2020实际制造费用'!S26+'2020实际管理费用'!S26+'2020实际营业费用'!S26</f>
        <v>0</v>
      </c>
      <c r="T26" s="112">
        <f t="shared" si="0"/>
        <v>4619.3500000000004</v>
      </c>
      <c r="U26" s="90"/>
    </row>
    <row r="27" spans="1:21" s="15" customFormat="1">
      <c r="A27" s="165"/>
      <c r="B27" s="46" t="s">
        <v>27</v>
      </c>
      <c r="C27" s="45" t="s">
        <v>28</v>
      </c>
      <c r="D27" s="111">
        <f ca="1">SUM('2020实际制造费用'!D27,'2020实际管理费用'!D27,'2020实际营业费用'!D27)</f>
        <v>0</v>
      </c>
      <c r="E27" s="111">
        <f ca="1">SUM('2020实际制造费用'!E27,'2020实际管理费用'!E27,'2020实际营业费用'!E27)</f>
        <v>0</v>
      </c>
      <c r="F27" s="111">
        <f ca="1">SUM('2020实际制造费用'!F27,'2020实际管理费用'!F27,'2020实际营业费用'!F27)</f>
        <v>0</v>
      </c>
      <c r="G27" s="111">
        <f ca="1">SUM('2020实际制造费用'!G27,'2020实际管理费用'!G27,'2020实际营业费用'!G27)</f>
        <v>0</v>
      </c>
      <c r="H27" s="111">
        <f>'2020实际制造费用'!H27+'2020实际管理费用'!H27+'2020实际营业费用'!H27</f>
        <v>0</v>
      </c>
      <c r="I27" s="111">
        <f>'2020实际制造费用'!I27+'2020实际管理费用'!I27+'2020实际营业费用'!I27</f>
        <v>0</v>
      </c>
      <c r="J27" s="111">
        <f>'2020实际制造费用'!J27+'2020实际管理费用'!J27+'2020实际营业费用'!J27</f>
        <v>0</v>
      </c>
      <c r="K27" s="111">
        <f>'2020实际制造费用'!K27+'2020实际管理费用'!K27+'2020实际营业费用'!K27</f>
        <v>0</v>
      </c>
      <c r="L27" s="111">
        <f>'2020实际制造费用'!L27+'2020实际管理费用'!L27+'2020实际营业费用'!L27</f>
        <v>0</v>
      </c>
      <c r="M27" s="111">
        <f>'2020实际制造费用'!M27+'2020实际管理费用'!M27+'2020实际营业费用'!M27</f>
        <v>0</v>
      </c>
      <c r="N27" s="111">
        <f>'2020实际制造费用'!N27+'2020实际管理费用'!N27+'2020实际营业费用'!N27</f>
        <v>0</v>
      </c>
      <c r="O27" s="111">
        <f>'2020实际制造费用'!O27+'2020实际管理费用'!O27+'2020实际营业费用'!O27</f>
        <v>0</v>
      </c>
      <c r="P27" s="111">
        <f>'2020实际制造费用'!P27+'2020实际管理费用'!P27+'2020实际营业费用'!P27</f>
        <v>0</v>
      </c>
      <c r="Q27" s="111">
        <f>'2020实际制造费用'!Q27+'2020实际管理费用'!Q27+'2020实际营业费用'!Q27</f>
        <v>0</v>
      </c>
      <c r="R27" s="111">
        <f>'2020实际制造费用'!R27+'2020实际管理费用'!R27+'2020实际营业费用'!R27</f>
        <v>0</v>
      </c>
      <c r="S27" s="111">
        <f>'2020实际制造费用'!S27+'2020实际管理费用'!S27+'2020实际营业费用'!S27</f>
        <v>0</v>
      </c>
      <c r="T27" s="112">
        <f t="shared" si="0"/>
        <v>0</v>
      </c>
      <c r="U27" s="90"/>
    </row>
    <row r="28" spans="1:21" s="15" customFormat="1">
      <c r="A28" s="158" t="s">
        <v>155</v>
      </c>
      <c r="B28" s="152" t="s">
        <v>29</v>
      </c>
      <c r="C28" s="45" t="s">
        <v>30</v>
      </c>
      <c r="D28" s="111">
        <f ca="1">SUM('2020实际制造费用'!D28,'2020实际管理费用'!D28,'2020实际营业费用'!D28)</f>
        <v>0</v>
      </c>
      <c r="E28" s="111">
        <f ca="1">SUM('2020实际制造费用'!E28,'2020实际管理费用'!E28,'2020实际营业费用'!E28)</f>
        <v>0</v>
      </c>
      <c r="F28" s="111">
        <f ca="1">SUM('2020实际制造费用'!F28,'2020实际管理费用'!F28,'2020实际营业费用'!F28)</f>
        <v>0</v>
      </c>
      <c r="G28" s="111">
        <f ca="1">SUM('2020实际制造费用'!G28,'2020实际管理费用'!G28,'2020实际营业费用'!G28)</f>
        <v>0</v>
      </c>
      <c r="H28" s="111">
        <f>'2020实际制造费用'!H28+'2020实际管理费用'!H28+'2020实际营业费用'!H28</f>
        <v>0</v>
      </c>
      <c r="I28" s="111">
        <f>'2020实际制造费用'!I28+'2020实际管理费用'!I28+'2020实际营业费用'!I28</f>
        <v>0</v>
      </c>
      <c r="J28" s="111">
        <f>'2020实际制造费用'!J28+'2020实际管理费用'!J28+'2020实际营业费用'!J28</f>
        <v>0</v>
      </c>
      <c r="K28" s="111">
        <f>'2020实际制造费用'!K28+'2020实际管理费用'!K28+'2020实际营业费用'!K28</f>
        <v>0</v>
      </c>
      <c r="L28" s="111">
        <f>'2020实际制造费用'!L28+'2020实际管理费用'!L28+'2020实际营业费用'!L28</f>
        <v>0</v>
      </c>
      <c r="M28" s="111">
        <f>'2020实际制造费用'!M28+'2020实际管理费用'!M28+'2020实际营业费用'!M28</f>
        <v>0</v>
      </c>
      <c r="N28" s="111">
        <f>'2020实际制造费用'!N28+'2020实际管理费用'!N28+'2020实际营业费用'!N28</f>
        <v>0</v>
      </c>
      <c r="O28" s="111">
        <f>'2020实际制造费用'!O28+'2020实际管理费用'!O28+'2020实际营业费用'!O28</f>
        <v>0</v>
      </c>
      <c r="P28" s="111">
        <f>'2020实际制造费用'!P28+'2020实际管理费用'!P28+'2020实际营业费用'!P28</f>
        <v>0</v>
      </c>
      <c r="Q28" s="111">
        <f>'2020实际制造费用'!Q28+'2020实际管理费用'!Q28+'2020实际营业费用'!Q28</f>
        <v>0</v>
      </c>
      <c r="R28" s="111">
        <f>'2020实际制造费用'!R28+'2020实际管理费用'!R28+'2020实际营业费用'!R28</f>
        <v>0</v>
      </c>
      <c r="S28" s="111">
        <f>'2020实际制造费用'!S28+'2020实际管理费用'!S28+'2020实际营业费用'!S28</f>
        <v>0</v>
      </c>
      <c r="T28" s="112">
        <f t="shared" si="0"/>
        <v>0</v>
      </c>
      <c r="U28" s="90"/>
    </row>
    <row r="29" spans="1:21" s="15" customFormat="1">
      <c r="A29" s="158"/>
      <c r="B29" s="152"/>
      <c r="C29" s="45" t="s">
        <v>31</v>
      </c>
      <c r="D29" s="111">
        <f ca="1">SUM('2020实际制造费用'!D29,'2020实际管理费用'!D29,'2020实际营业费用'!D29)</f>
        <v>475.22</v>
      </c>
      <c r="E29" s="111">
        <f ca="1">SUM('2020实际制造费用'!E29,'2020实际管理费用'!E29,'2020实际营业费用'!E29)</f>
        <v>475.22</v>
      </c>
      <c r="F29" s="111">
        <f ca="1">SUM('2020实际制造费用'!F29,'2020实际管理费用'!F29,'2020实际营业费用'!F29)</f>
        <v>475.22</v>
      </c>
      <c r="G29" s="111">
        <f ca="1">SUM('2020实际制造费用'!G29,'2020实际管理费用'!G29,'2020实际营业费用'!G29)</f>
        <v>0</v>
      </c>
      <c r="H29" s="111">
        <f>'2020实际制造费用'!H29+'2020实际管理费用'!H29+'2020实际营业费用'!H29</f>
        <v>475.22</v>
      </c>
      <c r="I29" s="111">
        <f>'2020实际制造费用'!I29+'2020实际管理费用'!I29+'2020实际营业费用'!I29</f>
        <v>15.53</v>
      </c>
      <c r="J29" s="111">
        <f>'2020实际制造费用'!J29+'2020实际管理费用'!J29+'2020实际营业费用'!J29</f>
        <v>172.71</v>
      </c>
      <c r="K29" s="111">
        <f>'2020实际制造费用'!K29+'2020实际管理费用'!K29+'2020实际营业费用'!K29</f>
        <v>1582.45</v>
      </c>
      <c r="L29" s="111">
        <f>'2020实际制造费用'!L29+'2020实际管理费用'!L29+'2020实际营业费用'!L29</f>
        <v>0</v>
      </c>
      <c r="M29" s="111">
        <f>'2020实际制造费用'!M29+'2020实际管理费用'!M29+'2020实际营业费用'!M29</f>
        <v>0</v>
      </c>
      <c r="N29" s="111">
        <f>'2020实际制造费用'!N29+'2020实际管理费用'!N29+'2020实际营业费用'!N29</f>
        <v>0</v>
      </c>
      <c r="O29" s="111">
        <f>'2020实际制造费用'!O29+'2020实际管理费用'!O29+'2020实际营业费用'!O29</f>
        <v>0</v>
      </c>
      <c r="P29" s="111">
        <f>'2020实际制造费用'!P29+'2020实际管理费用'!P29+'2020实际营业费用'!P29</f>
        <v>0</v>
      </c>
      <c r="Q29" s="111">
        <f>'2020实际制造费用'!Q29+'2020实际管理费用'!Q29+'2020实际营业费用'!Q29</f>
        <v>0</v>
      </c>
      <c r="R29" s="111">
        <f>'2020实际制造费用'!R29+'2020实际管理费用'!R29+'2020实际营业费用'!R29</f>
        <v>0</v>
      </c>
      <c r="S29" s="111">
        <f>'2020实际制造费用'!S29+'2020实际管理费用'!S29+'2020实际营业费用'!S29</f>
        <v>0</v>
      </c>
      <c r="T29" s="112">
        <f t="shared" si="0"/>
        <v>2245.91</v>
      </c>
      <c r="U29" s="90"/>
    </row>
    <row r="30" spans="1:21" s="15" customFormat="1">
      <c r="A30" s="158"/>
      <c r="B30" s="46" t="s">
        <v>32</v>
      </c>
      <c r="C30" s="45" t="s">
        <v>33</v>
      </c>
      <c r="D30" s="111">
        <f ca="1">SUM('2020实际制造费用'!D30,'2020实际管理费用'!D30,'2020实际营业费用'!D30)</f>
        <v>0</v>
      </c>
      <c r="E30" s="111">
        <f ca="1">SUM('2020实际制造费用'!E30,'2020实际管理费用'!E30,'2020实际营业费用'!E30)</f>
        <v>0</v>
      </c>
      <c r="F30" s="111">
        <f ca="1">SUM('2020实际制造费用'!F30,'2020实际管理费用'!F30,'2020实际营业费用'!F30)</f>
        <v>0</v>
      </c>
      <c r="G30" s="111">
        <f ca="1">SUM('2020实际制造费用'!G30,'2020实际管理费用'!G30,'2020实际营业费用'!G30)</f>
        <v>0</v>
      </c>
      <c r="H30" s="111">
        <f>'2020实际制造费用'!H30+'2020实际管理费用'!H30+'2020实际营业费用'!H30</f>
        <v>0</v>
      </c>
      <c r="I30" s="111">
        <f>'2020实际制造费用'!I30+'2020实际管理费用'!I30+'2020实际营业费用'!I30</f>
        <v>0</v>
      </c>
      <c r="J30" s="111">
        <f>'2020实际制造费用'!J30+'2020实际管理费用'!J30+'2020实际营业费用'!J30</f>
        <v>0</v>
      </c>
      <c r="K30" s="111">
        <f>'2020实际制造费用'!K30+'2020实际管理费用'!K30+'2020实际营业费用'!K30</f>
        <v>0</v>
      </c>
      <c r="L30" s="111">
        <f>'2020实际制造费用'!L30+'2020实际管理费用'!L30+'2020实际营业费用'!L30</f>
        <v>0</v>
      </c>
      <c r="M30" s="111">
        <f>'2020实际制造费用'!M30+'2020实际管理费用'!M30+'2020实际营业费用'!M30</f>
        <v>0</v>
      </c>
      <c r="N30" s="111">
        <f>'2020实际制造费用'!N30+'2020实际管理费用'!N30+'2020实际营业费用'!N30</f>
        <v>0</v>
      </c>
      <c r="O30" s="111">
        <f>'2020实际制造费用'!O30+'2020实际管理费用'!O30+'2020实际营业费用'!O30</f>
        <v>0</v>
      </c>
      <c r="P30" s="111">
        <f>'2020实际制造费用'!P30+'2020实际管理费用'!P30+'2020实际营业费用'!P30</f>
        <v>0</v>
      </c>
      <c r="Q30" s="111">
        <f>'2020实际制造费用'!Q30+'2020实际管理费用'!Q30+'2020实际营业费用'!Q30</f>
        <v>0</v>
      </c>
      <c r="R30" s="111">
        <f>'2020实际制造费用'!R30+'2020实际管理费用'!R30+'2020实际营业费用'!R30</f>
        <v>0</v>
      </c>
      <c r="S30" s="111">
        <f>'2020实际制造费用'!S30+'2020实际管理费用'!S30+'2020实际营业费用'!S30</f>
        <v>0</v>
      </c>
      <c r="T30" s="112">
        <f t="shared" si="0"/>
        <v>0</v>
      </c>
      <c r="U30" s="90"/>
    </row>
    <row r="31" spans="1:21" s="15" customFormat="1">
      <c r="A31" s="158"/>
      <c r="B31" s="152" t="s">
        <v>156</v>
      </c>
      <c r="C31" s="45" t="s">
        <v>34</v>
      </c>
      <c r="D31" s="111">
        <f ca="1">SUM('2020实际制造费用'!D31,'2020实际管理费用'!D31,'2020实际营业费用'!D31)</f>
        <v>0</v>
      </c>
      <c r="E31" s="111">
        <f ca="1">SUM('2020实际制造费用'!E31,'2020实际管理费用'!E31,'2020实际营业费用'!E31)</f>
        <v>0</v>
      </c>
      <c r="F31" s="111">
        <f ca="1">SUM('2020实际制造费用'!F31,'2020实际管理费用'!F31,'2020实际营业费用'!F31)</f>
        <v>0</v>
      </c>
      <c r="G31" s="111">
        <f ca="1">SUM('2020实际制造费用'!G31,'2020实际管理费用'!G31,'2020实际营业费用'!G31)</f>
        <v>0</v>
      </c>
      <c r="H31" s="111">
        <f>'2020实际制造费用'!H31+'2020实际管理费用'!H31+'2020实际营业费用'!H31</f>
        <v>0</v>
      </c>
      <c r="I31" s="111">
        <f>'2020实际制造费用'!I31+'2020实际管理费用'!I31+'2020实际营业费用'!I31</f>
        <v>0</v>
      </c>
      <c r="J31" s="111">
        <f>'2020实际制造费用'!J31+'2020实际管理费用'!J31+'2020实际营业费用'!J31</f>
        <v>0</v>
      </c>
      <c r="K31" s="111">
        <f>'2020实际制造费用'!K31+'2020实际管理费用'!K31+'2020实际营业费用'!K31</f>
        <v>0</v>
      </c>
      <c r="L31" s="111">
        <f>'2020实际制造费用'!L31+'2020实际管理费用'!L31+'2020实际营业费用'!L31</f>
        <v>0</v>
      </c>
      <c r="M31" s="111">
        <f>'2020实际制造费用'!M31+'2020实际管理费用'!M31+'2020实际营业费用'!M31</f>
        <v>0</v>
      </c>
      <c r="N31" s="111">
        <f>'2020实际制造费用'!N31+'2020实际管理费用'!N31+'2020实际营业费用'!N31</f>
        <v>0</v>
      </c>
      <c r="O31" s="111">
        <f>'2020实际制造费用'!O31+'2020实际管理费用'!O31+'2020实际营业费用'!O31</f>
        <v>0</v>
      </c>
      <c r="P31" s="111">
        <f>'2020实际制造费用'!P31+'2020实际管理费用'!P31+'2020实际营业费用'!P31</f>
        <v>0</v>
      </c>
      <c r="Q31" s="111">
        <f>'2020实际制造费用'!Q31+'2020实际管理费用'!Q31+'2020实际营业费用'!Q31</f>
        <v>0</v>
      </c>
      <c r="R31" s="111">
        <f>'2020实际制造费用'!R31+'2020实际管理费用'!R31+'2020实际营业费用'!R31</f>
        <v>0</v>
      </c>
      <c r="S31" s="111">
        <f>'2020实际制造费用'!S31+'2020实际管理费用'!S31+'2020实际营业费用'!S31</f>
        <v>0</v>
      </c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111">
        <f ca="1">SUM('2020实际制造费用'!D32,'2020实际管理费用'!D32,'2020实际营业费用'!D32)</f>
        <v>0</v>
      </c>
      <c r="E32" s="111">
        <f ca="1">SUM('2020实际制造费用'!E32,'2020实际管理费用'!E32,'2020实际营业费用'!E32)</f>
        <v>0</v>
      </c>
      <c r="F32" s="111">
        <f ca="1">SUM('2020实际制造费用'!F32,'2020实际管理费用'!F32,'2020实际营业费用'!F32)</f>
        <v>0</v>
      </c>
      <c r="G32" s="111">
        <f ca="1">SUM('2020实际制造费用'!G32,'2020实际管理费用'!G32,'2020实际营业费用'!G32)</f>
        <v>0</v>
      </c>
      <c r="H32" s="111">
        <f>'2020实际制造费用'!H32+'2020实际管理费用'!H32+'2020实际营业费用'!H32</f>
        <v>0</v>
      </c>
      <c r="I32" s="111">
        <f>'2020实际制造费用'!I32+'2020实际管理费用'!I32+'2020实际营业费用'!I32</f>
        <v>0</v>
      </c>
      <c r="J32" s="111">
        <f>'2020实际制造费用'!J32+'2020实际管理费用'!J32+'2020实际营业费用'!J32</f>
        <v>0</v>
      </c>
      <c r="K32" s="111">
        <f>'2020实际制造费用'!K32+'2020实际管理费用'!K32+'2020实际营业费用'!K32</f>
        <v>0</v>
      </c>
      <c r="L32" s="111">
        <f>'2020实际制造费用'!L32+'2020实际管理费用'!L32+'2020实际营业费用'!L32</f>
        <v>0</v>
      </c>
      <c r="M32" s="111">
        <f>'2020实际制造费用'!M32+'2020实际管理费用'!M32+'2020实际营业费用'!M32</f>
        <v>0</v>
      </c>
      <c r="N32" s="111">
        <f>'2020实际制造费用'!N32+'2020实际管理费用'!N32+'2020实际营业费用'!N32</f>
        <v>0</v>
      </c>
      <c r="O32" s="111">
        <f>'2020实际制造费用'!O32+'2020实际管理费用'!O32+'2020实际营业费用'!O32</f>
        <v>0</v>
      </c>
      <c r="P32" s="111">
        <f>'2020实际制造费用'!P32+'2020实际管理费用'!P32+'2020实际营业费用'!P32</f>
        <v>0</v>
      </c>
      <c r="Q32" s="111">
        <f>'2020实际制造费用'!Q32+'2020实际管理费用'!Q32+'2020实际营业费用'!Q32</f>
        <v>0</v>
      </c>
      <c r="R32" s="111">
        <f>'2020实际制造费用'!R32+'2020实际管理费用'!R32+'2020实际营业费用'!R32</f>
        <v>0</v>
      </c>
      <c r="S32" s="111">
        <f>'2020实际制造费用'!S32+'2020实际管理费用'!S32+'2020实际营业费用'!S32</f>
        <v>0</v>
      </c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111">
        <f ca="1">SUM('2020实际制造费用'!D33,'2020实际管理费用'!D33,'2020实际营业费用'!D33)</f>
        <v>0</v>
      </c>
      <c r="E33" s="111">
        <f ca="1">SUM('2020实际制造费用'!E33,'2020实际管理费用'!E33,'2020实际营业费用'!E33)</f>
        <v>0</v>
      </c>
      <c r="F33" s="111">
        <f ca="1">SUM('2020实际制造费用'!F33,'2020实际管理费用'!F33,'2020实际营业费用'!F33)</f>
        <v>0</v>
      </c>
      <c r="G33" s="111">
        <f ca="1">SUM('2020实际制造费用'!G33,'2020实际管理费用'!G33,'2020实际营业费用'!G33)</f>
        <v>0</v>
      </c>
      <c r="H33" s="111">
        <f>'2020实际制造费用'!H33+'2020实际管理费用'!H33+'2020实际营业费用'!H33</f>
        <v>0</v>
      </c>
      <c r="I33" s="111">
        <f>'2020实际制造费用'!I33+'2020实际管理费用'!I33+'2020实际营业费用'!I33</f>
        <v>0</v>
      </c>
      <c r="J33" s="111">
        <f>'2020实际制造费用'!J33+'2020实际管理费用'!J33+'2020实际营业费用'!J33</f>
        <v>0</v>
      </c>
      <c r="K33" s="111">
        <f>'2020实际制造费用'!K33+'2020实际管理费用'!K33+'2020实际营业费用'!K33</f>
        <v>0</v>
      </c>
      <c r="L33" s="111">
        <f>'2020实际制造费用'!L33+'2020实际管理费用'!L33+'2020实际营业费用'!L33</f>
        <v>0</v>
      </c>
      <c r="M33" s="111">
        <f>'2020实际制造费用'!M33+'2020实际管理费用'!M33+'2020实际营业费用'!M33</f>
        <v>0</v>
      </c>
      <c r="N33" s="111">
        <f>'2020实际制造费用'!N33+'2020实际管理费用'!N33+'2020实际营业费用'!N33</f>
        <v>0</v>
      </c>
      <c r="O33" s="111">
        <f>'2020实际制造费用'!O33+'2020实际管理费用'!O33+'2020实际营业费用'!O33</f>
        <v>0</v>
      </c>
      <c r="P33" s="111">
        <f>'2020实际制造费用'!P33+'2020实际管理费用'!P33+'2020实际营业费用'!P33</f>
        <v>0</v>
      </c>
      <c r="Q33" s="111">
        <f>'2020实际制造费用'!Q33+'2020实际管理费用'!Q33+'2020实际营业费用'!Q33</f>
        <v>0</v>
      </c>
      <c r="R33" s="111">
        <f>'2020实际制造费用'!R33+'2020实际管理费用'!R33+'2020实际营业费用'!R33</f>
        <v>0</v>
      </c>
      <c r="S33" s="111">
        <f>'2020实际制造费用'!S33+'2020实际管理费用'!S33+'2020实际营业费用'!S33</f>
        <v>0</v>
      </c>
      <c r="T33" s="112">
        <f t="shared" si="0"/>
        <v>0</v>
      </c>
      <c r="U33" s="90"/>
    </row>
    <row r="34" spans="1:21" s="15" customFormat="1">
      <c r="A34" s="158"/>
      <c r="B34" s="152" t="s">
        <v>37</v>
      </c>
      <c r="C34" s="45" t="s">
        <v>38</v>
      </c>
      <c r="D34" s="111">
        <f ca="1">SUM('2020实际制造费用'!D34,'2020实际管理费用'!D34,'2020实际营业费用'!D34)</f>
        <v>1486.4</v>
      </c>
      <c r="E34" s="111">
        <f ca="1">SUM('2020实际制造费用'!E34,'2020实际管理费用'!E34,'2020实际营业费用'!E34)</f>
        <v>1486.4</v>
      </c>
      <c r="F34" s="111">
        <f ca="1">SUM('2020实际制造费用'!F34,'2020实际管理费用'!F34,'2020实际营业费用'!F34)</f>
        <v>1486.4</v>
      </c>
      <c r="G34" s="111">
        <f ca="1">SUM('2020实际制造费用'!G34,'2020实际管理费用'!G34,'2020实际营业费用'!G34)</f>
        <v>1486.4</v>
      </c>
      <c r="H34" s="111">
        <f>'2020实际制造费用'!H34+'2020实际管理费用'!H34+'2020实际营业费用'!H34</f>
        <v>1486.4</v>
      </c>
      <c r="I34" s="111">
        <f>'2020实际制造费用'!I34+'2020实际管理费用'!I34+'2020实际营业费用'!I34</f>
        <v>0</v>
      </c>
      <c r="J34" s="111">
        <f>'2020实际制造费用'!J34+'2020实际管理费用'!J34+'2020实际营业费用'!J34</f>
        <v>2375.4</v>
      </c>
      <c r="K34" s="111">
        <f>'2020实际制造费用'!K34+'2020实际管理费用'!K34+'2020实际营业费用'!K34</f>
        <v>1497.09</v>
      </c>
      <c r="L34" s="111">
        <f>'2020实际制造费用'!L34+'2020实际管理费用'!L34+'2020实际营业费用'!L34</f>
        <v>0</v>
      </c>
      <c r="M34" s="111">
        <f>'2020实际制造费用'!M34+'2020实际管理费用'!M34+'2020实际营业费用'!M34</f>
        <v>0</v>
      </c>
      <c r="N34" s="111">
        <f>'2020实际制造费用'!N34+'2020实际管理费用'!N34+'2020实际营业费用'!N34</f>
        <v>0</v>
      </c>
      <c r="O34" s="111">
        <f>'2020实际制造费用'!O34+'2020实际管理费用'!O34+'2020实际营业费用'!O34</f>
        <v>0</v>
      </c>
      <c r="P34" s="111">
        <f>'2020实际制造费用'!P34+'2020实际管理费用'!P34+'2020实际营业费用'!P34</f>
        <v>0</v>
      </c>
      <c r="Q34" s="111">
        <f>'2020实际制造费用'!Q34+'2020实际管理费用'!Q34+'2020实际营业费用'!Q34</f>
        <v>0</v>
      </c>
      <c r="R34" s="111">
        <f>'2020实际制造费用'!R34+'2020实际管理费用'!R34+'2020实际营业费用'!R34</f>
        <v>0</v>
      </c>
      <c r="S34" s="111">
        <f>'2020实际制造费用'!S34+'2020实际管理费用'!S34+'2020实际营业费用'!S34</f>
        <v>0</v>
      </c>
      <c r="T34" s="112">
        <f t="shared" si="0"/>
        <v>5358.89</v>
      </c>
      <c r="U34" s="90"/>
    </row>
    <row r="35" spans="1:21" s="15" customFormat="1">
      <c r="A35" s="158"/>
      <c r="B35" s="152"/>
      <c r="C35" s="45" t="s">
        <v>39</v>
      </c>
      <c r="D35" s="111">
        <f ca="1">SUM('2020实际制造费用'!D35,'2020实际管理费用'!D35,'2020实际营业费用'!D35)</f>
        <v>0</v>
      </c>
      <c r="E35" s="111">
        <f ca="1">SUM('2020实际制造费用'!E35,'2020实际管理费用'!E35,'2020实际营业费用'!E35)</f>
        <v>0</v>
      </c>
      <c r="F35" s="111">
        <f ca="1">SUM('2020实际制造费用'!F35,'2020实际管理费用'!F35,'2020实际营业费用'!F35)</f>
        <v>0</v>
      </c>
      <c r="G35" s="111">
        <f ca="1">SUM('2020实际制造费用'!G35,'2020实际管理费用'!G35,'2020实际营业费用'!G35)</f>
        <v>0</v>
      </c>
      <c r="H35" s="111">
        <f>'2020实际制造费用'!H35+'2020实际管理费用'!H35+'2020实际营业费用'!H35</f>
        <v>0</v>
      </c>
      <c r="I35" s="111">
        <f>'2020实际制造费用'!I35+'2020实际管理费用'!I35+'2020实际营业费用'!I35</f>
        <v>0</v>
      </c>
      <c r="J35" s="111">
        <f>'2020实际制造费用'!J35+'2020实际管理费用'!J35+'2020实际营业费用'!J35</f>
        <v>0</v>
      </c>
      <c r="K35" s="111">
        <f>'2020实际制造费用'!K35+'2020实际管理费用'!K35+'2020实际营业费用'!K35</f>
        <v>0</v>
      </c>
      <c r="L35" s="111">
        <f>'2020实际制造费用'!L35+'2020实际管理费用'!L35+'2020实际营业费用'!L35</f>
        <v>0</v>
      </c>
      <c r="M35" s="111">
        <f>'2020实际制造费用'!M35+'2020实际管理费用'!M35+'2020实际营业费用'!M35</f>
        <v>0</v>
      </c>
      <c r="N35" s="111">
        <f>'2020实际制造费用'!N35+'2020实际管理费用'!N35+'2020实际营业费用'!N35</f>
        <v>0</v>
      </c>
      <c r="O35" s="111">
        <f>'2020实际制造费用'!O35+'2020实际管理费用'!O35+'2020实际营业费用'!O35</f>
        <v>0</v>
      </c>
      <c r="P35" s="111">
        <f>'2020实际制造费用'!P35+'2020实际管理费用'!P35+'2020实际营业费用'!P35</f>
        <v>0</v>
      </c>
      <c r="Q35" s="111">
        <f>'2020实际制造费用'!Q35+'2020实际管理费用'!Q35+'2020实际营业费用'!Q35</f>
        <v>0</v>
      </c>
      <c r="R35" s="111">
        <f>'2020实际制造费用'!R35+'2020实际管理费用'!R35+'2020实际营业费用'!R35</f>
        <v>0</v>
      </c>
      <c r="S35" s="111">
        <f>'2020实际制造费用'!S35+'2020实际管理费用'!S35+'2020实际营业费用'!S35</f>
        <v>0</v>
      </c>
      <c r="T35" s="112">
        <f t="shared" si="0"/>
        <v>0</v>
      </c>
      <c r="U35" s="90"/>
    </row>
    <row r="36" spans="1:21" s="15" customFormat="1">
      <c r="A36" s="158"/>
      <c r="B36" s="46" t="s">
        <v>157</v>
      </c>
      <c r="C36" s="45" t="s">
        <v>40</v>
      </c>
      <c r="D36" s="111">
        <f ca="1">SUM('2020实际制造费用'!D36,'2020实际管理费用'!D36,'2020实际营业费用'!D36)</f>
        <v>0</v>
      </c>
      <c r="E36" s="111">
        <f ca="1">SUM('2020实际制造费用'!E36,'2020实际管理费用'!E36,'2020实际营业费用'!E36)</f>
        <v>0</v>
      </c>
      <c r="F36" s="111">
        <f ca="1">SUM('2020实际制造费用'!F36,'2020实际管理费用'!F36,'2020实际营业费用'!F36)</f>
        <v>0</v>
      </c>
      <c r="G36" s="111">
        <f ca="1">SUM('2020实际制造费用'!G36,'2020实际管理费用'!G36,'2020实际营业费用'!G36)</f>
        <v>0</v>
      </c>
      <c r="H36" s="111">
        <f>'2020实际制造费用'!H36+'2020实际管理费用'!H36+'2020实际营业费用'!H36</f>
        <v>0</v>
      </c>
      <c r="I36" s="111">
        <f>'2020实际制造费用'!I36+'2020实际管理费用'!I36+'2020实际营业费用'!I36</f>
        <v>0</v>
      </c>
      <c r="J36" s="111">
        <f>'2020实际制造费用'!J36+'2020实际管理费用'!J36+'2020实际营业费用'!J36</f>
        <v>0</v>
      </c>
      <c r="K36" s="111">
        <f>'2020实际制造费用'!K36+'2020实际管理费用'!K36+'2020实际营业费用'!K36</f>
        <v>0</v>
      </c>
      <c r="L36" s="111">
        <f>'2020实际制造费用'!L36+'2020实际管理费用'!L36+'2020实际营业费用'!L36</f>
        <v>0</v>
      </c>
      <c r="M36" s="111">
        <f>'2020实际制造费用'!M36+'2020实际管理费用'!M36+'2020实际营业费用'!M36</f>
        <v>0</v>
      </c>
      <c r="N36" s="111">
        <f>'2020实际制造费用'!N36+'2020实际管理费用'!N36+'2020实际营业费用'!N36</f>
        <v>0</v>
      </c>
      <c r="O36" s="111">
        <f>'2020实际制造费用'!O36+'2020实际管理费用'!O36+'2020实际营业费用'!O36</f>
        <v>0</v>
      </c>
      <c r="P36" s="111">
        <f>'2020实际制造费用'!P36+'2020实际管理费用'!P36+'2020实际营业费用'!P36</f>
        <v>0</v>
      </c>
      <c r="Q36" s="111">
        <f>'2020实际制造费用'!Q36+'2020实际管理费用'!Q36+'2020实际营业费用'!Q36</f>
        <v>0</v>
      </c>
      <c r="R36" s="111">
        <f>'2020实际制造费用'!R36+'2020实际管理费用'!R36+'2020实际营业费用'!R36</f>
        <v>0</v>
      </c>
      <c r="S36" s="111">
        <f>'2020实际制造费用'!S36+'2020实际管理费用'!S36+'2020实际营业费用'!S36</f>
        <v>0</v>
      </c>
      <c r="T36" s="112">
        <f t="shared" si="0"/>
        <v>0</v>
      </c>
      <c r="U36" s="90"/>
    </row>
    <row r="37" spans="1:21" s="15" customFormat="1">
      <c r="A37" s="158"/>
      <c r="B37" s="46" t="s">
        <v>41</v>
      </c>
      <c r="C37" s="45" t="s">
        <v>42</v>
      </c>
      <c r="D37" s="111">
        <f ca="1">SUM('2020实际制造费用'!D37,'2020实际管理费用'!D37,'2020实际营业费用'!D37)</f>
        <v>9819</v>
      </c>
      <c r="E37" s="111">
        <f ca="1">SUM('2020实际制造费用'!E37,'2020实际管理费用'!E37,'2020实际营业费用'!E37)</f>
        <v>9819</v>
      </c>
      <c r="F37" s="111">
        <f ca="1">SUM('2020实际制造费用'!F37,'2020实际管理费用'!F37,'2020实际营业费用'!F37)</f>
        <v>9819</v>
      </c>
      <c r="G37" s="111">
        <f ca="1">SUM('2020实际制造费用'!G37,'2020实际管理费用'!G37,'2020实际营业费用'!G37)</f>
        <v>9819</v>
      </c>
      <c r="H37" s="111">
        <f>'2020实际制造费用'!H37+'2020实际管理费用'!H37+'2020实际营业费用'!H37</f>
        <v>9819</v>
      </c>
      <c r="I37" s="111">
        <f>'2020实际制造费用'!I37+'2020实际管理费用'!I37+'2020实际营业费用'!I37</f>
        <v>420</v>
      </c>
      <c r="J37" s="111">
        <f>'2020实际制造费用'!J37+'2020实际管理费用'!J37+'2020实际营业费用'!J37</f>
        <v>6080</v>
      </c>
      <c r="K37" s="111">
        <f>'2020实际制造费用'!K37+'2020实际管理费用'!K37+'2020实际营业费用'!K37</f>
        <v>-24.289999999999964</v>
      </c>
      <c r="L37" s="111">
        <f>'2020实际制造费用'!L37+'2020实际管理费用'!L37+'2020实际营业费用'!L37</f>
        <v>0</v>
      </c>
      <c r="M37" s="111">
        <f>'2020实际制造费用'!M37+'2020实际管理费用'!M37+'2020实际营业费用'!M37</f>
        <v>0</v>
      </c>
      <c r="N37" s="111">
        <f>'2020实际制造费用'!N37+'2020实际管理费用'!N37+'2020实际营业费用'!N37</f>
        <v>0</v>
      </c>
      <c r="O37" s="111">
        <f>'2020实际制造费用'!O37+'2020实际管理费用'!O37+'2020实际营业费用'!O37</f>
        <v>0</v>
      </c>
      <c r="P37" s="111">
        <f>'2020实际制造费用'!P37+'2020实际管理费用'!P37+'2020实际营业费用'!P37</f>
        <v>0</v>
      </c>
      <c r="Q37" s="111">
        <f>'2020实际制造费用'!Q37+'2020实际管理费用'!Q37+'2020实际营业费用'!Q37</f>
        <v>0</v>
      </c>
      <c r="R37" s="111">
        <f>'2020实际制造费用'!R37+'2020实际管理费用'!R37+'2020实际营业费用'!R37</f>
        <v>0</v>
      </c>
      <c r="S37" s="111">
        <f>'2020实际制造费用'!S37+'2020实际管理费用'!S37+'2020实际营业费用'!S37</f>
        <v>0</v>
      </c>
      <c r="T37" s="112">
        <f t="shared" si="0"/>
        <v>16294.71</v>
      </c>
      <c r="U37" s="90"/>
    </row>
    <row r="38" spans="1:21" s="15" customFormat="1">
      <c r="A38" s="158"/>
      <c r="B38" s="152" t="s">
        <v>158</v>
      </c>
      <c r="C38" s="45" t="s">
        <v>43</v>
      </c>
      <c r="D38" s="111">
        <f ca="1">SUM('2020实际制造费用'!D38,'2020实际管理费用'!D38,'2020实际营业费用'!D38)</f>
        <v>0</v>
      </c>
      <c r="E38" s="111">
        <f ca="1">SUM('2020实际制造费用'!E38,'2020实际管理费用'!E38,'2020实际营业费用'!E38)</f>
        <v>0</v>
      </c>
      <c r="F38" s="111">
        <f ca="1">SUM('2020实际制造费用'!F38,'2020实际管理费用'!F38,'2020实际营业费用'!F38)</f>
        <v>0</v>
      </c>
      <c r="G38" s="111">
        <f ca="1">SUM('2020实际制造费用'!G38,'2020实际管理费用'!G38,'2020实际营业费用'!G38)</f>
        <v>0</v>
      </c>
      <c r="H38" s="111">
        <f>'2020实际制造费用'!H38+'2020实际管理费用'!H38+'2020实际营业费用'!H38</f>
        <v>0</v>
      </c>
      <c r="I38" s="111">
        <f>'2020实际制造费用'!I38+'2020实际管理费用'!I38+'2020实际营业费用'!I38</f>
        <v>0</v>
      </c>
      <c r="J38" s="111">
        <f>'2020实际制造费用'!J38+'2020实际管理费用'!J38+'2020实际营业费用'!J38</f>
        <v>0</v>
      </c>
      <c r="K38" s="111">
        <f>'2020实际制造费用'!K38+'2020实际管理费用'!K38+'2020实际营业费用'!K38</f>
        <v>0</v>
      </c>
      <c r="L38" s="111">
        <f>'2020实际制造费用'!L38+'2020实际管理费用'!L38+'2020实际营业费用'!L38</f>
        <v>0</v>
      </c>
      <c r="M38" s="111">
        <f>'2020实际制造费用'!M38+'2020实际管理费用'!M38+'2020实际营业费用'!M38</f>
        <v>0</v>
      </c>
      <c r="N38" s="111">
        <f>'2020实际制造费用'!N38+'2020实际管理费用'!N38+'2020实际营业费用'!N38</f>
        <v>0</v>
      </c>
      <c r="O38" s="111">
        <f>'2020实际制造费用'!O38+'2020实际管理费用'!O38+'2020实际营业费用'!O38</f>
        <v>0</v>
      </c>
      <c r="P38" s="111">
        <f>'2020实际制造费用'!P38+'2020实际管理费用'!P38+'2020实际营业费用'!P38</f>
        <v>0</v>
      </c>
      <c r="Q38" s="111">
        <f>'2020实际制造费用'!Q38+'2020实际管理费用'!Q38+'2020实际营业费用'!Q38</f>
        <v>0</v>
      </c>
      <c r="R38" s="111">
        <f>'2020实际制造费用'!R38+'2020实际管理费用'!R38+'2020实际营业费用'!R38</f>
        <v>0</v>
      </c>
      <c r="S38" s="111">
        <f>'2020实际制造费用'!S38+'2020实际管理费用'!S38+'2020实际营业费用'!S38</f>
        <v>0</v>
      </c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111">
        <f ca="1">SUM('2020实际制造费用'!D39,'2020实际管理费用'!D39,'2020实际营业费用'!D39)</f>
        <v>0</v>
      </c>
      <c r="E39" s="111">
        <f ca="1">SUM('2020实际制造费用'!E39,'2020实际管理费用'!E39,'2020实际营业费用'!E39)</f>
        <v>0</v>
      </c>
      <c r="F39" s="111">
        <f ca="1">SUM('2020实际制造费用'!F39,'2020实际管理费用'!F39,'2020实际营业费用'!F39)</f>
        <v>0</v>
      </c>
      <c r="G39" s="111">
        <f ca="1">SUM('2020实际制造费用'!G39,'2020实际管理费用'!G39,'2020实际营业费用'!G39)</f>
        <v>0</v>
      </c>
      <c r="H39" s="111">
        <f>'2020实际制造费用'!H39+'2020实际管理费用'!H39+'2020实际营业费用'!H39</f>
        <v>0</v>
      </c>
      <c r="I39" s="111">
        <f>'2020实际制造费用'!I39+'2020实际管理费用'!I39+'2020实际营业费用'!I39</f>
        <v>0</v>
      </c>
      <c r="J39" s="111">
        <f>'2020实际制造费用'!J39+'2020实际管理费用'!J39+'2020实际营业费用'!J39</f>
        <v>0</v>
      </c>
      <c r="K39" s="111">
        <f>'2020实际制造费用'!K39+'2020实际管理费用'!K39+'2020实际营业费用'!K39</f>
        <v>0</v>
      </c>
      <c r="L39" s="111">
        <f>'2020实际制造费用'!L39+'2020实际管理费用'!L39+'2020实际营业费用'!L39</f>
        <v>0</v>
      </c>
      <c r="M39" s="111">
        <f>'2020实际制造费用'!M39+'2020实际管理费用'!M39+'2020实际营业费用'!M39</f>
        <v>0</v>
      </c>
      <c r="N39" s="111">
        <f>'2020实际制造费用'!N39+'2020实际管理费用'!N39+'2020实际营业费用'!N39</f>
        <v>0</v>
      </c>
      <c r="O39" s="111">
        <f>'2020实际制造费用'!O39+'2020实际管理费用'!O39+'2020实际营业费用'!O39</f>
        <v>0</v>
      </c>
      <c r="P39" s="111">
        <f>'2020实际制造费用'!P39+'2020实际管理费用'!P39+'2020实际营业费用'!P39</f>
        <v>0</v>
      </c>
      <c r="Q39" s="111">
        <f>'2020实际制造费用'!Q39+'2020实际管理费用'!Q39+'2020实际营业费用'!Q39</f>
        <v>0</v>
      </c>
      <c r="R39" s="111">
        <f>'2020实际制造费用'!R39+'2020实际管理费用'!R39+'2020实际营业费用'!R39</f>
        <v>0</v>
      </c>
      <c r="S39" s="111">
        <f>'2020实际制造费用'!S39+'2020实际管理费用'!S39+'2020实际营业费用'!S39</f>
        <v>0</v>
      </c>
      <c r="T39" s="112">
        <f t="shared" si="0"/>
        <v>0</v>
      </c>
      <c r="U39" s="90"/>
    </row>
    <row r="40" spans="1:21" s="15" customFormat="1">
      <c r="A40" s="158"/>
      <c r="B40" s="46" t="s">
        <v>45</v>
      </c>
      <c r="C40" s="45" t="s">
        <v>46</v>
      </c>
      <c r="D40" s="111">
        <f ca="1">SUM('2020实际制造费用'!D40,'2020实际管理费用'!D40,'2020实际营业费用'!D40)</f>
        <v>0</v>
      </c>
      <c r="E40" s="111">
        <f ca="1">SUM('2020实际制造费用'!E40,'2020实际管理费用'!E40,'2020实际营业费用'!E40)</f>
        <v>0</v>
      </c>
      <c r="F40" s="111">
        <f ca="1">SUM('2020实际制造费用'!F40,'2020实际管理费用'!F40,'2020实际营业费用'!F40)</f>
        <v>0</v>
      </c>
      <c r="G40" s="111">
        <f ca="1">SUM('2020实际制造费用'!G40,'2020实际管理费用'!G40,'2020实际营业费用'!G40)</f>
        <v>0</v>
      </c>
      <c r="H40" s="111">
        <f>'2020实际制造费用'!H40+'2020实际管理费用'!H40+'2020实际营业费用'!H40</f>
        <v>0</v>
      </c>
      <c r="I40" s="111">
        <f>'2020实际制造费用'!I40+'2020实际管理费用'!I40+'2020实际营业费用'!I40</f>
        <v>0</v>
      </c>
      <c r="J40" s="111">
        <f>'2020实际制造费用'!J40+'2020实际管理费用'!J40+'2020实际营业费用'!J40</f>
        <v>0</v>
      </c>
      <c r="K40" s="111">
        <f>'2020实际制造费用'!K40+'2020实际管理费用'!K40+'2020实际营业费用'!K40</f>
        <v>0</v>
      </c>
      <c r="L40" s="111">
        <f>'2020实际制造费用'!L40+'2020实际管理费用'!L40+'2020实际营业费用'!L40</f>
        <v>0</v>
      </c>
      <c r="M40" s="111">
        <f>'2020实际制造费用'!M40+'2020实际管理费用'!M40+'2020实际营业费用'!M40</f>
        <v>0</v>
      </c>
      <c r="N40" s="111">
        <f>'2020实际制造费用'!N40+'2020实际管理费用'!N40+'2020实际营业费用'!N40</f>
        <v>0</v>
      </c>
      <c r="O40" s="111">
        <f>'2020实际制造费用'!O40+'2020实际管理费用'!O40+'2020实际营业费用'!O40</f>
        <v>0</v>
      </c>
      <c r="P40" s="111">
        <f>'2020实际制造费用'!P40+'2020实际管理费用'!P40+'2020实际营业费用'!P40</f>
        <v>0</v>
      </c>
      <c r="Q40" s="111">
        <f>'2020实际制造费用'!Q40+'2020实际管理费用'!Q40+'2020实际营业费用'!Q40</f>
        <v>0</v>
      </c>
      <c r="R40" s="111">
        <f>'2020实际制造费用'!R40+'2020实际管理费用'!R40+'2020实际营业费用'!R40</f>
        <v>0</v>
      </c>
      <c r="S40" s="111">
        <f>'2020实际制造费用'!S40+'2020实际管理费用'!S40+'2020实际营业费用'!S40</f>
        <v>0</v>
      </c>
      <c r="T40" s="112">
        <f t="shared" si="0"/>
        <v>0</v>
      </c>
      <c r="U40" s="90"/>
    </row>
    <row r="41" spans="1:21" s="15" customFormat="1">
      <c r="A41" s="159" t="s">
        <v>47</v>
      </c>
      <c r="B41" s="47" t="s">
        <v>159</v>
      </c>
      <c r="C41" s="45" t="s">
        <v>421</v>
      </c>
      <c r="D41" s="111">
        <f ca="1">SUM('2020实际制造费用'!D41,'2020实际管理费用'!D41,'2020实际营业费用'!D41)</f>
        <v>125255.41</v>
      </c>
      <c r="E41" s="111">
        <f ca="1">SUM('2020实际制造费用'!E41,'2020实际管理费用'!E41,'2020实际营业费用'!E41)</f>
        <v>125255.41</v>
      </c>
      <c r="F41" s="111">
        <f ca="1">SUM('2020实际制造费用'!F41,'2020实际管理费用'!F41,'2020实际营业费用'!F41)</f>
        <v>125255.41</v>
      </c>
      <c r="G41" s="111">
        <f ca="1">SUM('2020实际制造费用'!G41,'2020实际管理费用'!G41,'2020实际营业费用'!G41)</f>
        <v>0</v>
      </c>
      <c r="H41" s="111">
        <f>'2020实际制造费用'!H41+'2020实际管理费用'!H41+'2020实际营业费用'!H41</f>
        <v>125255.41</v>
      </c>
      <c r="I41" s="111">
        <f>'2020实际制造费用'!I41+'2020实际管理费用'!I41+'2020实际营业费用'!I41</f>
        <v>9831.26</v>
      </c>
      <c r="J41" s="111">
        <f>'2020实际制造费用'!J41+'2020实际管理费用'!J41+'2020实际营业费用'!J41</f>
        <v>125957.2</v>
      </c>
      <c r="K41" s="111">
        <f>'2020实际制造费用'!K41+'2020实际管理费用'!K41+'2020实际营业费用'!K41</f>
        <v>127697.89</v>
      </c>
      <c r="L41" s="111">
        <f>'2020实际制造费用'!L41+'2020实际管理费用'!L41+'2020实际营业费用'!L41</f>
        <v>0</v>
      </c>
      <c r="M41" s="111">
        <f>'2020实际制造费用'!M41+'2020实际管理费用'!M41+'2020实际营业费用'!M41</f>
        <v>0</v>
      </c>
      <c r="N41" s="111">
        <f>'2020实际制造费用'!N41+'2020实际管理费用'!N41+'2020实际营业费用'!N41</f>
        <v>0</v>
      </c>
      <c r="O41" s="111">
        <f>'2020实际制造费用'!O41+'2020实际管理费用'!O41+'2020实际营业费用'!O41</f>
        <v>0</v>
      </c>
      <c r="P41" s="111">
        <f>'2020实际制造费用'!P41+'2020实际管理费用'!P41+'2020实际营业费用'!P41</f>
        <v>0</v>
      </c>
      <c r="Q41" s="111">
        <f>'2020实际制造费用'!Q41+'2020实际管理费用'!Q41+'2020实际营业费用'!Q41</f>
        <v>0</v>
      </c>
      <c r="R41" s="111">
        <f>'2020实际制造费用'!R41+'2020实际管理费用'!R41+'2020实际营业费用'!R41</f>
        <v>0</v>
      </c>
      <c r="S41" s="111">
        <f>'2020实际制造费用'!S41+'2020实际管理费用'!S41+'2020实际营业费用'!S41</f>
        <v>0</v>
      </c>
      <c r="T41" s="112">
        <f t="shared" si="0"/>
        <v>388741.76</v>
      </c>
      <c r="U41" s="90"/>
    </row>
    <row r="42" spans="1:21" s="15" customFormat="1">
      <c r="A42" s="159"/>
      <c r="B42" s="46" t="s">
        <v>160</v>
      </c>
      <c r="C42" s="48" t="s">
        <v>422</v>
      </c>
      <c r="D42" s="111">
        <f ca="1">SUM('2020实际制造费用'!D42,'2020实际管理费用'!D42,'2020实际营业费用'!D42)</f>
        <v>876.11</v>
      </c>
      <c r="E42" s="111">
        <f ca="1">SUM('2020实际制造费用'!E42,'2020实际管理费用'!E42,'2020实际营业费用'!E42)</f>
        <v>876.11</v>
      </c>
      <c r="F42" s="111">
        <f ca="1">SUM('2020实际制造费用'!F42,'2020实际管理费用'!F42,'2020实际营业费用'!F42)</f>
        <v>876.11</v>
      </c>
      <c r="G42" s="111">
        <f ca="1">SUM('2020实际制造费用'!G42,'2020实际管理费用'!G42,'2020实际营业费用'!G42)</f>
        <v>0</v>
      </c>
      <c r="H42" s="111">
        <f>'2020实际制造费用'!H42+'2020实际管理费用'!H42+'2020实际营业费用'!H42</f>
        <v>876.11</v>
      </c>
      <c r="I42" s="111">
        <f>'2020实际制造费用'!I42+'2020实际管理费用'!I42+'2020实际营业费用'!I42</f>
        <v>15929.2</v>
      </c>
      <c r="J42" s="111">
        <f>'2020实际制造费用'!J42+'2020实际管理费用'!J42+'2020实际营业费用'!J42</f>
        <v>21309.74</v>
      </c>
      <c r="K42" s="111">
        <f>'2020实际制造费用'!K42+'2020实际管理费用'!K42+'2020实际营业费用'!K42</f>
        <v>-98990.98</v>
      </c>
      <c r="L42" s="111">
        <f>'2020实际制造费用'!L42+'2020实际管理费用'!L42+'2020实际营业费用'!L42</f>
        <v>0</v>
      </c>
      <c r="M42" s="111">
        <f>'2020实际制造费用'!M42+'2020实际管理费用'!M42+'2020实际营业费用'!M42</f>
        <v>0</v>
      </c>
      <c r="N42" s="111">
        <f>'2020实际制造费用'!N42+'2020实际管理费用'!N42+'2020实际营业费用'!N42</f>
        <v>0</v>
      </c>
      <c r="O42" s="111">
        <f>'2020实际制造费用'!O42+'2020实际管理费用'!O42+'2020实际营业费用'!O42</f>
        <v>0</v>
      </c>
      <c r="P42" s="111">
        <f>'2020实际制造费用'!P42+'2020实际管理费用'!P42+'2020实际营业费用'!P42</f>
        <v>0</v>
      </c>
      <c r="Q42" s="111">
        <f>'2020实际制造费用'!Q42+'2020实际管理费用'!Q42+'2020实际营业费用'!Q42</f>
        <v>0</v>
      </c>
      <c r="R42" s="111">
        <f>'2020实际制造费用'!R42+'2020实际管理费用'!R42+'2020实际营业费用'!R42</f>
        <v>0</v>
      </c>
      <c r="S42" s="111">
        <f>'2020实际制造费用'!S42+'2020实际管理费用'!S42+'2020实际营业费用'!S42</f>
        <v>0</v>
      </c>
      <c r="T42" s="112">
        <f t="shared" si="0"/>
        <v>-60875.929999999993</v>
      </c>
      <c r="U42" s="90"/>
    </row>
    <row r="43" spans="1:21" s="15" customFormat="1">
      <c r="A43" s="159"/>
      <c r="B43" s="46" t="s">
        <v>161</v>
      </c>
      <c r="C43" s="48" t="s">
        <v>48</v>
      </c>
      <c r="D43" s="111">
        <f ca="1">SUM('2020实际制造费用'!D43,'2020实际管理费用'!D43,'2020实际营业费用'!D43)</f>
        <v>0</v>
      </c>
      <c r="E43" s="111">
        <f ca="1">SUM('2020实际制造费用'!E43,'2020实际管理费用'!E43,'2020实际营业费用'!E43)</f>
        <v>0</v>
      </c>
      <c r="F43" s="111">
        <f ca="1">SUM('2020实际制造费用'!F43,'2020实际管理费用'!F43,'2020实际营业费用'!F43)</f>
        <v>0</v>
      </c>
      <c r="G43" s="111">
        <f ca="1">SUM('2020实际制造费用'!G43,'2020实际管理费用'!G43,'2020实际营业费用'!G43)</f>
        <v>0</v>
      </c>
      <c r="H43" s="111">
        <f>'2020实际制造费用'!H43+'2020实际管理费用'!H43+'2020实际营业费用'!H43</f>
        <v>0</v>
      </c>
      <c r="I43" s="111">
        <f>'2020实际制造费用'!I43+'2020实际管理费用'!I43+'2020实际营业费用'!I43</f>
        <v>0</v>
      </c>
      <c r="J43" s="111">
        <f>'2020实际制造费用'!J43+'2020实际管理费用'!J43+'2020实际营业费用'!J43</f>
        <v>0</v>
      </c>
      <c r="K43" s="111">
        <f>'2020实际制造费用'!K43+'2020实际管理费用'!K43+'2020实际营业费用'!K43</f>
        <v>0</v>
      </c>
      <c r="L43" s="111">
        <f>'2020实际制造费用'!L43+'2020实际管理费用'!L43+'2020实际营业费用'!L43</f>
        <v>0</v>
      </c>
      <c r="M43" s="111">
        <f>'2020实际制造费用'!M43+'2020实际管理费用'!M43+'2020实际营业费用'!M43</f>
        <v>0</v>
      </c>
      <c r="N43" s="111">
        <f>'2020实际制造费用'!N43+'2020实际管理费用'!N43+'2020实际营业费用'!N43</f>
        <v>0</v>
      </c>
      <c r="O43" s="111">
        <f>'2020实际制造费用'!O43+'2020实际管理费用'!O43+'2020实际营业费用'!O43</f>
        <v>0</v>
      </c>
      <c r="P43" s="111">
        <f>'2020实际制造费用'!P43+'2020实际管理费用'!P43+'2020实际营业费用'!P43</f>
        <v>0</v>
      </c>
      <c r="Q43" s="111">
        <f>'2020实际制造费用'!Q43+'2020实际管理费用'!Q43+'2020实际营业费用'!Q43</f>
        <v>0</v>
      </c>
      <c r="R43" s="111">
        <f>'2020实际制造费用'!R43+'2020实际管理费用'!R43+'2020实际营业费用'!R43</f>
        <v>0</v>
      </c>
      <c r="S43" s="111">
        <f>'2020实际制造费用'!S43+'2020实际管理费用'!S43+'2020实际营业费用'!S43</f>
        <v>0</v>
      </c>
      <c r="T43" s="112">
        <f t="shared" si="0"/>
        <v>0</v>
      </c>
      <c r="U43" s="90"/>
    </row>
    <row r="44" spans="1:21" s="15" customFormat="1">
      <c r="A44" s="159"/>
      <c r="B44" s="152" t="s">
        <v>49</v>
      </c>
      <c r="C44" s="48" t="s">
        <v>50</v>
      </c>
      <c r="D44" s="111">
        <f ca="1">SUM('2020实际制造费用'!D44,'2020实际管理费用'!D44,'2020实际营业费用'!D44)</f>
        <v>0</v>
      </c>
      <c r="E44" s="111">
        <f ca="1">SUM('2020实际制造费用'!E44,'2020实际管理费用'!E44,'2020实际营业费用'!E44)</f>
        <v>0</v>
      </c>
      <c r="F44" s="111">
        <f ca="1">SUM('2020实际制造费用'!F44,'2020实际管理费用'!F44,'2020实际营业费用'!F44)</f>
        <v>0</v>
      </c>
      <c r="G44" s="111">
        <f ca="1">SUM('2020实际制造费用'!G44,'2020实际管理费用'!G44,'2020实际营业费用'!G44)</f>
        <v>0</v>
      </c>
      <c r="H44" s="111">
        <f>'2020实际制造费用'!H44+'2020实际管理费用'!H44+'2020实际营业费用'!H44</f>
        <v>0</v>
      </c>
      <c r="I44" s="111">
        <f>'2020实际制造费用'!I44+'2020实际管理费用'!I44+'2020实际营业费用'!I44</f>
        <v>0</v>
      </c>
      <c r="J44" s="111">
        <f>'2020实际制造费用'!J44+'2020实际管理费用'!J44+'2020实际营业费用'!J44</f>
        <v>0</v>
      </c>
      <c r="K44" s="111">
        <f>'2020实际制造费用'!K44+'2020实际管理费用'!K44+'2020实际营业费用'!K44</f>
        <v>51882.59</v>
      </c>
      <c r="L44" s="111">
        <f>'2020实际制造费用'!L44+'2020实际管理费用'!L44+'2020实际营业费用'!L44</f>
        <v>0</v>
      </c>
      <c r="M44" s="111">
        <f>'2020实际制造费用'!M44+'2020实际管理费用'!M44+'2020实际营业费用'!M44</f>
        <v>0</v>
      </c>
      <c r="N44" s="111">
        <f>'2020实际制造费用'!N44+'2020实际管理费用'!N44+'2020实际营业费用'!N44</f>
        <v>0</v>
      </c>
      <c r="O44" s="111">
        <f>'2020实际制造费用'!O44+'2020实际管理费用'!O44+'2020实际营业费用'!O44</f>
        <v>0</v>
      </c>
      <c r="P44" s="111">
        <f>'2020实际制造费用'!P44+'2020实际管理费用'!P44+'2020实际营业费用'!P44</f>
        <v>0</v>
      </c>
      <c r="Q44" s="111">
        <f>'2020实际制造费用'!Q44+'2020实际管理费用'!Q44+'2020实际营业费用'!Q44</f>
        <v>0</v>
      </c>
      <c r="R44" s="111">
        <f>'2020实际制造费用'!R44+'2020实际管理费用'!R44+'2020实际营业费用'!R44</f>
        <v>0</v>
      </c>
      <c r="S44" s="111">
        <f>'2020实际制造费用'!S44+'2020实际管理费用'!S44+'2020实际营业费用'!S44</f>
        <v>0</v>
      </c>
      <c r="T44" s="112">
        <f t="shared" si="0"/>
        <v>51882.59</v>
      </c>
      <c r="U44" s="90"/>
    </row>
    <row r="45" spans="1:21" s="15" customFormat="1">
      <c r="A45" s="159"/>
      <c r="B45" s="152"/>
      <c r="C45" s="48" t="s">
        <v>423</v>
      </c>
      <c r="D45" s="111">
        <f ca="1">SUM('2020实际制造费用'!D45,'2020实际管理费用'!D45,'2020实际营业费用'!D45)</f>
        <v>0</v>
      </c>
      <c r="E45" s="111">
        <f ca="1">SUM('2020实际制造费用'!E45,'2020实际管理费用'!E45,'2020实际营业费用'!E45)</f>
        <v>0</v>
      </c>
      <c r="F45" s="111">
        <f ca="1">SUM('2020实际制造费用'!F45,'2020实际管理费用'!F45,'2020实际营业费用'!F45)</f>
        <v>0</v>
      </c>
      <c r="G45" s="111">
        <f ca="1">SUM('2020实际制造费用'!G45,'2020实际管理费用'!G45,'2020实际营业费用'!G45)</f>
        <v>0</v>
      </c>
      <c r="H45" s="111">
        <f>'2020实际制造费用'!H45+'2020实际管理费用'!H45+'2020实际营业费用'!H45</f>
        <v>0</v>
      </c>
      <c r="I45" s="111">
        <f>'2020实际制造费用'!I45+'2020实际管理费用'!I45+'2020实际营业费用'!I45</f>
        <v>0</v>
      </c>
      <c r="J45" s="111">
        <f>'2020实际制造费用'!J45+'2020实际管理费用'!J45+'2020实际营业费用'!J45</f>
        <v>0</v>
      </c>
      <c r="K45" s="111">
        <f>'2020实际制造费用'!K45+'2020实际管理费用'!K45+'2020实际营业费用'!K45</f>
        <v>0</v>
      </c>
      <c r="L45" s="111">
        <f>'2020实际制造费用'!L45+'2020实际管理费用'!L45+'2020实际营业费用'!L45</f>
        <v>0</v>
      </c>
      <c r="M45" s="111">
        <f>'2020实际制造费用'!M45+'2020实际管理费用'!M45+'2020实际营业费用'!M45</f>
        <v>0</v>
      </c>
      <c r="N45" s="111">
        <f>'2020实际制造费用'!N45+'2020实际管理费用'!N45+'2020实际营业费用'!N45</f>
        <v>0</v>
      </c>
      <c r="O45" s="111">
        <f>'2020实际制造费用'!O45+'2020实际管理费用'!O45+'2020实际营业费用'!O45</f>
        <v>0</v>
      </c>
      <c r="P45" s="111">
        <f>'2020实际制造费用'!P45+'2020实际管理费用'!P45+'2020实际营业费用'!P45</f>
        <v>0</v>
      </c>
      <c r="Q45" s="111">
        <f>'2020实际制造费用'!Q45+'2020实际管理费用'!Q45+'2020实际营业费用'!Q45</f>
        <v>0</v>
      </c>
      <c r="R45" s="111">
        <f>'2020实际制造费用'!R45+'2020实际管理费用'!R45+'2020实际营业费用'!R45</f>
        <v>0</v>
      </c>
      <c r="S45" s="111">
        <f>'2020实际制造费用'!S45+'2020实际管理费用'!S45+'2020实际营业费用'!S45</f>
        <v>0</v>
      </c>
      <c r="T45" s="112">
        <f t="shared" si="0"/>
        <v>0</v>
      </c>
      <c r="U45" s="90"/>
    </row>
    <row r="46" spans="1:21" s="15" customFormat="1">
      <c r="A46" s="159"/>
      <c r="B46" s="46" t="s">
        <v>51</v>
      </c>
      <c r="C46" s="48" t="s">
        <v>52</v>
      </c>
      <c r="D46" s="111">
        <f ca="1">SUM('2020实际制造费用'!D46,'2020实际管理费用'!D46,'2020实际营业费用'!D46)</f>
        <v>678404.78</v>
      </c>
      <c r="E46" s="111">
        <f ca="1">SUM('2020实际制造费用'!E46,'2020实际管理费用'!E46,'2020实际营业费用'!E46)</f>
        <v>678404.78</v>
      </c>
      <c r="F46" s="111">
        <f ca="1">SUM('2020实际制造费用'!F46,'2020实际管理费用'!F46,'2020实际营业费用'!F46)</f>
        <v>678404.78</v>
      </c>
      <c r="G46" s="111">
        <f ca="1">SUM('2020实际制造费用'!G46,'2020实际管理费用'!G46,'2020实际营业费用'!G46)</f>
        <v>0</v>
      </c>
      <c r="H46" s="111">
        <f>'2020实际制造费用'!H46+'2020实际管理费用'!H46+'2020实际营业费用'!H46</f>
        <v>678404.78</v>
      </c>
      <c r="I46" s="111">
        <f>'2020实际制造费用'!I46+'2020实际管理费用'!I46+'2020实际营业费用'!I46</f>
        <v>678448.27</v>
      </c>
      <c r="J46" s="111">
        <f>'2020实际制造费用'!J46+'2020实际管理费用'!J46+'2020实际营业费用'!J46</f>
        <v>678448.1</v>
      </c>
      <c r="K46" s="111">
        <f>'2020实际制造费用'!K46+'2020实际管理费用'!K46+'2020实际营业费用'!K46</f>
        <v>683899.07</v>
      </c>
      <c r="L46" s="111">
        <f>'2020实际制造费用'!L46+'2020实际管理费用'!L46+'2020实际营业费用'!L46</f>
        <v>0</v>
      </c>
      <c r="M46" s="111">
        <f>'2020实际制造费用'!M46+'2020实际管理费用'!M46+'2020实际营业费用'!M46</f>
        <v>0</v>
      </c>
      <c r="N46" s="111">
        <f>'2020实际制造费用'!N46+'2020实际管理费用'!N46+'2020实际营业费用'!N46</f>
        <v>0</v>
      </c>
      <c r="O46" s="111">
        <f>'2020实际制造费用'!O46+'2020实际管理费用'!O46+'2020实际营业费用'!O46</f>
        <v>0</v>
      </c>
      <c r="P46" s="111">
        <f>'2020实际制造费用'!P46+'2020实际管理费用'!P46+'2020实际营业费用'!P46</f>
        <v>0</v>
      </c>
      <c r="Q46" s="111">
        <f>'2020实际制造费用'!Q46+'2020实际管理费用'!Q46+'2020实际营业费用'!Q46</f>
        <v>0</v>
      </c>
      <c r="R46" s="111">
        <f>'2020实际制造费用'!R46+'2020实际管理费用'!R46+'2020实际营业费用'!R46</f>
        <v>0</v>
      </c>
      <c r="S46" s="111">
        <f>'2020实际制造费用'!S46+'2020实际管理费用'!S46+'2020实际营业费用'!S46</f>
        <v>0</v>
      </c>
      <c r="T46" s="112">
        <f t="shared" si="0"/>
        <v>2719200.2199999997</v>
      </c>
      <c r="U46" s="90"/>
    </row>
    <row r="47" spans="1:21" s="15" customFormat="1">
      <c r="A47" s="159"/>
      <c r="B47" s="46" t="s">
        <v>211</v>
      </c>
      <c r="C47" s="48" t="s">
        <v>53</v>
      </c>
      <c r="D47" s="111">
        <f ca="1">SUM('2020实际制造费用'!D47,'2020实际管理费用'!D47,'2020实际营业费用'!D47)</f>
        <v>7742.48</v>
      </c>
      <c r="E47" s="111">
        <f ca="1">SUM('2020实际制造费用'!E47,'2020实际管理费用'!E47,'2020实际营业费用'!E47)</f>
        <v>7742.48</v>
      </c>
      <c r="F47" s="111">
        <f ca="1">SUM('2020实际制造费用'!F47,'2020实际管理费用'!F47,'2020实际营业费用'!F47)</f>
        <v>7742.48</v>
      </c>
      <c r="G47" s="111">
        <f ca="1">SUM('2020实际制造费用'!G47,'2020实际管理费用'!G47,'2020实际营业费用'!G47)</f>
        <v>7742.48</v>
      </c>
      <c r="H47" s="111">
        <f>'2020实际制造费用'!H47+'2020实际管理费用'!H47+'2020实际营业费用'!H47</f>
        <v>7742.48</v>
      </c>
      <c r="I47" s="111">
        <f>'2020实际制造费用'!I47+'2020实际管理费用'!I47+'2020实际营业费用'!I47</f>
        <v>7742.48</v>
      </c>
      <c r="J47" s="111">
        <f>'2020实际制造费用'!J47+'2020实际管理费用'!J47+'2020实际营业费用'!J47</f>
        <v>7742.48</v>
      </c>
      <c r="K47" s="111">
        <f>'2020实际制造费用'!K47+'2020实际管理费用'!K47+'2020实际营业费用'!K47</f>
        <v>7742.48</v>
      </c>
      <c r="L47" s="111">
        <f>'2020实际制造费用'!L47+'2020实际管理费用'!L47+'2020实际营业费用'!L47</f>
        <v>0</v>
      </c>
      <c r="M47" s="111">
        <f>'2020实际制造费用'!M47+'2020实际管理费用'!M47+'2020实际营业费用'!M47</f>
        <v>0</v>
      </c>
      <c r="N47" s="111">
        <f>'2020实际制造费用'!N47+'2020实际管理费用'!N47+'2020实际营业费用'!N47</f>
        <v>0</v>
      </c>
      <c r="O47" s="111">
        <f>'2020实际制造费用'!O47+'2020实际管理费用'!O47+'2020实际营业费用'!O47</f>
        <v>0</v>
      </c>
      <c r="P47" s="111">
        <f>'2020实际制造费用'!P47+'2020实际管理费用'!P47+'2020实际营业费用'!P47</f>
        <v>0</v>
      </c>
      <c r="Q47" s="111">
        <f>'2020实际制造费用'!Q47+'2020实际管理费用'!Q47+'2020实际营业费用'!Q47</f>
        <v>0</v>
      </c>
      <c r="R47" s="111">
        <f>'2020实际制造费用'!R47+'2020实际管理费用'!R47+'2020实际营业费用'!R47</f>
        <v>0</v>
      </c>
      <c r="S47" s="111">
        <f>'2020实际制造费用'!S47+'2020实际管理费用'!S47+'2020实际营业费用'!S47</f>
        <v>0</v>
      </c>
      <c r="T47" s="112">
        <f t="shared" si="0"/>
        <v>30969.919999999998</v>
      </c>
      <c r="U47" s="90"/>
    </row>
    <row r="48" spans="1:21" s="15" customFormat="1">
      <c r="A48" s="159"/>
      <c r="B48" s="46" t="s">
        <v>54</v>
      </c>
      <c r="C48" s="48" t="s">
        <v>55</v>
      </c>
      <c r="D48" s="111">
        <f ca="1">SUM('2020实际制造费用'!D48,'2020实际管理费用'!D48,'2020实际营业费用'!D48)</f>
        <v>0</v>
      </c>
      <c r="E48" s="111">
        <f ca="1">SUM('2020实际制造费用'!E48,'2020实际管理费用'!E48,'2020实际营业费用'!E48)</f>
        <v>0</v>
      </c>
      <c r="F48" s="111">
        <f ca="1">SUM('2020实际制造费用'!F48,'2020实际管理费用'!F48,'2020实际营业费用'!F48)</f>
        <v>0</v>
      </c>
      <c r="G48" s="111">
        <f ca="1">SUM('2020实际制造费用'!G48,'2020实际管理费用'!G48,'2020实际营业费用'!G48)</f>
        <v>0</v>
      </c>
      <c r="H48" s="111">
        <f>'2020实际制造费用'!H48+'2020实际管理费用'!H48+'2020实际营业费用'!H48</f>
        <v>0</v>
      </c>
      <c r="I48" s="111">
        <f>'2020实际制造费用'!I48+'2020实际管理费用'!I48+'2020实际营业费用'!I48</f>
        <v>0</v>
      </c>
      <c r="J48" s="111">
        <f>'2020实际制造费用'!J48+'2020实际管理费用'!J48+'2020实际营业费用'!J48</f>
        <v>5504.59</v>
      </c>
      <c r="K48" s="111">
        <f>'2020实际制造费用'!K48+'2020实际管理费用'!K48+'2020实际营业费用'!K48</f>
        <v>156027.78</v>
      </c>
      <c r="L48" s="111">
        <f>'2020实际制造费用'!L48+'2020实际管理费用'!L48+'2020实际营业费用'!L48</f>
        <v>0</v>
      </c>
      <c r="M48" s="111">
        <f>'2020实际制造费用'!M48+'2020实际管理费用'!M48+'2020实际营业费用'!M48</f>
        <v>0</v>
      </c>
      <c r="N48" s="111">
        <f>'2020实际制造费用'!N48+'2020实际管理费用'!N48+'2020实际营业费用'!N48</f>
        <v>0</v>
      </c>
      <c r="O48" s="111">
        <f>'2020实际制造费用'!O48+'2020实际管理费用'!O48+'2020实际营业费用'!O48</f>
        <v>0</v>
      </c>
      <c r="P48" s="111">
        <f>'2020实际制造费用'!P48+'2020实际管理费用'!P48+'2020实际营业费用'!P48</f>
        <v>0</v>
      </c>
      <c r="Q48" s="111">
        <f>'2020实际制造费用'!Q48+'2020实际管理费用'!Q48+'2020实际营业费用'!Q48</f>
        <v>0</v>
      </c>
      <c r="R48" s="111">
        <f>'2020实际制造费用'!R48+'2020实际管理费用'!R48+'2020实际营业费用'!R48</f>
        <v>0</v>
      </c>
      <c r="S48" s="111">
        <f>'2020实际制造费用'!S48+'2020实际管理费用'!S48+'2020实际营业费用'!S48</f>
        <v>0</v>
      </c>
      <c r="T48" s="112">
        <f t="shared" si="0"/>
        <v>161532.37</v>
      </c>
      <c r="U48" s="90"/>
    </row>
    <row r="49" spans="1:21" s="15" customFormat="1">
      <c r="A49" s="160" t="s">
        <v>212</v>
      </c>
      <c r="B49" s="157" t="s">
        <v>213</v>
      </c>
      <c r="C49" s="48" t="s">
        <v>56</v>
      </c>
      <c r="D49" s="111">
        <f ca="1">SUM('2020实际制造费用'!D49,'2020实际管理费用'!D49,'2020实际营业费用'!D49)</f>
        <v>0</v>
      </c>
      <c r="E49" s="111">
        <f ca="1">SUM('2020实际制造费用'!E49,'2020实际管理费用'!E49,'2020实际营业费用'!E49)</f>
        <v>0</v>
      </c>
      <c r="F49" s="111">
        <f ca="1">SUM('2020实际制造费用'!F49,'2020实际管理费用'!F49,'2020实际营业费用'!F49)</f>
        <v>0</v>
      </c>
      <c r="G49" s="111">
        <f ca="1">SUM('2020实际制造费用'!G49,'2020实际管理费用'!G49,'2020实际营业费用'!G49)</f>
        <v>0</v>
      </c>
      <c r="H49" s="111">
        <f>'2020实际制造费用'!H49+'2020实际管理费用'!H49+'2020实际营业费用'!H49</f>
        <v>0</v>
      </c>
      <c r="I49" s="111">
        <f>'2020实际制造费用'!I49+'2020实际管理费用'!I49+'2020实际营业费用'!I49</f>
        <v>0</v>
      </c>
      <c r="J49" s="111">
        <f>'2020实际制造费用'!J49+'2020实际管理费用'!J49+'2020实际营业费用'!J49</f>
        <v>0</v>
      </c>
      <c r="K49" s="111">
        <f>'2020实际制造费用'!K49+'2020实际管理费用'!K49+'2020实际营业费用'!K49</f>
        <v>0</v>
      </c>
      <c r="L49" s="111">
        <f>'2020实际制造费用'!L49+'2020实际管理费用'!L49+'2020实际营业费用'!L49</f>
        <v>0</v>
      </c>
      <c r="M49" s="111">
        <f>'2020实际制造费用'!M49+'2020实际管理费用'!M49+'2020实际营业费用'!M49</f>
        <v>0</v>
      </c>
      <c r="N49" s="111">
        <f>'2020实际制造费用'!N49+'2020实际管理费用'!N49+'2020实际营业费用'!N49</f>
        <v>0</v>
      </c>
      <c r="O49" s="111">
        <f>'2020实际制造费用'!O49+'2020实际管理费用'!O49+'2020实际营业费用'!O49</f>
        <v>0</v>
      </c>
      <c r="P49" s="111">
        <f>'2020实际制造费用'!P49+'2020实际管理费用'!P49+'2020实际营业费用'!P49</f>
        <v>0</v>
      </c>
      <c r="Q49" s="111">
        <f>'2020实际制造费用'!Q49+'2020实际管理费用'!Q49+'2020实际营业费用'!Q49</f>
        <v>0</v>
      </c>
      <c r="R49" s="111">
        <f>'2020实际制造费用'!R49+'2020实际管理费用'!R49+'2020实际营业费用'!R49</f>
        <v>0</v>
      </c>
      <c r="S49" s="111">
        <f>'2020实际制造费用'!S49+'2020实际管理费用'!S49+'2020实际营业费用'!S49</f>
        <v>0</v>
      </c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111">
        <f ca="1">SUM('2020实际制造费用'!D50,'2020实际管理费用'!D50,'2020实际营业费用'!D50)</f>
        <v>0</v>
      </c>
      <c r="E50" s="111">
        <f ca="1">SUM('2020实际制造费用'!E50,'2020实际管理费用'!E50,'2020实际营业费用'!E50)</f>
        <v>0</v>
      </c>
      <c r="F50" s="111">
        <f ca="1">SUM('2020实际制造费用'!F50,'2020实际管理费用'!F50,'2020实际营业费用'!F50)</f>
        <v>0</v>
      </c>
      <c r="G50" s="111">
        <f ca="1">SUM('2020实际制造费用'!G50,'2020实际管理费用'!G50,'2020实际营业费用'!G50)</f>
        <v>0</v>
      </c>
      <c r="H50" s="111">
        <f>'2020实际制造费用'!H50+'2020实际管理费用'!H50+'2020实际营业费用'!H50</f>
        <v>0</v>
      </c>
      <c r="I50" s="111">
        <f>'2020实际制造费用'!I50+'2020实际管理费用'!I50+'2020实际营业费用'!I50</f>
        <v>0</v>
      </c>
      <c r="J50" s="111">
        <f>'2020实际制造费用'!J50+'2020实际管理费用'!J50+'2020实际营业费用'!J50</f>
        <v>0</v>
      </c>
      <c r="K50" s="111">
        <f>'2020实际制造费用'!K50+'2020实际管理费用'!K50+'2020实际营业费用'!K50</f>
        <v>0</v>
      </c>
      <c r="L50" s="111">
        <f>'2020实际制造费用'!L50+'2020实际管理费用'!L50+'2020实际营业费用'!L50</f>
        <v>0</v>
      </c>
      <c r="M50" s="111">
        <f>'2020实际制造费用'!M50+'2020实际管理费用'!M50+'2020实际营业费用'!M50</f>
        <v>0</v>
      </c>
      <c r="N50" s="111">
        <f>'2020实际制造费用'!N50+'2020实际管理费用'!N50+'2020实际营业费用'!N50</f>
        <v>0</v>
      </c>
      <c r="O50" s="111">
        <f>'2020实际制造费用'!O50+'2020实际管理费用'!O50+'2020实际营业费用'!O50</f>
        <v>0</v>
      </c>
      <c r="P50" s="111">
        <f>'2020实际制造费用'!P50+'2020实际管理费用'!P50+'2020实际营业费用'!P50</f>
        <v>0</v>
      </c>
      <c r="Q50" s="111">
        <f>'2020实际制造费用'!Q50+'2020实际管理费用'!Q50+'2020实际营业费用'!Q50</f>
        <v>0</v>
      </c>
      <c r="R50" s="111">
        <f>'2020实际制造费用'!R50+'2020实际管理费用'!R50+'2020实际营业费用'!R50</f>
        <v>0</v>
      </c>
      <c r="S50" s="111">
        <f>'2020实际制造费用'!S50+'2020实际管理费用'!S50+'2020实际营业费用'!S50</f>
        <v>0</v>
      </c>
      <c r="T50" s="112">
        <f t="shared" si="0"/>
        <v>0</v>
      </c>
      <c r="U50" s="90"/>
    </row>
    <row r="51" spans="1:21" s="15" customFormat="1" ht="25.5">
      <c r="A51" s="160"/>
      <c r="B51" s="157"/>
      <c r="C51" s="48" t="s">
        <v>424</v>
      </c>
      <c r="D51" s="111">
        <f ca="1">SUM('2020实际制造费用'!D51,'2020实际管理费用'!D51,'2020实际营业费用'!D51)</f>
        <v>0</v>
      </c>
      <c r="E51" s="111">
        <f ca="1">SUM('2020实际制造费用'!E51,'2020实际管理费用'!E51,'2020实际营业费用'!E51)</f>
        <v>0</v>
      </c>
      <c r="F51" s="111">
        <f ca="1">SUM('2020实际制造费用'!F51,'2020实际管理费用'!F51,'2020实际营业费用'!F51)</f>
        <v>0</v>
      </c>
      <c r="G51" s="111">
        <f ca="1">SUM('2020实际制造费用'!G51,'2020实际管理费用'!G51,'2020实际营业费用'!G51)</f>
        <v>0</v>
      </c>
      <c r="H51" s="111">
        <f>'2020实际制造费用'!H51+'2020实际管理费用'!H51+'2020实际营业费用'!H51</f>
        <v>0</v>
      </c>
      <c r="I51" s="111">
        <f>'2020实际制造费用'!I51+'2020实际管理费用'!I51+'2020实际营业费用'!I51</f>
        <v>0</v>
      </c>
      <c r="J51" s="111">
        <f>'2020实际制造费用'!J51+'2020实际管理费用'!J51+'2020实际营业费用'!J51</f>
        <v>0</v>
      </c>
      <c r="K51" s="111">
        <f>'2020实际制造费用'!K51+'2020实际管理费用'!K51+'2020实际营业费用'!K51</f>
        <v>0</v>
      </c>
      <c r="L51" s="111">
        <f>'2020实际制造费用'!L51+'2020实际管理费用'!L51+'2020实际营业费用'!L51</f>
        <v>0</v>
      </c>
      <c r="M51" s="111">
        <f>'2020实际制造费用'!M51+'2020实际管理费用'!M51+'2020实际营业费用'!M51</f>
        <v>0</v>
      </c>
      <c r="N51" s="111">
        <f>'2020实际制造费用'!N51+'2020实际管理费用'!N51+'2020实际营业费用'!N51</f>
        <v>0</v>
      </c>
      <c r="O51" s="111">
        <f>'2020实际制造费用'!O51+'2020实际管理费用'!O51+'2020实际营业费用'!O51</f>
        <v>0</v>
      </c>
      <c r="P51" s="111">
        <f>'2020实际制造费用'!P51+'2020实际管理费用'!P51+'2020实际营业费用'!P51</f>
        <v>0</v>
      </c>
      <c r="Q51" s="111">
        <f>'2020实际制造费用'!Q51+'2020实际管理费用'!Q51+'2020实际营业费用'!Q51</f>
        <v>0</v>
      </c>
      <c r="R51" s="111">
        <f>'2020实际制造费用'!R51+'2020实际管理费用'!R51+'2020实际营业费用'!R51</f>
        <v>0</v>
      </c>
      <c r="S51" s="111">
        <f>'2020实际制造费用'!S51+'2020实际管理费用'!S51+'2020实际营业费用'!S51</f>
        <v>0</v>
      </c>
      <c r="T51" s="112">
        <f t="shared" si="0"/>
        <v>0</v>
      </c>
      <c r="U51" s="90"/>
    </row>
    <row r="52" spans="1:21" s="15" customFormat="1">
      <c r="A52" s="160"/>
      <c r="B52" s="152" t="s">
        <v>58</v>
      </c>
      <c r="C52" s="48" t="s">
        <v>59</v>
      </c>
      <c r="D52" s="111">
        <f ca="1">SUM('2020实际制造费用'!D52,'2020实际管理费用'!D52,'2020实际营业费用'!D52)</f>
        <v>0</v>
      </c>
      <c r="E52" s="111">
        <f ca="1">SUM('2020实际制造费用'!E52,'2020实际管理费用'!E52,'2020实际营业费用'!E52)</f>
        <v>0</v>
      </c>
      <c r="F52" s="111">
        <f ca="1">SUM('2020实际制造费用'!F52,'2020实际管理费用'!F52,'2020实际营业费用'!F52)</f>
        <v>0</v>
      </c>
      <c r="G52" s="111">
        <f ca="1">SUM('2020实际制造费用'!G52,'2020实际管理费用'!G52,'2020实际营业费用'!G52)</f>
        <v>0</v>
      </c>
      <c r="H52" s="111">
        <f>'2020实际制造费用'!H52+'2020实际管理费用'!H52+'2020实际营业费用'!H52</f>
        <v>0</v>
      </c>
      <c r="I52" s="111">
        <f>'2020实际制造费用'!I52+'2020实际管理费用'!I52+'2020实际营业费用'!I52</f>
        <v>0</v>
      </c>
      <c r="J52" s="111">
        <f>'2020实际制造费用'!J52+'2020实际管理费用'!J52+'2020实际营业费用'!J52</f>
        <v>0</v>
      </c>
      <c r="K52" s="111">
        <f>'2020实际制造费用'!K52+'2020实际管理费用'!K52+'2020实际营业费用'!K52</f>
        <v>0</v>
      </c>
      <c r="L52" s="111">
        <f>'2020实际制造费用'!L52+'2020实际管理费用'!L52+'2020实际营业费用'!L52</f>
        <v>0</v>
      </c>
      <c r="M52" s="111">
        <f>'2020实际制造费用'!M52+'2020实际管理费用'!M52+'2020实际营业费用'!M52</f>
        <v>0</v>
      </c>
      <c r="N52" s="111">
        <f>'2020实际制造费用'!N52+'2020实际管理费用'!N52+'2020实际营业费用'!N52</f>
        <v>0</v>
      </c>
      <c r="O52" s="111">
        <f>'2020实际制造费用'!O52+'2020实际管理费用'!O52+'2020实际营业费用'!O52</f>
        <v>0</v>
      </c>
      <c r="P52" s="111">
        <f>'2020实际制造费用'!P52+'2020实际管理费用'!P52+'2020实际营业费用'!P52</f>
        <v>0</v>
      </c>
      <c r="Q52" s="111">
        <f>'2020实际制造费用'!Q52+'2020实际管理费用'!Q52+'2020实际营业费用'!Q52</f>
        <v>0</v>
      </c>
      <c r="R52" s="111">
        <f>'2020实际制造费用'!R52+'2020实际管理费用'!R52+'2020实际营业费用'!R52</f>
        <v>0</v>
      </c>
      <c r="S52" s="111">
        <f>'2020实际制造费用'!S52+'2020实际管理费用'!S52+'2020实际营业费用'!S52</f>
        <v>0</v>
      </c>
      <c r="T52" s="112">
        <f t="shared" si="0"/>
        <v>0</v>
      </c>
      <c r="U52" s="90"/>
    </row>
    <row r="53" spans="1:21" s="15" customFormat="1">
      <c r="A53" s="160"/>
      <c r="B53" s="152"/>
      <c r="C53" s="48" t="s">
        <v>60</v>
      </c>
      <c r="D53" s="111">
        <f ca="1">SUM('2020实际制造费用'!D53,'2020实际管理费用'!D53,'2020实际营业费用'!D53)</f>
        <v>87516</v>
      </c>
      <c r="E53" s="111">
        <f ca="1">SUM('2020实际制造费用'!E53,'2020实际管理费用'!E53,'2020实际营业费用'!E53)</f>
        <v>87516</v>
      </c>
      <c r="F53" s="111">
        <f ca="1">SUM('2020实际制造费用'!F53,'2020实际管理费用'!F53,'2020实际营业费用'!F53)</f>
        <v>87516</v>
      </c>
      <c r="G53" s="111">
        <f ca="1">SUM('2020实际制造费用'!G53,'2020实际管理费用'!G53,'2020实际营业费用'!G53)</f>
        <v>87516</v>
      </c>
      <c r="H53" s="111">
        <f>'2020实际制造费用'!H53+'2020实际管理费用'!H53+'2020实际营业费用'!H53</f>
        <v>87516</v>
      </c>
      <c r="I53" s="111">
        <f>'2020实际制造费用'!I53+'2020实际管理费用'!I53+'2020实际营业费用'!I53</f>
        <v>54604.31</v>
      </c>
      <c r="J53" s="111">
        <f>'2020实际制造费用'!J53+'2020实际管理费用'!J53+'2020实际营业费用'!J53</f>
        <v>112114.8</v>
      </c>
      <c r="K53" s="111">
        <f>'2020实际制造费用'!K53+'2020实际管理费用'!K53+'2020实际营业费用'!K53</f>
        <v>129530.97</v>
      </c>
      <c r="L53" s="111">
        <f>'2020实际制造费用'!L53+'2020实际管理费用'!L53+'2020实际营业费用'!L53</f>
        <v>0</v>
      </c>
      <c r="M53" s="111">
        <f>'2020实际制造费用'!M53+'2020实际管理费用'!M53+'2020实际营业费用'!M53</f>
        <v>0</v>
      </c>
      <c r="N53" s="111">
        <f>'2020实际制造费用'!N53+'2020实际管理费用'!N53+'2020实际营业费用'!N53</f>
        <v>0</v>
      </c>
      <c r="O53" s="111">
        <f>'2020实际制造费用'!O53+'2020实际管理费用'!O53+'2020实际营业费用'!O53</f>
        <v>0</v>
      </c>
      <c r="P53" s="111">
        <f>'2020实际制造费用'!P53+'2020实际管理费用'!P53+'2020实际营业费用'!P53</f>
        <v>0</v>
      </c>
      <c r="Q53" s="111">
        <f>'2020实际制造费用'!Q53+'2020实际管理费用'!Q53+'2020实际营业费用'!Q53</f>
        <v>0</v>
      </c>
      <c r="R53" s="111">
        <f>'2020实际制造费用'!R53+'2020实际管理费用'!R53+'2020实际营业费用'!R53</f>
        <v>0</v>
      </c>
      <c r="S53" s="111">
        <f>'2020实际制造费用'!S53+'2020实际管理费用'!S53+'2020实际营业费用'!S53</f>
        <v>0</v>
      </c>
      <c r="T53" s="112">
        <f t="shared" si="0"/>
        <v>383766.07999999996</v>
      </c>
      <c r="U53" s="90"/>
    </row>
    <row r="54" spans="1:21" s="15" customFormat="1">
      <c r="A54" s="160"/>
      <c r="B54" s="152"/>
      <c r="C54" s="48" t="s">
        <v>425</v>
      </c>
      <c r="D54" s="111">
        <f ca="1">SUM('2020实际制造费用'!D54,'2020实际管理费用'!D54,'2020实际营业费用'!D54)</f>
        <v>0</v>
      </c>
      <c r="E54" s="111">
        <f ca="1">SUM('2020实际制造费用'!E54,'2020实际管理费用'!E54,'2020实际营业费用'!E54)</f>
        <v>0</v>
      </c>
      <c r="F54" s="111">
        <f ca="1">SUM('2020实际制造费用'!F54,'2020实际管理费用'!F54,'2020实际营业费用'!F54)</f>
        <v>0</v>
      </c>
      <c r="G54" s="111">
        <f ca="1">SUM('2020实际制造费用'!G54,'2020实际管理费用'!G54,'2020实际营业费用'!G54)</f>
        <v>0</v>
      </c>
      <c r="H54" s="111">
        <f>'2020实际制造费用'!H54+'2020实际管理费用'!H54+'2020实际营业费用'!H54</f>
        <v>0</v>
      </c>
      <c r="I54" s="111">
        <f>'2020实际制造费用'!I54+'2020实际管理费用'!I54+'2020实际营业费用'!I54</f>
        <v>2330.5700000000002</v>
      </c>
      <c r="J54" s="111">
        <f>'2020实际制造费用'!J54+'2020实际管理费用'!J54+'2020实际营业费用'!J54</f>
        <v>0</v>
      </c>
      <c r="K54" s="111">
        <f>'2020实际制造费用'!K54+'2020实际管理费用'!K54+'2020实际营业费用'!K54</f>
        <v>0</v>
      </c>
      <c r="L54" s="111">
        <f>'2020实际制造费用'!L54+'2020实际管理费用'!L54+'2020实际营业费用'!L54</f>
        <v>0</v>
      </c>
      <c r="M54" s="111">
        <f>'2020实际制造费用'!M54+'2020实际管理费用'!M54+'2020实际营业费用'!M54</f>
        <v>0</v>
      </c>
      <c r="N54" s="111">
        <f>'2020实际制造费用'!N54+'2020实际管理费用'!N54+'2020实际营业费用'!N54</f>
        <v>0</v>
      </c>
      <c r="O54" s="111">
        <f>'2020实际制造费用'!O54+'2020实际管理费用'!O54+'2020实际营业费用'!O54</f>
        <v>0</v>
      </c>
      <c r="P54" s="111">
        <f>'2020实际制造费用'!P54+'2020实际管理费用'!P54+'2020实际营业费用'!P54</f>
        <v>0</v>
      </c>
      <c r="Q54" s="111">
        <f>'2020实际制造费用'!Q54+'2020实际管理费用'!Q54+'2020实际营业费用'!Q54</f>
        <v>0</v>
      </c>
      <c r="R54" s="111">
        <f>'2020实际制造费用'!R54+'2020实际管理费用'!R54+'2020实际营业费用'!R54</f>
        <v>0</v>
      </c>
      <c r="S54" s="111">
        <f>'2020实际制造费用'!S54+'2020实际管理费用'!S54+'2020实际营业费用'!S54</f>
        <v>0</v>
      </c>
      <c r="T54" s="112">
        <f t="shared" si="0"/>
        <v>2330.5700000000002</v>
      </c>
      <c r="U54" s="90"/>
    </row>
    <row r="55" spans="1:21" s="15" customFormat="1">
      <c r="A55" s="160"/>
      <c r="B55" s="49" t="s">
        <v>61</v>
      </c>
      <c r="C55" s="48" t="s">
        <v>62</v>
      </c>
      <c r="D55" s="111">
        <f ca="1">SUM('2020实际制造费用'!D55,'2020实际管理费用'!D55,'2020实际营业费用'!D55)</f>
        <v>0</v>
      </c>
      <c r="E55" s="111">
        <f ca="1">SUM('2020实际制造费用'!E55,'2020实际管理费用'!E55,'2020实际营业费用'!E55)</f>
        <v>0</v>
      </c>
      <c r="F55" s="111">
        <f ca="1">SUM('2020实际制造费用'!F55,'2020实际管理费用'!F55,'2020实际营业费用'!F55)</f>
        <v>0</v>
      </c>
      <c r="G55" s="111">
        <f ca="1">SUM('2020实际制造费用'!G55,'2020实际管理费用'!G55,'2020实际营业费用'!G55)</f>
        <v>0</v>
      </c>
      <c r="H55" s="111">
        <f>'2020实际制造费用'!H55+'2020实际管理费用'!H55+'2020实际营业费用'!H55</f>
        <v>0</v>
      </c>
      <c r="I55" s="111">
        <f>'2020实际制造费用'!I55+'2020实际管理费用'!I55+'2020实际营业费用'!I55</f>
        <v>0</v>
      </c>
      <c r="J55" s="111">
        <f>'2020实际制造费用'!J55+'2020实际管理费用'!J55+'2020实际营业费用'!J55</f>
        <v>0</v>
      </c>
      <c r="K55" s="111">
        <f>'2020实际制造费用'!K55+'2020实际管理费用'!K55+'2020实际营业费用'!K55</f>
        <v>0</v>
      </c>
      <c r="L55" s="111">
        <f>'2020实际制造费用'!L55+'2020实际管理费用'!L55+'2020实际营业费用'!L55</f>
        <v>0</v>
      </c>
      <c r="M55" s="111">
        <f>'2020实际制造费用'!M55+'2020实际管理费用'!M55+'2020实际营业费用'!M55</f>
        <v>0</v>
      </c>
      <c r="N55" s="111">
        <f>'2020实际制造费用'!N55+'2020实际管理费用'!N55+'2020实际营业费用'!N55</f>
        <v>0</v>
      </c>
      <c r="O55" s="111">
        <f>'2020实际制造费用'!O55+'2020实际管理费用'!O55+'2020实际营业费用'!O55</f>
        <v>0</v>
      </c>
      <c r="P55" s="111">
        <f>'2020实际制造费用'!P55+'2020实际管理费用'!P55+'2020实际营业费用'!P55</f>
        <v>0</v>
      </c>
      <c r="Q55" s="111">
        <f>'2020实际制造费用'!Q55+'2020实际管理费用'!Q55+'2020实际营业费用'!Q55</f>
        <v>0</v>
      </c>
      <c r="R55" s="111">
        <f>'2020实际制造费用'!R55+'2020实际管理费用'!R55+'2020实际营业费用'!R55</f>
        <v>0</v>
      </c>
      <c r="S55" s="111">
        <f>'2020实际制造费用'!S55+'2020实际管理费用'!S55+'2020实际营业费用'!S55</f>
        <v>0</v>
      </c>
      <c r="T55" s="112">
        <f t="shared" si="0"/>
        <v>0</v>
      </c>
      <c r="U55" s="90"/>
    </row>
    <row r="56" spans="1:21" s="15" customFormat="1">
      <c r="A56" s="160"/>
      <c r="B56" s="49" t="s">
        <v>214</v>
      </c>
      <c r="C56" s="48" t="s">
        <v>63</v>
      </c>
      <c r="D56" s="111">
        <f ca="1">SUM('2020实际制造费用'!D56,'2020实际管理费用'!D56,'2020实际营业费用'!D56)</f>
        <v>0</v>
      </c>
      <c r="E56" s="111">
        <f ca="1">SUM('2020实际制造费用'!E56,'2020实际管理费用'!E56,'2020实际营业费用'!E56)</f>
        <v>0</v>
      </c>
      <c r="F56" s="111">
        <f ca="1">SUM('2020实际制造费用'!F56,'2020实际管理费用'!F56,'2020实际营业费用'!F56)</f>
        <v>0</v>
      </c>
      <c r="G56" s="111">
        <f ca="1">SUM('2020实际制造费用'!G56,'2020实际管理费用'!G56,'2020实际营业费用'!G56)</f>
        <v>0</v>
      </c>
      <c r="H56" s="111">
        <f>'2020实际制造费用'!H56+'2020实际管理费用'!H56+'2020实际营业费用'!H56</f>
        <v>0</v>
      </c>
      <c r="I56" s="111">
        <f>'2020实际制造费用'!I56+'2020实际管理费用'!I56+'2020实际营业费用'!I56</f>
        <v>0</v>
      </c>
      <c r="J56" s="111">
        <f>'2020实际制造费用'!J56+'2020实际管理费用'!J56+'2020实际营业费用'!J56</f>
        <v>0</v>
      </c>
      <c r="K56" s="111">
        <f>'2020实际制造费用'!K56+'2020实际管理费用'!K56+'2020实际营业费用'!K56</f>
        <v>0</v>
      </c>
      <c r="L56" s="111">
        <f>'2020实际制造费用'!L56+'2020实际管理费用'!L56+'2020实际营业费用'!L56</f>
        <v>0</v>
      </c>
      <c r="M56" s="111">
        <f>'2020实际制造费用'!M56+'2020实际管理费用'!M56+'2020实际营业费用'!M56</f>
        <v>0</v>
      </c>
      <c r="N56" s="111">
        <f>'2020实际制造费用'!N56+'2020实际管理费用'!N56+'2020实际营业费用'!N56</f>
        <v>0</v>
      </c>
      <c r="O56" s="111">
        <f>'2020实际制造费用'!O56+'2020实际管理费用'!O56+'2020实际营业费用'!O56</f>
        <v>0</v>
      </c>
      <c r="P56" s="111">
        <f>'2020实际制造费用'!P56+'2020实际管理费用'!P56+'2020实际营业费用'!P56</f>
        <v>0</v>
      </c>
      <c r="Q56" s="111">
        <f>'2020实际制造费用'!Q56+'2020实际管理费用'!Q56+'2020实际营业费用'!Q56</f>
        <v>0</v>
      </c>
      <c r="R56" s="111">
        <f>'2020实际制造费用'!R56+'2020实际管理费用'!R56+'2020实际营业费用'!R56</f>
        <v>0</v>
      </c>
      <c r="S56" s="111">
        <f>'2020实际制造费用'!S56+'2020实际管理费用'!S56+'2020实际营业费用'!S56</f>
        <v>0</v>
      </c>
      <c r="T56" s="112">
        <f t="shared" si="0"/>
        <v>0</v>
      </c>
      <c r="U56" s="90"/>
    </row>
    <row r="57" spans="1:21" s="15" customFormat="1">
      <c r="A57" s="161" t="s">
        <v>64</v>
      </c>
      <c r="B57" s="46" t="s">
        <v>65</v>
      </c>
      <c r="C57" s="48" t="s">
        <v>66</v>
      </c>
      <c r="D57" s="111">
        <f ca="1">SUM('2020实际制造费用'!D57,'2020实际管理费用'!D57,'2020实际营业费用'!D57)</f>
        <v>0</v>
      </c>
      <c r="E57" s="111">
        <f ca="1">SUM('2020实际制造费用'!E57,'2020实际管理费用'!E57,'2020实际营业费用'!E57)</f>
        <v>0</v>
      </c>
      <c r="F57" s="111">
        <f ca="1">SUM('2020实际制造费用'!F57,'2020实际管理费用'!F57,'2020实际营业费用'!F57)</f>
        <v>0</v>
      </c>
      <c r="G57" s="111">
        <f ca="1">SUM('2020实际制造费用'!G57,'2020实际管理费用'!G57,'2020实际营业费用'!G57)</f>
        <v>0</v>
      </c>
      <c r="H57" s="111">
        <f>'2020实际制造费用'!H57+'2020实际管理费用'!H57+'2020实际营业费用'!H57</f>
        <v>0</v>
      </c>
      <c r="I57" s="111">
        <f>'2020实际制造费用'!I57+'2020实际管理费用'!I57+'2020实际营业费用'!I57</f>
        <v>0</v>
      </c>
      <c r="J57" s="111">
        <f>'2020实际制造费用'!J57+'2020实际管理费用'!J57+'2020实际营业费用'!J57</f>
        <v>0</v>
      </c>
      <c r="K57" s="111">
        <f>'2020实际制造费用'!K57+'2020实际管理费用'!K57+'2020实际营业费用'!K57</f>
        <v>0</v>
      </c>
      <c r="L57" s="111">
        <f>'2020实际制造费用'!L57+'2020实际管理费用'!L57+'2020实际营业费用'!L57</f>
        <v>0</v>
      </c>
      <c r="M57" s="111">
        <f>'2020实际制造费用'!M57+'2020实际管理费用'!M57+'2020实际营业费用'!M57</f>
        <v>0</v>
      </c>
      <c r="N57" s="111">
        <f>'2020实际制造费用'!N57+'2020实际管理费用'!N57+'2020实际营业费用'!N57</f>
        <v>0</v>
      </c>
      <c r="O57" s="111">
        <f>'2020实际制造费用'!O57+'2020实际管理费用'!O57+'2020实际营业费用'!O57</f>
        <v>0</v>
      </c>
      <c r="P57" s="111">
        <f>'2020实际制造费用'!P57+'2020实际管理费用'!P57+'2020实际营业费用'!P57</f>
        <v>0</v>
      </c>
      <c r="Q57" s="111">
        <f>'2020实际制造费用'!Q57+'2020实际管理费用'!Q57+'2020实际营业费用'!Q57</f>
        <v>0</v>
      </c>
      <c r="R57" s="111">
        <f>'2020实际制造费用'!R57+'2020实际管理费用'!R57+'2020实际营业费用'!R57</f>
        <v>0</v>
      </c>
      <c r="S57" s="111">
        <f>'2020实际制造费用'!S57+'2020实际管理费用'!S57+'2020实际营业费用'!S57</f>
        <v>0</v>
      </c>
      <c r="T57" s="112">
        <f t="shared" si="0"/>
        <v>0</v>
      </c>
      <c r="U57" s="90"/>
    </row>
    <row r="58" spans="1:21" s="15" customFormat="1">
      <c r="A58" s="161"/>
      <c r="B58" s="49" t="s">
        <v>215</v>
      </c>
      <c r="C58" s="48" t="s">
        <v>67</v>
      </c>
      <c r="D58" s="111">
        <f ca="1">SUM('2020实际制造费用'!D58,'2020实际管理费用'!D58,'2020实际营业费用'!D58)</f>
        <v>0</v>
      </c>
      <c r="E58" s="111">
        <f ca="1">SUM('2020实际制造费用'!E58,'2020实际管理费用'!E58,'2020实际营业费用'!E58)</f>
        <v>0</v>
      </c>
      <c r="F58" s="111">
        <f ca="1">SUM('2020实际制造费用'!F58,'2020实际管理费用'!F58,'2020实际营业费用'!F58)</f>
        <v>0</v>
      </c>
      <c r="G58" s="111">
        <f ca="1">SUM('2020实际制造费用'!G58,'2020实际管理费用'!G58,'2020实际营业费用'!G58)</f>
        <v>0</v>
      </c>
      <c r="H58" s="111">
        <f>'2020实际制造费用'!H58+'2020实际管理费用'!H58+'2020实际营业费用'!H58</f>
        <v>0</v>
      </c>
      <c r="I58" s="111">
        <f>'2020实际制造费用'!I58+'2020实际管理费用'!I58+'2020实际营业费用'!I58</f>
        <v>0</v>
      </c>
      <c r="J58" s="111">
        <f>'2020实际制造费用'!J58+'2020实际管理费用'!J58+'2020实际营业费用'!J58</f>
        <v>0</v>
      </c>
      <c r="K58" s="111">
        <f>'2020实际制造费用'!K58+'2020实际管理费用'!K58+'2020实际营业费用'!K58</f>
        <v>0</v>
      </c>
      <c r="L58" s="111">
        <f>'2020实际制造费用'!L58+'2020实际管理费用'!L58+'2020实际营业费用'!L58</f>
        <v>0</v>
      </c>
      <c r="M58" s="111">
        <f>'2020实际制造费用'!M58+'2020实际管理费用'!M58+'2020实际营业费用'!M58</f>
        <v>0</v>
      </c>
      <c r="N58" s="111">
        <f>'2020实际制造费用'!N58+'2020实际管理费用'!N58+'2020实际营业费用'!N58</f>
        <v>0</v>
      </c>
      <c r="O58" s="111">
        <f>'2020实际制造费用'!O58+'2020实际管理费用'!O58+'2020实际营业费用'!O58</f>
        <v>0</v>
      </c>
      <c r="P58" s="111">
        <f>'2020实际制造费用'!P58+'2020实际管理费用'!P58+'2020实际营业费用'!P58</f>
        <v>0</v>
      </c>
      <c r="Q58" s="111">
        <f>'2020实际制造费用'!Q58+'2020实际管理费用'!Q58+'2020实际营业费用'!Q58</f>
        <v>0</v>
      </c>
      <c r="R58" s="111">
        <f>'2020实际制造费用'!R58+'2020实际管理费用'!R58+'2020实际营业费用'!R58</f>
        <v>0</v>
      </c>
      <c r="S58" s="111">
        <f>'2020实际制造费用'!S58+'2020实际管理费用'!S58+'2020实际营业费用'!S58</f>
        <v>0</v>
      </c>
      <c r="T58" s="112">
        <f t="shared" si="0"/>
        <v>0</v>
      </c>
      <c r="U58" s="90"/>
    </row>
    <row r="59" spans="1:21" s="15" customFormat="1">
      <c r="A59" s="161"/>
      <c r="B59" s="157" t="s">
        <v>216</v>
      </c>
      <c r="C59" s="48" t="s">
        <v>68</v>
      </c>
      <c r="D59" s="111">
        <f ca="1">SUM('2020实际制造费用'!D59,'2020实际管理费用'!D59,'2020实际营业费用'!D59)</f>
        <v>0</v>
      </c>
      <c r="E59" s="111">
        <f ca="1">SUM('2020实际制造费用'!E59,'2020实际管理费用'!E59,'2020实际营业费用'!E59)</f>
        <v>0</v>
      </c>
      <c r="F59" s="111">
        <f ca="1">SUM('2020实际制造费用'!F59,'2020实际管理费用'!F59,'2020实际营业费用'!F59)</f>
        <v>0</v>
      </c>
      <c r="G59" s="111">
        <f ca="1">SUM('2020实际制造费用'!G59,'2020实际管理费用'!G59,'2020实际营业费用'!G59)</f>
        <v>0</v>
      </c>
      <c r="H59" s="111">
        <f>'2020实际制造费用'!H59+'2020实际管理费用'!H59+'2020实际营业费用'!H59</f>
        <v>0</v>
      </c>
      <c r="I59" s="111">
        <f>'2020实际制造费用'!I59+'2020实际管理费用'!I59+'2020实际营业费用'!I59</f>
        <v>0</v>
      </c>
      <c r="J59" s="111">
        <f>'2020实际制造费用'!J59+'2020实际管理费用'!J59+'2020实际营业费用'!J59</f>
        <v>0</v>
      </c>
      <c r="K59" s="111">
        <f>'2020实际制造费用'!K59+'2020实际管理费用'!K59+'2020实际营业费用'!K59</f>
        <v>0</v>
      </c>
      <c r="L59" s="111">
        <f>'2020实际制造费用'!L59+'2020实际管理费用'!L59+'2020实际营业费用'!L59</f>
        <v>0</v>
      </c>
      <c r="M59" s="111">
        <f>'2020实际制造费用'!M59+'2020实际管理费用'!M59+'2020实际营业费用'!M59</f>
        <v>0</v>
      </c>
      <c r="N59" s="111">
        <f>'2020实际制造费用'!N59+'2020实际管理费用'!N59+'2020实际营业费用'!N59</f>
        <v>0</v>
      </c>
      <c r="O59" s="111">
        <f>'2020实际制造费用'!O59+'2020实际管理费用'!O59+'2020实际营业费用'!O59</f>
        <v>0</v>
      </c>
      <c r="P59" s="111">
        <f>'2020实际制造费用'!P59+'2020实际管理费用'!P59+'2020实际营业费用'!P59</f>
        <v>0</v>
      </c>
      <c r="Q59" s="111">
        <f>'2020实际制造费用'!Q59+'2020实际管理费用'!Q59+'2020实际营业费用'!Q59</f>
        <v>0</v>
      </c>
      <c r="R59" s="111">
        <f>'2020实际制造费用'!R59+'2020实际管理费用'!R59+'2020实际营业费用'!R59</f>
        <v>0</v>
      </c>
      <c r="S59" s="111">
        <f>'2020实际制造费用'!S59+'2020实际管理费用'!S59+'2020实际营业费用'!S59</f>
        <v>0</v>
      </c>
      <c r="T59" s="112">
        <f t="shared" si="0"/>
        <v>0</v>
      </c>
      <c r="U59" s="90"/>
    </row>
    <row r="60" spans="1:21" s="15" customFormat="1">
      <c r="A60" s="161"/>
      <c r="B60" s="157"/>
      <c r="C60" s="48" t="s">
        <v>426</v>
      </c>
      <c r="D60" s="111">
        <f ca="1">SUM('2020实际制造费用'!D60,'2020实际管理费用'!D60,'2020实际营业费用'!D60)</f>
        <v>0</v>
      </c>
      <c r="E60" s="111">
        <f ca="1">SUM('2020实际制造费用'!E60,'2020实际管理费用'!E60,'2020实际营业费用'!E60)</f>
        <v>0</v>
      </c>
      <c r="F60" s="111">
        <f ca="1">SUM('2020实际制造费用'!F60,'2020实际管理费用'!F60,'2020实际营业费用'!F60)</f>
        <v>0</v>
      </c>
      <c r="G60" s="111">
        <f ca="1">SUM('2020实际制造费用'!G60,'2020实际管理费用'!G60,'2020实际营业费用'!G60)</f>
        <v>0</v>
      </c>
      <c r="H60" s="111">
        <f>'2020实际制造费用'!H60+'2020实际管理费用'!H60+'2020实际营业费用'!H60</f>
        <v>0</v>
      </c>
      <c r="I60" s="111">
        <f>'2020实际制造费用'!I60+'2020实际管理费用'!I60+'2020实际营业费用'!I60</f>
        <v>0</v>
      </c>
      <c r="J60" s="111">
        <f>'2020实际制造费用'!J60+'2020实际管理费用'!J60+'2020实际营业费用'!J60</f>
        <v>0</v>
      </c>
      <c r="K60" s="111">
        <f>'2020实际制造费用'!K60+'2020实际管理费用'!K60+'2020实际营业费用'!K60</f>
        <v>0</v>
      </c>
      <c r="L60" s="111">
        <f>'2020实际制造费用'!L60+'2020实际管理费用'!L60+'2020实际营业费用'!L60</f>
        <v>0</v>
      </c>
      <c r="M60" s="111">
        <f>'2020实际制造费用'!M60+'2020实际管理费用'!M60+'2020实际营业费用'!M60</f>
        <v>0</v>
      </c>
      <c r="N60" s="111">
        <f>'2020实际制造费用'!N60+'2020实际管理费用'!N60+'2020实际营业费用'!N60</f>
        <v>0</v>
      </c>
      <c r="O60" s="111">
        <f>'2020实际制造费用'!O60+'2020实际管理费用'!O60+'2020实际营业费用'!O60</f>
        <v>0</v>
      </c>
      <c r="P60" s="111">
        <f>'2020实际制造费用'!P60+'2020实际管理费用'!P60+'2020实际营业费用'!P60</f>
        <v>0</v>
      </c>
      <c r="Q60" s="111">
        <f>'2020实际制造费用'!Q60+'2020实际管理费用'!Q60+'2020实际营业费用'!Q60</f>
        <v>0</v>
      </c>
      <c r="R60" s="111">
        <f>'2020实际制造费用'!R60+'2020实际管理费用'!R60+'2020实际营业费用'!R60</f>
        <v>0</v>
      </c>
      <c r="S60" s="111">
        <f>'2020实际制造费用'!S60+'2020实际管理费用'!S60+'2020实际营业费用'!S60</f>
        <v>0</v>
      </c>
      <c r="T60" s="112">
        <f t="shared" si="0"/>
        <v>0</v>
      </c>
      <c r="U60" s="90"/>
    </row>
    <row r="61" spans="1:21" s="15" customFormat="1">
      <c r="A61" s="161"/>
      <c r="B61" s="49" t="s">
        <v>217</v>
      </c>
      <c r="C61" s="48" t="s">
        <v>69</v>
      </c>
      <c r="D61" s="111">
        <f ca="1">SUM('2020实际制造费用'!D61,'2020实际管理费用'!D61,'2020实际营业费用'!D61)</f>
        <v>0</v>
      </c>
      <c r="E61" s="111">
        <f ca="1">SUM('2020实际制造费用'!E61,'2020实际管理费用'!E61,'2020实际营业费用'!E61)</f>
        <v>0</v>
      </c>
      <c r="F61" s="111">
        <f ca="1">SUM('2020实际制造费用'!F61,'2020实际管理费用'!F61,'2020实际营业费用'!F61)</f>
        <v>0</v>
      </c>
      <c r="G61" s="111">
        <f ca="1">SUM('2020实际制造费用'!G61,'2020实际管理费用'!G61,'2020实际营业费用'!G61)</f>
        <v>0</v>
      </c>
      <c r="H61" s="111">
        <f>'2020实际制造费用'!H61+'2020实际管理费用'!H61+'2020实际营业费用'!H61</f>
        <v>0</v>
      </c>
      <c r="I61" s="111">
        <f>'2020实际制造费用'!I61+'2020实际管理费用'!I61+'2020实际营业费用'!I61</f>
        <v>0</v>
      </c>
      <c r="J61" s="111">
        <f>'2020实际制造费用'!J61+'2020实际管理费用'!J61+'2020实际营业费用'!J61</f>
        <v>896.96</v>
      </c>
      <c r="K61" s="111">
        <f>'2020实际制造费用'!K61+'2020实际管理费用'!K61+'2020实际营业费用'!K61</f>
        <v>0</v>
      </c>
      <c r="L61" s="111">
        <f>'2020实际制造费用'!L61+'2020实际管理费用'!L61+'2020实际营业费用'!L61</f>
        <v>0</v>
      </c>
      <c r="M61" s="111">
        <f>'2020实际制造费用'!M61+'2020实际管理费用'!M61+'2020实际营业费用'!M61</f>
        <v>0</v>
      </c>
      <c r="N61" s="111">
        <f>'2020实际制造费用'!N61+'2020实际管理费用'!N61+'2020实际营业费用'!N61</f>
        <v>0</v>
      </c>
      <c r="O61" s="111">
        <f>'2020实际制造费用'!O61+'2020实际管理费用'!O61+'2020实际营业费用'!O61</f>
        <v>0</v>
      </c>
      <c r="P61" s="111">
        <f>'2020实际制造费用'!P61+'2020实际管理费用'!P61+'2020实际营业费用'!P61</f>
        <v>0</v>
      </c>
      <c r="Q61" s="111">
        <f>'2020实际制造费用'!Q61+'2020实际管理费用'!Q61+'2020实际营业费用'!Q61</f>
        <v>0</v>
      </c>
      <c r="R61" s="111">
        <f>'2020实际制造费用'!R61+'2020实际管理费用'!R61+'2020实际营业费用'!R61</f>
        <v>0</v>
      </c>
      <c r="S61" s="111">
        <f>'2020实际制造费用'!S61+'2020实际管理费用'!S61+'2020实际营业费用'!S61</f>
        <v>0</v>
      </c>
      <c r="T61" s="112">
        <f t="shared" si="0"/>
        <v>896.96</v>
      </c>
      <c r="U61" s="90"/>
    </row>
    <row r="62" spans="1:21" s="15" customFormat="1">
      <c r="A62" s="161"/>
      <c r="B62" s="46" t="s">
        <v>70</v>
      </c>
      <c r="C62" s="48" t="s">
        <v>71</v>
      </c>
      <c r="D62" s="111">
        <f ca="1">SUM('2020实际制造费用'!D62,'2020实际管理费用'!D62,'2020实际营业费用'!D62)</f>
        <v>0</v>
      </c>
      <c r="E62" s="111">
        <f ca="1">SUM('2020实际制造费用'!E62,'2020实际管理费用'!E62,'2020实际营业费用'!E62)</f>
        <v>0</v>
      </c>
      <c r="F62" s="111">
        <f ca="1">SUM('2020实际制造费用'!F62,'2020实际管理费用'!F62,'2020实际营业费用'!F62)</f>
        <v>0</v>
      </c>
      <c r="G62" s="111">
        <f ca="1">SUM('2020实际制造费用'!G62,'2020实际管理费用'!G62,'2020实际营业费用'!G62)</f>
        <v>0</v>
      </c>
      <c r="H62" s="111">
        <f>'2020实际制造费用'!H62+'2020实际管理费用'!H62+'2020实际营业费用'!H62</f>
        <v>0</v>
      </c>
      <c r="I62" s="111">
        <f>'2020实际制造费用'!I62+'2020实际管理费用'!I62+'2020实际营业费用'!I62</f>
        <v>0</v>
      </c>
      <c r="J62" s="111">
        <f>'2020实际制造费用'!J62+'2020实际管理费用'!J62+'2020实际营业费用'!J62</f>
        <v>0</v>
      </c>
      <c r="K62" s="111">
        <f>'2020实际制造费用'!K62+'2020实际管理费用'!K62+'2020实际营业费用'!K62</f>
        <v>0</v>
      </c>
      <c r="L62" s="111">
        <f>'2020实际制造费用'!L62+'2020实际管理费用'!L62+'2020实际营业费用'!L62</f>
        <v>0</v>
      </c>
      <c r="M62" s="111">
        <f>'2020实际制造费用'!M62+'2020实际管理费用'!M62+'2020实际营业费用'!M62</f>
        <v>0</v>
      </c>
      <c r="N62" s="111">
        <f>'2020实际制造费用'!N62+'2020实际管理费用'!N62+'2020实际营业费用'!N62</f>
        <v>0</v>
      </c>
      <c r="O62" s="111">
        <f>'2020实际制造费用'!O62+'2020实际管理费用'!O62+'2020实际营业费用'!O62</f>
        <v>0</v>
      </c>
      <c r="P62" s="111">
        <f>'2020实际制造费用'!P62+'2020实际管理费用'!P62+'2020实际营业费用'!P62</f>
        <v>0</v>
      </c>
      <c r="Q62" s="111">
        <f>'2020实际制造费用'!Q62+'2020实际管理费用'!Q62+'2020实际营业费用'!Q62</f>
        <v>0</v>
      </c>
      <c r="R62" s="111">
        <f>'2020实际制造费用'!R62+'2020实际管理费用'!R62+'2020实际营业费用'!R62</f>
        <v>0</v>
      </c>
      <c r="S62" s="111">
        <f>'2020实际制造费用'!S62+'2020实际管理费用'!S62+'2020实际营业费用'!S62</f>
        <v>0</v>
      </c>
      <c r="T62" s="112">
        <f t="shared" si="0"/>
        <v>0</v>
      </c>
      <c r="U62" s="90"/>
    </row>
    <row r="63" spans="1:21" s="15" customFormat="1">
      <c r="A63" s="156" t="s">
        <v>72</v>
      </c>
      <c r="B63" s="47" t="s">
        <v>73</v>
      </c>
      <c r="C63" s="48" t="s">
        <v>74</v>
      </c>
      <c r="D63" s="111">
        <f ca="1">SUM('2020实际制造费用'!D63,'2020实际管理费用'!D63,'2020实际营业费用'!D63)</f>
        <v>1074100.69</v>
      </c>
      <c r="E63" s="111">
        <f ca="1">SUM('2020实际制造费用'!E63,'2020实际管理费用'!E63,'2020实际营业费用'!E63)</f>
        <v>1074100.69</v>
      </c>
      <c r="F63" s="111">
        <f ca="1">SUM('2020实际制造费用'!F63,'2020实际管理费用'!F63,'2020实际营业费用'!F63)</f>
        <v>1074100.69</v>
      </c>
      <c r="G63" s="111">
        <f ca="1">SUM('2020实际制造费用'!G63,'2020实际管理费用'!G63,'2020实际营业费用'!G63)</f>
        <v>0</v>
      </c>
      <c r="H63" s="111">
        <f>'2020实际制造费用'!H63+'2020实际管理费用'!H63+'2020实际营业费用'!H63</f>
        <v>1074100.69</v>
      </c>
      <c r="I63" s="111">
        <f>'2020实际制造费用'!I63+'2020实际管理费用'!I63+'2020实际营业费用'!I63</f>
        <v>983219.74</v>
      </c>
      <c r="J63" s="111">
        <f>'2020实际制造费用'!J63+'2020实际管理费用'!J63+'2020实际营业费用'!J63</f>
        <v>1207461</v>
      </c>
      <c r="K63" s="111">
        <f>'2020实际制造费用'!K63+'2020实际管理费用'!K63+'2020实际营业费用'!K63</f>
        <v>1136510.02</v>
      </c>
      <c r="L63" s="111">
        <f>'2020实际制造费用'!L63+'2020实际管理费用'!L63+'2020实际营业费用'!L63</f>
        <v>0</v>
      </c>
      <c r="M63" s="111">
        <f>'2020实际制造费用'!M63+'2020实际管理费用'!M63+'2020实际营业费用'!M63</f>
        <v>0</v>
      </c>
      <c r="N63" s="111">
        <f>'2020实际制造费用'!N63+'2020实际管理费用'!N63+'2020实际营业费用'!N63</f>
        <v>0</v>
      </c>
      <c r="O63" s="111">
        <f>'2020实际制造费用'!O63+'2020实际管理费用'!O63+'2020实际营业费用'!O63</f>
        <v>0</v>
      </c>
      <c r="P63" s="111">
        <f>'2020实际制造费用'!P63+'2020实际管理费用'!P63+'2020实际营业费用'!P63</f>
        <v>0</v>
      </c>
      <c r="Q63" s="111">
        <f>'2020实际制造费用'!Q63+'2020实际管理费用'!Q63+'2020实际营业费用'!Q63</f>
        <v>0</v>
      </c>
      <c r="R63" s="111">
        <f>'2020实际制造费用'!R63+'2020实际管理费用'!R63+'2020实际营业费用'!R63</f>
        <v>0</v>
      </c>
      <c r="S63" s="111">
        <f>'2020实际制造费用'!S63+'2020实际管理费用'!S63+'2020实际营业费用'!S63</f>
        <v>0</v>
      </c>
      <c r="T63" s="112">
        <f t="shared" si="0"/>
        <v>4401291.4499999993</v>
      </c>
      <c r="U63" s="90"/>
    </row>
    <row r="64" spans="1:21" s="15" customFormat="1">
      <c r="A64" s="156"/>
      <c r="B64" s="47" t="s">
        <v>218</v>
      </c>
      <c r="C64" s="48" t="s">
        <v>75</v>
      </c>
      <c r="D64" s="111">
        <f ca="1">SUM('2020实际制造费用'!D64,'2020实际管理费用'!D64,'2020实际营业费用'!D64)</f>
        <v>114923.01</v>
      </c>
      <c r="E64" s="111">
        <f ca="1">SUM('2020实际制造费用'!E64,'2020实际管理费用'!E64,'2020实际营业费用'!E64)</f>
        <v>114923.01</v>
      </c>
      <c r="F64" s="111">
        <f ca="1">SUM('2020实际制造费用'!F64,'2020实际管理费用'!F64,'2020实际营业费用'!F64)</f>
        <v>114923.01</v>
      </c>
      <c r="G64" s="111">
        <f ca="1">SUM('2020实际制造费用'!G64,'2020实际管理费用'!G64,'2020实际营业费用'!G64)</f>
        <v>0</v>
      </c>
      <c r="H64" s="111">
        <f>'2020实际制造费用'!H64+'2020实际管理费用'!H64+'2020实际营业费用'!H64</f>
        <v>114923.01</v>
      </c>
      <c r="I64" s="111">
        <f>'2020实际制造费用'!I64+'2020实际管理费用'!I64+'2020实际营业费用'!I64</f>
        <v>84878.99</v>
      </c>
      <c r="J64" s="111">
        <f>'2020实际制造费用'!J64+'2020实际管理费用'!J64+'2020实际营业费用'!J64</f>
        <v>145101</v>
      </c>
      <c r="K64" s="111">
        <f>'2020实际制造费用'!K64+'2020实际管理费用'!K64+'2020实际营业费用'!K64</f>
        <v>145117.32</v>
      </c>
      <c r="L64" s="111">
        <f>'2020实际制造费用'!L64+'2020实际管理费用'!L64+'2020实际营业费用'!L64</f>
        <v>0</v>
      </c>
      <c r="M64" s="111">
        <f>'2020实际制造费用'!M64+'2020实际管理费用'!M64+'2020实际营业费用'!M64</f>
        <v>0</v>
      </c>
      <c r="N64" s="111">
        <f>'2020实际制造费用'!N64+'2020实际管理费用'!N64+'2020实际营业费用'!N64</f>
        <v>0</v>
      </c>
      <c r="O64" s="111">
        <f>'2020实际制造费用'!O64+'2020实际管理费用'!O64+'2020实际营业费用'!O64</f>
        <v>0</v>
      </c>
      <c r="P64" s="111">
        <f>'2020实际制造费用'!P64+'2020实际管理费用'!P64+'2020实际营业费用'!P64</f>
        <v>0</v>
      </c>
      <c r="Q64" s="111">
        <f>'2020实际制造费用'!Q64+'2020实际管理费用'!Q64+'2020实际营业费用'!Q64</f>
        <v>0</v>
      </c>
      <c r="R64" s="111">
        <f>'2020实际制造费用'!R64+'2020实际管理费用'!R64+'2020实际营业费用'!R64</f>
        <v>0</v>
      </c>
      <c r="S64" s="111">
        <f>'2020实际制造费用'!S64+'2020实际管理费用'!S64+'2020实际营业费用'!S64</f>
        <v>0</v>
      </c>
      <c r="T64" s="112">
        <f t="shared" si="0"/>
        <v>490020.32</v>
      </c>
      <c r="U64" s="90"/>
    </row>
    <row r="65" spans="1:21" s="15" customFormat="1">
      <c r="A65" s="156"/>
      <c r="B65" s="47" t="s">
        <v>219</v>
      </c>
      <c r="C65" s="48" t="s">
        <v>76</v>
      </c>
      <c r="D65" s="111">
        <f ca="1">SUM('2020实际制造费用'!D65,'2020实际管理费用'!D65,'2020实际营业费用'!D65)</f>
        <v>183547.12</v>
      </c>
      <c r="E65" s="111">
        <f ca="1">SUM('2020实际制造费用'!E65,'2020实际管理费用'!E65,'2020实际营业费用'!E65)</f>
        <v>183547.12</v>
      </c>
      <c r="F65" s="111">
        <f ca="1">SUM('2020实际制造费用'!F65,'2020实际管理费用'!F65,'2020实际营业费用'!F65)</f>
        <v>183547.12</v>
      </c>
      <c r="G65" s="111">
        <f ca="1">SUM('2020实际制造费用'!G65,'2020实际管理费用'!G65,'2020实际营业费用'!G65)</f>
        <v>0</v>
      </c>
      <c r="H65" s="111">
        <f>'2020实际制造费用'!H65+'2020实际管理费用'!H65+'2020实际营业费用'!H65</f>
        <v>183547.12</v>
      </c>
      <c r="I65" s="111">
        <f>'2020实际制造费用'!I65+'2020实际管理费用'!I65+'2020实际营业费用'!I65</f>
        <v>130200.09</v>
      </c>
      <c r="J65" s="111">
        <f>'2020实际制造费用'!J65+'2020实际管理费用'!J65+'2020实际营业费用'!J65</f>
        <v>226922.4</v>
      </c>
      <c r="K65" s="111">
        <f>'2020实际制造费用'!K65+'2020实际管理费用'!K65+'2020实际营业费用'!K65</f>
        <v>216107.28</v>
      </c>
      <c r="L65" s="111">
        <f>'2020实际制造费用'!L65+'2020实际管理费用'!L65+'2020实际营业费用'!L65</f>
        <v>0</v>
      </c>
      <c r="M65" s="111">
        <f>'2020实际制造费用'!M65+'2020实际管理费用'!M65+'2020实际营业费用'!M65</f>
        <v>0</v>
      </c>
      <c r="N65" s="111">
        <f>'2020实际制造费用'!N65+'2020实际管理费用'!N65+'2020实际营业费用'!N65</f>
        <v>0</v>
      </c>
      <c r="O65" s="111">
        <f>'2020实际制造费用'!O65+'2020实际管理费用'!O65+'2020实际营业费用'!O65</f>
        <v>0</v>
      </c>
      <c r="P65" s="111">
        <f>'2020实际制造费用'!P65+'2020实际管理费用'!P65+'2020实际营业费用'!P65</f>
        <v>0</v>
      </c>
      <c r="Q65" s="111">
        <f>'2020实际制造费用'!Q65+'2020实际管理费用'!Q65+'2020实际营业费用'!Q65</f>
        <v>0</v>
      </c>
      <c r="R65" s="111">
        <f>'2020实际制造费用'!R65+'2020实际管理费用'!R65+'2020实际营业费用'!R65</f>
        <v>0</v>
      </c>
      <c r="S65" s="111">
        <f>'2020实际制造费用'!S65+'2020实际管理费用'!S65+'2020实际营业费用'!S65</f>
        <v>0</v>
      </c>
      <c r="T65" s="112">
        <f t="shared" si="0"/>
        <v>756776.89</v>
      </c>
      <c r="U65" s="90"/>
    </row>
    <row r="66" spans="1:21" s="15" customFormat="1">
      <c r="A66" s="156"/>
      <c r="B66" s="47" t="s">
        <v>77</v>
      </c>
      <c r="C66" s="48" t="s">
        <v>78</v>
      </c>
      <c r="D66" s="111">
        <f ca="1">SUM('2020实际制造费用'!D66,'2020实际管理费用'!D66,'2020实际营业费用'!D66)</f>
        <v>0</v>
      </c>
      <c r="E66" s="111">
        <f ca="1">SUM('2020实际制造费用'!E66,'2020实际管理费用'!E66,'2020实际营业费用'!E66)</f>
        <v>0</v>
      </c>
      <c r="F66" s="111">
        <f ca="1">SUM('2020实际制造费用'!F66,'2020实际管理费用'!F66,'2020实际营业费用'!F66)</f>
        <v>0</v>
      </c>
      <c r="G66" s="111">
        <f ca="1">SUM('2020实际制造费用'!G66,'2020实际管理费用'!G66,'2020实际营业费用'!G66)</f>
        <v>0</v>
      </c>
      <c r="H66" s="111">
        <f>'2020实际制造费用'!H66+'2020实际管理费用'!H66+'2020实际营业费用'!H66</f>
        <v>0</v>
      </c>
      <c r="I66" s="111">
        <f>'2020实际制造费用'!I66+'2020实际管理费用'!I66+'2020实际营业费用'!I66</f>
        <v>0</v>
      </c>
      <c r="J66" s="111">
        <f>'2020实际制造费用'!J66+'2020实际管理费用'!J66+'2020实际营业费用'!J66</f>
        <v>0</v>
      </c>
      <c r="K66" s="111">
        <f>'2020实际制造费用'!K66+'2020实际管理费用'!K66+'2020实际营业费用'!K66</f>
        <v>0</v>
      </c>
      <c r="L66" s="111">
        <f>'2020实际制造费用'!L66+'2020实际管理费用'!L66+'2020实际营业费用'!L66</f>
        <v>0</v>
      </c>
      <c r="M66" s="111">
        <f>'2020实际制造费用'!M66+'2020实际管理费用'!M66+'2020实际营业费用'!M66</f>
        <v>0</v>
      </c>
      <c r="N66" s="111">
        <f>'2020实际制造费用'!N66+'2020实际管理费用'!N66+'2020实际营业费用'!N66</f>
        <v>0</v>
      </c>
      <c r="O66" s="111">
        <f>'2020实际制造费用'!O66+'2020实际管理费用'!O66+'2020实际营业费用'!O66</f>
        <v>0</v>
      </c>
      <c r="P66" s="111">
        <f>'2020实际制造费用'!P66+'2020实际管理费用'!P66+'2020实际营业费用'!P66</f>
        <v>0</v>
      </c>
      <c r="Q66" s="111">
        <f>'2020实际制造费用'!Q66+'2020实际管理费用'!Q66+'2020实际营业费用'!Q66</f>
        <v>0</v>
      </c>
      <c r="R66" s="111">
        <f>'2020实际制造费用'!R66+'2020实际管理费用'!R66+'2020实际营业费用'!R66</f>
        <v>0</v>
      </c>
      <c r="S66" s="111">
        <f>'2020实际制造费用'!S66+'2020实际管理费用'!S66+'2020实际营业费用'!S66</f>
        <v>0</v>
      </c>
      <c r="T66" s="112">
        <f t="shared" si="0"/>
        <v>0</v>
      </c>
      <c r="U66" s="90"/>
    </row>
    <row r="67" spans="1:21" s="15" customFormat="1">
      <c r="A67" s="156"/>
      <c r="B67" s="47" t="s">
        <v>220</v>
      </c>
      <c r="C67" s="48" t="s">
        <v>79</v>
      </c>
      <c r="D67" s="111">
        <f ca="1">SUM('2020实际制造费用'!D67,'2020实际管理费用'!D67,'2020实际营业费用'!D67)</f>
        <v>78066.789999999994</v>
      </c>
      <c r="E67" s="111">
        <f ca="1">SUM('2020实际制造费用'!E67,'2020实际管理费用'!E67,'2020实际营业费用'!E67)</f>
        <v>78066.789999999994</v>
      </c>
      <c r="F67" s="111">
        <f ca="1">SUM('2020实际制造费用'!F67,'2020实际管理费用'!F67,'2020实际营业费用'!F67)</f>
        <v>78066.789999999994</v>
      </c>
      <c r="G67" s="111">
        <f ca="1">SUM('2020实际制造费用'!G67,'2020实际管理费用'!G67,'2020实际营业费用'!G67)</f>
        <v>0</v>
      </c>
      <c r="H67" s="111">
        <f>'2020实际制造费用'!H67+'2020实际管理费用'!H67+'2020实际营业费用'!H67</f>
        <v>78066.789999999994</v>
      </c>
      <c r="I67" s="111">
        <f>'2020实际制造费用'!I67+'2020实际管理费用'!I67+'2020实际营业费用'!I67</f>
        <v>71552.479999999996</v>
      </c>
      <c r="J67" s="111">
        <f>'2020实际制造费用'!J67+'2020实际管理费用'!J67+'2020实际营业费用'!J67</f>
        <v>49986.79</v>
      </c>
      <c r="K67" s="111">
        <f>'2020实际制造费用'!K67+'2020实际管理费用'!K67+'2020实际营业费用'!K67</f>
        <v>41504.589999999997</v>
      </c>
      <c r="L67" s="111">
        <f>'2020实际制造费用'!L67+'2020实际管理费用'!L67+'2020实际营业费用'!L67</f>
        <v>0</v>
      </c>
      <c r="M67" s="111">
        <f>'2020实际制造费用'!M67+'2020实际管理费用'!M67+'2020实际营业费用'!M67</f>
        <v>0</v>
      </c>
      <c r="N67" s="111">
        <f>'2020实际制造费用'!N67+'2020实际管理费用'!N67+'2020实际营业费用'!N67</f>
        <v>0</v>
      </c>
      <c r="O67" s="111">
        <f>'2020实际制造费用'!O67+'2020实际管理费用'!O67+'2020实际营业费用'!O67</f>
        <v>0</v>
      </c>
      <c r="P67" s="111">
        <f>'2020实际制造费用'!P67+'2020实际管理费用'!P67+'2020实际营业费用'!P67</f>
        <v>0</v>
      </c>
      <c r="Q67" s="111">
        <f>'2020实际制造费用'!Q67+'2020实际管理费用'!Q67+'2020实际营业费用'!Q67</f>
        <v>0</v>
      </c>
      <c r="R67" s="111">
        <f>'2020实际制造费用'!R67+'2020实际管理费用'!R67+'2020实际营业费用'!R67</f>
        <v>0</v>
      </c>
      <c r="S67" s="111">
        <f>'2020实际制造费用'!S67+'2020实际管理费用'!S67+'2020实际营业费用'!S67</f>
        <v>0</v>
      </c>
      <c r="T67" s="112">
        <f t="shared" si="0"/>
        <v>241110.65</v>
      </c>
      <c r="U67" s="90"/>
    </row>
    <row r="68" spans="1:21" s="15" customFormat="1">
      <c r="A68" s="156"/>
      <c r="B68" s="157" t="s">
        <v>80</v>
      </c>
      <c r="C68" s="48" t="s">
        <v>81</v>
      </c>
      <c r="D68" s="111">
        <f ca="1">SUM('2020实际制造费用'!D68,'2020实际管理费用'!D68,'2020实际营业费用'!D68)</f>
        <v>0</v>
      </c>
      <c r="E68" s="111">
        <f ca="1">SUM('2020实际制造费用'!E68,'2020实际管理费用'!E68,'2020实际营业费用'!E68)</f>
        <v>0</v>
      </c>
      <c r="F68" s="111">
        <f ca="1">SUM('2020实际制造费用'!F68,'2020实际管理费用'!F68,'2020实际营业费用'!F68)</f>
        <v>0</v>
      </c>
      <c r="G68" s="111">
        <f ca="1">SUM('2020实际制造费用'!G68,'2020实际管理费用'!G68,'2020实际营业费用'!G68)</f>
        <v>0</v>
      </c>
      <c r="H68" s="111">
        <f>'2020实际制造费用'!H68+'2020实际管理费用'!H68+'2020实际营业费用'!H68</f>
        <v>0</v>
      </c>
      <c r="I68" s="111">
        <f>'2020实际制造费用'!I68+'2020实际管理费用'!I68+'2020实际营业费用'!I68</f>
        <v>0</v>
      </c>
      <c r="J68" s="111">
        <f>'2020实际制造费用'!J68+'2020实际管理费用'!J68+'2020实际营业费用'!J68</f>
        <v>0</v>
      </c>
      <c r="K68" s="111">
        <f>'2020实际制造费用'!K68+'2020实际管理费用'!K68+'2020实际营业费用'!K68</f>
        <v>0</v>
      </c>
      <c r="L68" s="111">
        <f>'2020实际制造费用'!L68+'2020实际管理费用'!L68+'2020实际营业费用'!L68</f>
        <v>0</v>
      </c>
      <c r="M68" s="111">
        <f>'2020实际制造费用'!M68+'2020实际管理费用'!M68+'2020实际营业费用'!M68</f>
        <v>0</v>
      </c>
      <c r="N68" s="111">
        <f>'2020实际制造费用'!N68+'2020实际管理费用'!N68+'2020实际营业费用'!N68</f>
        <v>0</v>
      </c>
      <c r="O68" s="111">
        <f>'2020实际制造费用'!O68+'2020实际管理费用'!O68+'2020实际营业费用'!O68</f>
        <v>0</v>
      </c>
      <c r="P68" s="111">
        <f>'2020实际制造费用'!P68+'2020实际管理费用'!P68+'2020实际营业费用'!P68</f>
        <v>0</v>
      </c>
      <c r="Q68" s="111">
        <f>'2020实际制造费用'!Q68+'2020实际管理费用'!Q68+'2020实际营业费用'!Q68</f>
        <v>0</v>
      </c>
      <c r="R68" s="111">
        <f>'2020实际制造费用'!R68+'2020实际管理费用'!R68+'2020实际营业费用'!R68</f>
        <v>0</v>
      </c>
      <c r="S68" s="111">
        <f>'2020实际制造费用'!S68+'2020实际管理费用'!S68+'2020实际营业费用'!S68</f>
        <v>0</v>
      </c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111">
        <f ca="1">SUM('2020实际制造费用'!D69,'2020实际管理费用'!D69,'2020实际营业费用'!D69)</f>
        <v>115328.71</v>
      </c>
      <c r="E69" s="111">
        <f ca="1">SUM('2020实际制造费用'!E69,'2020实际管理费用'!E69,'2020实际营业费用'!E69)</f>
        <v>115328.71</v>
      </c>
      <c r="F69" s="111">
        <f ca="1">SUM('2020实际制造费用'!F69,'2020实际管理费用'!F69,'2020实际营业费用'!F69)</f>
        <v>115328.71</v>
      </c>
      <c r="G69" s="111">
        <f ca="1">SUM('2020实际制造费用'!G69,'2020实际管理费用'!G69,'2020实际营业费用'!G69)</f>
        <v>115328.71</v>
      </c>
      <c r="H69" s="111">
        <f>'2020实际制造费用'!H69+'2020实际管理费用'!H69+'2020实际营业费用'!H69</f>
        <v>115328.71</v>
      </c>
      <c r="I69" s="111">
        <f>'2020实际制造费用'!I69+'2020实际管理费用'!I69+'2020实际营业费用'!I69</f>
        <v>55858.400000000001</v>
      </c>
      <c r="J69" s="111">
        <f>'2020实际制造费用'!J69+'2020实际管理费用'!J69+'2020实际营业费用'!J69</f>
        <v>226229.92</v>
      </c>
      <c r="K69" s="111">
        <f>'2020实际制造费用'!K69+'2020实际管理费用'!K69+'2020实际营业费用'!K69</f>
        <v>263567.46999999997</v>
      </c>
      <c r="L69" s="111">
        <f>'2020实际制造费用'!L69+'2020实际管理费用'!L69+'2020实际营业费用'!L69</f>
        <v>0</v>
      </c>
      <c r="M69" s="111">
        <f>'2020实际制造费用'!M69+'2020实际管理费用'!M69+'2020实际营业费用'!M69</f>
        <v>0</v>
      </c>
      <c r="N69" s="111">
        <f>'2020实际制造费用'!N69+'2020实际管理费用'!N69+'2020实际营业费用'!N69</f>
        <v>0</v>
      </c>
      <c r="O69" s="111">
        <f>'2020实际制造费用'!O69+'2020实际管理费用'!O69+'2020实际营业费用'!O69</f>
        <v>0</v>
      </c>
      <c r="P69" s="111">
        <f>'2020实际制造费用'!P69+'2020实际管理费用'!P69+'2020实际营业费用'!P69</f>
        <v>0</v>
      </c>
      <c r="Q69" s="111">
        <f>'2020实际制造费用'!Q69+'2020实际管理费用'!Q69+'2020实际营业费用'!Q69</f>
        <v>0</v>
      </c>
      <c r="R69" s="111">
        <f>'2020实际制造费用'!R69+'2020实际管理费用'!R69+'2020实际营业费用'!R69</f>
        <v>0</v>
      </c>
      <c r="S69" s="111">
        <f>'2020实际制造费用'!S69+'2020实际管理费用'!S69+'2020实际营业费用'!S69</f>
        <v>0</v>
      </c>
      <c r="T69" s="112">
        <f t="shared" si="0"/>
        <v>660984.5</v>
      </c>
      <c r="U69" s="90"/>
    </row>
    <row r="70" spans="1:21" s="15" customFormat="1">
      <c r="A70" s="156"/>
      <c r="B70" s="49" t="s">
        <v>83</v>
      </c>
      <c r="C70" s="48" t="s">
        <v>84</v>
      </c>
      <c r="D70" s="111">
        <f ca="1">SUM('2020实际制造费用'!D70,'2020实际管理费用'!D70,'2020实际营业费用'!D70)</f>
        <v>38</v>
      </c>
      <c r="E70" s="111">
        <f ca="1">SUM('2020实际制造费用'!E70,'2020实际管理费用'!E70,'2020实际营业费用'!E70)</f>
        <v>38</v>
      </c>
      <c r="F70" s="111">
        <f ca="1">SUM('2020实际制造费用'!F70,'2020实际管理费用'!F70,'2020实际营业费用'!F70)</f>
        <v>38</v>
      </c>
      <c r="G70" s="111">
        <f ca="1">SUM('2020实际制造费用'!G70,'2020实际管理费用'!G70,'2020实际营业费用'!G70)</f>
        <v>38</v>
      </c>
      <c r="H70" s="111">
        <f>'2020实际制造费用'!H70+'2020实际管理费用'!H70+'2020实际营业费用'!H70</f>
        <v>38</v>
      </c>
      <c r="I70" s="111">
        <f>'2020实际制造费用'!I70+'2020实际管理费用'!I70+'2020实际营业费用'!I70</f>
        <v>0</v>
      </c>
      <c r="J70" s="111">
        <f>'2020实际制造费用'!J70+'2020实际管理费用'!J70+'2020实际营业费用'!J70</f>
        <v>0</v>
      </c>
      <c r="K70" s="111">
        <f>'2020实际制造费用'!K70+'2020实际管理费用'!K70+'2020实际营业费用'!K70</f>
        <v>0</v>
      </c>
      <c r="L70" s="111">
        <f>'2020实际制造费用'!L70+'2020实际管理费用'!L70+'2020实际营业费用'!L70</f>
        <v>0</v>
      </c>
      <c r="M70" s="111">
        <f>'2020实际制造费用'!M70+'2020实际管理费用'!M70+'2020实际营业费用'!M70</f>
        <v>0</v>
      </c>
      <c r="N70" s="111">
        <f>'2020实际制造费用'!N70+'2020实际管理费用'!N70+'2020实际营业费用'!N70</f>
        <v>0</v>
      </c>
      <c r="O70" s="111">
        <f>'2020实际制造费用'!O70+'2020实际管理费用'!O70+'2020实际营业费用'!O70</f>
        <v>0</v>
      </c>
      <c r="P70" s="111">
        <f>'2020实际制造费用'!P70+'2020实际管理费用'!P70+'2020实际营业费用'!P70</f>
        <v>0</v>
      </c>
      <c r="Q70" s="111">
        <f>'2020实际制造费用'!Q70+'2020实际管理费用'!Q70+'2020实际营业费用'!Q70</f>
        <v>0</v>
      </c>
      <c r="R70" s="111">
        <f>'2020实际制造费用'!R70+'2020实际管理费用'!R70+'2020实际营业费用'!R70</f>
        <v>0</v>
      </c>
      <c r="S70" s="111">
        <f>'2020实际制造费用'!S70+'2020实际管理费用'!S70+'2020实际营业费用'!S70</f>
        <v>0</v>
      </c>
      <c r="T70" s="112">
        <f t="shared" si="0"/>
        <v>38</v>
      </c>
      <c r="U70" s="90"/>
    </row>
    <row r="71" spans="1:21" s="15" customFormat="1">
      <c r="A71" s="156"/>
      <c r="B71" s="49" t="s">
        <v>221</v>
      </c>
      <c r="C71" s="48" t="s">
        <v>85</v>
      </c>
      <c r="D71" s="111">
        <f ca="1">SUM('2020实际制造费用'!D71,'2020实际管理费用'!D71,'2020实际营业费用'!D71)</f>
        <v>0</v>
      </c>
      <c r="E71" s="111">
        <f ca="1">SUM('2020实际制造费用'!E71,'2020实际管理费用'!E71,'2020实际营业费用'!E71)</f>
        <v>0</v>
      </c>
      <c r="F71" s="111">
        <f ca="1">SUM('2020实际制造费用'!F71,'2020实际管理费用'!F71,'2020实际营业费用'!F71)</f>
        <v>0</v>
      </c>
      <c r="G71" s="111">
        <f ca="1">SUM('2020实际制造费用'!G71,'2020实际管理费用'!G71,'2020实际营业费用'!G71)</f>
        <v>0</v>
      </c>
      <c r="H71" s="111">
        <f>'2020实际制造费用'!H71+'2020实际管理费用'!H71+'2020实际营业费用'!H71</f>
        <v>0</v>
      </c>
      <c r="I71" s="111">
        <f>'2020实际制造费用'!I71+'2020实际管理费用'!I71+'2020实际营业费用'!I71</f>
        <v>0</v>
      </c>
      <c r="J71" s="111">
        <f>'2020实际制造费用'!J71+'2020实际管理费用'!J71+'2020实际营业费用'!J71</f>
        <v>0</v>
      </c>
      <c r="K71" s="111">
        <f>'2020实际制造费用'!K71+'2020实际管理费用'!K71+'2020实际营业费用'!K71</f>
        <v>0</v>
      </c>
      <c r="L71" s="111">
        <f>'2020实际制造费用'!L71+'2020实际管理费用'!L71+'2020实际营业费用'!L71</f>
        <v>0</v>
      </c>
      <c r="M71" s="111">
        <f>'2020实际制造费用'!M71+'2020实际管理费用'!M71+'2020实际营业费用'!M71</f>
        <v>0</v>
      </c>
      <c r="N71" s="111">
        <f>'2020实际制造费用'!N71+'2020实际管理费用'!N71+'2020实际营业费用'!N71</f>
        <v>0</v>
      </c>
      <c r="O71" s="111">
        <f>'2020实际制造费用'!O71+'2020实际管理费用'!O71+'2020实际营业费用'!O71</f>
        <v>0</v>
      </c>
      <c r="P71" s="111">
        <f>'2020实际制造费用'!P71+'2020实际管理费用'!P71+'2020实际营业费用'!P71</f>
        <v>0</v>
      </c>
      <c r="Q71" s="111">
        <f>'2020实际制造费用'!Q71+'2020实际管理费用'!Q71+'2020实际营业费用'!Q71</f>
        <v>0</v>
      </c>
      <c r="R71" s="111">
        <f>'2020实际制造费用'!R71+'2020实际管理费用'!R71+'2020实际营业费用'!R71</f>
        <v>0</v>
      </c>
      <c r="S71" s="111">
        <f>'2020实际制造费用'!S71+'2020实际管理费用'!S71+'2020实际营业费用'!S71</f>
        <v>0</v>
      </c>
      <c r="T71" s="112">
        <f t="shared" ref="T71:T92" si="2">SUM(H71:S71)</f>
        <v>0</v>
      </c>
      <c r="U71" s="90"/>
    </row>
    <row r="72" spans="1:21" s="15" customFormat="1">
      <c r="A72" s="156"/>
      <c r="B72" s="49" t="s">
        <v>222</v>
      </c>
      <c r="C72" s="48" t="s">
        <v>86</v>
      </c>
      <c r="D72" s="111">
        <f ca="1">SUM('2020实际制造费用'!D72,'2020实际管理费用'!D72,'2020实际营业费用'!D72)</f>
        <v>0</v>
      </c>
      <c r="E72" s="111">
        <f ca="1">SUM('2020实际制造费用'!E72,'2020实际管理费用'!E72,'2020实际营业费用'!E72)</f>
        <v>0</v>
      </c>
      <c r="F72" s="111">
        <f ca="1">SUM('2020实际制造费用'!F72,'2020实际管理费用'!F72,'2020实际营业费用'!F72)</f>
        <v>0</v>
      </c>
      <c r="G72" s="111">
        <f ca="1">SUM('2020实际制造费用'!G72,'2020实际管理费用'!G72,'2020实际营业费用'!G72)</f>
        <v>0</v>
      </c>
      <c r="H72" s="111">
        <f>'2020实际制造费用'!H72+'2020实际管理费用'!H72+'2020实际营业费用'!H72</f>
        <v>0</v>
      </c>
      <c r="I72" s="111">
        <f>'2020实际制造费用'!I72+'2020实际管理费用'!I72+'2020实际营业费用'!I72</f>
        <v>0</v>
      </c>
      <c r="J72" s="111">
        <f>'2020实际制造费用'!J72+'2020实际管理费用'!J72+'2020实际营业费用'!J72</f>
        <v>0</v>
      </c>
      <c r="K72" s="111">
        <f>'2020实际制造费用'!K72+'2020实际管理费用'!K72+'2020实际营业费用'!K72</f>
        <v>0</v>
      </c>
      <c r="L72" s="111">
        <f>'2020实际制造费用'!L72+'2020实际管理费用'!L72+'2020实际营业费用'!L72</f>
        <v>0</v>
      </c>
      <c r="M72" s="111">
        <f>'2020实际制造费用'!M72+'2020实际管理费用'!M72+'2020实际营业费用'!M72</f>
        <v>0</v>
      </c>
      <c r="N72" s="111">
        <f>'2020实际制造费用'!N72+'2020实际管理费用'!N72+'2020实际营业费用'!N72</f>
        <v>0</v>
      </c>
      <c r="O72" s="111">
        <f>'2020实际制造费用'!O72+'2020实际管理费用'!O72+'2020实际营业费用'!O72</f>
        <v>0</v>
      </c>
      <c r="P72" s="111">
        <f>'2020实际制造费用'!P72+'2020实际管理费用'!P72+'2020实际营业费用'!P72</f>
        <v>0</v>
      </c>
      <c r="Q72" s="111">
        <f>'2020实际制造费用'!Q72+'2020实际管理费用'!Q72+'2020实际营业费用'!Q72</f>
        <v>0</v>
      </c>
      <c r="R72" s="111">
        <f>'2020实际制造费用'!R72+'2020实际管理费用'!R72+'2020实际营业费用'!R72</f>
        <v>0</v>
      </c>
      <c r="S72" s="111">
        <f>'2020实际制造费用'!S72+'2020实际管理费用'!S72+'2020实际营业费用'!S72</f>
        <v>0</v>
      </c>
      <c r="T72" s="112">
        <f t="shared" si="2"/>
        <v>0</v>
      </c>
      <c r="U72" s="90"/>
    </row>
    <row r="73" spans="1:21" s="15" customFormat="1">
      <c r="A73" s="156"/>
      <c r="B73" s="157" t="s">
        <v>87</v>
      </c>
      <c r="C73" s="48" t="s">
        <v>88</v>
      </c>
      <c r="D73" s="111">
        <f ca="1">SUM('2020实际制造费用'!D73,'2020实际管理费用'!D73,'2020实际营业费用'!D73)</f>
        <v>0</v>
      </c>
      <c r="E73" s="111">
        <f ca="1">SUM('2020实际制造费用'!E73,'2020实际管理费用'!E73,'2020实际营业费用'!E73)</f>
        <v>0</v>
      </c>
      <c r="F73" s="111">
        <f ca="1">SUM('2020实际制造费用'!F73,'2020实际管理费用'!F73,'2020实际营业费用'!F73)</f>
        <v>0</v>
      </c>
      <c r="G73" s="111">
        <f ca="1">SUM('2020实际制造费用'!G73,'2020实际管理费用'!G73,'2020实际营业费用'!G73)</f>
        <v>0</v>
      </c>
      <c r="H73" s="111">
        <f>'2020实际制造费用'!H73+'2020实际管理费用'!H73+'2020实际营业费用'!H73</f>
        <v>0</v>
      </c>
      <c r="I73" s="111">
        <f>'2020实际制造费用'!I73+'2020实际管理费用'!I73+'2020实际营业费用'!I73</f>
        <v>0</v>
      </c>
      <c r="J73" s="111">
        <f>'2020实际制造费用'!J73+'2020实际管理费用'!J73+'2020实际营业费用'!J73</f>
        <v>0</v>
      </c>
      <c r="K73" s="111">
        <f>'2020实际制造费用'!K73+'2020实际管理费用'!K73+'2020实际营业费用'!K73</f>
        <v>0</v>
      </c>
      <c r="L73" s="111">
        <f>'2020实际制造费用'!L73+'2020实际管理费用'!L73+'2020实际营业费用'!L73</f>
        <v>0</v>
      </c>
      <c r="M73" s="111">
        <f>'2020实际制造费用'!M73+'2020实际管理费用'!M73+'2020实际营业费用'!M73</f>
        <v>0</v>
      </c>
      <c r="N73" s="111">
        <f>'2020实际制造费用'!N73+'2020实际管理费用'!N73+'2020实际营业费用'!N73</f>
        <v>0</v>
      </c>
      <c r="O73" s="111">
        <f>'2020实际制造费用'!O73+'2020实际管理费用'!O73+'2020实际营业费用'!O73</f>
        <v>0</v>
      </c>
      <c r="P73" s="111">
        <f>'2020实际制造费用'!P73+'2020实际管理费用'!P73+'2020实际营业费用'!P73</f>
        <v>0</v>
      </c>
      <c r="Q73" s="111">
        <f>'2020实际制造费用'!Q73+'2020实际管理费用'!Q73+'2020实际营业费用'!Q73</f>
        <v>0</v>
      </c>
      <c r="R73" s="111">
        <f>'2020实际制造费用'!R73+'2020实际管理费用'!R73+'2020实际营业费用'!R73</f>
        <v>0</v>
      </c>
      <c r="S73" s="111">
        <f>'2020实际制造费用'!S73+'2020实际管理费用'!S73+'2020实际营业费用'!S73</f>
        <v>0</v>
      </c>
      <c r="T73" s="112">
        <f t="shared" si="2"/>
        <v>0</v>
      </c>
      <c r="U73" s="90"/>
    </row>
    <row r="74" spans="1:21" s="15" customFormat="1">
      <c r="A74" s="156"/>
      <c r="B74" s="157"/>
      <c r="C74" s="50" t="s">
        <v>89</v>
      </c>
      <c r="D74" s="111">
        <f ca="1">SUM('2020实际制造费用'!D74,'2020实际管理费用'!D74,'2020实际营业费用'!D74)</f>
        <v>0</v>
      </c>
      <c r="E74" s="111">
        <f ca="1">SUM('2020实际制造费用'!E74,'2020实际管理费用'!E74,'2020实际营业费用'!E74)</f>
        <v>0</v>
      </c>
      <c r="F74" s="111">
        <f ca="1">SUM('2020实际制造费用'!F74,'2020实际管理费用'!F74,'2020实际营业费用'!F74)</f>
        <v>0</v>
      </c>
      <c r="G74" s="111">
        <f ca="1">SUM('2020实际制造费用'!G74,'2020实际管理费用'!G74,'2020实际营业费用'!G74)</f>
        <v>0</v>
      </c>
      <c r="H74" s="111">
        <f>'2020实际制造费用'!H74+'2020实际管理费用'!H74+'2020实际营业费用'!H74</f>
        <v>0</v>
      </c>
      <c r="I74" s="111">
        <f>'2020实际制造费用'!I74+'2020实际管理费用'!I74+'2020实际营业费用'!I74</f>
        <v>0</v>
      </c>
      <c r="J74" s="111">
        <f>'2020实际制造费用'!J74+'2020实际管理费用'!J74+'2020实际营业费用'!J74</f>
        <v>0</v>
      </c>
      <c r="K74" s="111">
        <f>'2020实际制造费用'!K74+'2020实际管理费用'!K74+'2020实际营业费用'!K74</f>
        <v>0</v>
      </c>
      <c r="L74" s="111">
        <f>'2020实际制造费用'!L74+'2020实际管理费用'!L74+'2020实际营业费用'!L74</f>
        <v>0</v>
      </c>
      <c r="M74" s="111">
        <f>'2020实际制造费用'!M74+'2020实际管理费用'!M74+'2020实际营业费用'!M74</f>
        <v>0</v>
      </c>
      <c r="N74" s="111">
        <f>'2020实际制造费用'!N74+'2020实际管理费用'!N74+'2020实际营业费用'!N74</f>
        <v>0</v>
      </c>
      <c r="O74" s="111">
        <f>'2020实际制造费用'!O74+'2020实际管理费用'!O74+'2020实际营业费用'!O74</f>
        <v>0</v>
      </c>
      <c r="P74" s="111">
        <f>'2020实际制造费用'!P74+'2020实际管理费用'!P74+'2020实际营业费用'!P74</f>
        <v>0</v>
      </c>
      <c r="Q74" s="111">
        <f>'2020实际制造费用'!Q74+'2020实际管理费用'!Q74+'2020实际营业费用'!Q74</f>
        <v>0</v>
      </c>
      <c r="R74" s="111">
        <f>'2020实际制造费用'!R74+'2020实际管理费用'!R74+'2020实际营业费用'!R74</f>
        <v>0</v>
      </c>
      <c r="S74" s="111">
        <f>'2020实际制造费用'!S74+'2020实际管理费用'!S74+'2020实际营业费用'!S74</f>
        <v>0</v>
      </c>
      <c r="T74" s="112">
        <f t="shared" si="2"/>
        <v>0</v>
      </c>
      <c r="U74" s="90"/>
    </row>
    <row r="75" spans="1:21" s="15" customFormat="1">
      <c r="A75" s="156"/>
      <c r="B75" s="49" t="s">
        <v>90</v>
      </c>
      <c r="C75" s="48" t="s">
        <v>91</v>
      </c>
      <c r="D75" s="111">
        <f ca="1">SUM('2020实际制造费用'!D75,'2020实际管理费用'!D75,'2020实际营业费用'!D75)</f>
        <v>0</v>
      </c>
      <c r="E75" s="111">
        <f ca="1">SUM('2020实际制造费用'!E75,'2020实际管理费用'!E75,'2020实际营业费用'!E75)</f>
        <v>0</v>
      </c>
      <c r="F75" s="111">
        <f ca="1">SUM('2020实际制造费用'!F75,'2020实际管理费用'!F75,'2020实际营业费用'!F75)</f>
        <v>0</v>
      </c>
      <c r="G75" s="111">
        <f ca="1">SUM('2020实际制造费用'!G75,'2020实际管理费用'!G75,'2020实际营业费用'!G75)</f>
        <v>0</v>
      </c>
      <c r="H75" s="111">
        <f>'2020实际制造费用'!H75+'2020实际管理费用'!H75+'2020实际营业费用'!H75</f>
        <v>0</v>
      </c>
      <c r="I75" s="111">
        <f>'2020实际制造费用'!I75+'2020实际管理费用'!I75+'2020实际营业费用'!I75</f>
        <v>0</v>
      </c>
      <c r="J75" s="111">
        <f>'2020实际制造费用'!J75+'2020实际管理费用'!J75+'2020实际营业费用'!J75</f>
        <v>0</v>
      </c>
      <c r="K75" s="111">
        <f>'2020实际制造费用'!K75+'2020实际管理费用'!K75+'2020实际营业费用'!K75</f>
        <v>0</v>
      </c>
      <c r="L75" s="111">
        <f>'2020实际制造费用'!L75+'2020实际管理费用'!L75+'2020实际营业费用'!L75</f>
        <v>0</v>
      </c>
      <c r="M75" s="111">
        <f>'2020实际制造费用'!M75+'2020实际管理费用'!M75+'2020实际营业费用'!M75</f>
        <v>0</v>
      </c>
      <c r="N75" s="111">
        <f>'2020实际制造费用'!N75+'2020实际管理费用'!N75+'2020实际营业费用'!N75</f>
        <v>0</v>
      </c>
      <c r="O75" s="111">
        <f>'2020实际制造费用'!O75+'2020实际管理费用'!O75+'2020实际营业费用'!O75</f>
        <v>0</v>
      </c>
      <c r="P75" s="111">
        <f>'2020实际制造费用'!P75+'2020实际管理费用'!P75+'2020实际营业费用'!P75</f>
        <v>0</v>
      </c>
      <c r="Q75" s="111">
        <f>'2020实际制造费用'!Q75+'2020实际管理费用'!Q75+'2020实际营业费用'!Q75</f>
        <v>0</v>
      </c>
      <c r="R75" s="111">
        <f>'2020实际制造费用'!R75+'2020实际管理费用'!R75+'2020实际营业费用'!R75</f>
        <v>0</v>
      </c>
      <c r="S75" s="111">
        <f>'2020实际制造费用'!S75+'2020实际管理费用'!S75+'2020实际营业费用'!S75</f>
        <v>0</v>
      </c>
      <c r="T75" s="112">
        <f t="shared" si="2"/>
        <v>0</v>
      </c>
      <c r="U75" s="90"/>
    </row>
    <row r="76" spans="1:21" s="15" customFormat="1">
      <c r="A76" s="151" t="s">
        <v>92</v>
      </c>
      <c r="B76" s="46" t="s">
        <v>223</v>
      </c>
      <c r="C76" s="48" t="s">
        <v>93</v>
      </c>
      <c r="D76" s="111">
        <f ca="1">SUM('2020实际制造费用'!D76,'2020实际管理费用'!D76,'2020实际营业费用'!D76)</f>
        <v>0</v>
      </c>
      <c r="E76" s="111">
        <f ca="1">SUM('2020实际制造费用'!E76,'2020实际管理费用'!E76,'2020实际营业费用'!E76)</f>
        <v>0</v>
      </c>
      <c r="F76" s="111">
        <f ca="1">SUM('2020实际制造费用'!F76,'2020实际管理费用'!F76,'2020实际营业费用'!F76)</f>
        <v>0</v>
      </c>
      <c r="G76" s="111">
        <f ca="1">SUM('2020实际制造费用'!G76,'2020实际管理费用'!G76,'2020实际营业费用'!G76)</f>
        <v>0</v>
      </c>
      <c r="H76" s="111">
        <f>'2020实际制造费用'!H76+'2020实际管理费用'!H76+'2020实际营业费用'!H76</f>
        <v>0</v>
      </c>
      <c r="I76" s="111">
        <f>'2020实际制造费用'!I76+'2020实际管理费用'!I76+'2020实际营业费用'!I76</f>
        <v>0</v>
      </c>
      <c r="J76" s="111">
        <f>'2020实际制造费用'!J76+'2020实际管理费用'!J76+'2020实际营业费用'!J76</f>
        <v>300</v>
      </c>
      <c r="K76" s="111">
        <f>'2020实际制造费用'!K76+'2020实际管理费用'!K76+'2020实际营业费用'!K76</f>
        <v>0</v>
      </c>
      <c r="L76" s="111">
        <f>'2020实际制造费用'!L76+'2020实际管理费用'!L76+'2020实际营业费用'!L76</f>
        <v>0</v>
      </c>
      <c r="M76" s="111">
        <f>'2020实际制造费用'!M76+'2020实际管理费用'!M76+'2020实际营业费用'!M76</f>
        <v>0</v>
      </c>
      <c r="N76" s="111">
        <f>'2020实际制造费用'!N76+'2020实际管理费用'!N76+'2020实际营业费用'!N76</f>
        <v>0</v>
      </c>
      <c r="O76" s="111">
        <f>'2020实际制造费用'!O76+'2020实际管理费用'!O76+'2020实际营业费用'!O76</f>
        <v>0</v>
      </c>
      <c r="P76" s="111">
        <f>'2020实际制造费用'!P76+'2020实际管理费用'!P76+'2020实际营业费用'!P76</f>
        <v>0</v>
      </c>
      <c r="Q76" s="111">
        <f>'2020实际制造费用'!Q76+'2020实际管理费用'!Q76+'2020实际营业费用'!Q76</f>
        <v>0</v>
      </c>
      <c r="R76" s="111">
        <f>'2020实际制造费用'!R76+'2020实际管理费用'!R76+'2020实际营业费用'!R76</f>
        <v>0</v>
      </c>
      <c r="S76" s="111">
        <f>'2020实际制造费用'!S76+'2020实际管理费用'!S76+'2020实际营业费用'!S76</f>
        <v>0</v>
      </c>
      <c r="T76" s="112">
        <f t="shared" si="2"/>
        <v>300</v>
      </c>
      <c r="U76" s="90"/>
    </row>
    <row r="77" spans="1:21" s="15" customFormat="1">
      <c r="A77" s="151"/>
      <c r="B77" s="152" t="s">
        <v>94</v>
      </c>
      <c r="C77" s="48" t="s">
        <v>95</v>
      </c>
      <c r="D77" s="111">
        <f ca="1">SUM('2020实际制造费用'!D77,'2020实际管理费用'!D77,'2020实际营业费用'!D77)</f>
        <v>0</v>
      </c>
      <c r="E77" s="111">
        <f ca="1">SUM('2020实际制造费用'!E77,'2020实际管理费用'!E77,'2020实际营业费用'!E77)</f>
        <v>0</v>
      </c>
      <c r="F77" s="111">
        <f ca="1">SUM('2020实际制造费用'!F77,'2020实际管理费用'!F77,'2020实际营业费用'!F77)</f>
        <v>0</v>
      </c>
      <c r="G77" s="111">
        <f ca="1">SUM('2020实际制造费用'!G77,'2020实际管理费用'!G77,'2020实际营业费用'!G77)</f>
        <v>0</v>
      </c>
      <c r="H77" s="111">
        <f>'2020实际制造费用'!H77+'2020实际管理费用'!H77+'2020实际营业费用'!H77</f>
        <v>0</v>
      </c>
      <c r="I77" s="111">
        <f>'2020实际制造费用'!I77+'2020实际管理费用'!I77+'2020实际营业费用'!I77</f>
        <v>0</v>
      </c>
      <c r="J77" s="111">
        <f>'2020实际制造费用'!J77+'2020实际管理费用'!J77+'2020实际营业费用'!J77</f>
        <v>0</v>
      </c>
      <c r="K77" s="111">
        <f>'2020实际制造费用'!K77+'2020实际管理费用'!K77+'2020实际营业费用'!K77</f>
        <v>0</v>
      </c>
      <c r="L77" s="111">
        <f>'2020实际制造费用'!L77+'2020实际管理费用'!L77+'2020实际营业费用'!L77</f>
        <v>0</v>
      </c>
      <c r="M77" s="111">
        <f>'2020实际制造费用'!M77+'2020实际管理费用'!M77+'2020实际营业费用'!M77</f>
        <v>0</v>
      </c>
      <c r="N77" s="111">
        <f>'2020实际制造费用'!N77+'2020实际管理费用'!N77+'2020实际营业费用'!N77</f>
        <v>0</v>
      </c>
      <c r="O77" s="111">
        <f>'2020实际制造费用'!O77+'2020实际管理费用'!O77+'2020实际营业费用'!O77</f>
        <v>0</v>
      </c>
      <c r="P77" s="111">
        <f>'2020实际制造费用'!P77+'2020实际管理费用'!P77+'2020实际营业费用'!P77</f>
        <v>0</v>
      </c>
      <c r="Q77" s="111">
        <f>'2020实际制造费用'!Q77+'2020实际管理费用'!Q77+'2020实际营业费用'!Q77</f>
        <v>0</v>
      </c>
      <c r="R77" s="111">
        <f>'2020实际制造费用'!R77+'2020实际管理费用'!R77+'2020实际营业费用'!R77</f>
        <v>0</v>
      </c>
      <c r="S77" s="111">
        <f>'2020实际制造费用'!S77+'2020实际管理费用'!S77+'2020实际营业费用'!S77</f>
        <v>0</v>
      </c>
      <c r="T77" s="112">
        <f t="shared" si="2"/>
        <v>0</v>
      </c>
      <c r="U77" s="90"/>
    </row>
    <row r="78" spans="1:21" s="15" customFormat="1">
      <c r="A78" s="151"/>
      <c r="B78" s="152"/>
      <c r="C78" s="50" t="s">
        <v>96</v>
      </c>
      <c r="D78" s="111">
        <f ca="1">SUM('2020实际制造费用'!D78,'2020实际管理费用'!D78,'2020实际营业费用'!D78)</f>
        <v>0</v>
      </c>
      <c r="E78" s="111">
        <f ca="1">SUM('2020实际制造费用'!E78,'2020实际管理费用'!E78,'2020实际营业费用'!E78)</f>
        <v>0</v>
      </c>
      <c r="F78" s="111">
        <f ca="1">SUM('2020实际制造费用'!F78,'2020实际管理费用'!F78,'2020实际营业费用'!F78)</f>
        <v>0</v>
      </c>
      <c r="G78" s="111">
        <f ca="1">SUM('2020实际制造费用'!G78,'2020实际管理费用'!G78,'2020实际营业费用'!G78)</f>
        <v>0</v>
      </c>
      <c r="H78" s="111">
        <f>'2020实际制造费用'!H78+'2020实际管理费用'!H78+'2020实际营业费用'!H78</f>
        <v>0</v>
      </c>
      <c r="I78" s="111">
        <f>'2020实际制造费用'!I78+'2020实际管理费用'!I78+'2020实际营业费用'!I78</f>
        <v>0</v>
      </c>
      <c r="J78" s="111">
        <f>'2020实际制造费用'!J78+'2020实际管理费用'!J78+'2020实际营业费用'!J78</f>
        <v>0</v>
      </c>
      <c r="K78" s="111">
        <f>'2020实际制造费用'!K78+'2020实际管理费用'!K78+'2020实际营业费用'!K78</f>
        <v>0</v>
      </c>
      <c r="L78" s="111">
        <f>'2020实际制造费用'!L78+'2020实际管理费用'!L78+'2020实际营业费用'!L78</f>
        <v>0</v>
      </c>
      <c r="M78" s="111">
        <f>'2020实际制造费用'!M78+'2020实际管理费用'!M78+'2020实际营业费用'!M78</f>
        <v>0</v>
      </c>
      <c r="N78" s="111">
        <f>'2020实际制造费用'!N78+'2020实际管理费用'!N78+'2020实际营业费用'!N78</f>
        <v>0</v>
      </c>
      <c r="O78" s="111">
        <f>'2020实际制造费用'!O78+'2020实际管理费用'!O78+'2020实际营业费用'!O78</f>
        <v>0</v>
      </c>
      <c r="P78" s="111">
        <f>'2020实际制造费用'!P78+'2020实际管理费用'!P78+'2020实际营业费用'!P78</f>
        <v>0</v>
      </c>
      <c r="Q78" s="111">
        <f>'2020实际制造费用'!Q78+'2020实际管理费用'!Q78+'2020实际营业费用'!Q78</f>
        <v>0</v>
      </c>
      <c r="R78" s="111">
        <f>'2020实际制造费用'!R78+'2020实际管理费用'!R78+'2020实际营业费用'!R78</f>
        <v>0</v>
      </c>
      <c r="S78" s="111">
        <f>'2020实际制造费用'!S78+'2020实际管理费用'!S78+'2020实际营业费用'!S78</f>
        <v>0</v>
      </c>
      <c r="T78" s="112">
        <f t="shared" si="2"/>
        <v>0</v>
      </c>
      <c r="U78" s="90"/>
    </row>
    <row r="79" spans="1:21" s="15" customFormat="1">
      <c r="A79" s="151"/>
      <c r="B79" s="46" t="s">
        <v>224</v>
      </c>
      <c r="C79" s="48" t="s">
        <v>97</v>
      </c>
      <c r="D79" s="111">
        <f ca="1">SUM('2020实际制造费用'!D79,'2020实际管理费用'!D79,'2020实际营业费用'!D79)</f>
        <v>0</v>
      </c>
      <c r="E79" s="111">
        <f ca="1">SUM('2020实际制造费用'!E79,'2020实际管理费用'!E79,'2020实际营业费用'!E79)</f>
        <v>0</v>
      </c>
      <c r="F79" s="111">
        <f ca="1">SUM('2020实际制造费用'!F79,'2020实际管理费用'!F79,'2020实际营业费用'!F79)</f>
        <v>0</v>
      </c>
      <c r="G79" s="111">
        <f ca="1">SUM('2020实际制造费用'!G79,'2020实际管理费用'!G79,'2020实际营业费用'!G79)</f>
        <v>0</v>
      </c>
      <c r="H79" s="111">
        <f>'2020实际制造费用'!H79+'2020实际管理费用'!H79+'2020实际营业费用'!H79</f>
        <v>0</v>
      </c>
      <c r="I79" s="111">
        <f>'2020实际制造费用'!I79+'2020实际管理费用'!I79+'2020实际营业费用'!I79</f>
        <v>0</v>
      </c>
      <c r="J79" s="111">
        <f>'2020实际制造费用'!J79+'2020实际管理费用'!J79+'2020实际营业费用'!J79</f>
        <v>0</v>
      </c>
      <c r="K79" s="111">
        <f>'2020实际制造费用'!K79+'2020实际管理费用'!K79+'2020实际营业费用'!K79</f>
        <v>0</v>
      </c>
      <c r="L79" s="111">
        <f>'2020实际制造费用'!L79+'2020实际管理费用'!L79+'2020实际营业费用'!L79</f>
        <v>0</v>
      </c>
      <c r="M79" s="111">
        <f>'2020实际制造费用'!M79+'2020实际管理费用'!M79+'2020实际营业费用'!M79</f>
        <v>0</v>
      </c>
      <c r="N79" s="111">
        <f>'2020实际制造费用'!N79+'2020实际管理费用'!N79+'2020实际营业费用'!N79</f>
        <v>0</v>
      </c>
      <c r="O79" s="111">
        <f>'2020实际制造费用'!O79+'2020实际管理费用'!O79+'2020实际营业费用'!O79</f>
        <v>0</v>
      </c>
      <c r="P79" s="111">
        <f>'2020实际制造费用'!P79+'2020实际管理费用'!P79+'2020实际营业费用'!P79</f>
        <v>0</v>
      </c>
      <c r="Q79" s="111">
        <f>'2020实际制造费用'!Q79+'2020实际管理费用'!Q79+'2020实际营业费用'!Q79</f>
        <v>0</v>
      </c>
      <c r="R79" s="111">
        <f>'2020实际制造费用'!R79+'2020实际管理费用'!R79+'2020实际营业费用'!R79</f>
        <v>0</v>
      </c>
      <c r="S79" s="111">
        <f>'2020实际制造费用'!S79+'2020实际管理费用'!S79+'2020实际营业费用'!S79</f>
        <v>0</v>
      </c>
      <c r="T79" s="112">
        <f t="shared" si="2"/>
        <v>0</v>
      </c>
      <c r="U79" s="90"/>
    </row>
    <row r="80" spans="1:21" s="15" customFormat="1">
      <c r="A80" s="153" t="s">
        <v>98</v>
      </c>
      <c r="B80" s="46" t="s">
        <v>99</v>
      </c>
      <c r="C80" s="48" t="s">
        <v>100</v>
      </c>
      <c r="D80" s="111">
        <f ca="1">SUM('2020实际制造费用'!D80,'2020实际管理费用'!D80,'2020实际营业费用'!D80)</f>
        <v>0</v>
      </c>
      <c r="E80" s="111">
        <f ca="1">SUM('2020实际制造费用'!E80,'2020实际管理费用'!E80,'2020实际营业费用'!E80)</f>
        <v>0</v>
      </c>
      <c r="F80" s="111">
        <f ca="1">SUM('2020实际制造费用'!F80,'2020实际管理费用'!F80,'2020实际营业费用'!F80)</f>
        <v>0</v>
      </c>
      <c r="G80" s="111">
        <f ca="1">SUM('2020实际制造费用'!G80,'2020实际管理费用'!G80,'2020实际营业费用'!G80)</f>
        <v>0</v>
      </c>
      <c r="H80" s="111">
        <f>'2020实际制造费用'!H80+'2020实际管理费用'!H80+'2020实际营业费用'!H80</f>
        <v>0</v>
      </c>
      <c r="I80" s="111">
        <f>'2020实际制造费用'!I80+'2020实际管理费用'!I80+'2020实际营业费用'!I80</f>
        <v>0</v>
      </c>
      <c r="J80" s="111">
        <f>'2020实际制造费用'!J80+'2020实际管理费用'!J80+'2020实际营业费用'!J80</f>
        <v>10763.96</v>
      </c>
      <c r="K80" s="111">
        <f>'2020实际制造费用'!K80+'2020实际管理费用'!K80+'2020实际营业费用'!K80</f>
        <v>7223.56</v>
      </c>
      <c r="L80" s="111">
        <f>'2020实际制造费用'!L80+'2020实际管理费用'!L80+'2020实际营业费用'!L80</f>
        <v>0</v>
      </c>
      <c r="M80" s="111">
        <f>'2020实际制造费用'!M80+'2020实际管理费用'!M80+'2020实际营业费用'!M80</f>
        <v>0</v>
      </c>
      <c r="N80" s="111">
        <f>'2020实际制造费用'!N80+'2020实际管理费用'!N80+'2020实际营业费用'!N80</f>
        <v>0</v>
      </c>
      <c r="O80" s="111">
        <f>'2020实际制造费用'!O80+'2020实际管理费用'!O80+'2020实际营业费用'!O80</f>
        <v>0</v>
      </c>
      <c r="P80" s="111">
        <f>'2020实际制造费用'!P80+'2020实际管理费用'!P80+'2020实际营业费用'!P80</f>
        <v>0</v>
      </c>
      <c r="Q80" s="111">
        <f>'2020实际制造费用'!Q80+'2020实际管理费用'!Q80+'2020实际营业费用'!Q80</f>
        <v>0</v>
      </c>
      <c r="R80" s="111">
        <f>'2020实际制造费用'!R80+'2020实际管理费用'!R80+'2020实际营业费用'!R80</f>
        <v>0</v>
      </c>
      <c r="S80" s="111">
        <f>'2020实际制造费用'!S80+'2020实际管理费用'!S80+'2020实际营业费用'!S80</f>
        <v>0</v>
      </c>
      <c r="T80" s="112">
        <f t="shared" si="2"/>
        <v>17987.52</v>
      </c>
      <c r="U80" s="90"/>
    </row>
    <row r="81" spans="1:29" s="15" customFormat="1" ht="17.25" customHeight="1">
      <c r="A81" s="153"/>
      <c r="B81" s="46" t="s">
        <v>225</v>
      </c>
      <c r="C81" s="45" t="s">
        <v>101</v>
      </c>
      <c r="D81" s="111">
        <f ca="1">SUM('2020实际制造费用'!D81,'2020实际管理费用'!D81,'2020实际营业费用'!D81)</f>
        <v>943.4</v>
      </c>
      <c r="E81" s="111">
        <f ca="1">SUM('2020实际制造费用'!E81,'2020实际管理费用'!E81,'2020实际营业费用'!E81)</f>
        <v>943.4</v>
      </c>
      <c r="F81" s="111">
        <f ca="1">SUM('2020实际制造费用'!F81,'2020实际管理费用'!F81,'2020实际营业费用'!F81)</f>
        <v>943.4</v>
      </c>
      <c r="G81" s="111">
        <f ca="1">SUM('2020实际制造费用'!G81,'2020实际管理费用'!G81,'2020实际营业费用'!G81)</f>
        <v>943.4</v>
      </c>
      <c r="H81" s="111">
        <f>'2020实际制造费用'!H81+'2020实际管理费用'!H81+'2020实际营业费用'!H81</f>
        <v>943.4</v>
      </c>
      <c r="I81" s="111">
        <f>'2020实际制造费用'!I81+'2020实际管理费用'!I81+'2020实际营业费用'!I81</f>
        <v>0</v>
      </c>
      <c r="J81" s="111">
        <f>'2020实际制造费用'!J81+'2020实际管理费用'!J81+'2020实际营业费用'!J81</f>
        <v>0</v>
      </c>
      <c r="K81" s="111">
        <f>'2020实际制造费用'!K81+'2020实际管理费用'!K81+'2020实际营业费用'!K81</f>
        <v>0</v>
      </c>
      <c r="L81" s="111">
        <f>'2020实际制造费用'!L81+'2020实际管理费用'!L81+'2020实际营业费用'!L81</f>
        <v>0</v>
      </c>
      <c r="M81" s="111">
        <f>'2020实际制造费用'!M81+'2020实际管理费用'!M81+'2020实际营业费用'!M81</f>
        <v>0</v>
      </c>
      <c r="N81" s="111">
        <f>'2020实际制造费用'!N81+'2020实际管理费用'!N81+'2020实际营业费用'!N81</f>
        <v>0</v>
      </c>
      <c r="O81" s="111">
        <f>'2020实际制造费用'!O81+'2020实际管理费用'!O81+'2020实际营业费用'!O81</f>
        <v>0</v>
      </c>
      <c r="P81" s="111">
        <f>'2020实际制造费用'!P81+'2020实际管理费用'!P81+'2020实际营业费用'!P81</f>
        <v>0</v>
      </c>
      <c r="Q81" s="111">
        <f>'2020实际制造费用'!Q81+'2020实际管理费用'!Q81+'2020实际营业费用'!Q81</f>
        <v>0</v>
      </c>
      <c r="R81" s="111">
        <f>'2020实际制造费用'!R81+'2020实际管理费用'!R81+'2020实际营业费用'!R81</f>
        <v>0</v>
      </c>
      <c r="S81" s="111">
        <f>'2020实际制造费用'!S81+'2020实际管理费用'!S81+'2020实际营业费用'!S81</f>
        <v>0</v>
      </c>
      <c r="T81" s="112">
        <f t="shared" si="2"/>
        <v>943.4</v>
      </c>
      <c r="U81" s="90"/>
    </row>
    <row r="82" spans="1:29" s="15" customFormat="1" ht="17.25" customHeight="1">
      <c r="A82" s="153"/>
      <c r="B82" s="152" t="s">
        <v>102</v>
      </c>
      <c r="C82" s="45" t="s">
        <v>103</v>
      </c>
      <c r="D82" s="111">
        <f ca="1">SUM('2020实际制造费用'!D82,'2020实际管理费用'!D82,'2020实际营业费用'!D82)</f>
        <v>0</v>
      </c>
      <c r="E82" s="111">
        <f ca="1">SUM('2020实际制造费用'!E82,'2020实际管理费用'!E82,'2020实际营业费用'!E82)</f>
        <v>0</v>
      </c>
      <c r="F82" s="111">
        <f ca="1">SUM('2020实际制造费用'!F82,'2020实际管理费用'!F82,'2020实际营业费用'!F82)</f>
        <v>0</v>
      </c>
      <c r="G82" s="111">
        <f ca="1">SUM('2020实际制造费用'!G82,'2020实际管理费用'!G82,'2020实际营业费用'!G82)</f>
        <v>0</v>
      </c>
      <c r="H82" s="111">
        <f>'2020实际制造费用'!H82+'2020实际管理费用'!H82+'2020实际营业费用'!H82</f>
        <v>0</v>
      </c>
      <c r="I82" s="111">
        <f>'2020实际制造费用'!I82+'2020实际管理费用'!I82+'2020实际营业费用'!I82</f>
        <v>0</v>
      </c>
      <c r="J82" s="111">
        <f>'2020实际制造费用'!J82+'2020实际管理费用'!J82+'2020实际营业费用'!J82</f>
        <v>0</v>
      </c>
      <c r="K82" s="111">
        <f>'2020实际制造费用'!K82+'2020实际管理费用'!K82+'2020实际营业费用'!K82</f>
        <v>0</v>
      </c>
      <c r="L82" s="111">
        <f>'2020实际制造费用'!L82+'2020实际管理费用'!L82+'2020实际营业费用'!L82</f>
        <v>0</v>
      </c>
      <c r="M82" s="111">
        <f>'2020实际制造费用'!M82+'2020实际管理费用'!M82+'2020实际营业费用'!M82</f>
        <v>0</v>
      </c>
      <c r="N82" s="111">
        <f>'2020实际制造费用'!N82+'2020实际管理费用'!N82+'2020实际营业费用'!N82</f>
        <v>0</v>
      </c>
      <c r="O82" s="111">
        <f>'2020实际制造费用'!O82+'2020实际管理费用'!O82+'2020实际营业费用'!O82</f>
        <v>0</v>
      </c>
      <c r="P82" s="111">
        <f>'2020实际制造费用'!P82+'2020实际管理费用'!P82+'2020实际营业费用'!P82</f>
        <v>0</v>
      </c>
      <c r="Q82" s="111">
        <f>'2020实际制造费用'!Q82+'2020实际管理费用'!Q82+'2020实际营业费用'!Q82</f>
        <v>0</v>
      </c>
      <c r="R82" s="111">
        <f>'2020实际制造费用'!R82+'2020实际管理费用'!R82+'2020实际营业费用'!R82</f>
        <v>0</v>
      </c>
      <c r="S82" s="111">
        <f>'2020实际制造费用'!S82+'2020实际管理费用'!S82+'2020实际营业费用'!S82</f>
        <v>0</v>
      </c>
      <c r="T82" s="112">
        <f t="shared" si="2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111">
        <f ca="1">SUM('2020实际制造费用'!D83,'2020实际管理费用'!D83,'2020实际营业费用'!D83)</f>
        <v>124273.95</v>
      </c>
      <c r="E83" s="111">
        <f ca="1">SUM('2020实际制造费用'!E83,'2020实际管理费用'!E83,'2020实际营业费用'!E83)</f>
        <v>124273.95</v>
      </c>
      <c r="F83" s="111">
        <f ca="1">SUM('2020实际制造费用'!F83,'2020实际管理费用'!F83,'2020实际营业费用'!F83)</f>
        <v>124273.95</v>
      </c>
      <c r="G83" s="111">
        <f ca="1">SUM('2020实际制造费用'!G83,'2020实际管理费用'!G83,'2020实际营业费用'!G83)</f>
        <v>26681.42</v>
      </c>
      <c r="H83" s="111">
        <f>'2020实际制造费用'!H83+'2020实际管理费用'!H83+'2020实际营业费用'!H83</f>
        <v>124273.95</v>
      </c>
      <c r="I83" s="111">
        <f>'2020实际制造费用'!I83+'2020实际管理费用'!I83+'2020实际营业费用'!I83</f>
        <v>85827.53</v>
      </c>
      <c r="J83" s="111">
        <f>'2020实际制造费用'!J83+'2020实际管理费用'!J83+'2020实际营业费用'!J83</f>
        <v>141117.85</v>
      </c>
      <c r="K83" s="111">
        <f>'2020实际制造费用'!K83+'2020实际管理费用'!K83+'2020实际营业费用'!K83</f>
        <v>120520.37</v>
      </c>
      <c r="L83" s="111">
        <f>'2020实际制造费用'!L83+'2020实际管理费用'!L83+'2020实际营业费用'!L83</f>
        <v>0</v>
      </c>
      <c r="M83" s="111">
        <f>'2020实际制造费用'!M83+'2020实际管理费用'!M83+'2020实际营业费用'!M83</f>
        <v>0</v>
      </c>
      <c r="N83" s="111">
        <f>'2020实际制造费用'!N83+'2020实际管理费用'!N83+'2020实际营业费用'!N83</f>
        <v>0</v>
      </c>
      <c r="O83" s="111">
        <f>'2020实际制造费用'!O83+'2020实际管理费用'!O83+'2020实际营业费用'!O83</f>
        <v>0</v>
      </c>
      <c r="P83" s="111">
        <f>'2020实际制造费用'!P83+'2020实际管理费用'!P83+'2020实际营业费用'!P83</f>
        <v>0</v>
      </c>
      <c r="Q83" s="111">
        <f>'2020实际制造费用'!Q83+'2020实际管理费用'!Q83+'2020实际营业费用'!Q83</f>
        <v>0</v>
      </c>
      <c r="R83" s="111">
        <f>'2020实际制造费用'!R83+'2020实际管理费用'!R83+'2020实际营业费用'!R83</f>
        <v>0</v>
      </c>
      <c r="S83" s="111">
        <f>'2020实际制造费用'!S83+'2020实际管理费用'!S83+'2020实际营业费用'!S83</f>
        <v>0</v>
      </c>
      <c r="T83" s="112">
        <f t="shared" si="2"/>
        <v>471739.69999999995</v>
      </c>
      <c r="U83" s="90"/>
    </row>
    <row r="84" spans="1:29" s="15" customFormat="1" ht="17.25" customHeight="1">
      <c r="A84" s="153"/>
      <c r="B84" s="152"/>
      <c r="C84" s="45" t="s">
        <v>105</v>
      </c>
      <c r="D84" s="111">
        <f ca="1">SUM('2020实际制造费用'!D84,'2020实际管理费用'!D84,'2020实际营业费用'!D84)</f>
        <v>0</v>
      </c>
      <c r="E84" s="111">
        <f ca="1">SUM('2020实际制造费用'!E84,'2020实际管理费用'!E84,'2020实际营业费用'!E84)</f>
        <v>0</v>
      </c>
      <c r="F84" s="111">
        <f ca="1">SUM('2020实际制造费用'!F84,'2020实际管理费用'!F84,'2020实际营业费用'!F84)</f>
        <v>0</v>
      </c>
      <c r="G84" s="111">
        <f ca="1">SUM('2020实际制造费用'!G84,'2020实际管理费用'!G84,'2020实际营业费用'!G84)</f>
        <v>0</v>
      </c>
      <c r="H84" s="111">
        <f>'2020实际制造费用'!H84+'2020实际管理费用'!H84+'2020实际营业费用'!H84</f>
        <v>0</v>
      </c>
      <c r="I84" s="111">
        <f>'2020实际制造费用'!I84+'2020实际管理费用'!I84+'2020实际营业费用'!I84</f>
        <v>0</v>
      </c>
      <c r="J84" s="111">
        <f>'2020实际制造费用'!J84+'2020实际管理费用'!J84+'2020实际营业费用'!J84</f>
        <v>0</v>
      </c>
      <c r="K84" s="111">
        <f>'2020实际制造费用'!K84+'2020实际管理费用'!K84+'2020实际营业费用'!K84</f>
        <v>0</v>
      </c>
      <c r="L84" s="111">
        <f>'2020实际制造费用'!L84+'2020实际管理费用'!L84+'2020实际营业费用'!L84</f>
        <v>0</v>
      </c>
      <c r="M84" s="111">
        <f>'2020实际制造费用'!M84+'2020实际管理费用'!M84+'2020实际营业费用'!M84</f>
        <v>0</v>
      </c>
      <c r="N84" s="111">
        <f>'2020实际制造费用'!N84+'2020实际管理费用'!N84+'2020实际营业费用'!N84</f>
        <v>0</v>
      </c>
      <c r="O84" s="111">
        <f>'2020实际制造费用'!O84+'2020实际管理费用'!O84+'2020实际营业费用'!O84</f>
        <v>0</v>
      </c>
      <c r="P84" s="111">
        <f>'2020实际制造费用'!P84+'2020实际管理费用'!P84+'2020实际营业费用'!P84</f>
        <v>0</v>
      </c>
      <c r="Q84" s="111">
        <f>'2020实际制造费用'!Q84+'2020实际管理费用'!Q84+'2020实际营业费用'!Q84</f>
        <v>0</v>
      </c>
      <c r="R84" s="111">
        <f>'2020实际制造费用'!R84+'2020实际管理费用'!R84+'2020实际营业费用'!R84</f>
        <v>0</v>
      </c>
      <c r="S84" s="111">
        <f>'2020实际制造费用'!S84+'2020实际管理费用'!S84+'2020实际营业费用'!S84</f>
        <v>0</v>
      </c>
      <c r="T84" s="112">
        <f t="shared" si="2"/>
        <v>0</v>
      </c>
      <c r="U84" s="90"/>
    </row>
    <row r="85" spans="1:29" s="15" customFormat="1" ht="17.25" customHeight="1">
      <c r="A85" s="153"/>
      <c r="B85" s="46" t="s">
        <v>106</v>
      </c>
      <c r="C85" s="48" t="s">
        <v>107</v>
      </c>
      <c r="D85" s="111">
        <f ca="1">SUM('2020实际制造费用'!D85,'2020实际管理费用'!D85,'2020实际营业费用'!D85)</f>
        <v>0</v>
      </c>
      <c r="E85" s="111">
        <f ca="1">SUM('2020实际制造费用'!E85,'2020实际管理费用'!E85,'2020实际营业费用'!E85)</f>
        <v>0</v>
      </c>
      <c r="F85" s="111">
        <f ca="1">SUM('2020实际制造费用'!F85,'2020实际管理费用'!F85,'2020实际营业费用'!F85)</f>
        <v>0</v>
      </c>
      <c r="G85" s="111">
        <f ca="1">SUM('2020实际制造费用'!G85,'2020实际管理费用'!G85,'2020实际营业费用'!G85)</f>
        <v>0</v>
      </c>
      <c r="H85" s="111">
        <f>'2020实际制造费用'!H85+'2020实际管理费用'!H85+'2020实际营业费用'!H85</f>
        <v>0</v>
      </c>
      <c r="I85" s="111">
        <f>'2020实际制造费用'!I85+'2020实际管理费用'!I85+'2020实际营业费用'!I85</f>
        <v>0</v>
      </c>
      <c r="J85" s="111">
        <f>'2020实际制造费用'!J85+'2020实际管理费用'!J85+'2020实际营业费用'!J85</f>
        <v>0</v>
      </c>
      <c r="K85" s="111">
        <f>'2020实际制造费用'!K85+'2020实际管理费用'!K85+'2020实际营业费用'!K85</f>
        <v>0</v>
      </c>
      <c r="L85" s="111">
        <f>'2020实际制造费用'!L85+'2020实际管理费用'!L85+'2020实际营业费用'!L85</f>
        <v>0</v>
      </c>
      <c r="M85" s="111">
        <f>'2020实际制造费用'!M85+'2020实际管理费用'!M85+'2020实际营业费用'!M85</f>
        <v>0</v>
      </c>
      <c r="N85" s="111">
        <f>'2020实际制造费用'!N85+'2020实际管理费用'!N85+'2020实际营业费用'!N85</f>
        <v>0</v>
      </c>
      <c r="O85" s="111">
        <f>'2020实际制造费用'!O85+'2020实际管理费用'!O85+'2020实际营业费用'!O85</f>
        <v>0</v>
      </c>
      <c r="P85" s="111">
        <f>'2020实际制造费用'!P85+'2020实际管理费用'!P85+'2020实际营业费用'!P85</f>
        <v>0</v>
      </c>
      <c r="Q85" s="111">
        <f>'2020实际制造费用'!Q85+'2020实际管理费用'!Q85+'2020实际营业费用'!Q85</f>
        <v>0</v>
      </c>
      <c r="R85" s="111">
        <f>'2020实际制造费用'!R85+'2020实际管理费用'!R85+'2020实际营业费用'!R85</f>
        <v>0</v>
      </c>
      <c r="S85" s="111">
        <f>'2020实际制造费用'!S85+'2020实际管理费用'!S85+'2020实际营业费用'!S85</f>
        <v>0</v>
      </c>
      <c r="T85" s="112">
        <f t="shared" si="2"/>
        <v>0</v>
      </c>
      <c r="U85" s="90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1">
        <f ca="1">SUM('2020实际制造费用'!D86,'2020实际管理费用'!D86,'2020实际营业费用'!D86)</f>
        <v>0</v>
      </c>
      <c r="E86" s="111">
        <f ca="1">SUM('2020实际制造费用'!E86,'2020实际管理费用'!E86,'2020实际营业费用'!E86)</f>
        <v>0</v>
      </c>
      <c r="F86" s="111">
        <f ca="1">SUM('2020实际制造费用'!F86,'2020实际管理费用'!F86,'2020实际营业费用'!F86)</f>
        <v>0</v>
      </c>
      <c r="G86" s="111">
        <f ca="1">SUM('2020实际制造费用'!G86,'2020实际管理费用'!G86,'2020实际营业费用'!G86)</f>
        <v>0</v>
      </c>
      <c r="H86" s="111">
        <f>'2020实际制造费用'!H86+'2020实际管理费用'!H86+'2020实际营业费用'!H86</f>
        <v>0</v>
      </c>
      <c r="I86" s="111">
        <f>'2020实际制造费用'!I86+'2020实际管理费用'!I86+'2020实际营业费用'!I86</f>
        <v>0</v>
      </c>
      <c r="J86" s="111">
        <f>'2020实际制造费用'!J86+'2020实际管理费用'!J86+'2020实际营业费用'!J86</f>
        <v>0</v>
      </c>
      <c r="K86" s="111">
        <f>'2020实际制造费用'!K86+'2020实际管理费用'!K86+'2020实际营业费用'!K86</f>
        <v>0</v>
      </c>
      <c r="L86" s="111">
        <f>'2020实际制造费用'!L86+'2020实际管理费用'!L86+'2020实际营业费用'!L86</f>
        <v>0</v>
      </c>
      <c r="M86" s="111">
        <f>'2020实际制造费用'!M86+'2020实际管理费用'!M86+'2020实际营业费用'!M86</f>
        <v>0</v>
      </c>
      <c r="N86" s="111">
        <f>'2020实际制造费用'!N86+'2020实际管理费用'!N86+'2020实际营业费用'!N86</f>
        <v>0</v>
      </c>
      <c r="O86" s="111">
        <f>'2020实际制造费用'!O86+'2020实际管理费用'!O86+'2020实际营业费用'!O86</f>
        <v>0</v>
      </c>
      <c r="P86" s="111">
        <f>'2020实际制造费用'!P86+'2020实际管理费用'!P86+'2020实际营业费用'!P86</f>
        <v>0</v>
      </c>
      <c r="Q86" s="111">
        <f>'2020实际制造费用'!Q86+'2020实际管理费用'!Q86+'2020实际营业费用'!Q86</f>
        <v>0</v>
      </c>
      <c r="R86" s="111">
        <f>'2020实际制造费用'!R86+'2020实际管理费用'!R86+'2020实际营业费用'!R86</f>
        <v>0</v>
      </c>
      <c r="S86" s="111">
        <f>'2020实际制造费用'!S86+'2020实际管理费用'!S86+'2020实际营业费用'!S86</f>
        <v>0</v>
      </c>
      <c r="T86" s="112">
        <f t="shared" si="2"/>
        <v>0</v>
      </c>
      <c r="U86" s="90"/>
    </row>
    <row r="87" spans="1:29" s="15" customFormat="1" ht="17.25" customHeight="1">
      <c r="A87" s="154"/>
      <c r="B87" s="46" t="s">
        <v>111</v>
      </c>
      <c r="C87" s="48" t="s">
        <v>112</v>
      </c>
      <c r="D87" s="111">
        <f ca="1">SUM('2020实际制造费用'!D87,'2020实际管理费用'!D87,'2020实际营业费用'!D87)</f>
        <v>0</v>
      </c>
      <c r="E87" s="111">
        <f ca="1">SUM('2020实际制造费用'!E87,'2020实际管理费用'!E87,'2020实际营业费用'!E87)</f>
        <v>0</v>
      </c>
      <c r="F87" s="111">
        <f ca="1">SUM('2020实际制造费用'!F87,'2020实际管理费用'!F87,'2020实际营业费用'!F87)</f>
        <v>0</v>
      </c>
      <c r="G87" s="111">
        <f ca="1">SUM('2020实际制造费用'!G87,'2020实际管理费用'!G87,'2020实际营业费用'!G87)</f>
        <v>0</v>
      </c>
      <c r="H87" s="111">
        <f>'2020实际制造费用'!H87+'2020实际管理费用'!H87+'2020实际营业费用'!H87</f>
        <v>0</v>
      </c>
      <c r="I87" s="111">
        <f>'2020实际制造费用'!I87+'2020实际管理费用'!I87+'2020实际营业费用'!I87</f>
        <v>0</v>
      </c>
      <c r="J87" s="111">
        <f>'2020实际制造费用'!J87+'2020实际管理费用'!J87+'2020实际营业费用'!J87</f>
        <v>0</v>
      </c>
      <c r="K87" s="111">
        <f>'2020实际制造费用'!K87+'2020实际管理费用'!K87+'2020实际营业费用'!K87</f>
        <v>0</v>
      </c>
      <c r="L87" s="111">
        <f>'2020实际制造费用'!L87+'2020实际管理费用'!L87+'2020实际营业费用'!L87</f>
        <v>0</v>
      </c>
      <c r="M87" s="111">
        <f>'2020实际制造费用'!M87+'2020实际管理费用'!M87+'2020实际营业费用'!M87</f>
        <v>0</v>
      </c>
      <c r="N87" s="111">
        <f>'2020实际制造费用'!N87+'2020实际管理费用'!N87+'2020实际营业费用'!N87</f>
        <v>0</v>
      </c>
      <c r="O87" s="111">
        <f>'2020实际制造费用'!O87+'2020实际管理费用'!O87+'2020实际营业费用'!O87</f>
        <v>0</v>
      </c>
      <c r="P87" s="111">
        <f>'2020实际制造费用'!P87+'2020实际管理费用'!P87+'2020实际营业费用'!P87</f>
        <v>0</v>
      </c>
      <c r="Q87" s="111">
        <f>'2020实际制造费用'!Q87+'2020实际管理费用'!Q87+'2020实际营业费用'!Q87</f>
        <v>0</v>
      </c>
      <c r="R87" s="111">
        <f>'2020实际制造费用'!R87+'2020实际管理费用'!R87+'2020实际营业费用'!R87</f>
        <v>0</v>
      </c>
      <c r="S87" s="111">
        <f>'2020实际制造费用'!S87+'2020实际管理费用'!S87+'2020实际营业费用'!S87</f>
        <v>0</v>
      </c>
      <c r="T87" s="112">
        <f t="shared" si="2"/>
        <v>0</v>
      </c>
      <c r="U87" s="90"/>
    </row>
    <row r="88" spans="1:29" s="15" customFormat="1" ht="17.25" customHeight="1">
      <c r="A88" s="154"/>
      <c r="B88" s="46" t="s">
        <v>113</v>
      </c>
      <c r="C88" s="48" t="s">
        <v>114</v>
      </c>
      <c r="D88" s="111">
        <f ca="1">SUM('2020实际制造费用'!D88,'2020实际管理费用'!D88,'2020实际营业费用'!D88)</f>
        <v>0</v>
      </c>
      <c r="E88" s="111">
        <f ca="1">SUM('2020实际制造费用'!E88,'2020实际管理费用'!E88,'2020实际营业费用'!E88)</f>
        <v>0</v>
      </c>
      <c r="F88" s="111">
        <f ca="1">SUM('2020实际制造费用'!F88,'2020实际管理费用'!F88,'2020实际营业费用'!F88)</f>
        <v>0</v>
      </c>
      <c r="G88" s="111">
        <f ca="1">SUM('2020实际制造费用'!G88,'2020实际管理费用'!G88,'2020实际营业费用'!G88)</f>
        <v>0</v>
      </c>
      <c r="H88" s="111">
        <f>'2020实际制造费用'!H88+'2020实际管理费用'!H88+'2020实际营业费用'!H88</f>
        <v>0</v>
      </c>
      <c r="I88" s="111">
        <f>'2020实际制造费用'!I88+'2020实际管理费用'!I88+'2020实际营业费用'!I88</f>
        <v>0</v>
      </c>
      <c r="J88" s="111">
        <f>'2020实际制造费用'!J88+'2020实际管理费用'!J88+'2020实际营业费用'!J88</f>
        <v>0</v>
      </c>
      <c r="K88" s="111">
        <f>'2020实际制造费用'!K88+'2020实际管理费用'!K88+'2020实际营业费用'!K88</f>
        <v>0</v>
      </c>
      <c r="L88" s="111">
        <f>'2020实际制造费用'!L88+'2020实际管理费用'!L88+'2020实际营业费用'!L88</f>
        <v>0</v>
      </c>
      <c r="M88" s="111">
        <f>'2020实际制造费用'!M88+'2020实际管理费用'!M88+'2020实际营业费用'!M88</f>
        <v>0</v>
      </c>
      <c r="N88" s="111">
        <f>'2020实际制造费用'!N88+'2020实际管理费用'!N88+'2020实际营业费用'!N88</f>
        <v>0</v>
      </c>
      <c r="O88" s="111">
        <f>'2020实际制造费用'!O88+'2020实际管理费用'!O88+'2020实际营业费用'!O88</f>
        <v>0</v>
      </c>
      <c r="P88" s="111">
        <f>'2020实际制造费用'!P88+'2020实际管理费用'!P88+'2020实际营业费用'!P88</f>
        <v>0</v>
      </c>
      <c r="Q88" s="111">
        <f>'2020实际制造费用'!Q88+'2020实际管理费用'!Q88+'2020实际营业费用'!Q88</f>
        <v>0</v>
      </c>
      <c r="R88" s="111">
        <f>'2020实际制造费用'!R88+'2020实际管理费用'!R88+'2020实际营业费用'!R88</f>
        <v>0</v>
      </c>
      <c r="S88" s="111">
        <f>'2020实际制造费用'!S88+'2020实际管理费用'!S88+'2020实际营业费用'!S88</f>
        <v>0</v>
      </c>
      <c r="T88" s="112">
        <f t="shared" si="2"/>
        <v>0</v>
      </c>
      <c r="U88" s="90"/>
    </row>
    <row r="89" spans="1:29" s="15" customFormat="1" ht="17.25" customHeight="1">
      <c r="A89" s="154"/>
      <c r="B89" s="46" t="s">
        <v>226</v>
      </c>
      <c r="C89" s="48" t="s">
        <v>115</v>
      </c>
      <c r="D89" s="111">
        <f ca="1">SUM('2020实际制造费用'!D89,'2020实际管理费用'!D89,'2020实际营业费用'!D89)</f>
        <v>0</v>
      </c>
      <c r="E89" s="111">
        <f ca="1">SUM('2020实际制造费用'!E89,'2020实际管理费用'!E89,'2020实际营业费用'!E89)</f>
        <v>0</v>
      </c>
      <c r="F89" s="111">
        <f ca="1">SUM('2020实际制造费用'!F89,'2020实际管理费用'!F89,'2020实际营业费用'!F89)</f>
        <v>0</v>
      </c>
      <c r="G89" s="111">
        <f ca="1">SUM('2020实际制造费用'!G89,'2020实际管理费用'!G89,'2020实际营业费用'!G89)</f>
        <v>0</v>
      </c>
      <c r="H89" s="111">
        <f>'2020实际制造费用'!H89+'2020实际管理费用'!H89+'2020实际营业费用'!H89</f>
        <v>0</v>
      </c>
      <c r="I89" s="111">
        <f>'2020实际制造费用'!I89+'2020实际管理费用'!I89+'2020实际营业费用'!I89</f>
        <v>0</v>
      </c>
      <c r="J89" s="111">
        <f>'2020实际制造费用'!J89+'2020实际管理费用'!J89+'2020实际营业费用'!J89</f>
        <v>0</v>
      </c>
      <c r="K89" s="111">
        <f>'2020实际制造费用'!K89+'2020实际管理费用'!K89+'2020实际营业费用'!K89</f>
        <v>0</v>
      </c>
      <c r="L89" s="111">
        <f>'2020实际制造费用'!L89+'2020实际管理费用'!L89+'2020实际营业费用'!L89</f>
        <v>0</v>
      </c>
      <c r="M89" s="111">
        <f>'2020实际制造费用'!M89+'2020实际管理费用'!M89+'2020实际营业费用'!M89</f>
        <v>0</v>
      </c>
      <c r="N89" s="111">
        <f>'2020实际制造费用'!N89+'2020实际管理费用'!N89+'2020实际营业费用'!N89</f>
        <v>0</v>
      </c>
      <c r="O89" s="111">
        <f>'2020实际制造费用'!O89+'2020实际管理费用'!O89+'2020实际营业费用'!O89</f>
        <v>0</v>
      </c>
      <c r="P89" s="111">
        <f>'2020实际制造费用'!P89+'2020实际管理费用'!P89+'2020实际营业费用'!P89</f>
        <v>0</v>
      </c>
      <c r="Q89" s="111">
        <f>'2020实际制造费用'!Q89+'2020实际管理费用'!Q89+'2020实际营业费用'!Q89</f>
        <v>0</v>
      </c>
      <c r="R89" s="111">
        <f>'2020实际制造费用'!R89+'2020实际管理费用'!R89+'2020实际营业费用'!R89</f>
        <v>0</v>
      </c>
      <c r="S89" s="111">
        <f>'2020实际制造费用'!S89+'2020实际管理费用'!S89+'2020实际营业费用'!S89</f>
        <v>0</v>
      </c>
      <c r="T89" s="112">
        <f t="shared" si="2"/>
        <v>0</v>
      </c>
      <c r="U89" s="90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1">
        <f ca="1">SUM('2020实际制造费用'!D90,'2020实际管理费用'!D90,'2020实际营业费用'!D90)</f>
        <v>0</v>
      </c>
      <c r="E90" s="111">
        <f ca="1">SUM('2020实际制造费用'!E90,'2020实际管理费用'!E90,'2020实际营业费用'!E90)</f>
        <v>0</v>
      </c>
      <c r="F90" s="111">
        <f ca="1">SUM('2020实际制造费用'!F90,'2020实际管理费用'!F90,'2020实际营业费用'!F90)</f>
        <v>0</v>
      </c>
      <c r="G90" s="111">
        <f ca="1">SUM('2020实际制造费用'!G90,'2020实际管理费用'!G90,'2020实际营业费用'!G90)</f>
        <v>0</v>
      </c>
      <c r="H90" s="111">
        <f>'2020实际制造费用'!H90+'2020实际管理费用'!H90+'2020实际营业费用'!H90</f>
        <v>0</v>
      </c>
      <c r="I90" s="111">
        <f>'2020实际制造费用'!I90+'2020实际管理费用'!I90+'2020实际营业费用'!I90</f>
        <v>0</v>
      </c>
      <c r="J90" s="111">
        <f>'2020实际制造费用'!J90+'2020实际管理费用'!J90+'2020实际营业费用'!J90</f>
        <v>0</v>
      </c>
      <c r="K90" s="111">
        <f>'2020实际制造费用'!K90+'2020实际管理费用'!K90+'2020实际营业费用'!K90</f>
        <v>0</v>
      </c>
      <c r="L90" s="111">
        <f>'2020实际制造费用'!L90+'2020实际管理费用'!L90+'2020实际营业费用'!L90</f>
        <v>0</v>
      </c>
      <c r="M90" s="111">
        <f>'2020实际制造费用'!M90+'2020实际管理费用'!M90+'2020实际营业费用'!M90</f>
        <v>0</v>
      </c>
      <c r="N90" s="111">
        <f>'2020实际制造费用'!N90+'2020实际管理费用'!N90+'2020实际营业费用'!N90</f>
        <v>0</v>
      </c>
      <c r="O90" s="111">
        <f>'2020实际制造费用'!O90+'2020实际管理费用'!O90+'2020实际营业费用'!O90</f>
        <v>0</v>
      </c>
      <c r="P90" s="111">
        <f>'2020实际制造费用'!P90+'2020实际管理费用'!P90+'2020实际营业费用'!P90</f>
        <v>0</v>
      </c>
      <c r="Q90" s="111">
        <f>'2020实际制造费用'!Q90+'2020实际管理费用'!Q90+'2020实际营业费用'!Q90</f>
        <v>0</v>
      </c>
      <c r="R90" s="111">
        <f>'2020实际制造费用'!R90+'2020实际管理费用'!R90+'2020实际营业费用'!R90</f>
        <v>0</v>
      </c>
      <c r="S90" s="111">
        <f>'2020实际制造费用'!S90+'2020实际管理费用'!S90+'2020实际营业费用'!S90</f>
        <v>0</v>
      </c>
      <c r="T90" s="112">
        <f t="shared" si="2"/>
        <v>0</v>
      </c>
      <c r="U90" s="90"/>
    </row>
    <row r="91" spans="1:29" s="15" customFormat="1" ht="17.25" customHeight="1">
      <c r="A91" s="155"/>
      <c r="B91" s="46" t="s">
        <v>228</v>
      </c>
      <c r="C91" s="48" t="s">
        <v>427</v>
      </c>
      <c r="D91" s="111">
        <f ca="1">SUM('2020实际制造费用'!D91,'2020实际管理费用'!D91,'2020实际营业费用'!D91)</f>
        <v>0</v>
      </c>
      <c r="E91" s="111">
        <f ca="1">SUM('2020实际制造费用'!E91,'2020实际管理费用'!E91,'2020实际营业费用'!E91)</f>
        <v>0</v>
      </c>
      <c r="F91" s="111">
        <f ca="1">SUM('2020实际制造费用'!F91,'2020实际管理费用'!F91,'2020实际营业费用'!F91)</f>
        <v>0</v>
      </c>
      <c r="G91" s="111">
        <f ca="1">SUM('2020实际制造费用'!G91,'2020实际管理费用'!G91,'2020实际营业费用'!G91)</f>
        <v>0</v>
      </c>
      <c r="H91" s="111">
        <f>'2020实际制造费用'!H91+'2020实际管理费用'!H91+'2020实际营业费用'!H91</f>
        <v>0</v>
      </c>
      <c r="I91" s="111">
        <f>'2020实际制造费用'!I91+'2020实际管理费用'!I91+'2020实际营业费用'!I91</f>
        <v>0</v>
      </c>
      <c r="J91" s="111">
        <f>'2020实际制造费用'!J91+'2020实际管理费用'!J91+'2020实际营业费用'!J91</f>
        <v>0</v>
      </c>
      <c r="K91" s="111">
        <f>'2020实际制造费用'!K91+'2020实际管理费用'!K91+'2020实际营业费用'!K91</f>
        <v>0</v>
      </c>
      <c r="L91" s="111">
        <f>'2020实际制造费用'!L91+'2020实际管理费用'!L91+'2020实际营业费用'!L91</f>
        <v>0</v>
      </c>
      <c r="M91" s="111">
        <f>'2020实际制造费用'!M91+'2020实际管理费用'!M91+'2020实际营业费用'!M91</f>
        <v>0</v>
      </c>
      <c r="N91" s="111">
        <f>'2020实际制造费用'!N91+'2020实际管理费用'!N91+'2020实际营业费用'!N91</f>
        <v>0</v>
      </c>
      <c r="O91" s="111">
        <f>'2020实际制造费用'!O91+'2020实际管理费用'!O91+'2020实际营业费用'!O91</f>
        <v>0</v>
      </c>
      <c r="P91" s="111">
        <f>'2020实际制造费用'!P91+'2020实际管理费用'!P91+'2020实际营业费用'!P91</f>
        <v>0</v>
      </c>
      <c r="Q91" s="111">
        <f>'2020实际制造费用'!Q91+'2020实际管理费用'!Q91+'2020实际营业费用'!Q91</f>
        <v>0</v>
      </c>
      <c r="R91" s="111">
        <f>'2020实际制造费用'!R91+'2020实际管理费用'!R91+'2020实际营业费用'!R91</f>
        <v>0</v>
      </c>
      <c r="S91" s="111">
        <f>'2020实际制造费用'!S91+'2020实际管理费用'!S91+'2020实际营业费用'!S91</f>
        <v>0</v>
      </c>
      <c r="T91" s="112">
        <f t="shared" si="2"/>
        <v>0</v>
      </c>
      <c r="U91" s="90"/>
    </row>
    <row r="92" spans="1:29" s="15" customFormat="1" ht="17.25" customHeight="1">
      <c r="A92" s="155"/>
      <c r="B92" s="46" t="s">
        <v>118</v>
      </c>
      <c r="C92" s="48" t="s">
        <v>16</v>
      </c>
      <c r="D92" s="111">
        <f ca="1">SUM('2020实际制造费用'!D92,'2020实际管理费用'!D92,'2020实际营业费用'!D92)</f>
        <v>1088339.49</v>
      </c>
      <c r="E92" s="111">
        <f ca="1">SUM('2020实际制造费用'!E92,'2020实际管理费用'!E92,'2020实际营业费用'!E92)</f>
        <v>1088339.49</v>
      </c>
      <c r="F92" s="111">
        <f ca="1">SUM('2020实际制造费用'!F92,'2020实际管理费用'!F92,'2020实际营业费用'!F92)</f>
        <v>1088339.49</v>
      </c>
      <c r="G92" s="111">
        <f ca="1">SUM('2020实际制造费用'!G92,'2020实际管理费用'!G92,'2020实际营业费用'!G92)</f>
        <v>0</v>
      </c>
      <c r="H92" s="111">
        <f>'2020实际制造费用'!H92+'2020实际管理费用'!H92+'2020实际营业费用'!H92</f>
        <v>1088339.49</v>
      </c>
      <c r="I92" s="111">
        <f>'2020实际制造费用'!I92+'2020实际管理费用'!I92+'2020实际营业费用'!I92</f>
        <v>1164346.3700000001</v>
      </c>
      <c r="J92" s="111">
        <f>'2020实际制造费用'!J92+'2020实际管理费用'!J92+'2020实际营业费用'!J92</f>
        <v>1575172</v>
      </c>
      <c r="K92" s="111">
        <f>'2020实际制造费用'!K92+'2020实际管理费用'!K92+'2020实际营业费用'!K92</f>
        <v>1536785.2</v>
      </c>
      <c r="L92" s="111">
        <f>'2020实际制造费用'!L92+'2020实际管理费用'!L92+'2020实际营业费用'!L92</f>
        <v>0</v>
      </c>
      <c r="M92" s="111">
        <f>'2020实际制造费用'!M92+'2020实际管理费用'!M92+'2020实际营业费用'!M92</f>
        <v>0</v>
      </c>
      <c r="N92" s="111">
        <f>'2020实际制造费用'!N92+'2020实际管理费用'!N92+'2020实际营业费用'!N92</f>
        <v>0</v>
      </c>
      <c r="O92" s="111">
        <f>'2020实际制造费用'!O92+'2020实际管理费用'!O92+'2020实际营业费用'!O92</f>
        <v>0</v>
      </c>
      <c r="P92" s="111">
        <f>'2020实际制造费用'!P92+'2020实际管理费用'!P92+'2020实际营业费用'!P92</f>
        <v>0</v>
      </c>
      <c r="Q92" s="111">
        <f>'2020实际制造费用'!Q92+'2020实际管理费用'!Q92+'2020实际营业费用'!Q92</f>
        <v>0</v>
      </c>
      <c r="R92" s="111">
        <f>'2020实际制造费用'!R92+'2020实际管理费用'!R92+'2020实际营业费用'!R92</f>
        <v>0</v>
      </c>
      <c r="S92" s="111">
        <f>'2020实际制造费用'!S92+'2020实际管理费用'!S92+'2020实际营业费用'!S92</f>
        <v>0</v>
      </c>
      <c r="T92" s="112">
        <f t="shared" si="2"/>
        <v>5364643.0600000005</v>
      </c>
      <c r="U92" s="90"/>
    </row>
    <row r="93" spans="1:29" s="34" customFormat="1" ht="15" customHeight="1">
      <c r="A93" s="150" t="s">
        <v>119</v>
      </c>
      <c r="B93" s="150"/>
      <c r="C93" s="150"/>
      <c r="D93" s="112">
        <f ca="1">SUM(D6:D92)</f>
        <v>4300747.05</v>
      </c>
      <c r="E93" s="112">
        <f t="shared" ref="E93:T93" ca="1" si="3">SUM(E6:E92)</f>
        <v>4300747.05</v>
      </c>
      <c r="F93" s="112">
        <f t="shared" ca="1" si="3"/>
        <v>4300747.05</v>
      </c>
      <c r="G93" s="112">
        <f t="shared" ca="1" si="3"/>
        <v>422002.94000000006</v>
      </c>
      <c r="H93" s="91">
        <f t="shared" si="3"/>
        <v>4300747.05</v>
      </c>
      <c r="I93" s="91">
        <f t="shared" si="3"/>
        <v>3807915.8000000003</v>
      </c>
      <c r="J93" s="91">
        <f t="shared" si="3"/>
        <v>5037798.46</v>
      </c>
      <c r="K93" s="91">
        <f t="shared" si="3"/>
        <v>5009225.5799999991</v>
      </c>
      <c r="L93" s="91">
        <f t="shared" si="3"/>
        <v>0</v>
      </c>
      <c r="M93" s="91">
        <f t="shared" si="3"/>
        <v>0</v>
      </c>
      <c r="N93" s="91">
        <f t="shared" si="3"/>
        <v>0</v>
      </c>
      <c r="O93" s="91">
        <f t="shared" si="3"/>
        <v>0</v>
      </c>
      <c r="P93" s="91">
        <f t="shared" si="3"/>
        <v>0</v>
      </c>
      <c r="Q93" s="91">
        <f t="shared" si="3"/>
        <v>0</v>
      </c>
      <c r="R93" s="91">
        <f t="shared" si="3"/>
        <v>0</v>
      </c>
      <c r="S93" s="91">
        <f t="shared" si="3"/>
        <v>0</v>
      </c>
      <c r="T93" s="91">
        <f t="shared" si="3"/>
        <v>18155686.890000001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>
      <c r="D94" s="33">
        <f ca="1">D93-SUM('2020实际制造费用'!D93,'2020实际管理费用'!D93,'2020实际营业费用'!D93)</f>
        <v>0</v>
      </c>
      <c r="E94" s="33">
        <f ca="1">E93-SUM('2020实际制造费用'!E93,'2020实际管理费用'!E93,'2020实际营业费用'!E93)</f>
        <v>0</v>
      </c>
      <c r="F94" s="33">
        <f ca="1">F93-SUM('2020实际制造费用'!F93,'2020实际管理费用'!F93,'2020实际营业费用'!F93)</f>
        <v>0</v>
      </c>
      <c r="G94" s="33">
        <f ca="1">G93-SUM('2020实际制造费用'!G93,'2020实际管理费用'!G93,'2020实际营业费用'!G93)</f>
        <v>0</v>
      </c>
      <c r="H94" s="33">
        <f>H93-SUM('2020实际制造费用'!H93,'2020实际管理费用'!H93,'2020实际营业费用'!H93)</f>
        <v>0</v>
      </c>
      <c r="I94" s="33">
        <f>I93-SUM('2020实际制造费用'!I93,'2020实际管理费用'!I93,'2020实际营业费用'!I93)</f>
        <v>0</v>
      </c>
      <c r="J94" s="33">
        <f>J93-SUM('2020实际制造费用'!J93,'2020实际管理费用'!J93,'2020实际营业费用'!J93)</f>
        <v>0</v>
      </c>
      <c r="K94" s="33">
        <f>K93-SUM('2020实际制造费用'!K93,'2020实际管理费用'!K93,'2020实际营业费用'!K93)</f>
        <v>0</v>
      </c>
      <c r="L94" s="33">
        <f>L93-SUM('2020实际制造费用'!L93,'2020实际管理费用'!L93,'2020实际营业费用'!L93)</f>
        <v>0</v>
      </c>
      <c r="M94" s="33">
        <f>M93-SUM('2020实际制造费用'!M93,'2020实际管理费用'!M93,'2020实际营业费用'!M93)</f>
        <v>0</v>
      </c>
      <c r="N94" s="33">
        <f>N93-SUM('2020实际制造费用'!N93,'2020实际管理费用'!N93,'2020实际营业费用'!N93)</f>
        <v>0</v>
      </c>
      <c r="O94" s="33">
        <f>O93-SUM('2020实际制造费用'!O93,'2020实际管理费用'!O93,'2020实际营业费用'!O93)</f>
        <v>0</v>
      </c>
      <c r="P94" s="33">
        <f>P93-SUM('2020实际制造费用'!P93,'2020实际管理费用'!P93,'2020实际营业费用'!P93)</f>
        <v>0</v>
      </c>
      <c r="Q94" s="33">
        <f>Q93-SUM('2020实际制造费用'!Q93,'2020实际管理费用'!Q93,'2020实际营业费用'!Q93)</f>
        <v>0</v>
      </c>
      <c r="R94" s="33">
        <f>R93-SUM('2020实际制造费用'!R93,'2020实际管理费用'!R93,'2020实际营业费用'!R93)</f>
        <v>0</v>
      </c>
      <c r="S94" s="33">
        <f>S93-SUM('2020实际制造费用'!S93,'2020实际管理费用'!S93,'2020实际营业费用'!S93)</f>
        <v>0</v>
      </c>
      <c r="T94" s="33">
        <f>T93-SUM('2020实际制造费用'!T93,'2020实际管理费用'!T93,'2020实际营业费用'!T93)</f>
        <v>0</v>
      </c>
      <c r="U94" s="33"/>
    </row>
    <row r="95" spans="1:29">
      <c r="L95" s="89"/>
    </row>
    <row r="96" spans="1:29">
      <c r="Q96" s="139"/>
    </row>
    <row r="97" spans="9:9">
      <c r="I97" s="33"/>
    </row>
    <row r="101" spans="9:9">
      <c r="I101" s="33"/>
    </row>
  </sheetData>
  <autoFilter ref="A5:AC5"/>
  <customSheetViews>
    <customSheetView guid="{D3A5671A-05DC-4910-85B5-90185A43D1DA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5B69994B-EA13-486B-ABC6-63CDC6137C88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4E293143-9CC2-4B82-B20E-97F0D9DBBB34}">
      <pane xSplit="3" ySplit="5" topLeftCell="D21" activePane="bottomRight" state="frozen"/>
      <selection pane="bottomRight" activeCell="H77" sqref="H77"/>
      <pageMargins left="0.7" right="0.7" top="0.75" bottom="0.75" header="0.3" footer="0.3"/>
    </customSheetView>
    <customSheetView guid="{663DC3F3-CE8C-4451-8BFF-91872309D7CA}">
      <pane xSplit="3" ySplit="5" topLeftCell="D79" activePane="bottomRight" state="frozen"/>
      <selection pane="bottomRight" activeCell="N84" sqref="N84"/>
      <pageMargins left="0.7" right="0.7" top="0.75" bottom="0.75" header="0.3" footer="0.3"/>
    </customSheetView>
    <customSheetView guid="{83FC79E5-2621-4A43-B3FB-A097A1388D8A}">
      <pane xSplit="3" ySplit="5" topLeftCell="I19" activePane="bottomRight" state="frozen"/>
      <selection pane="bottomRight" activeCell="N84" sqref="N84"/>
      <pageMargins left="0.7" right="0.7" top="0.75" bottom="0.75" header="0.3" footer="0.3"/>
    </customSheetView>
    <customSheetView guid="{2BEAD394-976D-4730-A0A0-6B9EA477FA68}">
      <pane xSplit="3" ySplit="5" topLeftCell="D13" activePane="bottomRight" state="frozen"/>
      <selection pane="bottomRight" activeCell="N84" sqref="N84"/>
      <pageMargins left="0.7" right="0.7" top="0.75" bottom="0.75" header="0.3" footer="0.3"/>
    </customSheetView>
    <customSheetView guid="{4948553E-BE76-402B-BAA8-3966B343194D}">
      <pane xSplit="3" ySplit="5" topLeftCell="K6" activePane="bottomRight" state="frozen"/>
      <selection pane="bottomRight" activeCell="N84" sqref="N84"/>
      <pageMargins left="0.7" right="0.7" top="0.75" bottom="0.75" header="0.3" footer="0.3"/>
    </customSheetView>
    <customSheetView guid="{F490C797-EFD5-4E75-944C-CCCAD3866D0C}">
      <pane xSplit="3" ySplit="5" topLeftCell="O6" activePane="bottomRight" state="frozen"/>
      <selection pane="bottomRight" activeCell="W15" sqref="W15"/>
      <pageMargins left="0.7" right="0.7" top="0.75" bottom="0.75" header="0.3" footer="0.3"/>
    </customSheetView>
    <customSheetView guid="{35971C6B-DC11-492B-B782-2EF173FCC689}">
      <pane xSplit="3" ySplit="5" topLeftCell="D79" activePane="bottomRight" state="frozen"/>
      <selection pane="bottomRight" activeCell="H79" sqref="H79"/>
      <pageMargins left="0.7" right="0.7" top="0.75" bottom="0.75" header="0.3" footer="0.3"/>
    </customSheetView>
    <customSheetView guid="{E9E4B59B-7C94-4F13-A87E-91DFE81D681A}">
      <pane xSplit="3" ySplit="5" topLeftCell="D13" activePane="bottomRight" state="frozen"/>
      <selection pane="bottomRight" activeCell="N84" sqref="N84"/>
      <pageMargins left="0.7" right="0.7" top="0.75" bottom="0.75" header="0.3" footer="0.3"/>
    </customSheetView>
    <customSheetView guid="{69310E7E-E840-482D-9BDC-79B86B058589}">
      <pane xSplit="3" ySplit="5" topLeftCell="D27" activePane="bottomRight" state="frozen"/>
      <selection pane="bottomRight" activeCell="J32" sqref="J32:J33"/>
      <pageMargins left="0.7" right="0.7" top="0.75" bottom="0.75" header="0.3" footer="0.3"/>
    </customSheetView>
  </customSheetViews>
  <mergeCells count="35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3:C93"/>
    <mergeCell ref="A76:A79"/>
    <mergeCell ref="B77:B78"/>
    <mergeCell ref="A80:A85"/>
    <mergeCell ref="B82:B84"/>
    <mergeCell ref="A86:A89"/>
    <mergeCell ref="A90:A92"/>
  </mergeCells>
  <phoneticPr fontId="10" type="noConversion"/>
  <conditionalFormatting sqref="U41:XFD41 A41:C41">
    <cfRule type="cellIs" dxfId="16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54" activePane="bottomRight" state="frozen"/>
      <selection activeCell="I104" sqref="I104"/>
      <selection pane="topRight" activeCell="I104" sqref="I104"/>
      <selection pane="bottomLeft" activeCell="I104" sqref="I104"/>
      <selection pane="bottomRight" activeCell="M26" sqref="M26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10.75" style="7" customWidth="1"/>
    <col min="5" max="11" width="11" style="7" customWidth="1"/>
    <col min="12" max="12" width="12.62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166" t="s">
        <v>142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1" t="s">
        <v>4</v>
      </c>
      <c r="B6" s="179" t="s">
        <v>150</v>
      </c>
      <c r="C6" s="16" t="s">
        <v>418</v>
      </c>
      <c r="D6" s="114"/>
      <c r="E6" s="114"/>
      <c r="F6" s="111"/>
      <c r="G6" s="111">
        <f ca="1">OFFSET('2020实际制造费用'!$H6,0,MONTH(封面!$G$13)-1,)</f>
        <v>342137.56</v>
      </c>
      <c r="H6" s="114">
        <f t="shared" ref="H6:H69" ca="1" si="0">G6-E6</f>
        <v>342137.56</v>
      </c>
      <c r="I6" s="114">
        <f t="shared" ref="I6:I69" ca="1" si="1">G6-F6</f>
        <v>342137.56</v>
      </c>
      <c r="J6" s="114"/>
      <c r="K6" s="114">
        <f ca="1">SUM(OFFSET('2018预算制造费用'!$H6,0,0,1,MONTH(封面!$G$13)))</f>
        <v>0</v>
      </c>
      <c r="L6" s="114">
        <f ca="1">SUM(OFFSET('2020实际制造费用'!$H6,0,0,1,MONTH(封面!$G$13)))</f>
        <v>342137.56</v>
      </c>
      <c r="M6" s="114">
        <f ca="1">L6-J6</f>
        <v>342137.56</v>
      </c>
      <c r="N6" s="114">
        <f ca="1">L6-K6</f>
        <v>342137.56</v>
      </c>
      <c r="O6" s="110"/>
      <c r="P6" s="69"/>
      <c r="Q6" s="69"/>
      <c r="R6" s="69"/>
    </row>
    <row r="7" spans="1:18" s="15" customFormat="1" ht="17.25" customHeight="1">
      <c r="A7" s="192"/>
      <c r="B7" s="181"/>
      <c r="C7" s="16" t="s">
        <v>419</v>
      </c>
      <c r="D7" s="114"/>
      <c r="E7" s="114"/>
      <c r="F7" s="111"/>
      <c r="G7" s="111">
        <f ca="1">OFFSET('2020实际制造费用'!$H7,0,MONTH(封面!$G$13)-1,)</f>
        <v>45979</v>
      </c>
      <c r="H7" s="114">
        <f t="shared" ca="1" si="0"/>
        <v>45979</v>
      </c>
      <c r="I7" s="114">
        <f t="shared" ca="1" si="1"/>
        <v>45979</v>
      </c>
      <c r="J7" s="114"/>
      <c r="K7" s="114">
        <f ca="1">SUM(OFFSET('2018预算制造费用'!$H7,0,0,1,MONTH(封面!$G$13)))</f>
        <v>0</v>
      </c>
      <c r="L7" s="114">
        <f ca="1">SUM(OFFSET('2020实际制造费用'!$H7,0,0,1,MONTH(封面!$G$13)))</f>
        <v>45979</v>
      </c>
      <c r="M7" s="114">
        <f t="shared" ref="M7:M70" ca="1" si="2">L7-J7</f>
        <v>45979</v>
      </c>
      <c r="N7" s="114">
        <f t="shared" ref="N7:N70" ca="1" si="3">L7-K7</f>
        <v>45979</v>
      </c>
      <c r="O7" s="110"/>
      <c r="P7" s="69"/>
      <c r="Q7" s="69"/>
      <c r="R7" s="69"/>
    </row>
    <row r="8" spans="1:18" s="15" customFormat="1" ht="17.25" customHeight="1">
      <c r="A8" s="192"/>
      <c r="B8" s="19" t="s">
        <v>151</v>
      </c>
      <c r="C8" s="16" t="s">
        <v>5</v>
      </c>
      <c r="D8" s="114"/>
      <c r="E8" s="114"/>
      <c r="F8" s="111"/>
      <c r="G8" s="111">
        <f ca="1">OFFSET('2020实际制造费用'!$H8,0,MONTH(封面!$G$13)-1,)</f>
        <v>0</v>
      </c>
      <c r="H8" s="114">
        <f t="shared" ca="1" si="0"/>
        <v>0</v>
      </c>
      <c r="I8" s="114">
        <f t="shared" ca="1" si="1"/>
        <v>0</v>
      </c>
      <c r="J8" s="114"/>
      <c r="K8" s="114">
        <f ca="1">SUM(OFFSET('2018预算制造费用'!$H8,0,0,1,MONTH(封面!$G$13)))</f>
        <v>0</v>
      </c>
      <c r="L8" s="114">
        <f ca="1">SUM(OFFSET('2020实际制造费用'!$H8,0,0,1,MONTH(封面!$G$13)))</f>
        <v>0</v>
      </c>
      <c r="M8" s="114">
        <f t="shared" ca="1" si="2"/>
        <v>0</v>
      </c>
      <c r="N8" s="114">
        <f t="shared" ca="1" si="3"/>
        <v>0</v>
      </c>
      <c r="O8" s="110"/>
      <c r="P8" s="69"/>
      <c r="Q8" s="69"/>
      <c r="R8" s="69"/>
    </row>
    <row r="9" spans="1:18" s="15" customFormat="1" ht="17.25" customHeight="1">
      <c r="A9" s="192"/>
      <c r="B9" s="19" t="s">
        <v>6</v>
      </c>
      <c r="C9" s="16" t="s">
        <v>7</v>
      </c>
      <c r="D9" s="114"/>
      <c r="E9" s="114"/>
      <c r="F9" s="111"/>
      <c r="G9" s="111">
        <f ca="1">OFFSET('2020实际制造费用'!$H9,0,MONTH(封面!$G$13)-1,)</f>
        <v>0</v>
      </c>
      <c r="H9" s="114">
        <f t="shared" ca="1" si="0"/>
        <v>0</v>
      </c>
      <c r="I9" s="114">
        <f t="shared" ca="1" si="1"/>
        <v>0</v>
      </c>
      <c r="J9" s="114"/>
      <c r="K9" s="114">
        <f ca="1">SUM(OFFSET('2018预算制造费用'!$H9,0,0,1,MONTH(封面!$G$13)))</f>
        <v>0</v>
      </c>
      <c r="L9" s="114">
        <f ca="1">SUM(OFFSET('2020实际制造费用'!$H9,0,0,1,MONTH(封面!$G$13)))</f>
        <v>0</v>
      </c>
      <c r="M9" s="114">
        <f t="shared" ca="1" si="2"/>
        <v>0</v>
      </c>
      <c r="N9" s="114">
        <f t="shared" ca="1" si="3"/>
        <v>0</v>
      </c>
      <c r="O9" s="110"/>
      <c r="P9" s="69"/>
      <c r="Q9" s="69"/>
      <c r="R9" s="69"/>
    </row>
    <row r="10" spans="1:18" s="15" customFormat="1" ht="17.25" customHeight="1">
      <c r="A10" s="192"/>
      <c r="B10" s="179" t="s">
        <v>152</v>
      </c>
      <c r="C10" s="16" t="s">
        <v>8</v>
      </c>
      <c r="D10" s="114"/>
      <c r="E10" s="114"/>
      <c r="F10" s="111"/>
      <c r="G10" s="111">
        <f ca="1">OFFSET('2020实际制造费用'!$H10,0,MONTH(封面!$G$13)-1,)</f>
        <v>0</v>
      </c>
      <c r="H10" s="114">
        <f t="shared" ca="1" si="0"/>
        <v>0</v>
      </c>
      <c r="I10" s="114">
        <f t="shared" ca="1" si="1"/>
        <v>0</v>
      </c>
      <c r="J10" s="114"/>
      <c r="K10" s="114">
        <f ca="1">SUM(OFFSET('2018预算制造费用'!$H10,0,0,1,MONTH(封面!$G$13)))</f>
        <v>0</v>
      </c>
      <c r="L10" s="114">
        <f ca="1">SUM(OFFSET('2020实际制造费用'!$H10,0,0,1,MONTH(封面!$G$13)))</f>
        <v>0</v>
      </c>
      <c r="M10" s="114">
        <f t="shared" ca="1" si="2"/>
        <v>0</v>
      </c>
      <c r="N10" s="114">
        <f t="shared" ca="1" si="3"/>
        <v>0</v>
      </c>
      <c r="O10" s="110"/>
      <c r="P10" s="69"/>
      <c r="Q10" s="69"/>
      <c r="R10" s="69"/>
    </row>
    <row r="11" spans="1:18" s="15" customFormat="1" ht="17.25" customHeight="1">
      <c r="A11" s="192"/>
      <c r="B11" s="180"/>
      <c r="C11" s="20" t="s">
        <v>9</v>
      </c>
      <c r="D11" s="114"/>
      <c r="E11" s="114"/>
      <c r="F11" s="111"/>
      <c r="G11" s="111">
        <f ca="1">OFFSET('2020实际制造费用'!$H11,0,MONTH(封面!$G$13)-1,)</f>
        <v>0</v>
      </c>
      <c r="H11" s="114">
        <f t="shared" ca="1" si="0"/>
        <v>0</v>
      </c>
      <c r="I11" s="114">
        <f t="shared" ca="1" si="1"/>
        <v>0</v>
      </c>
      <c r="J11" s="114"/>
      <c r="K11" s="114">
        <f ca="1">SUM(OFFSET('2018预算制造费用'!$H11,0,0,1,MONTH(封面!$G$13)))</f>
        <v>0</v>
      </c>
      <c r="L11" s="114">
        <f ca="1">SUM(OFFSET('2020实际制造费用'!$H11,0,0,1,MONTH(封面!$G$13)))</f>
        <v>0</v>
      </c>
      <c r="M11" s="114">
        <f t="shared" ca="1" si="2"/>
        <v>0</v>
      </c>
      <c r="N11" s="114">
        <f t="shared" ca="1" si="3"/>
        <v>0</v>
      </c>
      <c r="O11" s="110"/>
      <c r="P11" s="69"/>
      <c r="Q11" s="69"/>
      <c r="R11" s="69"/>
    </row>
    <row r="12" spans="1:18" s="15" customFormat="1" ht="17.25" customHeight="1">
      <c r="A12" s="192"/>
      <c r="B12" s="180"/>
      <c r="C12" s="16" t="s">
        <v>10</v>
      </c>
      <c r="D12" s="114"/>
      <c r="E12" s="114"/>
      <c r="F12" s="111"/>
      <c r="G12" s="111">
        <f ca="1">OFFSET('2020实际制造费用'!$H12,0,MONTH(封面!$G$13)-1,)</f>
        <v>0</v>
      </c>
      <c r="H12" s="114">
        <f t="shared" ca="1" si="0"/>
        <v>0</v>
      </c>
      <c r="I12" s="114">
        <f t="shared" ca="1" si="1"/>
        <v>0</v>
      </c>
      <c r="J12" s="114"/>
      <c r="K12" s="114">
        <f ca="1">SUM(OFFSET('2018预算制造费用'!$H12,0,0,1,MONTH(封面!$G$13)))</f>
        <v>0</v>
      </c>
      <c r="L12" s="114">
        <f ca="1">SUM(OFFSET('2020实际制造费用'!$H12,0,0,1,MONTH(封面!$G$13)))</f>
        <v>0</v>
      </c>
      <c r="M12" s="114">
        <f t="shared" ca="1" si="2"/>
        <v>0</v>
      </c>
      <c r="N12" s="114">
        <f t="shared" ca="1" si="3"/>
        <v>0</v>
      </c>
      <c r="O12" s="110"/>
      <c r="P12" s="69"/>
      <c r="Q12" s="69"/>
      <c r="R12" s="69"/>
    </row>
    <row r="13" spans="1:18" s="15" customFormat="1" ht="17.25" customHeight="1">
      <c r="A13" s="192"/>
      <c r="B13" s="180"/>
      <c r="C13" s="20" t="s">
        <v>11</v>
      </c>
      <c r="D13" s="114"/>
      <c r="E13" s="114"/>
      <c r="F13" s="111"/>
      <c r="G13" s="111">
        <f ca="1">OFFSET('2020实际制造费用'!$H13,0,MONTH(封面!$G$13)-1,)</f>
        <v>0</v>
      </c>
      <c r="H13" s="114">
        <f t="shared" ca="1" si="0"/>
        <v>0</v>
      </c>
      <c r="I13" s="114">
        <f t="shared" ca="1" si="1"/>
        <v>0</v>
      </c>
      <c r="J13" s="114"/>
      <c r="K13" s="114">
        <f ca="1">SUM(OFFSET('2018预算制造费用'!$H13,0,0,1,MONTH(封面!$G$13)))</f>
        <v>0</v>
      </c>
      <c r="L13" s="114">
        <f ca="1">SUM(OFFSET('2020实际制造费用'!$H13,0,0,1,MONTH(封面!$G$13)))</f>
        <v>0</v>
      </c>
      <c r="M13" s="114">
        <f t="shared" ca="1" si="2"/>
        <v>0</v>
      </c>
      <c r="N13" s="114">
        <f t="shared" ca="1" si="3"/>
        <v>0</v>
      </c>
      <c r="O13" s="110"/>
      <c r="P13" s="69"/>
      <c r="Q13" s="69"/>
      <c r="R13" s="69"/>
    </row>
    <row r="14" spans="1:18" s="15" customFormat="1" ht="17.25" customHeight="1">
      <c r="A14" s="192"/>
      <c r="B14" s="180"/>
      <c r="C14" s="16" t="s">
        <v>12</v>
      </c>
      <c r="D14" s="114"/>
      <c r="E14" s="114"/>
      <c r="F14" s="111"/>
      <c r="G14" s="111">
        <f ca="1">OFFSET('2020实际制造费用'!$H14,0,MONTH(封面!$G$13)-1,)</f>
        <v>700</v>
      </c>
      <c r="H14" s="114">
        <f t="shared" ca="1" si="0"/>
        <v>700</v>
      </c>
      <c r="I14" s="114">
        <f t="shared" ca="1" si="1"/>
        <v>700</v>
      </c>
      <c r="J14" s="114"/>
      <c r="K14" s="114">
        <f ca="1">SUM(OFFSET('2018预算制造费用'!$H14,0,0,1,MONTH(封面!$G$13)))</f>
        <v>0</v>
      </c>
      <c r="L14" s="114">
        <f ca="1">SUM(OFFSET('2020实际制造费用'!$H14,0,0,1,MONTH(封面!$G$13)))</f>
        <v>700</v>
      </c>
      <c r="M14" s="114">
        <f t="shared" ca="1" si="2"/>
        <v>700</v>
      </c>
      <c r="N14" s="114">
        <f t="shared" ca="1" si="3"/>
        <v>700</v>
      </c>
      <c r="O14" s="110"/>
      <c r="P14" s="69"/>
      <c r="Q14" s="69"/>
      <c r="R14" s="69"/>
    </row>
    <row r="15" spans="1:18" s="15" customFormat="1" ht="17.25" customHeight="1">
      <c r="A15" s="192"/>
      <c r="B15" s="180"/>
      <c r="C15" s="20" t="s">
        <v>13</v>
      </c>
      <c r="D15" s="114"/>
      <c r="E15" s="114"/>
      <c r="F15" s="111"/>
      <c r="G15" s="111">
        <f ca="1">OFFSET('2020实际制造费用'!$H15,0,MONTH(封面!$G$13)-1,)</f>
        <v>0</v>
      </c>
      <c r="H15" s="114">
        <f t="shared" ca="1" si="0"/>
        <v>0</v>
      </c>
      <c r="I15" s="114">
        <f t="shared" ca="1" si="1"/>
        <v>0</v>
      </c>
      <c r="J15" s="114"/>
      <c r="K15" s="114">
        <f ca="1">SUM(OFFSET('2018预算制造费用'!$H15,0,0,1,MONTH(封面!$G$13)))</f>
        <v>0</v>
      </c>
      <c r="L15" s="114">
        <f ca="1">SUM(OFFSET('2020实际制造费用'!$H15,0,0,1,MONTH(封面!$G$13)))</f>
        <v>0</v>
      </c>
      <c r="M15" s="114">
        <f t="shared" ca="1" si="2"/>
        <v>0</v>
      </c>
      <c r="N15" s="114">
        <f t="shared" ca="1" si="3"/>
        <v>0</v>
      </c>
      <c r="O15" s="110"/>
      <c r="P15" s="69"/>
      <c r="Q15" s="69"/>
      <c r="R15" s="69"/>
    </row>
    <row r="16" spans="1:18" s="15" customFormat="1" ht="17.25" customHeight="1">
      <c r="A16" s="192"/>
      <c r="B16" s="180"/>
      <c r="C16" s="20" t="s">
        <v>14</v>
      </c>
      <c r="D16" s="114"/>
      <c r="E16" s="114"/>
      <c r="F16" s="111"/>
      <c r="G16" s="111">
        <f ca="1">OFFSET('2020实际制造费用'!$H16,0,MONTH(封面!$G$13)-1,)</f>
        <v>0</v>
      </c>
      <c r="H16" s="114">
        <f t="shared" ca="1" si="0"/>
        <v>0</v>
      </c>
      <c r="I16" s="114">
        <f t="shared" ca="1" si="1"/>
        <v>0</v>
      </c>
      <c r="J16" s="114"/>
      <c r="K16" s="114">
        <f ca="1">SUM(OFFSET('2018预算制造费用'!$H16,0,0,1,MONTH(封面!$G$13)))</f>
        <v>0</v>
      </c>
      <c r="L16" s="114">
        <f ca="1">SUM(OFFSET('2020实际制造费用'!$H16,0,0,1,MONTH(封面!$G$13)))</f>
        <v>0</v>
      </c>
      <c r="M16" s="114">
        <f t="shared" ca="1" si="2"/>
        <v>0</v>
      </c>
      <c r="N16" s="114">
        <f t="shared" ca="1" si="3"/>
        <v>0</v>
      </c>
      <c r="O16" s="110"/>
      <c r="P16" s="69"/>
      <c r="Q16" s="69"/>
      <c r="R16" s="69"/>
    </row>
    <row r="17" spans="1:18" s="15" customFormat="1" ht="17.25" customHeight="1">
      <c r="A17" s="192"/>
      <c r="B17" s="180"/>
      <c r="C17" s="20" t="s">
        <v>15</v>
      </c>
      <c r="D17" s="114"/>
      <c r="E17" s="114"/>
      <c r="F17" s="111"/>
      <c r="G17" s="111">
        <f ca="1">OFFSET('2020实际制造费用'!$H17,0,MONTH(封面!$G$13)-1,)</f>
        <v>0</v>
      </c>
      <c r="H17" s="114">
        <f t="shared" ca="1" si="0"/>
        <v>0</v>
      </c>
      <c r="I17" s="114">
        <f t="shared" ca="1" si="1"/>
        <v>0</v>
      </c>
      <c r="J17" s="114"/>
      <c r="K17" s="114">
        <f ca="1">SUM(OFFSET('2018预算制造费用'!$H17,0,0,1,MONTH(封面!$G$13)))</f>
        <v>0</v>
      </c>
      <c r="L17" s="114">
        <f ca="1">SUM(OFFSET('2020实际制造费用'!$H17,0,0,1,MONTH(封面!$G$13)))</f>
        <v>0</v>
      </c>
      <c r="M17" s="114">
        <f t="shared" ca="1" si="2"/>
        <v>0</v>
      </c>
      <c r="N17" s="114">
        <f t="shared" ca="1" si="3"/>
        <v>0</v>
      </c>
      <c r="O17" s="110"/>
      <c r="P17" s="69"/>
      <c r="Q17" s="69"/>
      <c r="R17" s="69"/>
    </row>
    <row r="18" spans="1:18" s="15" customFormat="1" ht="17.25" customHeight="1">
      <c r="A18" s="192"/>
      <c r="B18" s="181"/>
      <c r="C18" s="20" t="s">
        <v>420</v>
      </c>
      <c r="D18" s="114"/>
      <c r="E18" s="114"/>
      <c r="F18" s="111"/>
      <c r="G18" s="111">
        <f ca="1">OFFSET('2020实际制造费用'!$H18,0,MONTH(封面!$G$13)-1,)</f>
        <v>0</v>
      </c>
      <c r="H18" s="114">
        <f t="shared" ca="1" si="0"/>
        <v>0</v>
      </c>
      <c r="I18" s="114">
        <f t="shared" ca="1" si="1"/>
        <v>0</v>
      </c>
      <c r="J18" s="114"/>
      <c r="K18" s="114">
        <f ca="1">SUM(OFFSET('2018预算制造费用'!$H18,0,0,1,MONTH(封面!$G$13)))</f>
        <v>0</v>
      </c>
      <c r="L18" s="114">
        <f ca="1">SUM(OFFSET('2020实际制造费用'!$H18,0,0,1,MONTH(封面!$G$13)))</f>
        <v>0</v>
      </c>
      <c r="M18" s="114">
        <f t="shared" ca="1" si="2"/>
        <v>0</v>
      </c>
      <c r="N18" s="114">
        <f t="shared" ca="1" si="3"/>
        <v>0</v>
      </c>
      <c r="O18" s="110"/>
      <c r="P18" s="69"/>
      <c r="Q18" s="69"/>
      <c r="R18" s="69"/>
    </row>
    <row r="19" spans="1:18" s="15" customFormat="1" ht="17.25" customHeight="1">
      <c r="A19" s="192"/>
      <c r="B19" s="21" t="s">
        <v>153</v>
      </c>
      <c r="C19" s="20" t="s">
        <v>17</v>
      </c>
      <c r="D19" s="114"/>
      <c r="E19" s="114"/>
      <c r="F19" s="111"/>
      <c r="G19" s="111">
        <f ca="1">OFFSET('2020实际制造费用'!$H19,0,MONTH(封面!$G$13)-1,)</f>
        <v>11335</v>
      </c>
      <c r="H19" s="114">
        <f t="shared" ca="1" si="0"/>
        <v>11335</v>
      </c>
      <c r="I19" s="114">
        <f t="shared" ca="1" si="1"/>
        <v>11335</v>
      </c>
      <c r="J19" s="114"/>
      <c r="K19" s="114">
        <f ca="1">SUM(OFFSET('2018预算制造费用'!$H19,0,0,1,MONTH(封面!$G$13)))</f>
        <v>0</v>
      </c>
      <c r="L19" s="114">
        <f ca="1">SUM(OFFSET('2020实际制造费用'!$H19,0,0,1,MONTH(封面!$G$13)))</f>
        <v>11335</v>
      </c>
      <c r="M19" s="114">
        <f t="shared" ca="1" si="2"/>
        <v>11335</v>
      </c>
      <c r="N19" s="114">
        <f t="shared" ca="1" si="3"/>
        <v>11335</v>
      </c>
      <c r="O19" s="110"/>
      <c r="P19" s="69"/>
      <c r="Q19" s="69"/>
      <c r="R19" s="69"/>
    </row>
    <row r="20" spans="1:18" s="15" customFormat="1" ht="17.25" customHeight="1">
      <c r="A20" s="192"/>
      <c r="B20" s="19" t="s">
        <v>18</v>
      </c>
      <c r="C20" s="16" t="s">
        <v>19</v>
      </c>
      <c r="D20" s="114"/>
      <c r="E20" s="114"/>
      <c r="F20" s="111"/>
      <c r="G20" s="111">
        <f ca="1">OFFSET('2020实际制造费用'!$H20,0,MONTH(封面!$G$13)-1,)</f>
        <v>0</v>
      </c>
      <c r="H20" s="114">
        <f t="shared" ca="1" si="0"/>
        <v>0</v>
      </c>
      <c r="I20" s="114">
        <f t="shared" ca="1" si="1"/>
        <v>0</v>
      </c>
      <c r="J20" s="114"/>
      <c r="K20" s="114">
        <f ca="1">SUM(OFFSET('2018预算制造费用'!$H20,0,0,1,MONTH(封面!$G$13)))</f>
        <v>0</v>
      </c>
      <c r="L20" s="114">
        <f ca="1">SUM(OFFSET('2020实际制造费用'!$H20,0,0,1,MONTH(封面!$G$13)))</f>
        <v>0</v>
      </c>
      <c r="M20" s="114">
        <f t="shared" ca="1" si="2"/>
        <v>0</v>
      </c>
      <c r="N20" s="114">
        <f t="shared" ca="1" si="3"/>
        <v>0</v>
      </c>
      <c r="O20" s="110"/>
      <c r="P20" s="69"/>
      <c r="Q20" s="69"/>
      <c r="R20" s="69"/>
    </row>
    <row r="21" spans="1:18" s="15" customFormat="1" ht="17.25" customHeight="1">
      <c r="A21" s="192"/>
      <c r="B21" s="19" t="s">
        <v>154</v>
      </c>
      <c r="C21" s="16" t="s">
        <v>20</v>
      </c>
      <c r="D21" s="114"/>
      <c r="E21" s="114"/>
      <c r="F21" s="111"/>
      <c r="G21" s="111">
        <f ca="1">OFFSET('2020实际制造费用'!$H21,0,MONTH(封面!$G$13)-1,)</f>
        <v>0</v>
      </c>
      <c r="H21" s="114">
        <f t="shared" ca="1" si="0"/>
        <v>0</v>
      </c>
      <c r="I21" s="114">
        <f t="shared" ca="1" si="1"/>
        <v>0</v>
      </c>
      <c r="J21" s="114"/>
      <c r="K21" s="114">
        <f ca="1">SUM(OFFSET('2018预算制造费用'!$H21,0,0,1,MONTH(封面!$G$13)))</f>
        <v>0</v>
      </c>
      <c r="L21" s="114">
        <f ca="1">SUM(OFFSET('2020实际制造费用'!$H21,0,0,1,MONTH(封面!$G$13)))</f>
        <v>0</v>
      </c>
      <c r="M21" s="114">
        <f t="shared" ca="1" si="2"/>
        <v>0</v>
      </c>
      <c r="N21" s="114">
        <f t="shared" ca="1" si="3"/>
        <v>0</v>
      </c>
      <c r="O21" s="110"/>
      <c r="P21" s="69"/>
      <c r="Q21" s="69"/>
      <c r="R21" s="69"/>
    </row>
    <row r="22" spans="1:18" s="15" customFormat="1" ht="17.25" customHeight="1">
      <c r="A22" s="192"/>
      <c r="B22" s="179" t="s">
        <v>21</v>
      </c>
      <c r="C22" s="20" t="s">
        <v>22</v>
      </c>
      <c r="D22" s="114"/>
      <c r="E22" s="114"/>
      <c r="F22" s="111"/>
      <c r="G22" s="111">
        <f ca="1">OFFSET('2020实际制造费用'!$H22,0,MONTH(封面!$G$13)-1,)</f>
        <v>22570.38</v>
      </c>
      <c r="H22" s="114">
        <f t="shared" ca="1" si="0"/>
        <v>22570.38</v>
      </c>
      <c r="I22" s="114">
        <f t="shared" ca="1" si="1"/>
        <v>22570.38</v>
      </c>
      <c r="J22" s="114"/>
      <c r="K22" s="114">
        <f ca="1">SUM(OFFSET('2018预算制造费用'!$H22,0,0,1,MONTH(封面!$G$13)))</f>
        <v>0</v>
      </c>
      <c r="L22" s="114">
        <f ca="1">SUM(OFFSET('2020实际制造费用'!$H22,0,0,1,MONTH(封面!$G$13)))</f>
        <v>22570.38</v>
      </c>
      <c r="M22" s="114">
        <f t="shared" ca="1" si="2"/>
        <v>22570.38</v>
      </c>
      <c r="N22" s="114">
        <f t="shared" ca="1" si="3"/>
        <v>22570.38</v>
      </c>
      <c r="O22" s="110"/>
      <c r="P22" s="69"/>
      <c r="Q22" s="69"/>
      <c r="R22" s="69"/>
    </row>
    <row r="23" spans="1:18" s="15" customFormat="1" ht="17.25" customHeight="1">
      <c r="A23" s="192"/>
      <c r="B23" s="180"/>
      <c r="C23" s="20" t="s">
        <v>23</v>
      </c>
      <c r="D23" s="114"/>
      <c r="E23" s="114"/>
      <c r="F23" s="111"/>
      <c r="G23" s="111">
        <f ca="1">OFFSET('2020实际制造费用'!$H23,0,MONTH(封面!$G$13)-1,)</f>
        <v>699.08</v>
      </c>
      <c r="H23" s="114">
        <f t="shared" ca="1" si="0"/>
        <v>699.08</v>
      </c>
      <c r="I23" s="114">
        <f t="shared" ca="1" si="1"/>
        <v>699.08</v>
      </c>
      <c r="J23" s="114"/>
      <c r="K23" s="114">
        <f ca="1">SUM(OFFSET('2018预算制造费用'!$H23,0,0,1,MONTH(封面!$G$13)))</f>
        <v>0</v>
      </c>
      <c r="L23" s="114">
        <f ca="1">SUM(OFFSET('2020实际制造费用'!$H23,0,0,1,MONTH(封面!$G$13)))</f>
        <v>699.08</v>
      </c>
      <c r="M23" s="114">
        <f t="shared" ca="1" si="2"/>
        <v>699.08</v>
      </c>
      <c r="N23" s="114">
        <f t="shared" ca="1" si="3"/>
        <v>699.08</v>
      </c>
      <c r="O23" s="110"/>
      <c r="P23" s="69"/>
      <c r="Q23" s="69"/>
      <c r="R23" s="69"/>
    </row>
    <row r="24" spans="1:18" s="15" customFormat="1" ht="17.25" customHeight="1">
      <c r="A24" s="192"/>
      <c r="B24" s="180"/>
      <c r="C24" s="20" t="s">
        <v>24</v>
      </c>
      <c r="D24" s="114"/>
      <c r="E24" s="114"/>
      <c r="F24" s="111"/>
      <c r="G24" s="111">
        <f ca="1">OFFSET('2020实际制造费用'!$H24,0,MONTH(封面!$G$13)-1,)</f>
        <v>831.42</v>
      </c>
      <c r="H24" s="114">
        <f t="shared" ca="1" si="0"/>
        <v>831.42</v>
      </c>
      <c r="I24" s="114">
        <f t="shared" ca="1" si="1"/>
        <v>831.42</v>
      </c>
      <c r="J24" s="114"/>
      <c r="K24" s="114">
        <f ca="1">SUM(OFFSET('2018预算制造费用'!$H24,0,0,1,MONTH(封面!$G$13)))</f>
        <v>0</v>
      </c>
      <c r="L24" s="114">
        <f ca="1">SUM(OFFSET('2020实际制造费用'!$H24,0,0,1,MONTH(封面!$G$13)))</f>
        <v>831.42</v>
      </c>
      <c r="M24" s="114">
        <f t="shared" ca="1" si="2"/>
        <v>831.42</v>
      </c>
      <c r="N24" s="114">
        <f t="shared" ca="1" si="3"/>
        <v>831.42</v>
      </c>
      <c r="O24" s="110"/>
      <c r="P24" s="69"/>
      <c r="Q24" s="69"/>
      <c r="R24" s="69"/>
    </row>
    <row r="25" spans="1:18" s="15" customFormat="1" ht="17.25" customHeight="1">
      <c r="A25" s="192"/>
      <c r="B25" s="180"/>
      <c r="C25" s="20" t="s">
        <v>25</v>
      </c>
      <c r="D25" s="114"/>
      <c r="E25" s="114"/>
      <c r="F25" s="111"/>
      <c r="G25" s="111">
        <f ca="1">OFFSET('2020实际制造费用'!$H25,0,MONTH(封面!$G$13)-1,)</f>
        <v>11431.93</v>
      </c>
      <c r="H25" s="114">
        <f t="shared" ca="1" si="0"/>
        <v>11431.93</v>
      </c>
      <c r="I25" s="114">
        <f t="shared" ca="1" si="1"/>
        <v>11431.93</v>
      </c>
      <c r="J25" s="114"/>
      <c r="K25" s="114">
        <f ca="1">SUM(OFFSET('2018预算制造费用'!$H25,0,0,1,MONTH(封面!$G$13)))</f>
        <v>0</v>
      </c>
      <c r="L25" s="114">
        <f ca="1">SUM(OFFSET('2020实际制造费用'!$H25,0,0,1,MONTH(封面!$G$13)))</f>
        <v>11431.93</v>
      </c>
      <c r="M25" s="114">
        <f t="shared" ca="1" si="2"/>
        <v>11431.93</v>
      </c>
      <c r="N25" s="114">
        <f t="shared" ca="1" si="3"/>
        <v>11431.93</v>
      </c>
      <c r="O25" s="110"/>
      <c r="P25" s="69"/>
      <c r="Q25" s="69"/>
      <c r="R25" s="69"/>
    </row>
    <row r="26" spans="1:18" s="15" customFormat="1" ht="17.25" customHeight="1">
      <c r="A26" s="192"/>
      <c r="B26" s="181"/>
      <c r="C26" s="20" t="s">
        <v>26</v>
      </c>
      <c r="D26" s="114"/>
      <c r="E26" s="114"/>
      <c r="F26" s="111"/>
      <c r="G26" s="111">
        <f ca="1">OFFSET('2020实际制造费用'!$H26,0,MONTH(封面!$G$13)-1,)</f>
        <v>1478.59</v>
      </c>
      <c r="H26" s="114">
        <f t="shared" ca="1" si="0"/>
        <v>1478.59</v>
      </c>
      <c r="I26" s="114">
        <f t="shared" ca="1" si="1"/>
        <v>1478.59</v>
      </c>
      <c r="J26" s="114"/>
      <c r="K26" s="114">
        <f ca="1">SUM(OFFSET('2018预算制造费用'!$H26,0,0,1,MONTH(封面!$G$13)))</f>
        <v>0</v>
      </c>
      <c r="L26" s="114">
        <f ca="1">SUM(OFFSET('2020实际制造费用'!$H26,0,0,1,MONTH(封面!$G$13)))</f>
        <v>1478.59</v>
      </c>
      <c r="M26" s="114">
        <f t="shared" ca="1" si="2"/>
        <v>1478.59</v>
      </c>
      <c r="N26" s="114">
        <f t="shared" ca="1" si="3"/>
        <v>1478.59</v>
      </c>
      <c r="O26" s="110"/>
      <c r="P26" s="69"/>
      <c r="Q26" s="69"/>
      <c r="R26" s="69"/>
    </row>
    <row r="27" spans="1:18" s="15" customFormat="1" ht="17.25" customHeight="1">
      <c r="A27" s="192"/>
      <c r="B27" s="19" t="s">
        <v>27</v>
      </c>
      <c r="C27" s="16" t="s">
        <v>28</v>
      </c>
      <c r="D27" s="114"/>
      <c r="E27" s="114"/>
      <c r="F27" s="111"/>
      <c r="G27" s="111">
        <f ca="1">OFFSET('2020实际制造费用'!$H27,0,MONTH(封面!$G$13)-1,)</f>
        <v>0</v>
      </c>
      <c r="H27" s="114">
        <f t="shared" ca="1" si="0"/>
        <v>0</v>
      </c>
      <c r="I27" s="114">
        <f t="shared" ca="1" si="1"/>
        <v>0</v>
      </c>
      <c r="J27" s="114"/>
      <c r="K27" s="114">
        <f ca="1">SUM(OFFSET('2018预算制造费用'!$H27,0,0,1,MONTH(封面!$G$13)))</f>
        <v>0</v>
      </c>
      <c r="L27" s="114">
        <f ca="1">SUM(OFFSET('2020实际制造费用'!$H27,0,0,1,MONTH(封面!$G$13)))</f>
        <v>0</v>
      </c>
      <c r="M27" s="114">
        <f t="shared" ca="1" si="2"/>
        <v>0</v>
      </c>
      <c r="N27" s="114">
        <f t="shared" ca="1" si="3"/>
        <v>0</v>
      </c>
      <c r="O27" s="110"/>
      <c r="P27" s="69"/>
      <c r="Q27" s="69"/>
      <c r="R27" s="69"/>
    </row>
    <row r="28" spans="1:18" s="15" customFormat="1" ht="17.25" customHeight="1">
      <c r="A28" s="193" t="s">
        <v>155</v>
      </c>
      <c r="B28" s="179" t="s">
        <v>29</v>
      </c>
      <c r="C28" s="20" t="s">
        <v>30</v>
      </c>
      <c r="D28" s="114"/>
      <c r="E28" s="114"/>
      <c r="F28" s="111"/>
      <c r="G28" s="111">
        <f ca="1">OFFSET('2020实际制造费用'!$H28,0,MONTH(封面!$G$13)-1,)</f>
        <v>0</v>
      </c>
      <c r="H28" s="114">
        <f t="shared" ca="1" si="0"/>
        <v>0</v>
      </c>
      <c r="I28" s="114">
        <f t="shared" ca="1" si="1"/>
        <v>0</v>
      </c>
      <c r="J28" s="114"/>
      <c r="K28" s="114">
        <f ca="1">SUM(OFFSET('2018预算制造费用'!$H28,0,0,1,MONTH(封面!$G$13)))</f>
        <v>0</v>
      </c>
      <c r="L28" s="114">
        <f ca="1">SUM(OFFSET('2020实际制造费用'!$H28,0,0,1,MONTH(封面!$G$13)))</f>
        <v>0</v>
      </c>
      <c r="M28" s="114">
        <f t="shared" ca="1" si="2"/>
        <v>0</v>
      </c>
      <c r="N28" s="114">
        <f t="shared" ca="1" si="3"/>
        <v>0</v>
      </c>
      <c r="O28" s="110"/>
      <c r="P28" s="69"/>
      <c r="Q28" s="69"/>
      <c r="R28" s="69"/>
    </row>
    <row r="29" spans="1:18" s="15" customFormat="1" ht="17.25" customHeight="1">
      <c r="A29" s="194"/>
      <c r="B29" s="181"/>
      <c r="C29" s="16" t="s">
        <v>31</v>
      </c>
      <c r="D29" s="114"/>
      <c r="E29" s="114"/>
      <c r="F29" s="111"/>
      <c r="G29" s="111">
        <f ca="1">OFFSET('2020实际制造费用'!$H29,0,MONTH(封面!$G$13)-1,)</f>
        <v>475.22</v>
      </c>
      <c r="H29" s="114">
        <f t="shared" ca="1" si="0"/>
        <v>475.22</v>
      </c>
      <c r="I29" s="114">
        <f t="shared" ca="1" si="1"/>
        <v>475.22</v>
      </c>
      <c r="J29" s="114"/>
      <c r="K29" s="114">
        <f ca="1">SUM(OFFSET('2018预算制造费用'!$H29,0,0,1,MONTH(封面!$G$13)))</f>
        <v>0</v>
      </c>
      <c r="L29" s="114">
        <f ca="1">SUM(OFFSET('2020实际制造费用'!$H29,0,0,1,MONTH(封面!$G$13)))</f>
        <v>475.22</v>
      </c>
      <c r="M29" s="114">
        <f t="shared" ca="1" si="2"/>
        <v>475.22</v>
      </c>
      <c r="N29" s="114">
        <f t="shared" ca="1" si="3"/>
        <v>475.22</v>
      </c>
      <c r="O29" s="110"/>
      <c r="P29" s="69"/>
      <c r="Q29" s="69"/>
      <c r="R29" s="69"/>
    </row>
    <row r="30" spans="1:18" s="15" customFormat="1" ht="17.25" customHeight="1">
      <c r="A30" s="194"/>
      <c r="B30" s="21" t="s">
        <v>32</v>
      </c>
      <c r="C30" s="20" t="s">
        <v>33</v>
      </c>
      <c r="D30" s="114"/>
      <c r="E30" s="114"/>
      <c r="F30" s="111"/>
      <c r="G30" s="111">
        <f ca="1">OFFSET('2020实际制造费用'!$H30,0,MONTH(封面!$G$13)-1,)</f>
        <v>0</v>
      </c>
      <c r="H30" s="114">
        <f t="shared" ca="1" si="0"/>
        <v>0</v>
      </c>
      <c r="I30" s="114">
        <f t="shared" ca="1" si="1"/>
        <v>0</v>
      </c>
      <c r="J30" s="114"/>
      <c r="K30" s="114">
        <f ca="1">SUM(OFFSET('2018预算制造费用'!$H30,0,0,1,MONTH(封面!$G$13)))</f>
        <v>0</v>
      </c>
      <c r="L30" s="114">
        <f ca="1">SUM(OFFSET('2020实际制造费用'!$H30,0,0,1,MONTH(封面!$G$13)))</f>
        <v>0</v>
      </c>
      <c r="M30" s="114">
        <f t="shared" ca="1" si="2"/>
        <v>0</v>
      </c>
      <c r="N30" s="114">
        <f t="shared" ca="1" si="3"/>
        <v>0</v>
      </c>
      <c r="O30" s="110"/>
      <c r="P30" s="69"/>
      <c r="Q30" s="69"/>
      <c r="R30" s="69"/>
    </row>
    <row r="31" spans="1:18" s="15" customFormat="1" ht="17.25" customHeight="1">
      <c r="A31" s="194"/>
      <c r="B31" s="179" t="s">
        <v>156</v>
      </c>
      <c r="C31" s="20" t="s">
        <v>34</v>
      </c>
      <c r="D31" s="114"/>
      <c r="E31" s="114"/>
      <c r="F31" s="111"/>
      <c r="G31" s="111">
        <f ca="1">OFFSET('2020实际制造费用'!$H31,0,MONTH(封面!$G$13)-1,)</f>
        <v>0</v>
      </c>
      <c r="H31" s="114">
        <f t="shared" ca="1" si="0"/>
        <v>0</v>
      </c>
      <c r="I31" s="114">
        <f t="shared" ca="1" si="1"/>
        <v>0</v>
      </c>
      <c r="J31" s="114"/>
      <c r="K31" s="114">
        <f ca="1">SUM(OFFSET('2018预算制造费用'!$H31,0,0,1,MONTH(封面!$G$13)))</f>
        <v>0</v>
      </c>
      <c r="L31" s="114">
        <f ca="1">SUM(OFFSET('2020实际制造费用'!$H31,0,0,1,MONTH(封面!$G$13)))</f>
        <v>0</v>
      </c>
      <c r="M31" s="114">
        <f t="shared" ca="1" si="2"/>
        <v>0</v>
      </c>
      <c r="N31" s="114">
        <f t="shared" ca="1" si="3"/>
        <v>0</v>
      </c>
      <c r="O31" s="110"/>
      <c r="P31" s="69"/>
      <c r="Q31" s="69"/>
      <c r="R31" s="69"/>
    </row>
    <row r="32" spans="1:18" s="15" customFormat="1" ht="17.25" customHeight="1">
      <c r="A32" s="194"/>
      <c r="B32" s="180"/>
      <c r="C32" s="20" t="s">
        <v>35</v>
      </c>
      <c r="D32" s="114"/>
      <c r="E32" s="114"/>
      <c r="F32" s="111"/>
      <c r="G32" s="111">
        <f ca="1">OFFSET('2020实际制造费用'!$H32,0,MONTH(封面!$G$13)-1,)</f>
        <v>0</v>
      </c>
      <c r="H32" s="114">
        <f t="shared" ca="1" si="0"/>
        <v>0</v>
      </c>
      <c r="I32" s="114">
        <f t="shared" ca="1" si="1"/>
        <v>0</v>
      </c>
      <c r="J32" s="114"/>
      <c r="K32" s="114">
        <f ca="1">SUM(OFFSET('2018预算制造费用'!$H32,0,0,1,MONTH(封面!$G$13)))</f>
        <v>0</v>
      </c>
      <c r="L32" s="114">
        <f ca="1">SUM(OFFSET('2020实际制造费用'!$H32,0,0,1,MONTH(封面!$G$13)))</f>
        <v>0</v>
      </c>
      <c r="M32" s="114">
        <f t="shared" ca="1" si="2"/>
        <v>0</v>
      </c>
      <c r="N32" s="114">
        <f t="shared" ca="1" si="3"/>
        <v>0</v>
      </c>
      <c r="O32" s="110"/>
      <c r="P32" s="69"/>
      <c r="Q32" s="69"/>
      <c r="R32" s="69"/>
    </row>
    <row r="33" spans="1:18" s="15" customFormat="1" ht="17.25" customHeight="1">
      <c r="A33" s="194"/>
      <c r="B33" s="181"/>
      <c r="C33" s="16" t="s">
        <v>36</v>
      </c>
      <c r="D33" s="114"/>
      <c r="E33" s="114"/>
      <c r="F33" s="111"/>
      <c r="G33" s="111">
        <f ca="1">OFFSET('2020实际制造费用'!$H33,0,MONTH(封面!$G$13)-1,)</f>
        <v>0</v>
      </c>
      <c r="H33" s="114">
        <f t="shared" ca="1" si="0"/>
        <v>0</v>
      </c>
      <c r="I33" s="114">
        <f t="shared" ca="1" si="1"/>
        <v>0</v>
      </c>
      <c r="J33" s="114"/>
      <c r="K33" s="114">
        <f ca="1">SUM(OFFSET('2018预算制造费用'!$H33,0,0,1,MONTH(封面!$G$13)))</f>
        <v>0</v>
      </c>
      <c r="L33" s="114">
        <f ca="1">SUM(OFFSET('2020实际制造费用'!$H33,0,0,1,MONTH(封面!$G$13)))</f>
        <v>0</v>
      </c>
      <c r="M33" s="114">
        <f t="shared" ca="1" si="2"/>
        <v>0</v>
      </c>
      <c r="N33" s="114">
        <f t="shared" ca="1" si="3"/>
        <v>0</v>
      </c>
      <c r="O33" s="110"/>
      <c r="P33" s="69"/>
      <c r="Q33" s="69"/>
      <c r="R33" s="69"/>
    </row>
    <row r="34" spans="1:18" s="15" customFormat="1" ht="17.25" customHeight="1">
      <c r="A34" s="194"/>
      <c r="B34" s="179" t="s">
        <v>37</v>
      </c>
      <c r="C34" s="20" t="s">
        <v>38</v>
      </c>
      <c r="D34" s="114"/>
      <c r="E34" s="114"/>
      <c r="F34" s="111"/>
      <c r="G34" s="111">
        <f ca="1">OFFSET('2020实际制造费用'!$H34,0,MONTH(封面!$G$13)-1,)</f>
        <v>0</v>
      </c>
      <c r="H34" s="114">
        <f t="shared" ca="1" si="0"/>
        <v>0</v>
      </c>
      <c r="I34" s="114">
        <f t="shared" ca="1" si="1"/>
        <v>0</v>
      </c>
      <c r="J34" s="114"/>
      <c r="K34" s="114">
        <f ca="1">SUM(OFFSET('2018预算制造费用'!$H34,0,0,1,MONTH(封面!$G$13)))</f>
        <v>0</v>
      </c>
      <c r="L34" s="114">
        <f ca="1">SUM(OFFSET('2020实际制造费用'!$H34,0,0,1,MONTH(封面!$G$13)))</f>
        <v>0</v>
      </c>
      <c r="M34" s="114">
        <f t="shared" ca="1" si="2"/>
        <v>0</v>
      </c>
      <c r="N34" s="114">
        <f t="shared" ca="1" si="3"/>
        <v>0</v>
      </c>
      <c r="O34" s="110"/>
      <c r="P34" s="69"/>
      <c r="Q34" s="69"/>
      <c r="R34" s="69"/>
    </row>
    <row r="35" spans="1:18" s="15" customFormat="1" ht="17.25" customHeight="1">
      <c r="A35" s="194"/>
      <c r="B35" s="181"/>
      <c r="C35" s="20" t="s">
        <v>39</v>
      </c>
      <c r="D35" s="114"/>
      <c r="E35" s="114"/>
      <c r="F35" s="111"/>
      <c r="G35" s="111">
        <f ca="1">OFFSET('2020实际制造费用'!$H35,0,MONTH(封面!$G$13)-1,)</f>
        <v>0</v>
      </c>
      <c r="H35" s="114">
        <f t="shared" ca="1" si="0"/>
        <v>0</v>
      </c>
      <c r="I35" s="114">
        <f t="shared" ca="1" si="1"/>
        <v>0</v>
      </c>
      <c r="J35" s="114"/>
      <c r="K35" s="114">
        <f ca="1">SUM(OFFSET('2018预算制造费用'!$H35,0,0,1,MONTH(封面!$G$13)))</f>
        <v>0</v>
      </c>
      <c r="L35" s="114">
        <f ca="1">SUM(OFFSET('2020实际制造费用'!$H35,0,0,1,MONTH(封面!$G$13)))</f>
        <v>0</v>
      </c>
      <c r="M35" s="114">
        <f t="shared" ca="1" si="2"/>
        <v>0</v>
      </c>
      <c r="N35" s="114">
        <f t="shared" ca="1" si="3"/>
        <v>0</v>
      </c>
      <c r="O35" s="110"/>
      <c r="P35" s="69"/>
      <c r="Q35" s="69"/>
      <c r="R35" s="69"/>
    </row>
    <row r="36" spans="1:18" s="15" customFormat="1" ht="17.25" customHeight="1">
      <c r="A36" s="194"/>
      <c r="B36" s="21" t="s">
        <v>157</v>
      </c>
      <c r="C36" s="20" t="s">
        <v>40</v>
      </c>
      <c r="D36" s="114"/>
      <c r="E36" s="114"/>
      <c r="F36" s="111"/>
      <c r="G36" s="111">
        <f ca="1">OFFSET('2020实际制造费用'!$H36,0,MONTH(封面!$G$13)-1,)</f>
        <v>0</v>
      </c>
      <c r="H36" s="114">
        <f t="shared" ca="1" si="0"/>
        <v>0</v>
      </c>
      <c r="I36" s="114">
        <f t="shared" ca="1" si="1"/>
        <v>0</v>
      </c>
      <c r="J36" s="114"/>
      <c r="K36" s="114">
        <f ca="1">SUM(OFFSET('2018预算制造费用'!$H36,0,0,1,MONTH(封面!$G$13)))</f>
        <v>0</v>
      </c>
      <c r="L36" s="114">
        <f ca="1">SUM(OFFSET('2020实际制造费用'!$H36,0,0,1,MONTH(封面!$G$13)))</f>
        <v>0</v>
      </c>
      <c r="M36" s="114">
        <f t="shared" ca="1" si="2"/>
        <v>0</v>
      </c>
      <c r="N36" s="114">
        <f t="shared" ca="1" si="3"/>
        <v>0</v>
      </c>
      <c r="O36" s="110"/>
      <c r="P36" s="69"/>
      <c r="Q36" s="69"/>
      <c r="R36" s="69"/>
    </row>
    <row r="37" spans="1:18" s="15" customFormat="1" ht="17.25" customHeight="1">
      <c r="A37" s="194"/>
      <c r="B37" s="21" t="s">
        <v>41</v>
      </c>
      <c r="C37" s="20" t="s">
        <v>42</v>
      </c>
      <c r="D37" s="114"/>
      <c r="E37" s="114"/>
      <c r="F37" s="111"/>
      <c r="G37" s="111">
        <f ca="1">OFFSET('2020实际制造费用'!$H37,0,MONTH(封面!$G$13)-1,)</f>
        <v>0</v>
      </c>
      <c r="H37" s="114">
        <f t="shared" ca="1" si="0"/>
        <v>0</v>
      </c>
      <c r="I37" s="114">
        <f t="shared" ca="1" si="1"/>
        <v>0</v>
      </c>
      <c r="J37" s="114"/>
      <c r="K37" s="114">
        <f ca="1">SUM(OFFSET('2018预算制造费用'!$H37,0,0,1,MONTH(封面!$G$13)))</f>
        <v>0</v>
      </c>
      <c r="L37" s="114">
        <f ca="1">SUM(OFFSET('2020实际制造费用'!$H37,0,0,1,MONTH(封面!$G$13)))</f>
        <v>0</v>
      </c>
      <c r="M37" s="114">
        <f t="shared" ca="1" si="2"/>
        <v>0</v>
      </c>
      <c r="N37" s="114">
        <f t="shared" ca="1" si="3"/>
        <v>0</v>
      </c>
      <c r="O37" s="110"/>
      <c r="P37" s="69"/>
      <c r="Q37" s="69"/>
      <c r="R37" s="69"/>
    </row>
    <row r="38" spans="1:18" s="15" customFormat="1" ht="17.25" customHeight="1">
      <c r="A38" s="194"/>
      <c r="B38" s="179" t="s">
        <v>158</v>
      </c>
      <c r="C38" s="20" t="s">
        <v>43</v>
      </c>
      <c r="D38" s="114"/>
      <c r="E38" s="114"/>
      <c r="F38" s="111"/>
      <c r="G38" s="111">
        <f ca="1">OFFSET('2020实际制造费用'!$H38,0,MONTH(封面!$G$13)-1,)</f>
        <v>0</v>
      </c>
      <c r="H38" s="114">
        <f t="shared" ca="1" si="0"/>
        <v>0</v>
      </c>
      <c r="I38" s="114">
        <f t="shared" ca="1" si="1"/>
        <v>0</v>
      </c>
      <c r="J38" s="114"/>
      <c r="K38" s="114">
        <f ca="1">SUM(OFFSET('2018预算制造费用'!$H38,0,0,1,MONTH(封面!$G$13)))</f>
        <v>0</v>
      </c>
      <c r="L38" s="114">
        <f ca="1">SUM(OFFSET('2020实际制造费用'!$H38,0,0,1,MONTH(封面!$G$13)))</f>
        <v>0</v>
      </c>
      <c r="M38" s="114">
        <f t="shared" ca="1" si="2"/>
        <v>0</v>
      </c>
      <c r="N38" s="114">
        <f t="shared" ca="1" si="3"/>
        <v>0</v>
      </c>
      <c r="O38" s="110"/>
      <c r="P38" s="69"/>
      <c r="Q38" s="69"/>
      <c r="R38" s="69"/>
    </row>
    <row r="39" spans="1:18" s="15" customFormat="1" ht="17.25" customHeight="1">
      <c r="A39" s="194"/>
      <c r="B39" s="181"/>
      <c r="C39" s="20" t="s">
        <v>44</v>
      </c>
      <c r="D39" s="114"/>
      <c r="E39" s="114"/>
      <c r="F39" s="111"/>
      <c r="G39" s="111">
        <f ca="1">OFFSET('2020实际制造费用'!$H39,0,MONTH(封面!$G$13)-1,)</f>
        <v>0</v>
      </c>
      <c r="H39" s="114">
        <f t="shared" ca="1" si="0"/>
        <v>0</v>
      </c>
      <c r="I39" s="114">
        <f t="shared" ca="1" si="1"/>
        <v>0</v>
      </c>
      <c r="J39" s="114"/>
      <c r="K39" s="114">
        <f ca="1">SUM(OFFSET('2018预算制造费用'!$H39,0,0,1,MONTH(封面!$G$13)))</f>
        <v>0</v>
      </c>
      <c r="L39" s="114">
        <f ca="1">SUM(OFFSET('2020实际制造费用'!$H39,0,0,1,MONTH(封面!$G$13)))</f>
        <v>0</v>
      </c>
      <c r="M39" s="114">
        <f t="shared" ca="1" si="2"/>
        <v>0</v>
      </c>
      <c r="N39" s="114">
        <f t="shared" ca="1" si="3"/>
        <v>0</v>
      </c>
      <c r="O39" s="110"/>
      <c r="P39" s="69"/>
      <c r="Q39" s="69"/>
      <c r="R39" s="69"/>
    </row>
    <row r="40" spans="1:18" s="15" customFormat="1" ht="17.25" customHeight="1">
      <c r="A40" s="194"/>
      <c r="B40" s="21" t="s">
        <v>45</v>
      </c>
      <c r="C40" s="20" t="s">
        <v>46</v>
      </c>
      <c r="D40" s="114"/>
      <c r="E40" s="114"/>
      <c r="F40" s="111"/>
      <c r="G40" s="111">
        <f ca="1">OFFSET('2020实际制造费用'!$H40,0,MONTH(封面!$G$13)-1,)</f>
        <v>0</v>
      </c>
      <c r="H40" s="114">
        <f t="shared" ca="1" si="0"/>
        <v>0</v>
      </c>
      <c r="I40" s="114">
        <f t="shared" ca="1" si="1"/>
        <v>0</v>
      </c>
      <c r="J40" s="114"/>
      <c r="K40" s="114">
        <f ca="1">SUM(OFFSET('2018预算制造费用'!$H40,0,0,1,MONTH(封面!$G$13)))</f>
        <v>0</v>
      </c>
      <c r="L40" s="114">
        <f ca="1">SUM(OFFSET('2020实际制造费用'!$H40,0,0,1,MONTH(封面!$G$13)))</f>
        <v>0</v>
      </c>
      <c r="M40" s="114">
        <f t="shared" ca="1" si="2"/>
        <v>0</v>
      </c>
      <c r="N40" s="114">
        <f t="shared" ca="1" si="3"/>
        <v>0</v>
      </c>
      <c r="O40" s="110"/>
      <c r="P40" s="69"/>
      <c r="Q40" s="69"/>
      <c r="R40" s="69"/>
    </row>
    <row r="41" spans="1:18" s="15" customFormat="1" ht="17.25" customHeight="1">
      <c r="A41" s="182" t="s">
        <v>47</v>
      </c>
      <c r="B41" s="22" t="s">
        <v>159</v>
      </c>
      <c r="C41" s="16" t="s">
        <v>421</v>
      </c>
      <c r="D41" s="114"/>
      <c r="E41" s="114"/>
      <c r="F41" s="111"/>
      <c r="G41" s="111">
        <f ca="1">OFFSET('2020实际制造费用'!$H41,0,MONTH(封面!$G$13)-1,)</f>
        <v>125255.41</v>
      </c>
      <c r="H41" s="114">
        <f t="shared" ca="1" si="0"/>
        <v>125255.41</v>
      </c>
      <c r="I41" s="114">
        <f t="shared" ca="1" si="1"/>
        <v>125255.41</v>
      </c>
      <c r="J41" s="114"/>
      <c r="K41" s="114">
        <f ca="1">SUM(OFFSET('2018预算制造费用'!$H41,0,0,1,MONTH(封面!$G$13)))</f>
        <v>0</v>
      </c>
      <c r="L41" s="114">
        <f ca="1">SUM(OFFSET('2020实际制造费用'!$H41,0,0,1,MONTH(封面!$G$13)))</f>
        <v>125255.41</v>
      </c>
      <c r="M41" s="114">
        <f t="shared" ca="1" si="2"/>
        <v>125255.41</v>
      </c>
      <c r="N41" s="114">
        <f t="shared" ca="1" si="3"/>
        <v>125255.41</v>
      </c>
      <c r="O41" s="110"/>
      <c r="P41" s="69"/>
      <c r="Q41" s="69"/>
      <c r="R41" s="69"/>
    </row>
    <row r="42" spans="1:18" s="15" customFormat="1" ht="17.25" customHeight="1">
      <c r="A42" s="183"/>
      <c r="B42" s="19" t="s">
        <v>160</v>
      </c>
      <c r="C42" s="23" t="s">
        <v>422</v>
      </c>
      <c r="D42" s="114"/>
      <c r="E42" s="114"/>
      <c r="F42" s="111"/>
      <c r="G42" s="111">
        <f ca="1">OFFSET('2020实际制造费用'!$H42,0,MONTH(封面!$G$13)-1,)</f>
        <v>876.11</v>
      </c>
      <c r="H42" s="114">
        <f t="shared" ca="1" si="0"/>
        <v>876.11</v>
      </c>
      <c r="I42" s="114">
        <f t="shared" ca="1" si="1"/>
        <v>876.11</v>
      </c>
      <c r="J42" s="114"/>
      <c r="K42" s="114">
        <f ca="1">SUM(OFFSET('2018预算制造费用'!$H42,0,0,1,MONTH(封面!$G$13)))</f>
        <v>0</v>
      </c>
      <c r="L42" s="114">
        <f ca="1">SUM(OFFSET('2020实际制造费用'!$H42,0,0,1,MONTH(封面!$G$13)))</f>
        <v>876.11</v>
      </c>
      <c r="M42" s="114">
        <f t="shared" ca="1" si="2"/>
        <v>876.11</v>
      </c>
      <c r="N42" s="114">
        <f t="shared" ca="1" si="3"/>
        <v>876.11</v>
      </c>
      <c r="O42" s="110"/>
      <c r="P42" s="69"/>
      <c r="Q42" s="69"/>
      <c r="R42" s="69"/>
    </row>
    <row r="43" spans="1:18" s="15" customFormat="1" ht="17.25" customHeight="1">
      <c r="A43" s="183"/>
      <c r="B43" s="19" t="s">
        <v>161</v>
      </c>
      <c r="C43" s="23" t="s">
        <v>48</v>
      </c>
      <c r="D43" s="114"/>
      <c r="E43" s="114"/>
      <c r="F43" s="111"/>
      <c r="G43" s="111">
        <f ca="1">OFFSET('2020实际制造费用'!$H43,0,MONTH(封面!$G$13)-1,)</f>
        <v>0</v>
      </c>
      <c r="H43" s="114">
        <f t="shared" ca="1" si="0"/>
        <v>0</v>
      </c>
      <c r="I43" s="114">
        <f t="shared" ca="1" si="1"/>
        <v>0</v>
      </c>
      <c r="J43" s="114"/>
      <c r="K43" s="114">
        <f ca="1">SUM(OFFSET('2018预算制造费用'!$H43,0,0,1,MONTH(封面!$G$13)))</f>
        <v>0</v>
      </c>
      <c r="L43" s="114">
        <f ca="1">SUM(OFFSET('2020实际制造费用'!$H43,0,0,1,MONTH(封面!$G$13)))</f>
        <v>0</v>
      </c>
      <c r="M43" s="114">
        <f t="shared" ca="1" si="2"/>
        <v>0</v>
      </c>
      <c r="N43" s="114">
        <f t="shared" ca="1" si="3"/>
        <v>0</v>
      </c>
      <c r="O43" s="110"/>
      <c r="P43" s="69"/>
      <c r="Q43" s="69"/>
      <c r="R43" s="69"/>
    </row>
    <row r="44" spans="1:18" s="15" customFormat="1" ht="17.25" customHeight="1">
      <c r="A44" s="183"/>
      <c r="B44" s="179" t="s">
        <v>49</v>
      </c>
      <c r="C44" s="23" t="s">
        <v>50</v>
      </c>
      <c r="D44" s="114"/>
      <c r="E44" s="114"/>
      <c r="F44" s="111"/>
      <c r="G44" s="111">
        <f ca="1">OFFSET('2020实际制造费用'!$H44,0,MONTH(封面!$G$13)-1,)</f>
        <v>0</v>
      </c>
      <c r="H44" s="114">
        <f t="shared" ca="1" si="0"/>
        <v>0</v>
      </c>
      <c r="I44" s="114">
        <f t="shared" ca="1" si="1"/>
        <v>0</v>
      </c>
      <c r="J44" s="114"/>
      <c r="K44" s="114">
        <f ca="1">SUM(OFFSET('2018预算制造费用'!$H44,0,0,1,MONTH(封面!$G$13)))</f>
        <v>0</v>
      </c>
      <c r="L44" s="114">
        <f ca="1">SUM(OFFSET('2020实际制造费用'!$H44,0,0,1,MONTH(封面!$G$13)))</f>
        <v>0</v>
      </c>
      <c r="M44" s="114">
        <f t="shared" ca="1" si="2"/>
        <v>0</v>
      </c>
      <c r="N44" s="114">
        <f t="shared" ca="1" si="3"/>
        <v>0</v>
      </c>
      <c r="O44" s="110"/>
      <c r="P44" s="69"/>
      <c r="Q44" s="69"/>
      <c r="R44" s="69"/>
    </row>
    <row r="45" spans="1:18" s="15" customFormat="1" ht="17.25" customHeight="1">
      <c r="A45" s="183"/>
      <c r="B45" s="181"/>
      <c r="C45" s="23" t="s">
        <v>423</v>
      </c>
      <c r="D45" s="114"/>
      <c r="E45" s="114"/>
      <c r="F45" s="111"/>
      <c r="G45" s="111">
        <f ca="1">OFFSET('2020实际制造费用'!$H45,0,MONTH(封面!$G$13)-1,)</f>
        <v>0</v>
      </c>
      <c r="H45" s="114">
        <f t="shared" ca="1" si="0"/>
        <v>0</v>
      </c>
      <c r="I45" s="114">
        <f t="shared" ca="1" si="1"/>
        <v>0</v>
      </c>
      <c r="J45" s="114"/>
      <c r="K45" s="114">
        <f ca="1">SUM(OFFSET('2018预算制造费用'!$H45,0,0,1,MONTH(封面!$G$13)))</f>
        <v>0</v>
      </c>
      <c r="L45" s="114">
        <f ca="1">SUM(OFFSET('2020实际制造费用'!$H45,0,0,1,MONTH(封面!$G$13)))</f>
        <v>0</v>
      </c>
      <c r="M45" s="114">
        <f t="shared" ca="1" si="2"/>
        <v>0</v>
      </c>
      <c r="N45" s="114">
        <f t="shared" ca="1" si="3"/>
        <v>0</v>
      </c>
      <c r="O45" s="110"/>
      <c r="P45" s="69"/>
      <c r="Q45" s="69"/>
      <c r="R45" s="69"/>
    </row>
    <row r="46" spans="1:18" s="15" customFormat="1" ht="17.25" customHeight="1">
      <c r="A46" s="183"/>
      <c r="B46" s="21" t="s">
        <v>51</v>
      </c>
      <c r="C46" s="24" t="s">
        <v>52</v>
      </c>
      <c r="D46" s="114"/>
      <c r="E46" s="114"/>
      <c r="F46" s="111"/>
      <c r="G46" s="111">
        <f ca="1">OFFSET('2020实际制造费用'!$H46,0,MONTH(封面!$G$13)-1,)</f>
        <v>678404.78</v>
      </c>
      <c r="H46" s="114">
        <f t="shared" ca="1" si="0"/>
        <v>678404.78</v>
      </c>
      <c r="I46" s="114">
        <f t="shared" ca="1" si="1"/>
        <v>678404.78</v>
      </c>
      <c r="J46" s="114"/>
      <c r="K46" s="114">
        <f ca="1">SUM(OFFSET('2018预算制造费用'!$H46,0,0,1,MONTH(封面!$G$13)))</f>
        <v>0</v>
      </c>
      <c r="L46" s="114">
        <f ca="1">SUM(OFFSET('2020实际制造费用'!$H46,0,0,1,MONTH(封面!$G$13)))</f>
        <v>678404.78</v>
      </c>
      <c r="M46" s="114">
        <f t="shared" ca="1" si="2"/>
        <v>678404.78</v>
      </c>
      <c r="N46" s="114">
        <f t="shared" ca="1" si="3"/>
        <v>678404.78</v>
      </c>
      <c r="O46" s="110"/>
      <c r="P46" s="69"/>
      <c r="Q46" s="69"/>
      <c r="R46" s="69"/>
    </row>
    <row r="47" spans="1:18" s="15" customFormat="1" ht="17.25" customHeight="1">
      <c r="A47" s="183"/>
      <c r="B47" s="21" t="s">
        <v>162</v>
      </c>
      <c r="C47" s="24" t="s">
        <v>53</v>
      </c>
      <c r="D47" s="114"/>
      <c r="E47" s="114"/>
      <c r="F47" s="111"/>
      <c r="G47" s="111">
        <f ca="1">OFFSET('2020实际制造费用'!$H47,0,MONTH(封面!$G$13)-1,)</f>
        <v>0</v>
      </c>
      <c r="H47" s="114">
        <f t="shared" ca="1" si="0"/>
        <v>0</v>
      </c>
      <c r="I47" s="114">
        <f t="shared" ca="1" si="1"/>
        <v>0</v>
      </c>
      <c r="J47" s="114"/>
      <c r="K47" s="114">
        <f ca="1">SUM(OFFSET('2018预算制造费用'!$H47,0,0,1,MONTH(封面!$G$13)))</f>
        <v>0</v>
      </c>
      <c r="L47" s="114">
        <f ca="1">SUM(OFFSET('2020实际制造费用'!$H47,0,0,1,MONTH(封面!$G$13)))</f>
        <v>0</v>
      </c>
      <c r="M47" s="114">
        <f t="shared" ca="1" si="2"/>
        <v>0</v>
      </c>
      <c r="N47" s="114">
        <f t="shared" ca="1" si="3"/>
        <v>0</v>
      </c>
      <c r="O47" s="110"/>
      <c r="P47" s="69"/>
      <c r="Q47" s="69"/>
      <c r="R47" s="69"/>
    </row>
    <row r="48" spans="1:18" s="15" customFormat="1" ht="17.25" customHeight="1">
      <c r="A48" s="183"/>
      <c r="B48" s="19" t="s">
        <v>163</v>
      </c>
      <c r="C48" s="23" t="s">
        <v>55</v>
      </c>
      <c r="D48" s="114"/>
      <c r="E48" s="114"/>
      <c r="F48" s="111"/>
      <c r="G48" s="111">
        <f ca="1">OFFSET('2020实际制造费用'!$H48,0,MONTH(封面!$G$13)-1,)</f>
        <v>0</v>
      </c>
      <c r="H48" s="114">
        <f t="shared" ca="1" si="0"/>
        <v>0</v>
      </c>
      <c r="I48" s="114">
        <f t="shared" ca="1" si="1"/>
        <v>0</v>
      </c>
      <c r="J48" s="114"/>
      <c r="K48" s="114">
        <f ca="1">SUM(OFFSET('2018预算制造费用'!$H48,0,0,1,MONTH(封面!$G$13)))</f>
        <v>0</v>
      </c>
      <c r="L48" s="114">
        <f ca="1">SUM(OFFSET('2020实际制造费用'!$H48,0,0,1,MONTH(封面!$G$13)))</f>
        <v>0</v>
      </c>
      <c r="M48" s="114">
        <f t="shared" ca="1" si="2"/>
        <v>0</v>
      </c>
      <c r="N48" s="114">
        <f t="shared" ca="1" si="3"/>
        <v>0</v>
      </c>
      <c r="O48" s="110"/>
      <c r="P48" s="69"/>
      <c r="Q48" s="69"/>
      <c r="R48" s="69"/>
    </row>
    <row r="49" spans="1:18" s="15" customFormat="1" ht="17.25" customHeight="1">
      <c r="A49" s="184" t="s">
        <v>164</v>
      </c>
      <c r="B49" s="185" t="s">
        <v>165</v>
      </c>
      <c r="C49" s="24" t="s">
        <v>56</v>
      </c>
      <c r="D49" s="114"/>
      <c r="E49" s="114"/>
      <c r="F49" s="111"/>
      <c r="G49" s="111">
        <f ca="1">OFFSET('2020实际制造费用'!$H49,0,MONTH(封面!$G$13)-1,)</f>
        <v>0</v>
      </c>
      <c r="H49" s="114">
        <f t="shared" ca="1" si="0"/>
        <v>0</v>
      </c>
      <c r="I49" s="114">
        <f t="shared" ca="1" si="1"/>
        <v>0</v>
      </c>
      <c r="J49" s="114"/>
      <c r="K49" s="114">
        <f ca="1">SUM(OFFSET('2018预算制造费用'!$H49,0,0,1,MONTH(封面!$G$13)))</f>
        <v>0</v>
      </c>
      <c r="L49" s="114">
        <f ca="1">SUM(OFFSET('2020实际制造费用'!$H49,0,0,1,MONTH(封面!$G$13)))</f>
        <v>0</v>
      </c>
      <c r="M49" s="114">
        <f t="shared" ca="1" si="2"/>
        <v>0</v>
      </c>
      <c r="N49" s="114">
        <f t="shared" ca="1" si="3"/>
        <v>0</v>
      </c>
      <c r="O49" s="110"/>
      <c r="P49" s="69"/>
      <c r="Q49" s="69"/>
      <c r="R49" s="69"/>
    </row>
    <row r="50" spans="1:18" s="15" customFormat="1" ht="17.25" customHeight="1">
      <c r="A50" s="184"/>
      <c r="B50" s="186"/>
      <c r="C50" s="24" t="s">
        <v>57</v>
      </c>
      <c r="D50" s="114"/>
      <c r="E50" s="114"/>
      <c r="F50" s="111"/>
      <c r="G50" s="111">
        <f ca="1">OFFSET('2020实际制造费用'!$H50,0,MONTH(封面!$G$13)-1,)</f>
        <v>0</v>
      </c>
      <c r="H50" s="114">
        <f t="shared" ca="1" si="0"/>
        <v>0</v>
      </c>
      <c r="I50" s="114">
        <f t="shared" ca="1" si="1"/>
        <v>0</v>
      </c>
      <c r="J50" s="114"/>
      <c r="K50" s="114">
        <f ca="1">SUM(OFFSET('2018预算制造费用'!$H50,0,0,1,MONTH(封面!$G$13)))</f>
        <v>0</v>
      </c>
      <c r="L50" s="114">
        <f ca="1">SUM(OFFSET('2020实际制造费用'!$H50,0,0,1,MONTH(封面!$G$13)))</f>
        <v>0</v>
      </c>
      <c r="M50" s="114">
        <f t="shared" ca="1" si="2"/>
        <v>0</v>
      </c>
      <c r="N50" s="114">
        <f t="shared" ca="1" si="3"/>
        <v>0</v>
      </c>
      <c r="O50" s="110"/>
      <c r="P50" s="69"/>
      <c r="Q50" s="69"/>
      <c r="R50" s="69"/>
    </row>
    <row r="51" spans="1:18" s="15" customFormat="1" ht="17.25" customHeight="1">
      <c r="A51" s="184"/>
      <c r="B51" s="187"/>
      <c r="C51" s="24" t="s">
        <v>424</v>
      </c>
      <c r="D51" s="114"/>
      <c r="E51" s="114"/>
      <c r="F51" s="111"/>
      <c r="G51" s="111">
        <f ca="1">OFFSET('2020实际制造费用'!$H51,0,MONTH(封面!$G$13)-1,)</f>
        <v>0</v>
      </c>
      <c r="H51" s="114">
        <f t="shared" ca="1" si="0"/>
        <v>0</v>
      </c>
      <c r="I51" s="114">
        <f t="shared" ca="1" si="1"/>
        <v>0</v>
      </c>
      <c r="J51" s="114"/>
      <c r="K51" s="114">
        <f ca="1">SUM(OFFSET('2018预算制造费用'!$H51,0,0,1,MONTH(封面!$G$13)))</f>
        <v>0</v>
      </c>
      <c r="L51" s="114">
        <f ca="1">SUM(OFFSET('2020实际制造费用'!$H51,0,0,1,MONTH(封面!$G$13)))</f>
        <v>0</v>
      </c>
      <c r="M51" s="114">
        <f t="shared" ca="1" si="2"/>
        <v>0</v>
      </c>
      <c r="N51" s="114">
        <f t="shared" ca="1" si="3"/>
        <v>0</v>
      </c>
      <c r="O51" s="110"/>
      <c r="P51" s="69"/>
      <c r="Q51" s="69"/>
      <c r="R51" s="69"/>
    </row>
    <row r="52" spans="1:18" s="15" customFormat="1" ht="17.25" customHeight="1">
      <c r="A52" s="184"/>
      <c r="B52" s="179" t="s">
        <v>166</v>
      </c>
      <c r="C52" s="24" t="s">
        <v>59</v>
      </c>
      <c r="D52" s="114"/>
      <c r="E52" s="114"/>
      <c r="F52" s="111"/>
      <c r="G52" s="111">
        <f ca="1">OFFSET('2020实际制造费用'!$H52,0,MONTH(封面!$G$13)-1,)</f>
        <v>0</v>
      </c>
      <c r="H52" s="114">
        <f t="shared" ca="1" si="0"/>
        <v>0</v>
      </c>
      <c r="I52" s="114">
        <f t="shared" ca="1" si="1"/>
        <v>0</v>
      </c>
      <c r="J52" s="114"/>
      <c r="K52" s="114">
        <f ca="1">SUM(OFFSET('2018预算制造费用'!$H52,0,0,1,MONTH(封面!$G$13)))</f>
        <v>0</v>
      </c>
      <c r="L52" s="114">
        <f ca="1">SUM(OFFSET('2020实际制造费用'!$H52,0,0,1,MONTH(封面!$G$13)))</f>
        <v>0</v>
      </c>
      <c r="M52" s="114">
        <f t="shared" ca="1" si="2"/>
        <v>0</v>
      </c>
      <c r="N52" s="114">
        <f t="shared" ca="1" si="3"/>
        <v>0</v>
      </c>
      <c r="O52" s="110"/>
      <c r="P52" s="69"/>
      <c r="Q52" s="69"/>
      <c r="R52" s="69"/>
    </row>
    <row r="53" spans="1:18" s="15" customFormat="1" ht="17.25" customHeight="1">
      <c r="A53" s="184"/>
      <c r="B53" s="180"/>
      <c r="C53" s="24" t="s">
        <v>60</v>
      </c>
      <c r="D53" s="114"/>
      <c r="E53" s="114"/>
      <c r="F53" s="111"/>
      <c r="G53" s="111">
        <f ca="1">OFFSET('2020实际制造费用'!$H53,0,MONTH(封面!$G$13)-1,)</f>
        <v>0</v>
      </c>
      <c r="H53" s="114">
        <f t="shared" ca="1" si="0"/>
        <v>0</v>
      </c>
      <c r="I53" s="114">
        <f t="shared" ca="1" si="1"/>
        <v>0</v>
      </c>
      <c r="J53" s="114"/>
      <c r="K53" s="114">
        <f ca="1">SUM(OFFSET('2018预算制造费用'!$H53,0,0,1,MONTH(封面!$G$13)))</f>
        <v>0</v>
      </c>
      <c r="L53" s="114">
        <f ca="1">SUM(OFFSET('2020实际制造费用'!$H53,0,0,1,MONTH(封面!$G$13)))</f>
        <v>0</v>
      </c>
      <c r="M53" s="114">
        <f t="shared" ca="1" si="2"/>
        <v>0</v>
      </c>
      <c r="N53" s="114">
        <f t="shared" ca="1" si="3"/>
        <v>0</v>
      </c>
      <c r="O53" s="110"/>
      <c r="P53" s="69"/>
      <c r="Q53" s="69"/>
      <c r="R53" s="69"/>
    </row>
    <row r="54" spans="1:18" s="15" customFormat="1" ht="17.25" customHeight="1">
      <c r="A54" s="184"/>
      <c r="B54" s="181"/>
      <c r="C54" s="24" t="s">
        <v>425</v>
      </c>
      <c r="D54" s="114"/>
      <c r="E54" s="114"/>
      <c r="F54" s="111"/>
      <c r="G54" s="111">
        <f ca="1">OFFSET('2020实际制造费用'!$H54,0,MONTH(封面!$G$13)-1,)</f>
        <v>0</v>
      </c>
      <c r="H54" s="114">
        <f t="shared" ca="1" si="0"/>
        <v>0</v>
      </c>
      <c r="I54" s="114">
        <f t="shared" ca="1" si="1"/>
        <v>0</v>
      </c>
      <c r="J54" s="114"/>
      <c r="K54" s="114">
        <f ca="1">SUM(OFFSET('2018预算制造费用'!$H54,0,0,1,MONTH(封面!$G$13)))</f>
        <v>0</v>
      </c>
      <c r="L54" s="114">
        <f ca="1">SUM(OFFSET('2020实际制造费用'!$H54,0,0,1,MONTH(封面!$G$13)))</f>
        <v>0</v>
      </c>
      <c r="M54" s="114">
        <f t="shared" ca="1" si="2"/>
        <v>0</v>
      </c>
      <c r="N54" s="114">
        <f t="shared" ca="1" si="3"/>
        <v>0</v>
      </c>
      <c r="O54" s="110"/>
      <c r="P54" s="69"/>
      <c r="Q54" s="69"/>
      <c r="R54" s="69"/>
    </row>
    <row r="55" spans="1:18" s="15" customFormat="1" ht="17.25" customHeight="1">
      <c r="A55" s="184"/>
      <c r="B55" s="25" t="s">
        <v>167</v>
      </c>
      <c r="C55" s="24" t="s">
        <v>62</v>
      </c>
      <c r="D55" s="114"/>
      <c r="E55" s="114"/>
      <c r="F55" s="111"/>
      <c r="G55" s="111">
        <f ca="1">OFFSET('2020实际制造费用'!$H55,0,MONTH(封面!$G$13)-1,)</f>
        <v>0</v>
      </c>
      <c r="H55" s="114">
        <f t="shared" ca="1" si="0"/>
        <v>0</v>
      </c>
      <c r="I55" s="114">
        <f t="shared" ca="1" si="1"/>
        <v>0</v>
      </c>
      <c r="J55" s="114"/>
      <c r="K55" s="114">
        <f ca="1">SUM(OFFSET('2018预算制造费用'!$H55,0,0,1,MONTH(封面!$G$13)))</f>
        <v>0</v>
      </c>
      <c r="L55" s="114">
        <f ca="1">SUM(OFFSET('2020实际制造费用'!$H55,0,0,1,MONTH(封面!$G$13)))</f>
        <v>0</v>
      </c>
      <c r="M55" s="114">
        <f t="shared" ca="1" si="2"/>
        <v>0</v>
      </c>
      <c r="N55" s="114">
        <f t="shared" ca="1" si="3"/>
        <v>0</v>
      </c>
      <c r="O55" s="110"/>
      <c r="P55" s="69"/>
      <c r="Q55" s="69"/>
      <c r="R55" s="69"/>
    </row>
    <row r="56" spans="1:18" s="15" customFormat="1" ht="17.25" customHeight="1">
      <c r="A56" s="184"/>
      <c r="B56" s="25" t="s">
        <v>168</v>
      </c>
      <c r="C56" s="24" t="s">
        <v>63</v>
      </c>
      <c r="D56" s="114"/>
      <c r="E56" s="114"/>
      <c r="F56" s="111"/>
      <c r="G56" s="111">
        <f ca="1">OFFSET('2020实际制造费用'!$H56,0,MONTH(封面!$G$13)-1,)</f>
        <v>0</v>
      </c>
      <c r="H56" s="114">
        <f t="shared" ca="1" si="0"/>
        <v>0</v>
      </c>
      <c r="I56" s="114">
        <f t="shared" ca="1" si="1"/>
        <v>0</v>
      </c>
      <c r="J56" s="114"/>
      <c r="K56" s="114">
        <f ca="1">SUM(OFFSET('2018预算制造费用'!$H56,0,0,1,MONTH(封面!$G$13)))</f>
        <v>0</v>
      </c>
      <c r="L56" s="114">
        <f ca="1">SUM(OFFSET('2020实际制造费用'!$H56,0,0,1,MONTH(封面!$G$13)))</f>
        <v>0</v>
      </c>
      <c r="M56" s="114">
        <f t="shared" ca="1" si="2"/>
        <v>0</v>
      </c>
      <c r="N56" s="114">
        <f t="shared" ca="1" si="3"/>
        <v>0</v>
      </c>
      <c r="O56" s="110"/>
      <c r="P56" s="69"/>
      <c r="Q56" s="69"/>
      <c r="R56" s="69"/>
    </row>
    <row r="57" spans="1:18" s="15" customFormat="1" ht="17.25" customHeight="1">
      <c r="A57" s="188" t="s">
        <v>169</v>
      </c>
      <c r="B57" s="21" t="s">
        <v>170</v>
      </c>
      <c r="C57" s="24" t="s">
        <v>66</v>
      </c>
      <c r="D57" s="114"/>
      <c r="E57" s="114"/>
      <c r="F57" s="111"/>
      <c r="G57" s="111">
        <f ca="1">OFFSET('2020实际制造费用'!$H57,0,MONTH(封面!$G$13)-1,)</f>
        <v>0</v>
      </c>
      <c r="H57" s="114">
        <f t="shared" ca="1" si="0"/>
        <v>0</v>
      </c>
      <c r="I57" s="114">
        <f t="shared" ca="1" si="1"/>
        <v>0</v>
      </c>
      <c r="J57" s="114"/>
      <c r="K57" s="114">
        <f ca="1">SUM(OFFSET('2018预算制造费用'!$H57,0,0,1,MONTH(封面!$G$13)))</f>
        <v>0</v>
      </c>
      <c r="L57" s="114">
        <f ca="1">SUM(OFFSET('2020实际制造费用'!$H57,0,0,1,MONTH(封面!$G$13)))</f>
        <v>0</v>
      </c>
      <c r="M57" s="114">
        <f t="shared" ca="1" si="2"/>
        <v>0</v>
      </c>
      <c r="N57" s="114">
        <f t="shared" ca="1" si="3"/>
        <v>0</v>
      </c>
      <c r="O57" s="110"/>
      <c r="P57" s="69"/>
      <c r="Q57" s="69"/>
      <c r="R57" s="69"/>
    </row>
    <row r="58" spans="1:18" s="15" customFormat="1" ht="17.25" customHeight="1">
      <c r="A58" s="188"/>
      <c r="B58" s="26" t="s">
        <v>171</v>
      </c>
      <c r="C58" s="24" t="s">
        <v>67</v>
      </c>
      <c r="D58" s="114"/>
      <c r="E58" s="114"/>
      <c r="F58" s="111"/>
      <c r="G58" s="111">
        <f ca="1">OFFSET('2020实际制造费用'!$H58,0,MONTH(封面!$G$13)-1,)</f>
        <v>0</v>
      </c>
      <c r="H58" s="114">
        <f t="shared" ca="1" si="0"/>
        <v>0</v>
      </c>
      <c r="I58" s="114">
        <f t="shared" ca="1" si="1"/>
        <v>0</v>
      </c>
      <c r="J58" s="114"/>
      <c r="K58" s="114">
        <f ca="1">SUM(OFFSET('2018预算制造费用'!$H58,0,0,1,MONTH(封面!$G$13)))</f>
        <v>0</v>
      </c>
      <c r="L58" s="114">
        <f ca="1">SUM(OFFSET('2020实际制造费用'!$H58,0,0,1,MONTH(封面!$G$13)))</f>
        <v>0</v>
      </c>
      <c r="M58" s="114">
        <f t="shared" ca="1" si="2"/>
        <v>0</v>
      </c>
      <c r="N58" s="114">
        <f t="shared" ca="1" si="3"/>
        <v>0</v>
      </c>
      <c r="O58" s="110"/>
      <c r="P58" s="69"/>
      <c r="Q58" s="69"/>
      <c r="R58" s="69"/>
    </row>
    <row r="59" spans="1:18" s="15" customFormat="1" ht="17.25" customHeight="1">
      <c r="A59" s="188"/>
      <c r="B59" s="185" t="s">
        <v>172</v>
      </c>
      <c r="C59" s="24" t="s">
        <v>68</v>
      </c>
      <c r="D59" s="114"/>
      <c r="E59" s="114"/>
      <c r="F59" s="111"/>
      <c r="G59" s="111">
        <f ca="1">OFFSET('2020实际制造费用'!$H59,0,MONTH(封面!$G$13)-1,)</f>
        <v>0</v>
      </c>
      <c r="H59" s="114">
        <f t="shared" ca="1" si="0"/>
        <v>0</v>
      </c>
      <c r="I59" s="114">
        <f t="shared" ca="1" si="1"/>
        <v>0</v>
      </c>
      <c r="J59" s="114"/>
      <c r="K59" s="114">
        <f ca="1">SUM(OFFSET('2018预算制造费用'!$H59,0,0,1,MONTH(封面!$G$13)))</f>
        <v>0</v>
      </c>
      <c r="L59" s="114">
        <f ca="1">SUM(OFFSET('2020实际制造费用'!$H59,0,0,1,MONTH(封面!$G$13)))</f>
        <v>0</v>
      </c>
      <c r="M59" s="114">
        <f t="shared" ca="1" si="2"/>
        <v>0</v>
      </c>
      <c r="N59" s="114">
        <f t="shared" ca="1" si="3"/>
        <v>0</v>
      </c>
      <c r="O59" s="110"/>
      <c r="P59" s="69"/>
      <c r="Q59" s="69"/>
      <c r="R59" s="69"/>
    </row>
    <row r="60" spans="1:18" s="15" customFormat="1" ht="17.25" customHeight="1">
      <c r="A60" s="188"/>
      <c r="B60" s="187"/>
      <c r="C60" s="24" t="s">
        <v>426</v>
      </c>
      <c r="D60" s="114"/>
      <c r="E60" s="114"/>
      <c r="F60" s="111"/>
      <c r="G60" s="111">
        <f ca="1">OFFSET('2020实际制造费用'!$H60,0,MONTH(封面!$G$13)-1,)</f>
        <v>0</v>
      </c>
      <c r="H60" s="114">
        <f t="shared" ca="1" si="0"/>
        <v>0</v>
      </c>
      <c r="I60" s="114">
        <f t="shared" ca="1" si="1"/>
        <v>0</v>
      </c>
      <c r="J60" s="114"/>
      <c r="K60" s="114">
        <f ca="1">SUM(OFFSET('2018预算制造费用'!$H60,0,0,1,MONTH(封面!$G$13)))</f>
        <v>0</v>
      </c>
      <c r="L60" s="114">
        <f ca="1">SUM(OFFSET('2020实际制造费用'!$H60,0,0,1,MONTH(封面!$G$13)))</f>
        <v>0</v>
      </c>
      <c r="M60" s="114">
        <f t="shared" ca="1" si="2"/>
        <v>0</v>
      </c>
      <c r="N60" s="114">
        <f t="shared" ca="1" si="3"/>
        <v>0</v>
      </c>
      <c r="O60" s="110"/>
      <c r="P60" s="69"/>
      <c r="Q60" s="69"/>
      <c r="R60" s="69"/>
    </row>
    <row r="61" spans="1:18" s="15" customFormat="1" ht="17.25" customHeight="1">
      <c r="A61" s="188"/>
      <c r="B61" s="25" t="s">
        <v>173</v>
      </c>
      <c r="C61" s="24" t="s">
        <v>69</v>
      </c>
      <c r="D61" s="114"/>
      <c r="E61" s="114"/>
      <c r="F61" s="111"/>
      <c r="G61" s="111">
        <f ca="1">OFFSET('2020实际制造费用'!$H61,0,MONTH(封面!$G$13)-1,)</f>
        <v>0</v>
      </c>
      <c r="H61" s="114">
        <f t="shared" ca="1" si="0"/>
        <v>0</v>
      </c>
      <c r="I61" s="114">
        <f t="shared" ca="1" si="1"/>
        <v>0</v>
      </c>
      <c r="J61" s="114"/>
      <c r="K61" s="114">
        <f ca="1">SUM(OFFSET('2018预算制造费用'!$H61,0,0,1,MONTH(封面!$G$13)))</f>
        <v>0</v>
      </c>
      <c r="L61" s="114">
        <f ca="1">SUM(OFFSET('2020实际制造费用'!$H61,0,0,1,MONTH(封面!$G$13)))</f>
        <v>0</v>
      </c>
      <c r="M61" s="114">
        <f t="shared" ca="1" si="2"/>
        <v>0</v>
      </c>
      <c r="N61" s="114">
        <f t="shared" ca="1" si="3"/>
        <v>0</v>
      </c>
      <c r="O61" s="110"/>
      <c r="P61" s="69"/>
      <c r="Q61" s="69"/>
      <c r="R61" s="69"/>
    </row>
    <row r="62" spans="1:18" s="15" customFormat="1" ht="17.25" customHeight="1">
      <c r="A62" s="188"/>
      <c r="B62" s="21" t="s">
        <v>174</v>
      </c>
      <c r="C62" s="24" t="s">
        <v>71</v>
      </c>
      <c r="D62" s="114"/>
      <c r="E62" s="114"/>
      <c r="F62" s="111"/>
      <c r="G62" s="111">
        <f ca="1">OFFSET('2020实际制造费用'!$H62,0,MONTH(封面!$G$13)-1,)</f>
        <v>0</v>
      </c>
      <c r="H62" s="114">
        <f t="shared" ca="1" si="0"/>
        <v>0</v>
      </c>
      <c r="I62" s="114">
        <f t="shared" ca="1" si="1"/>
        <v>0</v>
      </c>
      <c r="J62" s="114"/>
      <c r="K62" s="114">
        <f ca="1">SUM(OFFSET('2018预算制造费用'!$H62,0,0,1,MONTH(封面!$G$13)))</f>
        <v>0</v>
      </c>
      <c r="L62" s="114">
        <f ca="1">SUM(OFFSET('2020实际制造费用'!$H62,0,0,1,MONTH(封面!$G$13)))</f>
        <v>0</v>
      </c>
      <c r="M62" s="114">
        <f t="shared" ca="1" si="2"/>
        <v>0</v>
      </c>
      <c r="N62" s="114">
        <f t="shared" ca="1" si="3"/>
        <v>0</v>
      </c>
      <c r="O62" s="110"/>
      <c r="P62" s="69"/>
      <c r="Q62" s="69"/>
      <c r="R62" s="69"/>
    </row>
    <row r="63" spans="1:18" s="15" customFormat="1" ht="17.25" customHeight="1">
      <c r="A63" s="189" t="s">
        <v>175</v>
      </c>
      <c r="B63" s="27" t="s">
        <v>176</v>
      </c>
      <c r="C63" s="24" t="s">
        <v>74</v>
      </c>
      <c r="D63" s="114"/>
      <c r="E63" s="114"/>
      <c r="F63" s="111"/>
      <c r="G63" s="111">
        <f ca="1">OFFSET('2020实际制造费用'!$H63,0,MONTH(封面!$G$13)-1,)</f>
        <v>1074100.69</v>
      </c>
      <c r="H63" s="114">
        <f t="shared" ca="1" si="0"/>
        <v>1074100.69</v>
      </c>
      <c r="I63" s="114">
        <f t="shared" ca="1" si="1"/>
        <v>1074100.69</v>
      </c>
      <c r="J63" s="114"/>
      <c r="K63" s="114">
        <f ca="1">SUM(OFFSET('2018预算制造费用'!$H63,0,0,1,MONTH(封面!$G$13)))</f>
        <v>0</v>
      </c>
      <c r="L63" s="114">
        <f ca="1">SUM(OFFSET('2020实际制造费用'!$H63,0,0,1,MONTH(封面!$G$13)))</f>
        <v>1074100.69</v>
      </c>
      <c r="M63" s="114">
        <f t="shared" ca="1" si="2"/>
        <v>1074100.69</v>
      </c>
      <c r="N63" s="114">
        <f t="shared" ca="1" si="3"/>
        <v>1074100.69</v>
      </c>
      <c r="O63" s="110"/>
      <c r="P63" s="69"/>
      <c r="Q63" s="69"/>
      <c r="R63" s="69"/>
    </row>
    <row r="64" spans="1:18" s="15" customFormat="1" ht="17.25" customHeight="1">
      <c r="A64" s="189"/>
      <c r="B64" s="27" t="s">
        <v>177</v>
      </c>
      <c r="C64" s="24" t="s">
        <v>75</v>
      </c>
      <c r="D64" s="114"/>
      <c r="E64" s="114"/>
      <c r="F64" s="111"/>
      <c r="G64" s="111">
        <f ca="1">OFFSET('2020实际制造费用'!$H64,0,MONTH(封面!$G$13)-1,)</f>
        <v>114923.01</v>
      </c>
      <c r="H64" s="114">
        <f t="shared" ca="1" si="0"/>
        <v>114923.01</v>
      </c>
      <c r="I64" s="114">
        <f t="shared" ca="1" si="1"/>
        <v>114923.01</v>
      </c>
      <c r="J64" s="114"/>
      <c r="K64" s="114">
        <f ca="1">SUM(OFFSET('2018预算制造费用'!$H64,0,0,1,MONTH(封面!$G$13)))</f>
        <v>0</v>
      </c>
      <c r="L64" s="114">
        <f ca="1">SUM(OFFSET('2020实际制造费用'!$H64,0,0,1,MONTH(封面!$G$13)))</f>
        <v>114923.01</v>
      </c>
      <c r="M64" s="114">
        <f t="shared" ca="1" si="2"/>
        <v>114923.01</v>
      </c>
      <c r="N64" s="114">
        <f t="shared" ca="1" si="3"/>
        <v>114923.01</v>
      </c>
      <c r="O64" s="110"/>
      <c r="P64" s="69"/>
      <c r="Q64" s="69"/>
      <c r="R64" s="69"/>
    </row>
    <row r="65" spans="1:18" s="15" customFormat="1" ht="17.25" customHeight="1">
      <c r="A65" s="189"/>
      <c r="B65" s="27" t="s">
        <v>178</v>
      </c>
      <c r="C65" s="24" t="s">
        <v>76</v>
      </c>
      <c r="D65" s="114"/>
      <c r="E65" s="114"/>
      <c r="F65" s="111"/>
      <c r="G65" s="111">
        <f ca="1">OFFSET('2020实际制造费用'!$H65,0,MONTH(封面!$G$13)-1,)</f>
        <v>183547.12</v>
      </c>
      <c r="H65" s="114">
        <f t="shared" ca="1" si="0"/>
        <v>183547.12</v>
      </c>
      <c r="I65" s="114">
        <f t="shared" ca="1" si="1"/>
        <v>183547.12</v>
      </c>
      <c r="J65" s="114"/>
      <c r="K65" s="114">
        <f ca="1">SUM(OFFSET('2018预算制造费用'!$H65,0,0,1,MONTH(封面!$G$13)))</f>
        <v>0</v>
      </c>
      <c r="L65" s="114">
        <f ca="1">SUM(OFFSET('2020实际制造费用'!$H65,0,0,1,MONTH(封面!$G$13)))</f>
        <v>183547.12</v>
      </c>
      <c r="M65" s="114">
        <f t="shared" ca="1" si="2"/>
        <v>183547.12</v>
      </c>
      <c r="N65" s="114">
        <f t="shared" ca="1" si="3"/>
        <v>183547.12</v>
      </c>
      <c r="O65" s="110"/>
      <c r="P65" s="69"/>
      <c r="Q65" s="69"/>
      <c r="R65" s="69"/>
    </row>
    <row r="66" spans="1:18" s="15" customFormat="1" ht="17.25" customHeight="1">
      <c r="A66" s="189"/>
      <c r="B66" s="27" t="s">
        <v>179</v>
      </c>
      <c r="C66" s="24" t="s">
        <v>78</v>
      </c>
      <c r="D66" s="114"/>
      <c r="E66" s="114"/>
      <c r="F66" s="111"/>
      <c r="G66" s="111">
        <f ca="1">OFFSET('2020实际制造费用'!$H66,0,MONTH(封面!$G$13)-1,)</f>
        <v>0</v>
      </c>
      <c r="H66" s="114">
        <f t="shared" ca="1" si="0"/>
        <v>0</v>
      </c>
      <c r="I66" s="114">
        <f t="shared" ca="1" si="1"/>
        <v>0</v>
      </c>
      <c r="J66" s="114"/>
      <c r="K66" s="114">
        <f ca="1">SUM(OFFSET('2018预算制造费用'!$H66,0,0,1,MONTH(封面!$G$13)))</f>
        <v>0</v>
      </c>
      <c r="L66" s="114">
        <f ca="1">SUM(OFFSET('2020实际制造费用'!$H66,0,0,1,MONTH(封面!$G$13)))</f>
        <v>0</v>
      </c>
      <c r="M66" s="114">
        <f t="shared" ca="1" si="2"/>
        <v>0</v>
      </c>
      <c r="N66" s="114">
        <f t="shared" ca="1" si="3"/>
        <v>0</v>
      </c>
      <c r="O66" s="110"/>
      <c r="P66" s="69"/>
      <c r="Q66" s="69"/>
      <c r="R66" s="69"/>
    </row>
    <row r="67" spans="1:18" s="15" customFormat="1" ht="17.25" customHeight="1">
      <c r="A67" s="189"/>
      <c r="B67" s="27" t="s">
        <v>180</v>
      </c>
      <c r="C67" s="24" t="s">
        <v>79</v>
      </c>
      <c r="D67" s="114"/>
      <c r="E67" s="114"/>
      <c r="F67" s="111"/>
      <c r="G67" s="111">
        <f ca="1">OFFSET('2020实际制造费用'!$H67,0,MONTH(封面!$G$13)-1,)</f>
        <v>78066.789999999994</v>
      </c>
      <c r="H67" s="114">
        <f t="shared" ca="1" si="0"/>
        <v>78066.789999999994</v>
      </c>
      <c r="I67" s="114">
        <f t="shared" ca="1" si="1"/>
        <v>78066.789999999994</v>
      </c>
      <c r="J67" s="114"/>
      <c r="K67" s="114">
        <f ca="1">SUM(OFFSET('2018预算制造费用'!$H67,0,0,1,MONTH(封面!$G$13)))</f>
        <v>0</v>
      </c>
      <c r="L67" s="114">
        <f ca="1">SUM(OFFSET('2020实际制造费用'!$H67,0,0,1,MONTH(封面!$G$13)))</f>
        <v>78066.789999999994</v>
      </c>
      <c r="M67" s="114">
        <f t="shared" ca="1" si="2"/>
        <v>78066.789999999994</v>
      </c>
      <c r="N67" s="114">
        <f t="shared" ca="1" si="3"/>
        <v>78066.789999999994</v>
      </c>
      <c r="O67" s="110"/>
      <c r="P67" s="69"/>
      <c r="Q67" s="69"/>
      <c r="R67" s="69"/>
    </row>
    <row r="68" spans="1:18" s="15" customFormat="1" ht="17.25" customHeight="1">
      <c r="A68" s="189"/>
      <c r="B68" s="185" t="s">
        <v>181</v>
      </c>
      <c r="C68" s="24" t="s">
        <v>81</v>
      </c>
      <c r="D68" s="114"/>
      <c r="E68" s="114"/>
      <c r="F68" s="111"/>
      <c r="G68" s="111">
        <f ca="1">OFFSET('2020实际制造费用'!$H68,0,MONTH(封面!$G$13)-1,)</f>
        <v>0</v>
      </c>
      <c r="H68" s="114">
        <f t="shared" ca="1" si="0"/>
        <v>0</v>
      </c>
      <c r="I68" s="114">
        <f t="shared" ca="1" si="1"/>
        <v>0</v>
      </c>
      <c r="J68" s="114"/>
      <c r="K68" s="114">
        <f ca="1">SUM(OFFSET('2018预算制造费用'!$H68,0,0,1,MONTH(封面!$G$13)))</f>
        <v>0</v>
      </c>
      <c r="L68" s="114">
        <f ca="1">SUM(OFFSET('2020实际制造费用'!$H68,0,0,1,MONTH(封面!$G$13)))</f>
        <v>0</v>
      </c>
      <c r="M68" s="114">
        <f t="shared" ca="1" si="2"/>
        <v>0</v>
      </c>
      <c r="N68" s="114">
        <f t="shared" ca="1" si="3"/>
        <v>0</v>
      </c>
      <c r="O68" s="110"/>
      <c r="P68" s="69"/>
      <c r="Q68" s="69"/>
      <c r="R68" s="69"/>
    </row>
    <row r="69" spans="1:18" s="15" customFormat="1" ht="17.25" customHeight="1">
      <c r="A69" s="189"/>
      <c r="B69" s="187"/>
      <c r="C69" s="24" t="s">
        <v>82</v>
      </c>
      <c r="D69" s="114"/>
      <c r="E69" s="114"/>
      <c r="F69" s="111"/>
      <c r="G69" s="111">
        <f ca="1">OFFSET('2020实际制造费用'!$H69,0,MONTH(封面!$G$13)-1,)</f>
        <v>0</v>
      </c>
      <c r="H69" s="114">
        <f t="shared" ca="1" si="0"/>
        <v>0</v>
      </c>
      <c r="I69" s="114">
        <f t="shared" ca="1" si="1"/>
        <v>0</v>
      </c>
      <c r="J69" s="114"/>
      <c r="K69" s="114">
        <f ca="1">SUM(OFFSET('2018预算制造费用'!$H69,0,0,1,MONTH(封面!$G$13)))</f>
        <v>0</v>
      </c>
      <c r="L69" s="114">
        <f ca="1">SUM(OFFSET('2020实际制造费用'!$H69,0,0,1,MONTH(封面!$G$13)))</f>
        <v>0</v>
      </c>
      <c r="M69" s="114">
        <f t="shared" ca="1" si="2"/>
        <v>0</v>
      </c>
      <c r="N69" s="114">
        <f t="shared" ca="1" si="3"/>
        <v>0</v>
      </c>
      <c r="O69" s="110"/>
      <c r="P69" s="69"/>
      <c r="Q69" s="69"/>
      <c r="R69" s="69"/>
    </row>
    <row r="70" spans="1:18" s="15" customFormat="1" ht="17.25" customHeight="1">
      <c r="A70" s="189"/>
      <c r="B70" s="26" t="s">
        <v>182</v>
      </c>
      <c r="C70" s="23" t="s">
        <v>84</v>
      </c>
      <c r="D70" s="114"/>
      <c r="E70" s="114"/>
      <c r="F70" s="111"/>
      <c r="G70" s="111">
        <f ca="1">OFFSET('2020实际制造费用'!$H70,0,MONTH(封面!$G$13)-1,)</f>
        <v>0</v>
      </c>
      <c r="H70" s="114">
        <f t="shared" ref="H70:H92" ca="1" si="4">G70-E70</f>
        <v>0</v>
      </c>
      <c r="I70" s="114">
        <f t="shared" ref="I70:I92" ca="1" si="5">G70-F70</f>
        <v>0</v>
      </c>
      <c r="J70" s="114"/>
      <c r="K70" s="114">
        <f ca="1">SUM(OFFSET('2018预算制造费用'!$H70,0,0,1,MONTH(封面!$G$13)))</f>
        <v>0</v>
      </c>
      <c r="L70" s="114">
        <f ca="1">SUM(OFFSET('2020实际制造费用'!$H70,0,0,1,MONTH(封面!$G$13)))</f>
        <v>0</v>
      </c>
      <c r="M70" s="114">
        <f t="shared" ca="1" si="2"/>
        <v>0</v>
      </c>
      <c r="N70" s="114">
        <f t="shared" ca="1" si="3"/>
        <v>0</v>
      </c>
      <c r="O70" s="110"/>
      <c r="P70" s="69"/>
      <c r="Q70" s="69"/>
      <c r="R70" s="69"/>
    </row>
    <row r="71" spans="1:18" s="15" customFormat="1" ht="17.25" customHeight="1">
      <c r="A71" s="189"/>
      <c r="B71" s="25" t="s">
        <v>183</v>
      </c>
      <c r="C71" s="24" t="s">
        <v>85</v>
      </c>
      <c r="D71" s="114"/>
      <c r="E71" s="114"/>
      <c r="F71" s="111"/>
      <c r="G71" s="111">
        <f ca="1">OFFSET('2020实际制造费用'!$H71,0,MONTH(封面!$G$13)-1,)</f>
        <v>0</v>
      </c>
      <c r="H71" s="114">
        <f t="shared" ca="1" si="4"/>
        <v>0</v>
      </c>
      <c r="I71" s="114">
        <f t="shared" ca="1" si="5"/>
        <v>0</v>
      </c>
      <c r="J71" s="114"/>
      <c r="K71" s="114">
        <f ca="1">SUM(OFFSET('2018预算制造费用'!$H71,0,0,1,MONTH(封面!$G$13)))</f>
        <v>0</v>
      </c>
      <c r="L71" s="114">
        <f ca="1">SUM(OFFSET('2020实际制造费用'!$H71,0,0,1,MONTH(封面!$G$13)))</f>
        <v>0</v>
      </c>
      <c r="M71" s="114">
        <f t="shared" ref="M71:M92" ca="1" si="6">L71-J71</f>
        <v>0</v>
      </c>
      <c r="N71" s="114">
        <f t="shared" ref="N71:N92" ca="1" si="7">L71-K71</f>
        <v>0</v>
      </c>
      <c r="O71" s="110"/>
      <c r="P71" s="69"/>
      <c r="Q71" s="69"/>
      <c r="R71" s="69"/>
    </row>
    <row r="72" spans="1:18" s="15" customFormat="1" ht="17.25" customHeight="1">
      <c r="A72" s="189"/>
      <c r="B72" s="25" t="s">
        <v>184</v>
      </c>
      <c r="C72" s="24" t="s">
        <v>86</v>
      </c>
      <c r="D72" s="114"/>
      <c r="E72" s="114"/>
      <c r="F72" s="111"/>
      <c r="G72" s="111">
        <f ca="1">OFFSET('2020实际制造费用'!$H72,0,MONTH(封面!$G$13)-1,)</f>
        <v>0</v>
      </c>
      <c r="H72" s="114">
        <f t="shared" ca="1" si="4"/>
        <v>0</v>
      </c>
      <c r="I72" s="114">
        <f t="shared" ca="1" si="5"/>
        <v>0</v>
      </c>
      <c r="J72" s="114"/>
      <c r="K72" s="114">
        <f ca="1">SUM(OFFSET('2018预算制造费用'!$H72,0,0,1,MONTH(封面!$G$13)))</f>
        <v>0</v>
      </c>
      <c r="L72" s="114">
        <f ca="1">SUM(OFFSET('2020实际制造费用'!$H72,0,0,1,MONTH(封面!$G$13)))</f>
        <v>0</v>
      </c>
      <c r="M72" s="114">
        <f t="shared" ca="1" si="6"/>
        <v>0</v>
      </c>
      <c r="N72" s="114">
        <f t="shared" ca="1" si="7"/>
        <v>0</v>
      </c>
      <c r="O72" s="110"/>
      <c r="P72" s="69"/>
      <c r="Q72" s="69"/>
      <c r="R72" s="69"/>
    </row>
    <row r="73" spans="1:18" s="15" customFormat="1" ht="17.25" customHeight="1">
      <c r="A73" s="189"/>
      <c r="B73" s="185" t="s">
        <v>185</v>
      </c>
      <c r="C73" s="24" t="s">
        <v>88</v>
      </c>
      <c r="D73" s="114"/>
      <c r="E73" s="114"/>
      <c r="F73" s="111"/>
      <c r="G73" s="111">
        <f ca="1">OFFSET('2020实际制造费用'!$H73,0,MONTH(封面!$G$13)-1,)</f>
        <v>0</v>
      </c>
      <c r="H73" s="114">
        <f t="shared" ca="1" si="4"/>
        <v>0</v>
      </c>
      <c r="I73" s="114">
        <f t="shared" ca="1" si="5"/>
        <v>0</v>
      </c>
      <c r="J73" s="114"/>
      <c r="K73" s="114">
        <f ca="1">SUM(OFFSET('2018预算制造费用'!$H73,0,0,1,MONTH(封面!$G$13)))</f>
        <v>0</v>
      </c>
      <c r="L73" s="114">
        <f ca="1">SUM(OFFSET('2020实际制造费用'!$H73,0,0,1,MONTH(封面!$G$13)))</f>
        <v>0</v>
      </c>
      <c r="M73" s="114">
        <f t="shared" ca="1" si="6"/>
        <v>0</v>
      </c>
      <c r="N73" s="114">
        <f t="shared" ca="1" si="7"/>
        <v>0</v>
      </c>
      <c r="O73" s="110"/>
      <c r="P73" s="69"/>
      <c r="Q73" s="69"/>
      <c r="R73" s="69"/>
    </row>
    <row r="74" spans="1:18" s="15" customFormat="1" ht="17.25" customHeight="1">
      <c r="A74" s="189"/>
      <c r="B74" s="187"/>
      <c r="C74" s="28" t="s">
        <v>89</v>
      </c>
      <c r="D74" s="114"/>
      <c r="E74" s="114"/>
      <c r="F74" s="111"/>
      <c r="G74" s="111">
        <f ca="1">OFFSET('2020实际制造费用'!$H74,0,MONTH(封面!$G$13)-1,)</f>
        <v>0</v>
      </c>
      <c r="H74" s="114">
        <f t="shared" ca="1" si="4"/>
        <v>0</v>
      </c>
      <c r="I74" s="114">
        <f t="shared" ca="1" si="5"/>
        <v>0</v>
      </c>
      <c r="J74" s="114"/>
      <c r="K74" s="114">
        <f ca="1">SUM(OFFSET('2018预算制造费用'!$H74,0,0,1,MONTH(封面!$G$13)))</f>
        <v>0</v>
      </c>
      <c r="L74" s="114">
        <f ca="1">SUM(OFFSET('2020实际制造费用'!$H74,0,0,1,MONTH(封面!$G$13)))</f>
        <v>0</v>
      </c>
      <c r="M74" s="114">
        <f t="shared" ca="1" si="6"/>
        <v>0</v>
      </c>
      <c r="N74" s="114">
        <f t="shared" ca="1" si="7"/>
        <v>0</v>
      </c>
      <c r="O74" s="110"/>
      <c r="P74" s="69"/>
      <c r="Q74" s="69"/>
      <c r="R74" s="69"/>
    </row>
    <row r="75" spans="1:18" s="15" customFormat="1" ht="17.25" customHeight="1">
      <c r="A75" s="189"/>
      <c r="B75" s="25" t="s">
        <v>186</v>
      </c>
      <c r="C75" s="24" t="s">
        <v>91</v>
      </c>
      <c r="D75" s="114"/>
      <c r="E75" s="114"/>
      <c r="F75" s="111"/>
      <c r="G75" s="111">
        <f ca="1">OFFSET('2020实际制造费用'!$H75,0,MONTH(封面!$G$13)-1,)</f>
        <v>0</v>
      </c>
      <c r="H75" s="114">
        <f t="shared" ca="1" si="4"/>
        <v>0</v>
      </c>
      <c r="I75" s="114">
        <f t="shared" ca="1" si="5"/>
        <v>0</v>
      </c>
      <c r="J75" s="114"/>
      <c r="K75" s="114">
        <f ca="1">SUM(OFFSET('2018预算制造费用'!$H75,0,0,1,MONTH(封面!$G$13)))</f>
        <v>0</v>
      </c>
      <c r="L75" s="114">
        <f ca="1">SUM(OFFSET('2020实际制造费用'!$H75,0,0,1,MONTH(封面!$G$13)))</f>
        <v>0</v>
      </c>
      <c r="M75" s="114">
        <f t="shared" ca="1" si="6"/>
        <v>0</v>
      </c>
      <c r="N75" s="114">
        <f t="shared" ca="1" si="7"/>
        <v>0</v>
      </c>
      <c r="O75" s="110"/>
      <c r="P75" s="69"/>
      <c r="Q75" s="69"/>
      <c r="R75" s="69"/>
    </row>
    <row r="76" spans="1:18" s="15" customFormat="1" ht="17.25" customHeight="1">
      <c r="A76" s="190" t="s">
        <v>187</v>
      </c>
      <c r="B76" s="19" t="s">
        <v>188</v>
      </c>
      <c r="C76" s="23" t="s">
        <v>93</v>
      </c>
      <c r="D76" s="114"/>
      <c r="E76" s="114"/>
      <c r="F76" s="111"/>
      <c r="G76" s="111">
        <f ca="1">OFFSET('2020实际制造费用'!$H76,0,MONTH(封面!$G$13)-1,)</f>
        <v>0</v>
      </c>
      <c r="H76" s="114">
        <f t="shared" ca="1" si="4"/>
        <v>0</v>
      </c>
      <c r="I76" s="114">
        <f t="shared" ca="1" si="5"/>
        <v>0</v>
      </c>
      <c r="J76" s="114"/>
      <c r="K76" s="114">
        <f ca="1">SUM(OFFSET('2018预算制造费用'!$H76,0,0,1,MONTH(封面!$G$13)))</f>
        <v>0</v>
      </c>
      <c r="L76" s="114">
        <f ca="1">SUM(OFFSET('2020实际制造费用'!$H76,0,0,1,MONTH(封面!$G$13)))</f>
        <v>0</v>
      </c>
      <c r="M76" s="114">
        <f t="shared" ca="1" si="6"/>
        <v>0</v>
      </c>
      <c r="N76" s="114">
        <f t="shared" ca="1" si="7"/>
        <v>0</v>
      </c>
      <c r="O76" s="110"/>
      <c r="P76" s="69"/>
      <c r="Q76" s="69"/>
      <c r="R76" s="69"/>
    </row>
    <row r="77" spans="1:18" s="15" customFormat="1" ht="17.25" customHeight="1">
      <c r="A77" s="190"/>
      <c r="B77" s="179" t="s">
        <v>189</v>
      </c>
      <c r="C77" s="24" t="s">
        <v>95</v>
      </c>
      <c r="D77" s="114"/>
      <c r="E77" s="114"/>
      <c r="F77" s="111"/>
      <c r="G77" s="111">
        <f ca="1">OFFSET('2020实际制造费用'!$H77,0,MONTH(封面!$G$13)-1,)</f>
        <v>0</v>
      </c>
      <c r="H77" s="114">
        <f t="shared" ca="1" si="4"/>
        <v>0</v>
      </c>
      <c r="I77" s="114">
        <f t="shared" ca="1" si="5"/>
        <v>0</v>
      </c>
      <c r="J77" s="114"/>
      <c r="K77" s="114">
        <f ca="1">SUM(OFFSET('2018预算制造费用'!$H77,0,0,1,MONTH(封面!$G$13)))</f>
        <v>0</v>
      </c>
      <c r="L77" s="114">
        <f ca="1">SUM(OFFSET('2020实际制造费用'!$H77,0,0,1,MONTH(封面!$G$13)))</f>
        <v>0</v>
      </c>
      <c r="M77" s="114">
        <f t="shared" ca="1" si="6"/>
        <v>0</v>
      </c>
      <c r="N77" s="114">
        <f t="shared" ca="1" si="7"/>
        <v>0</v>
      </c>
      <c r="O77" s="110"/>
      <c r="P77" s="69"/>
      <c r="Q77" s="69"/>
      <c r="R77" s="69"/>
    </row>
    <row r="78" spans="1:18" s="15" customFormat="1" ht="17.25" customHeight="1">
      <c r="A78" s="190"/>
      <c r="B78" s="181"/>
      <c r="C78" s="28" t="s">
        <v>96</v>
      </c>
      <c r="D78" s="114"/>
      <c r="E78" s="114"/>
      <c r="F78" s="111"/>
      <c r="G78" s="111">
        <f ca="1">OFFSET('2020实际制造费用'!$H78,0,MONTH(封面!$G$13)-1,)</f>
        <v>0</v>
      </c>
      <c r="H78" s="114">
        <f t="shared" ca="1" si="4"/>
        <v>0</v>
      </c>
      <c r="I78" s="114">
        <f t="shared" ca="1" si="5"/>
        <v>0</v>
      </c>
      <c r="J78" s="114"/>
      <c r="K78" s="114">
        <f ca="1">SUM(OFFSET('2018预算制造费用'!$H78,0,0,1,MONTH(封面!$G$13)))</f>
        <v>0</v>
      </c>
      <c r="L78" s="114">
        <f ca="1">SUM(OFFSET('2020实际制造费用'!$H78,0,0,1,MONTH(封面!$G$13)))</f>
        <v>0</v>
      </c>
      <c r="M78" s="114">
        <f t="shared" ca="1" si="6"/>
        <v>0</v>
      </c>
      <c r="N78" s="114">
        <f t="shared" ca="1" si="7"/>
        <v>0</v>
      </c>
      <c r="O78" s="110"/>
      <c r="P78" s="69"/>
      <c r="Q78" s="69"/>
      <c r="R78" s="69"/>
    </row>
    <row r="79" spans="1:18" s="15" customFormat="1" ht="17.25" customHeight="1">
      <c r="A79" s="190"/>
      <c r="B79" s="21" t="s">
        <v>190</v>
      </c>
      <c r="C79" s="24" t="s">
        <v>97</v>
      </c>
      <c r="D79" s="114"/>
      <c r="E79" s="114"/>
      <c r="F79" s="111"/>
      <c r="G79" s="111">
        <f ca="1">OFFSET('2020实际制造费用'!$H79,0,MONTH(封面!$G$13)-1,)</f>
        <v>0</v>
      </c>
      <c r="H79" s="114">
        <f t="shared" ca="1" si="4"/>
        <v>0</v>
      </c>
      <c r="I79" s="114">
        <f t="shared" ca="1" si="5"/>
        <v>0</v>
      </c>
      <c r="J79" s="114"/>
      <c r="K79" s="114">
        <f ca="1">SUM(OFFSET('2018预算制造费用'!$H79,0,0,1,MONTH(封面!$G$13)))</f>
        <v>0</v>
      </c>
      <c r="L79" s="114">
        <f ca="1">SUM(OFFSET('2020实际制造费用'!$H79,0,0,1,MONTH(封面!$G$13)))</f>
        <v>0</v>
      </c>
      <c r="M79" s="114">
        <f t="shared" ca="1" si="6"/>
        <v>0</v>
      </c>
      <c r="N79" s="114">
        <f t="shared" ca="1" si="7"/>
        <v>0</v>
      </c>
      <c r="O79" s="110"/>
      <c r="P79" s="69"/>
      <c r="Q79" s="69"/>
      <c r="R79" s="69"/>
    </row>
    <row r="80" spans="1:18" s="15" customFormat="1" ht="17.25" customHeight="1">
      <c r="A80" s="178" t="s">
        <v>191</v>
      </c>
      <c r="B80" s="21" t="s">
        <v>192</v>
      </c>
      <c r="C80" s="24" t="s">
        <v>100</v>
      </c>
      <c r="D80" s="114"/>
      <c r="E80" s="114"/>
      <c r="F80" s="111"/>
      <c r="G80" s="111">
        <f ca="1">OFFSET('2020实际制造费用'!$H80,0,MONTH(封面!$G$13)-1,)</f>
        <v>0</v>
      </c>
      <c r="H80" s="114">
        <f t="shared" ca="1" si="4"/>
        <v>0</v>
      </c>
      <c r="I80" s="114">
        <f t="shared" ca="1" si="5"/>
        <v>0</v>
      </c>
      <c r="J80" s="114"/>
      <c r="K80" s="114">
        <f ca="1">SUM(OFFSET('2018预算制造费用'!$H80,0,0,1,MONTH(封面!$G$13)))</f>
        <v>0</v>
      </c>
      <c r="L80" s="114">
        <f ca="1">SUM(OFFSET('2020实际制造费用'!$H80,0,0,1,MONTH(封面!$G$13)))</f>
        <v>0</v>
      </c>
      <c r="M80" s="114">
        <f t="shared" ca="1" si="6"/>
        <v>0</v>
      </c>
      <c r="N80" s="114">
        <f t="shared" ca="1" si="7"/>
        <v>0</v>
      </c>
      <c r="O80" s="110"/>
      <c r="P80" s="69"/>
      <c r="Q80" s="69"/>
      <c r="R80" s="69"/>
    </row>
    <row r="81" spans="1:18" s="15" customFormat="1" ht="17.25" customHeight="1">
      <c r="A81" s="178"/>
      <c r="B81" s="21" t="s">
        <v>193</v>
      </c>
      <c r="C81" s="20" t="s">
        <v>101</v>
      </c>
      <c r="D81" s="114"/>
      <c r="E81" s="114"/>
      <c r="F81" s="111"/>
      <c r="G81" s="111">
        <f ca="1">OFFSET('2020实际制造费用'!$H81,0,MONTH(封面!$G$13)-1,)</f>
        <v>0</v>
      </c>
      <c r="H81" s="114">
        <f ca="1">G81-E81</f>
        <v>0</v>
      </c>
      <c r="I81" s="114">
        <f ca="1">G81-F81</f>
        <v>0</v>
      </c>
      <c r="J81" s="114"/>
      <c r="K81" s="114">
        <f ca="1">SUM(OFFSET('2018预算制造费用'!$H81,0,0,1,MONTH(封面!$G$13)))</f>
        <v>0</v>
      </c>
      <c r="L81" s="114">
        <f ca="1">SUM(OFFSET('2020实际制造费用'!$H81,0,0,1,MONTH(封面!$G$13)))</f>
        <v>0</v>
      </c>
      <c r="M81" s="114">
        <f t="shared" ca="1" si="6"/>
        <v>0</v>
      </c>
      <c r="N81" s="114">
        <f t="shared" ca="1" si="7"/>
        <v>0</v>
      </c>
      <c r="O81" s="110"/>
      <c r="P81" s="69"/>
      <c r="Q81" s="69"/>
      <c r="R81" s="69"/>
    </row>
    <row r="82" spans="1:18" s="15" customFormat="1" ht="17.25" customHeight="1">
      <c r="A82" s="178"/>
      <c r="B82" s="179" t="s">
        <v>194</v>
      </c>
      <c r="C82" s="20" t="s">
        <v>103</v>
      </c>
      <c r="D82" s="114"/>
      <c r="E82" s="114"/>
      <c r="F82" s="111"/>
      <c r="G82" s="111">
        <f ca="1">OFFSET('2020实际制造费用'!$H82,0,MONTH(封面!$G$13)-1,)</f>
        <v>0</v>
      </c>
      <c r="H82" s="114">
        <f t="shared" ca="1" si="4"/>
        <v>0</v>
      </c>
      <c r="I82" s="114">
        <f t="shared" ca="1" si="5"/>
        <v>0</v>
      </c>
      <c r="J82" s="114"/>
      <c r="K82" s="114">
        <f ca="1">SUM(OFFSET('2018预算制造费用'!$H82,0,0,1,MONTH(封面!$G$13)))</f>
        <v>0</v>
      </c>
      <c r="L82" s="114">
        <f ca="1">SUM(OFFSET('2020实际制造费用'!$H82,0,0,1,MONTH(封面!$G$13)))</f>
        <v>0</v>
      </c>
      <c r="M82" s="114">
        <f t="shared" ca="1" si="6"/>
        <v>0</v>
      </c>
      <c r="N82" s="114">
        <f t="shared" ca="1" si="7"/>
        <v>0</v>
      </c>
      <c r="O82" s="110"/>
      <c r="P82" s="69"/>
      <c r="Q82" s="69"/>
      <c r="R82" s="69"/>
    </row>
    <row r="83" spans="1:18" s="15" customFormat="1" ht="17.25" customHeight="1">
      <c r="A83" s="178"/>
      <c r="B83" s="180"/>
      <c r="C83" s="20" t="s">
        <v>104</v>
      </c>
      <c r="D83" s="114"/>
      <c r="E83" s="114"/>
      <c r="F83" s="111"/>
      <c r="G83" s="111">
        <f ca="1">OFFSET('2020实际制造费用'!$H83,0,MONTH(封面!$G$13)-1,)</f>
        <v>97592.53</v>
      </c>
      <c r="H83" s="114">
        <f t="shared" ca="1" si="4"/>
        <v>97592.53</v>
      </c>
      <c r="I83" s="114">
        <f t="shared" ca="1" si="5"/>
        <v>97592.53</v>
      </c>
      <c r="J83" s="114"/>
      <c r="K83" s="114">
        <f ca="1">SUM(OFFSET('2018预算制造费用'!$H83,0,0,1,MONTH(封面!$G$13)))</f>
        <v>0</v>
      </c>
      <c r="L83" s="114">
        <f ca="1">SUM(OFFSET('2020实际制造费用'!$H83,0,0,1,MONTH(封面!$G$13)))</f>
        <v>97592.53</v>
      </c>
      <c r="M83" s="114">
        <f t="shared" ca="1" si="6"/>
        <v>97592.53</v>
      </c>
      <c r="N83" s="114">
        <f t="shared" ca="1" si="7"/>
        <v>97592.53</v>
      </c>
      <c r="O83" s="110"/>
      <c r="P83" s="69"/>
      <c r="Q83" s="69"/>
      <c r="R83" s="69"/>
    </row>
    <row r="84" spans="1:18" s="15" customFormat="1" ht="17.25" customHeight="1">
      <c r="A84" s="178"/>
      <c r="B84" s="181"/>
      <c r="C84" s="20" t="s">
        <v>105</v>
      </c>
      <c r="D84" s="114"/>
      <c r="E84" s="114"/>
      <c r="F84" s="111"/>
      <c r="G84" s="111">
        <f ca="1">OFFSET('2020实际制造费用'!$H84,0,MONTH(封面!$G$13)-1,)</f>
        <v>0</v>
      </c>
      <c r="H84" s="114">
        <f t="shared" ca="1" si="4"/>
        <v>0</v>
      </c>
      <c r="I84" s="114">
        <f t="shared" ca="1" si="5"/>
        <v>0</v>
      </c>
      <c r="J84" s="114"/>
      <c r="K84" s="114">
        <f ca="1">SUM(OFFSET('2018预算制造费用'!$H84,0,0,1,MONTH(封面!$G$13)))</f>
        <v>0</v>
      </c>
      <c r="L84" s="114">
        <f ca="1">SUM(OFFSET('2020实际制造费用'!$H84,0,0,1,MONTH(封面!$G$13)))</f>
        <v>0</v>
      </c>
      <c r="M84" s="114">
        <f t="shared" ca="1" si="6"/>
        <v>0</v>
      </c>
      <c r="N84" s="114">
        <f t="shared" ca="1" si="7"/>
        <v>0</v>
      </c>
      <c r="O84" s="110"/>
      <c r="P84" s="69"/>
      <c r="Q84" s="69"/>
      <c r="R84" s="69"/>
    </row>
    <row r="85" spans="1:18" s="15" customFormat="1" ht="17.25" customHeight="1">
      <c r="A85" s="178"/>
      <c r="B85" s="21" t="s">
        <v>195</v>
      </c>
      <c r="C85" s="24" t="s">
        <v>107</v>
      </c>
      <c r="D85" s="114"/>
      <c r="E85" s="114"/>
      <c r="F85" s="111"/>
      <c r="G85" s="111">
        <f ca="1">OFFSET('2020实际制造费用'!$H85,0,MONTH(封面!$G$13)-1,)</f>
        <v>0</v>
      </c>
      <c r="H85" s="114">
        <f t="shared" ca="1" si="4"/>
        <v>0</v>
      </c>
      <c r="I85" s="114">
        <f t="shared" ca="1" si="5"/>
        <v>0</v>
      </c>
      <c r="J85" s="114"/>
      <c r="K85" s="114">
        <f ca="1">SUM(OFFSET('2018预算制造费用'!$H85,0,0,1,MONTH(封面!$G$13)))</f>
        <v>0</v>
      </c>
      <c r="L85" s="114">
        <f ca="1">SUM(OFFSET('2020实际制造费用'!$H85,0,0,1,MONTH(封面!$G$13)))</f>
        <v>0</v>
      </c>
      <c r="M85" s="114">
        <f t="shared" ca="1" si="6"/>
        <v>0</v>
      </c>
      <c r="N85" s="114">
        <f t="shared" ca="1" si="7"/>
        <v>0</v>
      </c>
      <c r="O85" s="110"/>
      <c r="P85" s="69"/>
      <c r="Q85" s="69"/>
      <c r="R85" s="69"/>
    </row>
    <row r="86" spans="1:18" s="15" customFormat="1" ht="17.25" customHeight="1">
      <c r="A86" s="173" t="s">
        <v>196</v>
      </c>
      <c r="B86" s="21" t="s">
        <v>197</v>
      </c>
      <c r="C86" s="24" t="s">
        <v>110</v>
      </c>
      <c r="D86" s="114"/>
      <c r="E86" s="114"/>
      <c r="F86" s="111"/>
      <c r="G86" s="111">
        <f ca="1">OFFSET('2020实际制造费用'!$H86,0,MONTH(封面!$G$13)-1,)</f>
        <v>0</v>
      </c>
      <c r="H86" s="114">
        <f t="shared" ca="1" si="4"/>
        <v>0</v>
      </c>
      <c r="I86" s="114">
        <f t="shared" ca="1" si="5"/>
        <v>0</v>
      </c>
      <c r="J86" s="114"/>
      <c r="K86" s="114">
        <f ca="1">SUM(OFFSET('2018预算制造费用'!$H86,0,0,1,MONTH(封面!$G$13)))</f>
        <v>0</v>
      </c>
      <c r="L86" s="114">
        <f ca="1">SUM(OFFSET('2020实际制造费用'!$H86,0,0,1,MONTH(封面!$G$13)))</f>
        <v>0</v>
      </c>
      <c r="M86" s="114">
        <f t="shared" ca="1" si="6"/>
        <v>0</v>
      </c>
      <c r="N86" s="114">
        <f t="shared" ca="1" si="7"/>
        <v>0</v>
      </c>
      <c r="O86" s="110"/>
      <c r="P86" s="69"/>
      <c r="Q86" s="69"/>
      <c r="R86" s="69"/>
    </row>
    <row r="87" spans="1:18" s="15" customFormat="1" ht="17.25" customHeight="1">
      <c r="A87" s="173"/>
      <c r="B87" s="21" t="s">
        <v>198</v>
      </c>
      <c r="C87" s="24" t="s">
        <v>112</v>
      </c>
      <c r="D87" s="114"/>
      <c r="E87" s="114"/>
      <c r="F87" s="111"/>
      <c r="G87" s="111">
        <f ca="1">OFFSET('2020实际制造费用'!$H87,0,MONTH(封面!$G$13)-1,)</f>
        <v>0</v>
      </c>
      <c r="H87" s="114">
        <f t="shared" ca="1" si="4"/>
        <v>0</v>
      </c>
      <c r="I87" s="114">
        <f t="shared" ca="1" si="5"/>
        <v>0</v>
      </c>
      <c r="J87" s="114"/>
      <c r="K87" s="114">
        <f ca="1">SUM(OFFSET('2018预算制造费用'!$H87,0,0,1,MONTH(封面!$G$13)))</f>
        <v>0</v>
      </c>
      <c r="L87" s="114">
        <f ca="1">SUM(OFFSET('2020实际制造费用'!$H87,0,0,1,MONTH(封面!$G$13)))</f>
        <v>0</v>
      </c>
      <c r="M87" s="114">
        <f t="shared" ca="1" si="6"/>
        <v>0</v>
      </c>
      <c r="N87" s="114">
        <f t="shared" ca="1" si="7"/>
        <v>0</v>
      </c>
      <c r="O87" s="110"/>
      <c r="P87" s="69"/>
      <c r="Q87" s="69"/>
      <c r="R87" s="69"/>
    </row>
    <row r="88" spans="1:18" s="15" customFormat="1" ht="17.25" customHeight="1">
      <c r="A88" s="173"/>
      <c r="B88" s="21" t="s">
        <v>199</v>
      </c>
      <c r="C88" s="24" t="s">
        <v>114</v>
      </c>
      <c r="D88" s="114"/>
      <c r="E88" s="114"/>
      <c r="F88" s="111"/>
      <c r="G88" s="111">
        <f ca="1">OFFSET('2020实际制造费用'!$H88,0,MONTH(封面!$G$13)-1,)</f>
        <v>0</v>
      </c>
      <c r="H88" s="114">
        <f t="shared" ca="1" si="4"/>
        <v>0</v>
      </c>
      <c r="I88" s="114">
        <f t="shared" ca="1" si="5"/>
        <v>0</v>
      </c>
      <c r="J88" s="114"/>
      <c r="K88" s="114">
        <f ca="1">SUM(OFFSET('2018预算制造费用'!$H88,0,0,1,MONTH(封面!$G$13)))</f>
        <v>0</v>
      </c>
      <c r="L88" s="114">
        <f ca="1">SUM(OFFSET('2020实际制造费用'!$H88,0,0,1,MONTH(封面!$G$13)))</f>
        <v>0</v>
      </c>
      <c r="M88" s="114">
        <f t="shared" ca="1" si="6"/>
        <v>0</v>
      </c>
      <c r="N88" s="114">
        <f t="shared" ca="1" si="7"/>
        <v>0</v>
      </c>
      <c r="O88" s="110"/>
      <c r="P88" s="69"/>
      <c r="Q88" s="69"/>
      <c r="R88" s="69"/>
    </row>
    <row r="89" spans="1:18" s="15" customFormat="1" ht="17.25" customHeight="1">
      <c r="A89" s="173"/>
      <c r="B89" s="19" t="s">
        <v>200</v>
      </c>
      <c r="C89" s="23" t="s">
        <v>115</v>
      </c>
      <c r="D89" s="114"/>
      <c r="E89" s="114"/>
      <c r="F89" s="111"/>
      <c r="G89" s="111">
        <f ca="1">OFFSET('2020实际制造费用'!$H89,0,MONTH(封面!$G$13)-1,)</f>
        <v>0</v>
      </c>
      <c r="H89" s="114">
        <f t="shared" ca="1" si="4"/>
        <v>0</v>
      </c>
      <c r="I89" s="114">
        <f t="shared" ca="1" si="5"/>
        <v>0</v>
      </c>
      <c r="J89" s="114"/>
      <c r="K89" s="114">
        <f ca="1">SUM(OFFSET('2018预算制造费用'!$H89,0,0,1,MONTH(封面!$G$13)))</f>
        <v>0</v>
      </c>
      <c r="L89" s="114">
        <f ca="1">SUM(OFFSET('2020实际制造费用'!$H89,0,0,1,MONTH(封面!$G$13)))</f>
        <v>0</v>
      </c>
      <c r="M89" s="114">
        <f t="shared" ca="1" si="6"/>
        <v>0</v>
      </c>
      <c r="N89" s="114">
        <f t="shared" ca="1" si="7"/>
        <v>0</v>
      </c>
      <c r="O89" s="110"/>
      <c r="P89" s="69"/>
      <c r="Q89" s="69"/>
      <c r="R89" s="69"/>
    </row>
    <row r="90" spans="1:18" s="15" customFormat="1" ht="17.25" customHeight="1">
      <c r="A90" s="174" t="s">
        <v>201</v>
      </c>
      <c r="B90" s="19" t="s">
        <v>202</v>
      </c>
      <c r="C90" s="23" t="s">
        <v>117</v>
      </c>
      <c r="D90" s="114"/>
      <c r="E90" s="114"/>
      <c r="F90" s="111"/>
      <c r="G90" s="111">
        <f ca="1">OFFSET('2020实际制造费用'!$H90,0,MONTH(封面!$G$13)-1,)</f>
        <v>0</v>
      </c>
      <c r="H90" s="114">
        <f t="shared" ca="1" si="4"/>
        <v>0</v>
      </c>
      <c r="I90" s="114">
        <f t="shared" ca="1" si="5"/>
        <v>0</v>
      </c>
      <c r="J90" s="114"/>
      <c r="K90" s="114">
        <f ca="1">SUM(OFFSET('2018预算制造费用'!$H90,0,0,1,MONTH(封面!$G$13)))</f>
        <v>0</v>
      </c>
      <c r="L90" s="114">
        <f ca="1">SUM(OFFSET('2020实际制造费用'!$H90,0,0,1,MONTH(封面!$G$13)))</f>
        <v>0</v>
      </c>
      <c r="M90" s="114">
        <f t="shared" ca="1" si="6"/>
        <v>0</v>
      </c>
      <c r="N90" s="114">
        <f t="shared" ca="1" si="7"/>
        <v>0</v>
      </c>
      <c r="O90" s="110"/>
      <c r="P90" s="69"/>
      <c r="Q90" s="69"/>
      <c r="R90" s="69"/>
    </row>
    <row r="91" spans="1:18" s="15" customFormat="1" ht="17.25" customHeight="1">
      <c r="A91" s="175"/>
      <c r="B91" s="29" t="s">
        <v>203</v>
      </c>
      <c r="C91" s="30" t="s">
        <v>427</v>
      </c>
      <c r="D91" s="114"/>
      <c r="E91" s="114"/>
      <c r="F91" s="111"/>
      <c r="G91" s="111">
        <f ca="1">OFFSET('2020实际制造费用'!$H91,0,MONTH(封面!$G$13)-1,)</f>
        <v>0</v>
      </c>
      <c r="H91" s="114">
        <f t="shared" ca="1" si="4"/>
        <v>0</v>
      </c>
      <c r="I91" s="114">
        <f t="shared" ca="1" si="5"/>
        <v>0</v>
      </c>
      <c r="J91" s="114"/>
      <c r="K91" s="114">
        <f ca="1">SUM(OFFSET('2018预算制造费用'!$H91,0,0,1,MONTH(封面!$G$13)))</f>
        <v>0</v>
      </c>
      <c r="L91" s="114">
        <f ca="1">SUM(OFFSET('2020实际制造费用'!$H91,0,0,1,MONTH(封面!$G$13)))</f>
        <v>0</v>
      </c>
      <c r="M91" s="114">
        <f t="shared" ca="1" si="6"/>
        <v>0</v>
      </c>
      <c r="N91" s="114">
        <f t="shared" ca="1" si="7"/>
        <v>0</v>
      </c>
      <c r="O91" s="110"/>
      <c r="P91" s="69"/>
      <c r="Q91" s="69"/>
      <c r="R91" s="69"/>
    </row>
    <row r="92" spans="1:18" s="15" customFormat="1" ht="17.25" customHeight="1">
      <c r="A92" s="176"/>
      <c r="B92" s="21" t="s">
        <v>204</v>
      </c>
      <c r="C92" s="24" t="s">
        <v>16</v>
      </c>
      <c r="D92" s="114"/>
      <c r="E92" s="114"/>
      <c r="F92" s="111"/>
      <c r="G92" s="111">
        <f ca="1">OFFSET('2020实际制造费用'!$H92,0,MONTH(封面!$G$13)-1,)</f>
        <v>1088339.49</v>
      </c>
      <c r="H92" s="114">
        <f t="shared" ca="1" si="4"/>
        <v>1088339.49</v>
      </c>
      <c r="I92" s="114">
        <f t="shared" ca="1" si="5"/>
        <v>1088339.49</v>
      </c>
      <c r="J92" s="114"/>
      <c r="K92" s="114">
        <f ca="1">SUM(OFFSET('2018预算制造费用'!$H92,0,0,1,MONTH(封面!$G$13)))</f>
        <v>0</v>
      </c>
      <c r="L92" s="114">
        <f ca="1">SUM(OFFSET('2020实际制造费用'!$H92,0,0,1,MONTH(封面!$G$13)))</f>
        <v>1088339.49</v>
      </c>
      <c r="M92" s="114">
        <f t="shared" ca="1" si="6"/>
        <v>1088339.49</v>
      </c>
      <c r="N92" s="114">
        <f t="shared" ca="1" si="7"/>
        <v>1088339.49</v>
      </c>
      <c r="O92" s="110"/>
      <c r="P92" s="69"/>
      <c r="Q92" s="69"/>
      <c r="R92" s="69"/>
    </row>
    <row r="93" spans="1:18" s="31" customFormat="1" ht="15" customHeight="1">
      <c r="A93" s="177" t="s">
        <v>205</v>
      </c>
      <c r="B93" s="177"/>
      <c r="C93" s="177"/>
      <c r="D93" s="112">
        <f>SUM(D6:D92)</f>
        <v>0</v>
      </c>
      <c r="E93" s="112">
        <f>SUM(E6:E92)</f>
        <v>0</v>
      </c>
      <c r="F93" s="112">
        <f t="shared" ref="F93:N93" si="8">SUM(F6:F92)</f>
        <v>0</v>
      </c>
      <c r="G93" s="112">
        <f t="shared" ca="1" si="8"/>
        <v>3878744.1099999994</v>
      </c>
      <c r="H93" s="112">
        <f t="shared" ca="1" si="8"/>
        <v>3878744.1099999994</v>
      </c>
      <c r="I93" s="112">
        <f t="shared" ca="1" si="8"/>
        <v>3878744.1099999994</v>
      </c>
      <c r="J93" s="112"/>
      <c r="K93" s="112">
        <f t="shared" ca="1" si="8"/>
        <v>0</v>
      </c>
      <c r="L93" s="136">
        <f t="shared" ca="1" si="8"/>
        <v>3878744.1099999994</v>
      </c>
      <c r="M93" s="112">
        <f t="shared" ca="1" si="8"/>
        <v>3878744.1099999994</v>
      </c>
      <c r="N93" s="112">
        <f t="shared" ca="1" si="8"/>
        <v>3878744.1099999994</v>
      </c>
      <c r="O93" s="110"/>
      <c r="P93" s="69"/>
      <c r="Q93" s="69"/>
      <c r="R93" s="69"/>
    </row>
    <row r="94" spans="1:18" s="32" customFormat="1" ht="15" customHeight="1">
      <c r="A94" s="172" t="s">
        <v>206</v>
      </c>
      <c r="B94" s="172"/>
      <c r="C94" s="172"/>
      <c r="D94" s="112"/>
      <c r="E94" s="114"/>
      <c r="F94" s="112"/>
      <c r="G94" s="111">
        <f ca="1">OFFSET('2020实际制造费用'!$H94,0,MONTH(封面!$G$13)-1,)</f>
        <v>0</v>
      </c>
      <c r="H94" s="114"/>
      <c r="I94" s="114"/>
      <c r="J94" s="114"/>
      <c r="K94" s="114"/>
      <c r="L94" s="114">
        <f ca="1">SUM(OFFSET('2020实际制造费用'!$H94,0,0,1,MONTH(封面!$G$13)))</f>
        <v>0</v>
      </c>
      <c r="M94" s="112"/>
      <c r="N94" s="112"/>
      <c r="O94" s="110"/>
      <c r="P94" s="18"/>
      <c r="Q94" s="18"/>
      <c r="R94" s="18"/>
    </row>
    <row r="95" spans="1:18" s="32" customFormat="1" ht="15" customHeight="1">
      <c r="A95" s="172" t="s">
        <v>207</v>
      </c>
      <c r="B95" s="172"/>
      <c r="C95" s="172"/>
      <c r="D95" s="112"/>
      <c r="E95" s="114"/>
      <c r="F95" s="112"/>
      <c r="G95" s="111">
        <f ca="1">OFFSET('2020实际制造费用'!$H95,0,MONTH(封面!$G$13)-1,)</f>
        <v>3878744.1099999994</v>
      </c>
      <c r="H95" s="114"/>
      <c r="I95" s="114"/>
      <c r="J95" s="114"/>
      <c r="K95" s="114"/>
      <c r="L95" s="114">
        <f ca="1">SUM(OFFSET('2020实际制造费用'!$H95,0,0,1,MONTH(封面!$G$13)))</f>
        <v>3878744.1099999994</v>
      </c>
      <c r="M95" s="112"/>
      <c r="N95" s="112"/>
      <c r="O95" s="110"/>
      <c r="P95" s="18"/>
      <c r="Q95" s="18"/>
      <c r="R95" s="18"/>
    </row>
    <row r="96" spans="1:18" s="32" customFormat="1" ht="15" customHeight="1">
      <c r="A96" s="172" t="s">
        <v>208</v>
      </c>
      <c r="B96" s="172"/>
      <c r="C96" s="172"/>
      <c r="D96" s="112"/>
      <c r="E96" s="114"/>
      <c r="F96" s="112"/>
      <c r="G96" s="111">
        <f ca="1">OFFSET('2020实际制造费用'!$H96,0,MONTH(封面!$G$13)-1,)</f>
        <v>0</v>
      </c>
      <c r="H96" s="114"/>
      <c r="I96" s="114"/>
      <c r="J96" s="114"/>
      <c r="K96" s="114"/>
      <c r="L96" s="114">
        <f ca="1">SUM(OFFSET('2020实际制造费用'!$H96,0,0,1,MONTH(封面!$G$13)))</f>
        <v>0</v>
      </c>
      <c r="M96" s="112"/>
      <c r="N96" s="112"/>
      <c r="O96" s="110"/>
      <c r="P96" s="31"/>
      <c r="Q96" s="31"/>
    </row>
    <row r="97" spans="1:15">
      <c r="A97" s="172" t="s">
        <v>209</v>
      </c>
      <c r="B97" s="172"/>
      <c r="C97" s="172"/>
      <c r="D97" s="112"/>
      <c r="E97" s="114"/>
      <c r="F97" s="112"/>
      <c r="G97" s="111">
        <f ca="1">OFFSET('2020实际制造费用'!$H97,0,MONTH(封面!$G$13)-1,)</f>
        <v>0</v>
      </c>
      <c r="H97" s="114"/>
      <c r="I97" s="114"/>
      <c r="J97" s="114"/>
      <c r="K97" s="114"/>
      <c r="L97" s="114">
        <f ca="1">SUM(OFFSET('2020实际制造费用'!$H97,0,0,1,MONTH(封面!$G$13)))</f>
        <v>0</v>
      </c>
      <c r="M97" s="112"/>
      <c r="N97" s="112"/>
      <c r="O97" s="110"/>
    </row>
    <row r="98" spans="1:15" s="31" customFormat="1" ht="12">
      <c r="D98" s="31" t="s">
        <v>210</v>
      </c>
      <c r="E98" s="115">
        <f>E93-SUM(E94:E97)</f>
        <v>0</v>
      </c>
      <c r="F98" s="115"/>
      <c r="G98" s="115">
        <f ca="1">G93-SUM(G94:G97)</f>
        <v>0</v>
      </c>
      <c r="H98" s="115"/>
      <c r="I98" s="115"/>
      <c r="J98" s="115"/>
      <c r="K98" s="115"/>
      <c r="L98" s="115">
        <f ca="1">L93-SUM(L94:L97)</f>
        <v>0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S34:XFD34 A34:C34 H34:I34 M34:O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AC101"/>
  <sheetViews>
    <sheetView tabSelected="1" workbookViewId="0">
      <pane xSplit="3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C6" sqref="C6:C10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13.5" style="7" hidden="1" customWidth="1"/>
    <col min="8" max="8" width="12.25" style="7" customWidth="1"/>
    <col min="9" max="9" width="13.625" style="7" customWidth="1"/>
    <col min="10" max="10" width="12.875" style="7" customWidth="1"/>
    <col min="11" max="11" width="14.25" style="7" customWidth="1"/>
    <col min="12" max="12" width="11.25" style="7" customWidth="1"/>
    <col min="13" max="15" width="10.5" style="7" customWidth="1"/>
    <col min="16" max="16" width="11.125" style="7" customWidth="1"/>
    <col min="17" max="17" width="11.75" style="7" customWidth="1"/>
    <col min="18" max="18" width="13.125" style="7" customWidth="1"/>
    <col min="19" max="19" width="12.875" style="7" customWidth="1"/>
    <col min="20" max="20" width="13" style="7" bestFit="1" customWidth="1"/>
    <col min="21" max="21" width="26.875" style="7" customWidth="1"/>
    <col min="22" max="16384" width="9" style="7"/>
  </cols>
  <sheetData>
    <row r="1" spans="1:21" s="2" customFormat="1" ht="28.5" customHeight="1">
      <c r="A1" s="166" t="s">
        <v>142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"/>
      <c r="P1" s="1"/>
    </row>
    <row r="2" spans="1:21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"编制日期："&amp;YEAR(封面!$G$14)&amp;"年"&amp;MONTH(封面!$G$14)&amp;"月2日"</f>
        <v>编制日期：2020年2月2日</v>
      </c>
      <c r="N3" s="80"/>
      <c r="O3" s="80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+中硝总体费用!H4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3</v>
      </c>
      <c r="E5" s="81" t="s">
        <v>149</v>
      </c>
      <c r="F5" s="81" t="s">
        <v>3</v>
      </c>
      <c r="G5" s="81" t="s">
        <v>149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91" t="s">
        <v>4</v>
      </c>
      <c r="B6" s="179" t="s">
        <v>150</v>
      </c>
      <c r="C6" s="16" t="s">
        <v>418</v>
      </c>
      <c r="D6" s="117">
        <f ca="1">OFFSET($H6,0,MONTH(封面!$G$13)-1,)</f>
        <v>342137.56</v>
      </c>
      <c r="E6" s="117">
        <f ca="1">OFFSET($H6,0,MONTH(封面!$G$13)-1,)-OFFSET('2018预算管理费用'!$H6,0,MONTH(封面!$G$13)-1,)</f>
        <v>342137.56</v>
      </c>
      <c r="F6" s="117">
        <f ca="1">+SUM(OFFSET($H6,0,0,1,MONTH(封面!$G$13)))</f>
        <v>342137.56</v>
      </c>
      <c r="G6" s="117"/>
      <c r="H6" s="117">
        <v>342137.56</v>
      </c>
      <c r="I6" s="117">
        <v>233392.4</v>
      </c>
      <c r="J6" s="117">
        <v>319781.2</v>
      </c>
      <c r="K6" s="117">
        <v>272189.76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1167500.92</v>
      </c>
      <c r="U6" s="16"/>
    </row>
    <row r="7" spans="1:21" s="15" customFormat="1" ht="17.25" customHeight="1">
      <c r="A7" s="192"/>
      <c r="B7" s="204"/>
      <c r="C7" s="16" t="s">
        <v>419</v>
      </c>
      <c r="D7" s="117">
        <f ca="1">OFFSET($H7,0,MONTH(封面!$G$13)-1,)</f>
        <v>45979</v>
      </c>
      <c r="E7" s="117">
        <f ca="1">OFFSET($H7,0,MONTH(封面!$G$13)-1,)-OFFSET('2018预算管理费用'!$H7,0,MONTH(封面!$G$13)-1,)</f>
        <v>45979</v>
      </c>
      <c r="F7" s="117">
        <f ca="1">+SUM(OFFSET($H7,0,0,1,MONTH(封面!$G$13)))</f>
        <v>45979</v>
      </c>
      <c r="G7" s="117"/>
      <c r="H7" s="117">
        <v>45979</v>
      </c>
      <c r="I7" s="117">
        <v>19417.73</v>
      </c>
      <c r="J7" s="117">
        <v>22219.1</v>
      </c>
      <c r="K7" s="117">
        <v>22398.67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110014.49999999999</v>
      </c>
      <c r="U7" s="16"/>
    </row>
    <row r="8" spans="1:21" s="15" customFormat="1" ht="17.25" customHeight="1">
      <c r="A8" s="192"/>
      <c r="B8" s="19" t="s">
        <v>151</v>
      </c>
      <c r="C8" s="16" t="s">
        <v>5</v>
      </c>
      <c r="D8" s="117">
        <f ca="1">OFFSET($H8,0,MONTH(封面!$G$13)-1,)</f>
        <v>0</v>
      </c>
      <c r="E8" s="117">
        <f ca="1">OFFSET($H8,0,MONTH(封面!$G$13)-1,)-OFFSET('2018预算管理费用'!$H8,0,MONTH(封面!$G$13)-1,)</f>
        <v>0</v>
      </c>
      <c r="F8" s="117">
        <f ca="1">+SUM(OFFSET($H8,0,0,1,MONTH(封面!$G$13)))</f>
        <v>0</v>
      </c>
      <c r="G8" s="117"/>
      <c r="H8" s="117">
        <v>0</v>
      </c>
      <c r="I8" s="117">
        <v>0</v>
      </c>
      <c r="J8" s="117">
        <v>0</v>
      </c>
      <c r="K8" s="117">
        <v>0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0</v>
      </c>
      <c r="U8" s="16" t="s">
        <v>560</v>
      </c>
    </row>
    <row r="9" spans="1:21" s="15" customFormat="1" ht="17.25" customHeight="1">
      <c r="A9" s="192"/>
      <c r="B9" s="19" t="s">
        <v>6</v>
      </c>
      <c r="C9" s="16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/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16"/>
    </row>
    <row r="10" spans="1:21" s="15" customFormat="1" ht="17.25" customHeight="1">
      <c r="A10" s="192"/>
      <c r="B10" s="179" t="s">
        <v>152</v>
      </c>
      <c r="C10" s="16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/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16"/>
    </row>
    <row r="11" spans="1:21" s="15" customFormat="1" ht="17.25" customHeight="1">
      <c r="A11" s="192"/>
      <c r="B11" s="180"/>
      <c r="C11" s="20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/>
      <c r="H11" s="117">
        <v>0</v>
      </c>
      <c r="I11" s="117">
        <v>0</v>
      </c>
      <c r="J11" s="117">
        <v>0</v>
      </c>
      <c r="K11" s="117">
        <v>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0</v>
      </c>
      <c r="U11" s="16"/>
    </row>
    <row r="12" spans="1:21" s="15" customFormat="1" ht="17.25" customHeight="1">
      <c r="A12" s="192"/>
      <c r="B12" s="180"/>
      <c r="C12" s="16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/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16"/>
    </row>
    <row r="13" spans="1:21" s="15" customFormat="1" ht="17.25" customHeight="1">
      <c r="A13" s="192"/>
      <c r="B13" s="180"/>
      <c r="C13" s="20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/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16"/>
    </row>
    <row r="14" spans="1:21" s="15" customFormat="1" ht="17.25" customHeight="1">
      <c r="A14" s="192"/>
      <c r="B14" s="180"/>
      <c r="C14" s="16" t="s">
        <v>12</v>
      </c>
      <c r="D14" s="117">
        <f ca="1">OFFSET($H14,0,MONTH(封面!$G$13)-1,)</f>
        <v>700</v>
      </c>
      <c r="E14" s="117">
        <f ca="1">OFFSET($H14,0,MONTH(封面!$G$13)-1,)-OFFSET('2018预算管理费用'!$H14,0,MONTH(封面!$G$13)-1,)</f>
        <v>700</v>
      </c>
      <c r="F14" s="117">
        <f ca="1">+SUM(OFFSET($H14,0,0,1,MONTH(封面!$G$13)))</f>
        <v>700</v>
      </c>
      <c r="G14" s="117"/>
      <c r="H14" s="117">
        <v>700</v>
      </c>
      <c r="I14" s="117">
        <v>9800</v>
      </c>
      <c r="J14" s="117">
        <v>500</v>
      </c>
      <c r="K14" s="117">
        <v>600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11600</v>
      </c>
      <c r="U14" s="16"/>
    </row>
    <row r="15" spans="1:21" s="15" customFormat="1" ht="17.25" customHeight="1">
      <c r="A15" s="192"/>
      <c r="B15" s="180"/>
      <c r="C15" s="20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/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16"/>
    </row>
    <row r="16" spans="1:21" s="15" customFormat="1" ht="17.25" customHeight="1">
      <c r="A16" s="192"/>
      <c r="B16" s="180"/>
      <c r="C16" s="20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/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16"/>
    </row>
    <row r="17" spans="1:21" s="15" customFormat="1" ht="17.25" customHeight="1">
      <c r="A17" s="192"/>
      <c r="B17" s="180"/>
      <c r="C17" s="20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/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16"/>
    </row>
    <row r="18" spans="1:21" s="15" customFormat="1" ht="17.25" customHeight="1">
      <c r="A18" s="192"/>
      <c r="B18" s="181"/>
      <c r="C18" s="20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/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16"/>
    </row>
    <row r="19" spans="1:21" s="15" customFormat="1" ht="17.25" customHeight="1">
      <c r="A19" s="192"/>
      <c r="B19" s="21" t="s">
        <v>153</v>
      </c>
      <c r="C19" s="20" t="s">
        <v>17</v>
      </c>
      <c r="D19" s="117">
        <f ca="1">OFFSET($H19,0,MONTH(封面!$G$13)-1,)</f>
        <v>11335</v>
      </c>
      <c r="E19" s="117">
        <f ca="1">OFFSET($H19,0,MONTH(封面!$G$13)-1,)-OFFSET('2018预算管理费用'!$H19,0,MONTH(封面!$G$13)-1,)</f>
        <v>11335</v>
      </c>
      <c r="F19" s="117">
        <f ca="1">+SUM(OFFSET($H19,0,0,1,MONTH(封面!$G$13)))</f>
        <v>11335</v>
      </c>
      <c r="G19" s="117"/>
      <c r="H19" s="117">
        <v>11335</v>
      </c>
      <c r="I19" s="117">
        <v>9655</v>
      </c>
      <c r="J19" s="117">
        <v>10258</v>
      </c>
      <c r="K19" s="117">
        <v>10092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41340</v>
      </c>
      <c r="U19" s="16"/>
    </row>
    <row r="20" spans="1:21" s="15" customFormat="1" ht="17.25" customHeight="1">
      <c r="A20" s="192"/>
      <c r="B20" s="19" t="s">
        <v>18</v>
      </c>
      <c r="C20" s="16" t="s">
        <v>19</v>
      </c>
      <c r="D20" s="117">
        <f ca="1">OFFSET($H20,0,MONTH(封面!$G$13)-1,)</f>
        <v>0</v>
      </c>
      <c r="E20" s="117">
        <f ca="1">OFFSET($H20,0,MONTH(封面!$G$13)-1,)-OFFSET('2018预算管理费用'!$H20,0,MONTH(封面!$G$13)-1,)</f>
        <v>0</v>
      </c>
      <c r="F20" s="117">
        <f ca="1">+SUM(OFFSET($H20,0,0,1,MONTH(封面!$G$13)))</f>
        <v>0</v>
      </c>
      <c r="G20" s="117"/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0</v>
      </c>
      <c r="U20" s="16"/>
    </row>
    <row r="21" spans="1:21" s="15" customFormat="1" ht="17.25" customHeight="1">
      <c r="A21" s="192"/>
      <c r="B21" s="19" t="s">
        <v>154</v>
      </c>
      <c r="C21" s="16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/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16"/>
    </row>
    <row r="22" spans="1:21" s="15" customFormat="1" ht="17.25" customHeight="1">
      <c r="A22" s="192"/>
      <c r="B22" s="179" t="s">
        <v>21</v>
      </c>
      <c r="C22" s="20" t="s">
        <v>22</v>
      </c>
      <c r="D22" s="117">
        <f ca="1">OFFSET($H22,0,MONTH(封面!$G$13)-1,)</f>
        <v>22570.38</v>
      </c>
      <c r="E22" s="117">
        <f ca="1">OFFSET($H22,0,MONTH(封面!$G$13)-1,)-OFFSET('2018预算管理费用'!$H22,0,MONTH(封面!$G$13)-1,)</f>
        <v>22570.38</v>
      </c>
      <c r="F22" s="117">
        <f ca="1">+SUM(OFFSET($H22,0,0,1,MONTH(封面!$G$13)))</f>
        <v>22570.38</v>
      </c>
      <c r="G22" s="117"/>
      <c r="H22" s="117">
        <v>22570.38</v>
      </c>
      <c r="I22" s="117">
        <v>21082.74</v>
      </c>
      <c r="J22" s="117">
        <v>-21826.6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21826.520000000004</v>
      </c>
      <c r="U22" s="16"/>
    </row>
    <row r="23" spans="1:21" s="15" customFormat="1" ht="17.25" customHeight="1">
      <c r="A23" s="192"/>
      <c r="B23" s="180"/>
      <c r="C23" s="20" t="s">
        <v>23</v>
      </c>
      <c r="D23" s="117">
        <f ca="1">OFFSET($H23,0,MONTH(封面!$G$13)-1,)</f>
        <v>699.08</v>
      </c>
      <c r="E23" s="117">
        <f ca="1">OFFSET($H23,0,MONTH(封面!$G$13)-1,)-OFFSET('2018预算管理费用'!$H23,0,MONTH(封面!$G$13)-1,)</f>
        <v>699.08</v>
      </c>
      <c r="F23" s="117">
        <f ca="1">+SUM(OFFSET($H23,0,0,1,MONTH(封面!$G$13)))</f>
        <v>699.08</v>
      </c>
      <c r="G23" s="117"/>
      <c r="H23" s="117">
        <v>699.08</v>
      </c>
      <c r="I23" s="117">
        <v>665.08</v>
      </c>
      <c r="J23" s="117">
        <v>0</v>
      </c>
      <c r="K23" s="117">
        <v>-682.08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682.08</v>
      </c>
      <c r="U23" s="16"/>
    </row>
    <row r="24" spans="1:21" s="15" customFormat="1" ht="17.25" customHeight="1">
      <c r="A24" s="192"/>
      <c r="B24" s="180"/>
      <c r="C24" s="20" t="s">
        <v>24</v>
      </c>
      <c r="D24" s="117">
        <f ca="1">OFFSET($H24,0,MONTH(封面!$G$13)-1,)</f>
        <v>831.42</v>
      </c>
      <c r="E24" s="117">
        <f ca="1">OFFSET($H24,0,MONTH(封面!$G$13)-1,)-OFFSET('2018预算管理费用'!$H24,0,MONTH(封面!$G$13)-1,)</f>
        <v>831.42</v>
      </c>
      <c r="F24" s="117">
        <f ca="1">+SUM(OFFSET($H24,0,0,1,MONTH(封面!$G$13)))</f>
        <v>831.42</v>
      </c>
      <c r="G24" s="117"/>
      <c r="H24" s="117">
        <v>831.42</v>
      </c>
      <c r="I24" s="117">
        <v>780.42</v>
      </c>
      <c r="J24" s="117">
        <v>-409.92</v>
      </c>
      <c r="K24" s="117">
        <v>184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1385.9199999999998</v>
      </c>
      <c r="U24" s="16"/>
    </row>
    <row r="25" spans="1:21" s="15" customFormat="1" ht="17.25" customHeight="1">
      <c r="A25" s="192"/>
      <c r="B25" s="180"/>
      <c r="C25" s="20" t="s">
        <v>25</v>
      </c>
      <c r="D25" s="117">
        <f ca="1">OFFSET($H25,0,MONTH(封面!$G$13)-1,)</f>
        <v>11431.93</v>
      </c>
      <c r="E25" s="117">
        <f ca="1">OFFSET($H25,0,MONTH(封面!$G$13)-1,)-OFFSET('2018预算管理费用'!$H25,0,MONTH(封面!$G$13)-1,)</f>
        <v>11431.93</v>
      </c>
      <c r="F25" s="117">
        <f ca="1">+SUM(OFFSET($H25,0,0,1,MONTH(封面!$G$13)))</f>
        <v>11431.93</v>
      </c>
      <c r="G25" s="117"/>
      <c r="H25" s="117">
        <v>11431.93</v>
      </c>
      <c r="I25" s="117">
        <v>10674.95</v>
      </c>
      <c r="J25" s="117">
        <v>10813.05</v>
      </c>
      <c r="K25" s="117">
        <v>191.1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33111.03</v>
      </c>
      <c r="U25" s="16"/>
    </row>
    <row r="26" spans="1:21" s="15" customFormat="1" ht="17.25" customHeight="1">
      <c r="A26" s="192"/>
      <c r="B26" s="181"/>
      <c r="C26" s="20" t="s">
        <v>26</v>
      </c>
      <c r="D26" s="117">
        <f ca="1">OFFSET($H26,0,MONTH(封面!$G$13)-1,)</f>
        <v>1478.59</v>
      </c>
      <c r="E26" s="117">
        <f ca="1">OFFSET($H26,0,MONTH(封面!$G$13)-1,)-OFFSET('2018预算管理费用'!$H26,0,MONTH(封面!$G$13)-1,)</f>
        <v>1478.59</v>
      </c>
      <c r="F26" s="117">
        <f ca="1">+SUM(OFFSET($H26,0,0,1,MONTH(封面!$G$13)))</f>
        <v>1478.59</v>
      </c>
      <c r="G26" s="117"/>
      <c r="H26" s="117">
        <v>1478.59</v>
      </c>
      <c r="I26" s="117">
        <v>1383.53</v>
      </c>
      <c r="J26" s="117">
        <v>1399.95</v>
      </c>
      <c r="K26" s="117">
        <v>-16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4246.07</v>
      </c>
      <c r="U26" s="16"/>
    </row>
    <row r="27" spans="1:21" s="15" customFormat="1" ht="17.25" customHeight="1">
      <c r="A27" s="192"/>
      <c r="B27" s="19" t="s">
        <v>27</v>
      </c>
      <c r="C27" s="16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/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16"/>
    </row>
    <row r="28" spans="1:21" s="15" customFormat="1" ht="17.25" customHeight="1">
      <c r="A28" s="193" t="s">
        <v>155</v>
      </c>
      <c r="B28" s="179" t="s">
        <v>29</v>
      </c>
      <c r="C28" s="20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/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16"/>
    </row>
    <row r="29" spans="1:21" s="15" customFormat="1" ht="17.25" customHeight="1">
      <c r="A29" s="194"/>
      <c r="B29" s="181"/>
      <c r="C29" s="16" t="s">
        <v>31</v>
      </c>
      <c r="D29" s="117">
        <f ca="1">OFFSET($H29,0,MONTH(封面!$G$13)-1,)</f>
        <v>475.22</v>
      </c>
      <c r="E29" s="117">
        <f ca="1">OFFSET($H29,0,MONTH(封面!$G$13)-1,)-OFFSET('2018预算管理费用'!$H29,0,MONTH(封面!$G$13)-1,)</f>
        <v>475.22</v>
      </c>
      <c r="F29" s="117">
        <f ca="1">+SUM(OFFSET($H29,0,0,1,MONTH(封面!$G$13)))</f>
        <v>475.22</v>
      </c>
      <c r="G29" s="117"/>
      <c r="H29" s="117">
        <v>475.22</v>
      </c>
      <c r="I29" s="117">
        <v>15.53</v>
      </c>
      <c r="J29" s="117">
        <v>172.71</v>
      </c>
      <c r="K29" s="117">
        <v>1582.45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>SUM(H29:S29)</f>
        <v>2245.91</v>
      </c>
      <c r="U29" s="16"/>
    </row>
    <row r="30" spans="1:21" s="15" customFormat="1" ht="17.25" customHeight="1">
      <c r="A30" s="194"/>
      <c r="B30" s="21" t="s">
        <v>32</v>
      </c>
      <c r="C30" s="20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/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16"/>
    </row>
    <row r="31" spans="1:21" s="15" customFormat="1" ht="17.25" customHeight="1">
      <c r="A31" s="194"/>
      <c r="B31" s="179" t="s">
        <v>156</v>
      </c>
      <c r="C31" s="20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/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16"/>
    </row>
    <row r="32" spans="1:21" s="15" customFormat="1" ht="17.25" customHeight="1">
      <c r="A32" s="194"/>
      <c r="B32" s="180"/>
      <c r="C32" s="20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/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16"/>
    </row>
    <row r="33" spans="1:21" s="15" customFormat="1" ht="17.25" customHeight="1">
      <c r="A33" s="194"/>
      <c r="B33" s="181"/>
      <c r="C33" s="16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/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16"/>
    </row>
    <row r="34" spans="1:21" s="15" customFormat="1" ht="17.25" customHeight="1">
      <c r="A34" s="194"/>
      <c r="B34" s="179" t="s">
        <v>37</v>
      </c>
      <c r="C34" s="20" t="s">
        <v>38</v>
      </c>
      <c r="D34" s="117">
        <f ca="1">OFFSET($H34,0,MONTH(封面!$G$13)-1,)</f>
        <v>0</v>
      </c>
      <c r="E34" s="117">
        <f ca="1">OFFSET($H34,0,MONTH(封面!$G$13)-1,)-OFFSET('2018预算管理费用'!$H34,0,MONTH(封面!$G$13)-1,)</f>
        <v>0</v>
      </c>
      <c r="F34" s="117">
        <f ca="1">+SUM(OFFSET($H34,0,0,1,MONTH(封面!$G$13)))</f>
        <v>0</v>
      </c>
      <c r="G34" s="117"/>
      <c r="H34" s="117">
        <v>0</v>
      </c>
      <c r="I34" s="117">
        <v>0</v>
      </c>
      <c r="J34" s="117">
        <v>0</v>
      </c>
      <c r="K34" s="117">
        <v>0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0</v>
      </c>
      <c r="U34" s="16"/>
    </row>
    <row r="35" spans="1:21" s="15" customFormat="1" ht="17.25" customHeight="1">
      <c r="A35" s="194"/>
      <c r="B35" s="181"/>
      <c r="C35" s="20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/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16"/>
    </row>
    <row r="36" spans="1:21" s="15" customFormat="1" ht="17.25" customHeight="1">
      <c r="A36" s="194"/>
      <c r="B36" s="21" t="s">
        <v>157</v>
      </c>
      <c r="C36" s="20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/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16"/>
    </row>
    <row r="37" spans="1:21" s="15" customFormat="1" ht="17.25" customHeight="1">
      <c r="A37" s="194"/>
      <c r="B37" s="21" t="s">
        <v>41</v>
      </c>
      <c r="C37" s="20" t="s">
        <v>42</v>
      </c>
      <c r="D37" s="117">
        <f ca="1">OFFSET($H37,0,MONTH(封面!$G$13)-1,)</f>
        <v>0</v>
      </c>
      <c r="E37" s="117">
        <f ca="1">OFFSET($H37,0,MONTH(封面!$G$13)-1,)-OFFSET('2018预算管理费用'!$H37,0,MONTH(封面!$G$13)-1,)</f>
        <v>0</v>
      </c>
      <c r="F37" s="117">
        <f ca="1">+SUM(OFFSET($H37,0,0,1,MONTH(封面!$G$13)))</f>
        <v>0</v>
      </c>
      <c r="G37" s="117"/>
      <c r="H37" s="117">
        <v>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0</v>
      </c>
      <c r="U37" s="16"/>
    </row>
    <row r="38" spans="1:21" s="15" customFormat="1" ht="17.25" customHeight="1">
      <c r="A38" s="194"/>
      <c r="B38" s="179" t="s">
        <v>158</v>
      </c>
      <c r="C38" s="20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/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16"/>
    </row>
    <row r="39" spans="1:21" s="15" customFormat="1" ht="17.25" customHeight="1">
      <c r="A39" s="194"/>
      <c r="B39" s="181"/>
      <c r="C39" s="20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/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16"/>
    </row>
    <row r="40" spans="1:21" s="15" customFormat="1" ht="17.25" customHeight="1">
      <c r="A40" s="194"/>
      <c r="B40" s="21" t="s">
        <v>45</v>
      </c>
      <c r="C40" s="20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/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16"/>
    </row>
    <row r="41" spans="1:21" s="15" customFormat="1" ht="17.25" customHeight="1">
      <c r="A41" s="182" t="s">
        <v>47</v>
      </c>
      <c r="B41" s="22" t="s">
        <v>159</v>
      </c>
      <c r="C41" s="16" t="s">
        <v>421</v>
      </c>
      <c r="D41" s="117">
        <f ca="1">OFFSET($H41,0,MONTH(封面!$G$13)-1,)</f>
        <v>125255.41</v>
      </c>
      <c r="E41" s="117">
        <f ca="1">OFFSET($H41,0,MONTH(封面!$G$13)-1,)-OFFSET('2018预算管理费用'!$H41,0,MONTH(封面!$G$13)-1,)</f>
        <v>125255.41</v>
      </c>
      <c r="F41" s="117">
        <f ca="1">+SUM(OFFSET($H41,0,0,1,MONTH(封面!$G$13)))</f>
        <v>125255.41</v>
      </c>
      <c r="G41" s="117"/>
      <c r="H41" s="117">
        <v>125255.41</v>
      </c>
      <c r="I41" s="117">
        <v>9831.26</v>
      </c>
      <c r="J41" s="117">
        <v>125957.2</v>
      </c>
      <c r="K41" s="117">
        <v>127697.89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388741.76</v>
      </c>
      <c r="U41" s="16"/>
    </row>
    <row r="42" spans="1:21" s="15" customFormat="1" ht="17.25" customHeight="1">
      <c r="A42" s="183"/>
      <c r="B42" s="19" t="s">
        <v>160</v>
      </c>
      <c r="C42" s="23" t="s">
        <v>422</v>
      </c>
      <c r="D42" s="117">
        <f ca="1">OFFSET($H42,0,MONTH(封面!$G$13)-1,)</f>
        <v>876.11</v>
      </c>
      <c r="E42" s="117">
        <f ca="1">OFFSET($H42,0,MONTH(封面!$G$13)-1,)-OFFSET('2018预算管理费用'!$H42,0,MONTH(封面!$G$13)-1,)</f>
        <v>876.11</v>
      </c>
      <c r="F42" s="117">
        <f ca="1">+SUM(OFFSET($H42,0,0,1,MONTH(封面!$G$13)))</f>
        <v>876.11</v>
      </c>
      <c r="G42" s="117"/>
      <c r="H42" s="117">
        <v>876.11</v>
      </c>
      <c r="I42" s="117">
        <v>15929.2</v>
      </c>
      <c r="J42" s="117">
        <v>21309.74</v>
      </c>
      <c r="K42" s="117">
        <v>-99209.42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-61094.369999999995</v>
      </c>
      <c r="U42" s="16"/>
    </row>
    <row r="43" spans="1:21" s="15" customFormat="1" ht="17.25" customHeight="1">
      <c r="A43" s="183"/>
      <c r="B43" s="19" t="s">
        <v>161</v>
      </c>
      <c r="C43" s="23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/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16"/>
    </row>
    <row r="44" spans="1:21" s="15" customFormat="1" ht="17.25" customHeight="1">
      <c r="A44" s="183"/>
      <c r="B44" s="179" t="s">
        <v>49</v>
      </c>
      <c r="C44" s="23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/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0</v>
      </c>
      <c r="U44" s="16"/>
    </row>
    <row r="45" spans="1:21" s="15" customFormat="1" ht="17.25" customHeight="1">
      <c r="A45" s="183"/>
      <c r="B45" s="181"/>
      <c r="C45" s="23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/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16"/>
    </row>
    <row r="46" spans="1:21" s="15" customFormat="1" ht="17.25" customHeight="1">
      <c r="A46" s="183"/>
      <c r="B46" s="21" t="s">
        <v>51</v>
      </c>
      <c r="C46" s="24" t="s">
        <v>52</v>
      </c>
      <c r="D46" s="117">
        <f ca="1">OFFSET($H46,0,MONTH(封面!$G$13)-1,)</f>
        <v>678404.78</v>
      </c>
      <c r="E46" s="117">
        <f ca="1">OFFSET($H46,0,MONTH(封面!$G$13)-1,)-OFFSET('2018预算管理费用'!$H46,0,MONTH(封面!$G$13)-1,)</f>
        <v>678404.78</v>
      </c>
      <c r="F46" s="117">
        <f ca="1">+SUM(OFFSET($H46,0,0,1,MONTH(封面!$G$13)))</f>
        <v>678404.78</v>
      </c>
      <c r="G46" s="117"/>
      <c r="H46" s="117">
        <v>678404.78</v>
      </c>
      <c r="I46" s="117">
        <v>678448.27</v>
      </c>
      <c r="J46" s="117">
        <v>678448.1</v>
      </c>
      <c r="K46" s="117">
        <v>683899.07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2719200.2199999997</v>
      </c>
      <c r="U46" s="16"/>
    </row>
    <row r="47" spans="1:21" s="15" customFormat="1" ht="17.25" customHeight="1">
      <c r="A47" s="183"/>
      <c r="B47" s="21" t="s">
        <v>211</v>
      </c>
      <c r="C47" s="24" t="s">
        <v>53</v>
      </c>
      <c r="D47" s="117">
        <f ca="1">OFFSET($H47,0,MONTH(封面!$G$13)-1,)</f>
        <v>0</v>
      </c>
      <c r="E47" s="117">
        <f ca="1">OFFSET($H47,0,MONTH(封面!$G$13)-1,)-OFFSET('2018预算管理费用'!$H47,0,MONTH(封面!$G$13)-1,)</f>
        <v>0</v>
      </c>
      <c r="F47" s="117">
        <f ca="1">+SUM(OFFSET($H47,0,0,1,MONTH(封面!$G$13)))</f>
        <v>0</v>
      </c>
      <c r="G47" s="117"/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0</v>
      </c>
      <c r="U47" s="16"/>
    </row>
    <row r="48" spans="1:21" s="15" customFormat="1" ht="17.25" customHeight="1">
      <c r="A48" s="183"/>
      <c r="B48" s="19" t="s">
        <v>54</v>
      </c>
      <c r="C48" s="23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/>
      <c r="H48" s="117">
        <v>0</v>
      </c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16"/>
    </row>
    <row r="49" spans="1:21" s="15" customFormat="1" ht="17.25" customHeight="1">
      <c r="A49" s="184" t="s">
        <v>212</v>
      </c>
      <c r="B49" s="185" t="s">
        <v>213</v>
      </c>
      <c r="C49" s="24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/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16"/>
    </row>
    <row r="50" spans="1:21" s="15" customFormat="1" ht="17.25" customHeight="1">
      <c r="A50" s="184"/>
      <c r="B50" s="186"/>
      <c r="C50" s="24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/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16"/>
    </row>
    <row r="51" spans="1:21" s="15" customFormat="1" ht="17.25" customHeight="1">
      <c r="A51" s="184"/>
      <c r="B51" s="187"/>
      <c r="C51" s="24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/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16"/>
    </row>
    <row r="52" spans="1:21" s="15" customFormat="1" ht="17.25" customHeight="1">
      <c r="A52" s="184"/>
      <c r="B52" s="179" t="s">
        <v>58</v>
      </c>
      <c r="C52" s="24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/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16"/>
    </row>
    <row r="53" spans="1:21" s="15" customFormat="1" ht="17.25" customHeight="1">
      <c r="A53" s="184"/>
      <c r="B53" s="180"/>
      <c r="C53" s="24" t="s">
        <v>60</v>
      </c>
      <c r="D53" s="117">
        <f ca="1">OFFSET($H53,0,MONTH(封面!$G$13)-1,)</f>
        <v>0</v>
      </c>
      <c r="E53" s="117">
        <f ca="1">OFFSET($H53,0,MONTH(封面!$G$13)-1,)-OFFSET('2018预算管理费用'!$H53,0,MONTH(封面!$G$13)-1,)</f>
        <v>0</v>
      </c>
      <c r="F53" s="117">
        <f ca="1">+SUM(OFFSET($H53,0,0,1,MONTH(封面!$G$13)))</f>
        <v>0</v>
      </c>
      <c r="G53" s="117"/>
      <c r="H53" s="117">
        <v>0</v>
      </c>
      <c r="I53" s="117">
        <v>0</v>
      </c>
      <c r="J53" s="117">
        <v>0</v>
      </c>
      <c r="K53" s="117">
        <v>0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0</v>
      </c>
      <c r="U53" s="138" t="s">
        <v>559</v>
      </c>
    </row>
    <row r="54" spans="1:21" s="15" customFormat="1" ht="17.25" customHeight="1">
      <c r="A54" s="184"/>
      <c r="B54" s="181"/>
      <c r="C54" s="24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/>
      <c r="H54" s="117">
        <v>0</v>
      </c>
      <c r="I54" s="117">
        <v>2330.5700000000002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2330.5700000000002</v>
      </c>
      <c r="U54" s="16"/>
    </row>
    <row r="55" spans="1:21" s="15" customFormat="1" ht="17.25" customHeight="1">
      <c r="A55" s="184"/>
      <c r="B55" s="25" t="s">
        <v>61</v>
      </c>
      <c r="C55" s="24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/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16"/>
    </row>
    <row r="56" spans="1:21" s="15" customFormat="1" ht="17.25" customHeight="1">
      <c r="A56" s="184"/>
      <c r="B56" s="25" t="s">
        <v>214</v>
      </c>
      <c r="C56" s="24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/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16"/>
    </row>
    <row r="57" spans="1:21" s="15" customFormat="1" ht="17.25" customHeight="1">
      <c r="A57" s="188" t="s">
        <v>64</v>
      </c>
      <c r="B57" s="21" t="s">
        <v>65</v>
      </c>
      <c r="C57" s="24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/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16"/>
    </row>
    <row r="58" spans="1:21" s="15" customFormat="1" ht="17.25" customHeight="1">
      <c r="A58" s="188"/>
      <c r="B58" s="26" t="s">
        <v>215</v>
      </c>
      <c r="C58" s="24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/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16"/>
    </row>
    <row r="59" spans="1:21" s="15" customFormat="1" ht="17.25" customHeight="1">
      <c r="A59" s="188"/>
      <c r="B59" s="185" t="s">
        <v>216</v>
      </c>
      <c r="C59" s="24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/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16"/>
    </row>
    <row r="60" spans="1:21" s="15" customFormat="1" ht="17.25" customHeight="1">
      <c r="A60" s="188"/>
      <c r="B60" s="187"/>
      <c r="C60" s="24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/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16"/>
    </row>
    <row r="61" spans="1:21" s="15" customFormat="1" ht="17.25" customHeight="1">
      <c r="A61" s="188"/>
      <c r="B61" s="25" t="s">
        <v>217</v>
      </c>
      <c r="C61" s="24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/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16"/>
    </row>
    <row r="62" spans="1:21" s="15" customFormat="1" ht="17.25" customHeight="1">
      <c r="A62" s="188"/>
      <c r="B62" s="21" t="s">
        <v>70</v>
      </c>
      <c r="C62" s="24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/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16"/>
    </row>
    <row r="63" spans="1:21" s="15" customFormat="1" ht="17.25" customHeight="1">
      <c r="A63" s="189" t="s">
        <v>72</v>
      </c>
      <c r="B63" s="27" t="s">
        <v>73</v>
      </c>
      <c r="C63" s="24" t="s">
        <v>74</v>
      </c>
      <c r="D63" s="117">
        <f ca="1">OFFSET($H63,0,MONTH(封面!$G$13)-1,)</f>
        <v>1074100.69</v>
      </c>
      <c r="E63" s="117">
        <f ca="1">OFFSET($H63,0,MONTH(封面!$G$13)-1,)-OFFSET('2018预算管理费用'!$H63,0,MONTH(封面!$G$13)-1,)</f>
        <v>1074100.69</v>
      </c>
      <c r="F63" s="117">
        <f ca="1">+SUM(OFFSET($H63,0,0,1,MONTH(封面!$G$13)))</f>
        <v>1074100.69</v>
      </c>
      <c r="G63" s="117"/>
      <c r="H63" s="117">
        <v>1074100.69</v>
      </c>
      <c r="I63" s="117">
        <v>983219.74</v>
      </c>
      <c r="J63" s="117">
        <v>1207461</v>
      </c>
      <c r="K63" s="117">
        <v>1136510.02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4401291.4499999993</v>
      </c>
      <c r="U63" s="16"/>
    </row>
    <row r="64" spans="1:21" s="15" customFormat="1" ht="17.25" customHeight="1">
      <c r="A64" s="189"/>
      <c r="B64" s="27" t="s">
        <v>218</v>
      </c>
      <c r="C64" s="24" t="s">
        <v>75</v>
      </c>
      <c r="D64" s="117">
        <f ca="1">OFFSET($H64,0,MONTH(封面!$G$13)-1,)</f>
        <v>114923.01</v>
      </c>
      <c r="E64" s="117">
        <f ca="1">OFFSET($H64,0,MONTH(封面!$G$13)-1,)-OFFSET('2018预算管理费用'!$H64,0,MONTH(封面!$G$13)-1,)</f>
        <v>114923.01</v>
      </c>
      <c r="F64" s="117">
        <f ca="1">+SUM(OFFSET($H64,0,0,1,MONTH(封面!$G$13)))</f>
        <v>114923.01</v>
      </c>
      <c r="G64" s="117"/>
      <c r="H64" s="117">
        <v>114923.01</v>
      </c>
      <c r="I64" s="117">
        <v>84878.99</v>
      </c>
      <c r="J64" s="117">
        <v>145101</v>
      </c>
      <c r="K64" s="117">
        <v>145117.32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490020.32</v>
      </c>
      <c r="U64" s="16"/>
    </row>
    <row r="65" spans="1:21" s="15" customFormat="1" ht="17.25" customHeight="1">
      <c r="A65" s="189"/>
      <c r="B65" s="27" t="s">
        <v>219</v>
      </c>
      <c r="C65" s="24" t="s">
        <v>76</v>
      </c>
      <c r="D65" s="117">
        <f ca="1">OFFSET($H65,0,MONTH(封面!$G$13)-1,)</f>
        <v>183547.12</v>
      </c>
      <c r="E65" s="117">
        <f ca="1">OFFSET($H65,0,MONTH(封面!$G$13)-1,)-OFFSET('2018预算管理费用'!$H65,0,MONTH(封面!$G$13)-1,)</f>
        <v>183547.12</v>
      </c>
      <c r="F65" s="117">
        <f ca="1">+SUM(OFFSET($H65,0,0,1,MONTH(封面!$G$13)))</f>
        <v>183547.12</v>
      </c>
      <c r="G65" s="117"/>
      <c r="H65" s="117">
        <v>183547.12</v>
      </c>
      <c r="I65" s="117">
        <v>130200.09</v>
      </c>
      <c r="J65" s="117">
        <v>226922.4</v>
      </c>
      <c r="K65" s="117">
        <v>216107.28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756776.89</v>
      </c>
      <c r="U65" s="138" t="s">
        <v>534</v>
      </c>
    </row>
    <row r="66" spans="1:21" s="15" customFormat="1" ht="17.25" customHeight="1">
      <c r="A66" s="189"/>
      <c r="B66" s="27" t="s">
        <v>77</v>
      </c>
      <c r="C66" s="24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/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138" t="s">
        <v>534</v>
      </c>
    </row>
    <row r="67" spans="1:21" s="15" customFormat="1" ht="17.25" customHeight="1">
      <c r="A67" s="189"/>
      <c r="B67" s="27" t="s">
        <v>220</v>
      </c>
      <c r="C67" s="24" t="s">
        <v>79</v>
      </c>
      <c r="D67" s="117">
        <f ca="1">OFFSET($H67,0,MONTH(封面!$G$13)-1,)</f>
        <v>78066.789999999994</v>
      </c>
      <c r="E67" s="117">
        <f ca="1">OFFSET($H67,0,MONTH(封面!$G$13)-1,)-OFFSET('2018预算管理费用'!$H67,0,MONTH(封面!$G$13)-1,)</f>
        <v>78066.789999999994</v>
      </c>
      <c r="F67" s="117">
        <f ca="1">+SUM(OFFSET($H67,0,0,1,MONTH(封面!$G$13)))</f>
        <v>78066.789999999994</v>
      </c>
      <c r="G67" s="117"/>
      <c r="H67" s="117">
        <v>78066.789999999994</v>
      </c>
      <c r="I67" s="117">
        <v>71552.479999999996</v>
      </c>
      <c r="J67" s="117">
        <v>49986.79</v>
      </c>
      <c r="K67" s="117">
        <v>41504.589999999997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241110.65</v>
      </c>
      <c r="U67" s="138" t="s">
        <v>534</v>
      </c>
    </row>
    <row r="68" spans="1:21" s="15" customFormat="1" ht="17.25" customHeight="1">
      <c r="A68" s="189"/>
      <c r="B68" s="185" t="s">
        <v>80</v>
      </c>
      <c r="C68" s="24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/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16"/>
    </row>
    <row r="69" spans="1:21" s="15" customFormat="1" ht="17.25" customHeight="1">
      <c r="A69" s="189"/>
      <c r="B69" s="187"/>
      <c r="C69" s="24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/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16"/>
    </row>
    <row r="70" spans="1:21" s="15" customFormat="1" ht="17.25" customHeight="1">
      <c r="A70" s="189"/>
      <c r="B70" s="26" t="s">
        <v>83</v>
      </c>
      <c r="C70" s="23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/>
      <c r="H70" s="117">
        <v>0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16"/>
    </row>
    <row r="71" spans="1:21" s="15" customFormat="1" ht="17.25" customHeight="1">
      <c r="A71" s="189"/>
      <c r="B71" s="25" t="s">
        <v>221</v>
      </c>
      <c r="C71" s="24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/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97" si="1">SUM(H71:S71)</f>
        <v>0</v>
      </c>
      <c r="U71" s="16"/>
    </row>
    <row r="72" spans="1:21" s="15" customFormat="1" ht="17.25" customHeight="1">
      <c r="A72" s="189"/>
      <c r="B72" s="25" t="s">
        <v>222</v>
      </c>
      <c r="C72" s="24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/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16"/>
    </row>
    <row r="73" spans="1:21" s="15" customFormat="1" ht="17.25" customHeight="1">
      <c r="A73" s="189"/>
      <c r="B73" s="185" t="s">
        <v>87</v>
      </c>
      <c r="C73" s="24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/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16"/>
    </row>
    <row r="74" spans="1:21" s="15" customFormat="1" ht="17.25" customHeight="1">
      <c r="A74" s="189"/>
      <c r="B74" s="187"/>
      <c r="C74" s="28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/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16"/>
    </row>
    <row r="75" spans="1:21" s="15" customFormat="1" ht="17.25" customHeight="1">
      <c r="A75" s="189"/>
      <c r="B75" s="25" t="s">
        <v>90</v>
      </c>
      <c r="C75" s="24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/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16"/>
    </row>
    <row r="76" spans="1:21" s="15" customFormat="1" ht="17.25" customHeight="1">
      <c r="A76" s="190" t="s">
        <v>92</v>
      </c>
      <c r="B76" s="19" t="s">
        <v>223</v>
      </c>
      <c r="C76" s="23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/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0</v>
      </c>
      <c r="U76" s="16"/>
    </row>
    <row r="77" spans="1:21" s="15" customFormat="1" ht="17.25" customHeight="1">
      <c r="A77" s="190"/>
      <c r="B77" s="179" t="s">
        <v>94</v>
      </c>
      <c r="C77" s="24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/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16"/>
    </row>
    <row r="78" spans="1:21" s="15" customFormat="1" ht="17.25" customHeight="1">
      <c r="A78" s="190"/>
      <c r="B78" s="181"/>
      <c r="C78" s="28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/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16"/>
    </row>
    <row r="79" spans="1:21" s="15" customFormat="1" ht="17.25" customHeight="1">
      <c r="A79" s="190"/>
      <c r="B79" s="21" t="s">
        <v>224</v>
      </c>
      <c r="C79" s="24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/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16"/>
    </row>
    <row r="80" spans="1:21" s="15" customFormat="1" ht="17.25" customHeight="1">
      <c r="A80" s="178" t="s">
        <v>98</v>
      </c>
      <c r="B80" s="21" t="s">
        <v>99</v>
      </c>
      <c r="C80" s="24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/>
      <c r="H80" s="117">
        <v>0</v>
      </c>
      <c r="I80" s="117">
        <v>0</v>
      </c>
      <c r="J80" s="117">
        <v>10763.96</v>
      </c>
      <c r="K80" s="117">
        <v>7223.56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17987.52</v>
      </c>
      <c r="U80" s="16"/>
    </row>
    <row r="81" spans="1:29" s="15" customFormat="1" ht="17.25" customHeight="1">
      <c r="A81" s="178"/>
      <c r="B81" s="21" t="s">
        <v>225</v>
      </c>
      <c r="C81" s="20" t="s">
        <v>101</v>
      </c>
      <c r="D81" s="117">
        <f ca="1">OFFSET($H81,0,MONTH(封面!$G$13)-1,)</f>
        <v>0</v>
      </c>
      <c r="E81" s="117">
        <f ca="1">OFFSET($H81,0,MONTH(封面!$G$13)-1,)-OFFSET('2018预算管理费用'!$H81,0,MONTH(封面!$G$13)-1,)</f>
        <v>0</v>
      </c>
      <c r="F81" s="117">
        <f ca="1">+SUM(OFFSET($H81,0,0,1,MONTH(封面!$G$13)))</f>
        <v>0</v>
      </c>
      <c r="G81" s="117"/>
      <c r="H81" s="117">
        <v>0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0</v>
      </c>
      <c r="U81" s="16"/>
    </row>
    <row r="82" spans="1:29" s="15" customFormat="1" ht="17.25" customHeight="1">
      <c r="A82" s="178"/>
      <c r="B82" s="179" t="s">
        <v>102</v>
      </c>
      <c r="C82" s="20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/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16"/>
    </row>
    <row r="83" spans="1:29" s="15" customFormat="1" ht="17.25" customHeight="1">
      <c r="A83" s="178"/>
      <c r="B83" s="180"/>
      <c r="C83" s="20" t="s">
        <v>104</v>
      </c>
      <c r="D83" s="117">
        <f ca="1">OFFSET($H83,0,MONTH(封面!$G$13)-1,)</f>
        <v>97592.53</v>
      </c>
      <c r="E83" s="117">
        <f ca="1">OFFSET($H83,0,MONTH(封面!$G$13)-1,)-OFFSET('2018预算管理费用'!$H83,0,MONTH(封面!$G$13)-1,)</f>
        <v>97592.53</v>
      </c>
      <c r="F83" s="117">
        <f ca="1">+SUM(OFFSET($H83,0,0,1,MONTH(封面!$G$13)))</f>
        <v>97592.53</v>
      </c>
      <c r="G83" s="117"/>
      <c r="H83" s="117">
        <v>97592.53</v>
      </c>
      <c r="I83" s="117">
        <v>73792.13</v>
      </c>
      <c r="J83" s="117">
        <v>113197.5</v>
      </c>
      <c r="K83" s="117">
        <v>95188.51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379770.67000000004</v>
      </c>
      <c r="U83" s="16"/>
    </row>
    <row r="84" spans="1:29" s="15" customFormat="1" ht="17.25" customHeight="1">
      <c r="A84" s="178"/>
      <c r="B84" s="181"/>
      <c r="C84" s="20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/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16"/>
    </row>
    <row r="85" spans="1:29" s="15" customFormat="1" ht="17.25" customHeight="1">
      <c r="A85" s="178"/>
      <c r="B85" s="21" t="s">
        <v>106</v>
      </c>
      <c r="C85" s="24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/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16"/>
    </row>
    <row r="86" spans="1:29" s="15" customFormat="1" ht="17.25" customHeight="1">
      <c r="A86" s="173" t="s">
        <v>108</v>
      </c>
      <c r="B86" s="21" t="s">
        <v>109</v>
      </c>
      <c r="C86" s="24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/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16"/>
    </row>
    <row r="87" spans="1:29" s="15" customFormat="1" ht="17.25" customHeight="1">
      <c r="A87" s="173"/>
      <c r="B87" s="21" t="s">
        <v>111</v>
      </c>
      <c r="C87" s="24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/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16"/>
    </row>
    <row r="88" spans="1:29" s="15" customFormat="1" ht="17.25" customHeight="1">
      <c r="A88" s="173"/>
      <c r="B88" s="21" t="s">
        <v>113</v>
      </c>
      <c r="C88" s="24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/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16"/>
    </row>
    <row r="89" spans="1:29" s="15" customFormat="1" ht="17.25" customHeight="1">
      <c r="A89" s="173"/>
      <c r="B89" s="21" t="s">
        <v>226</v>
      </c>
      <c r="C89" s="24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/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16"/>
    </row>
    <row r="90" spans="1:29" s="15" customFormat="1" ht="17.25" customHeight="1">
      <c r="A90" s="203" t="s">
        <v>116</v>
      </c>
      <c r="B90" s="21" t="s">
        <v>227</v>
      </c>
      <c r="C90" s="24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/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16"/>
    </row>
    <row r="91" spans="1:29" s="15" customFormat="1" ht="17.25" customHeight="1">
      <c r="A91" s="203"/>
      <c r="B91" s="21" t="s">
        <v>228</v>
      </c>
      <c r="C91" s="24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/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16"/>
    </row>
    <row r="92" spans="1:29" s="15" customFormat="1" ht="17.25" customHeight="1">
      <c r="A92" s="203"/>
      <c r="B92" s="21" t="s">
        <v>118</v>
      </c>
      <c r="C92" s="24" t="s">
        <v>16</v>
      </c>
      <c r="D92" s="117">
        <f ca="1">OFFSET($H92,0,MONTH(封面!$G$13)-1,)</f>
        <v>1088339.49</v>
      </c>
      <c r="E92" s="117">
        <f ca="1">OFFSET($H92,0,MONTH(封面!$G$13)-1,)-OFFSET('2018预算管理费用'!$H92,0,MONTH(封面!$G$13)-1,)</f>
        <v>1088339.49</v>
      </c>
      <c r="F92" s="117">
        <f ca="1">+SUM(OFFSET($H92,0,0,1,MONTH(封面!$G$13)))</f>
        <v>1088339.49</v>
      </c>
      <c r="G92" s="117"/>
      <c r="H92" s="117">
        <v>1088339.49</v>
      </c>
      <c r="I92" s="117">
        <v>1164346.3700000001</v>
      </c>
      <c r="J92" s="117">
        <v>1575172</v>
      </c>
      <c r="K92" s="117">
        <v>1536785.2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5364643.0600000005</v>
      </c>
      <c r="U92" s="138"/>
    </row>
    <row r="93" spans="1:29" s="31" customFormat="1" ht="15" customHeight="1">
      <c r="A93" s="177" t="s">
        <v>119</v>
      </c>
      <c r="B93" s="177"/>
      <c r="C93" s="177"/>
      <c r="D93" s="118">
        <f ca="1">SUM(D6:D92)</f>
        <v>3878744.1099999994</v>
      </c>
      <c r="E93" s="118">
        <f t="shared" ref="E93:T93" ca="1" si="2">SUM(E6:E92)</f>
        <v>3878744.1099999994</v>
      </c>
      <c r="F93" s="118">
        <f ca="1">SUM(F6:F92)</f>
        <v>3878744.1099999994</v>
      </c>
      <c r="G93" s="118">
        <f t="shared" si="2"/>
        <v>0</v>
      </c>
      <c r="H93" s="118">
        <f>SUM(H6:H92)</f>
        <v>3878744.1099999994</v>
      </c>
      <c r="I93" s="118">
        <v>3521396.48</v>
      </c>
      <c r="J93" s="118">
        <v>4497227.18</v>
      </c>
      <c r="K93" s="118">
        <v>4197363.919999999</v>
      </c>
      <c r="L93" s="118">
        <f t="shared" si="2"/>
        <v>0</v>
      </c>
      <c r="M93" s="118">
        <f>SUM(M6:M92)</f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16094731.689999999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2" t="s">
        <v>258</v>
      </c>
      <c r="B94" s="172"/>
      <c r="C94" s="172"/>
      <c r="D94" s="117"/>
      <c r="E94" s="117"/>
      <c r="F94" s="117"/>
      <c r="G94" s="117"/>
      <c r="H94" s="117">
        <v>0</v>
      </c>
      <c r="I94" s="117">
        <v>0</v>
      </c>
      <c r="J94" s="117">
        <v>0</v>
      </c>
      <c r="K94" s="117">
        <v>0</v>
      </c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2" t="s">
        <v>229</v>
      </c>
      <c r="B95" s="172"/>
      <c r="C95" s="172"/>
      <c r="D95" s="117">
        <f ca="1">+D93</f>
        <v>3878744.1099999994</v>
      </c>
      <c r="E95" s="117">
        <f ca="1">+E93</f>
        <v>3878744.1099999994</v>
      </c>
      <c r="F95" s="117">
        <f ca="1">+F93</f>
        <v>3878744.1099999994</v>
      </c>
      <c r="G95" s="117"/>
      <c r="H95" s="117">
        <f t="shared" ref="H95:L95" si="3">+H93</f>
        <v>3878744.1099999994</v>
      </c>
      <c r="I95" s="117">
        <f t="shared" si="3"/>
        <v>3521396.48</v>
      </c>
      <c r="J95" s="117">
        <f t="shared" si="3"/>
        <v>4497227.18</v>
      </c>
      <c r="K95" s="117">
        <f t="shared" si="3"/>
        <v>4197363.919999999</v>
      </c>
      <c r="L95" s="117">
        <f t="shared" si="3"/>
        <v>0</v>
      </c>
      <c r="M95" s="117">
        <f t="shared" ref="M95:O95" si="4">+M93</f>
        <v>0</v>
      </c>
      <c r="N95" s="117">
        <f t="shared" si="4"/>
        <v>0</v>
      </c>
      <c r="O95" s="117">
        <f t="shared" si="4"/>
        <v>0</v>
      </c>
      <c r="P95" s="117">
        <f>+P93</f>
        <v>0</v>
      </c>
      <c r="Q95" s="117">
        <f>+Q93</f>
        <v>0</v>
      </c>
      <c r="R95" s="117">
        <f>+R93</f>
        <v>0</v>
      </c>
      <c r="S95" s="117">
        <f>+S93</f>
        <v>0</v>
      </c>
      <c r="T95" s="118">
        <f t="shared" si="1"/>
        <v>16094731.689999998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2" t="s">
        <v>120</v>
      </c>
      <c r="B96" s="172"/>
      <c r="C96" s="172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>
        <v>0</v>
      </c>
      <c r="S96" s="117">
        <v>0</v>
      </c>
      <c r="T96" s="118">
        <f>SUM(H96:S96)</f>
        <v>0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ht="15" customHeight="1">
      <c r="A97" s="172" t="s">
        <v>239</v>
      </c>
      <c r="B97" s="172"/>
      <c r="C97" s="172"/>
      <c r="D97" s="117"/>
      <c r="E97" s="119"/>
      <c r="F97" s="117"/>
      <c r="G97" s="119"/>
      <c r="H97" s="117">
        <v>0</v>
      </c>
      <c r="I97" s="117">
        <v>0</v>
      </c>
      <c r="J97" s="117">
        <v>0</v>
      </c>
      <c r="K97" s="117">
        <v>0</v>
      </c>
      <c r="L97" s="117"/>
      <c r="M97" s="117"/>
      <c r="N97" s="117"/>
      <c r="O97" s="117"/>
      <c r="P97" s="117"/>
      <c r="Q97" s="117"/>
      <c r="R97" s="117"/>
      <c r="S97" s="117"/>
      <c r="T97" s="118">
        <f t="shared" si="1"/>
        <v>0</v>
      </c>
      <c r="U97" s="84"/>
    </row>
    <row r="98" spans="1:21" s="31" customFormat="1">
      <c r="A98" s="71"/>
      <c r="B98" s="71"/>
      <c r="C98" s="31" t="s">
        <v>122</v>
      </c>
      <c r="D98" s="120">
        <f ca="1">D93-SUM(D94:D97)</f>
        <v>0</v>
      </c>
      <c r="E98" s="121"/>
      <c r="F98" s="120">
        <f ca="1">F93-SUM(F94:F97)</f>
        <v>0</v>
      </c>
      <c r="G98" s="121"/>
      <c r="H98" s="120">
        <f>H93-SUM(H94:H97)</f>
        <v>0</v>
      </c>
      <c r="I98" s="120">
        <f t="shared" ref="I98:T98" si="5">I93-SUM(I94:I97)</f>
        <v>0</v>
      </c>
      <c r="J98" s="120">
        <f t="shared" si="5"/>
        <v>0</v>
      </c>
      <c r="K98" s="120">
        <f>K93-SUM(K94:K97)</f>
        <v>0</v>
      </c>
      <c r="L98" s="120">
        <f t="shared" si="5"/>
        <v>0</v>
      </c>
      <c r="M98" s="120">
        <f t="shared" si="5"/>
        <v>0</v>
      </c>
      <c r="N98" s="120">
        <f t="shared" si="5"/>
        <v>0</v>
      </c>
      <c r="O98" s="120">
        <f t="shared" si="5"/>
        <v>0</v>
      </c>
      <c r="P98" s="120">
        <f t="shared" si="5"/>
        <v>0</v>
      </c>
      <c r="Q98" s="120">
        <f t="shared" si="5"/>
        <v>0</v>
      </c>
      <c r="R98" s="120">
        <f t="shared" si="5"/>
        <v>0</v>
      </c>
      <c r="S98" s="120">
        <f t="shared" si="5"/>
        <v>0</v>
      </c>
      <c r="T98" s="120">
        <f t="shared" si="5"/>
        <v>0</v>
      </c>
      <c r="U98" s="113"/>
    </row>
    <row r="99" spans="1:21">
      <c r="G99" s="33"/>
    </row>
    <row r="100" spans="1:21">
      <c r="I100" s="33"/>
    </row>
    <row r="101" spans="1:21">
      <c r="F101" s="71"/>
    </row>
  </sheetData>
  <autoFilter ref="A5:T100"/>
  <customSheetViews>
    <customSheetView guid="{D3A5671A-05DC-4910-85B5-90185A43D1DA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1"/>
      <headerFooter alignWithMargins="0"/>
      <autoFilter ref="A5:T98"/>
    </customSheetView>
    <customSheetView guid="{5B69994B-EA13-486B-ABC6-63CDC6137C88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2"/>
      <headerFooter alignWithMargins="0"/>
      <autoFilter ref="A5:T98"/>
    </customSheetView>
    <customSheetView guid="{4E293143-9CC2-4B82-B20E-97F0D9DBBB34}" showAutoFilter="1" state="hidden">
      <pane xSplit="3" ySplit="5" topLeftCell="G27" activePane="bottomRight" state="frozen"/>
      <selection pane="bottomRight" activeCell="H76" sqref="H76"/>
      <pageMargins left="0.75" right="0.75" top="1" bottom="1" header="0.5" footer="0.5"/>
      <pageSetup paperSize="9" orientation="portrait" verticalDpi="1200" r:id="rId3"/>
      <headerFooter alignWithMargins="0"/>
      <autoFilter ref="A5:T98"/>
    </customSheetView>
    <customSheetView guid="{663DC3F3-CE8C-4451-8BFF-91872309D7CA}" showAutoFilter="1">
      <pane xSplit="3" ySplit="5" topLeftCell="J63" activePane="bottomRight" state="frozen"/>
      <selection pane="bottomRight" activeCell="J99" sqref="J99"/>
      <pageMargins left="0.75" right="0.75" top="1" bottom="1" header="0.5" footer="0.5"/>
      <pageSetup paperSize="9" orientation="portrait" verticalDpi="1200" r:id="rId4"/>
      <headerFooter alignWithMargins="0"/>
      <autoFilter ref="A5:T98"/>
    </customSheetView>
    <customSheetView guid="{83FC79E5-2621-4A43-B3FB-A097A1388D8A}" showAutoFilter="1">
      <pane xSplit="3" ySplit="5" topLeftCell="F12" activePane="bottomRight" state="frozen"/>
      <selection pane="bottomRight" activeCell="U80" sqref="U80"/>
      <pageMargins left="0.75" right="0.75" top="1" bottom="1" header="0.5" footer="0.5"/>
      <pageSetup paperSize="9" orientation="portrait" verticalDpi="1200" r:id="rId5"/>
      <headerFooter alignWithMargins="0"/>
      <autoFilter ref="A5:T98"/>
    </customSheetView>
    <customSheetView guid="{2BEAD394-976D-4730-A0A0-6B9EA477FA68}" showAutoFilter="1">
      <pane xSplit="3" ySplit="5" topLeftCell="H75" activePane="bottomRight" state="frozen"/>
      <selection pane="bottomRight" activeCell="L3" sqref="L3"/>
      <pageMargins left="0.75" right="0.75" top="1" bottom="1" header="0.5" footer="0.5"/>
      <pageSetup paperSize="9" orientation="portrait" verticalDpi="1200" r:id="rId6"/>
      <headerFooter alignWithMargins="0"/>
      <autoFilter ref="A5:T98"/>
    </customSheetView>
    <customSheetView guid="{4948553E-BE76-402B-BAA8-3966B343194D}" showAutoFilter="1">
      <pane xSplit="3" ySplit="5" topLeftCell="D83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  <autoFilter ref="A5:T98"/>
    </customSheetView>
    <customSheetView guid="{F490C797-EFD5-4E75-944C-CCCAD3866D0C}" showAutoFilter="1">
      <pane xSplit="3" ySplit="5" topLeftCell="M89" activePane="bottomRight" state="frozen"/>
      <selection pane="bottomRight" activeCell="R95" sqref="R95"/>
      <pageMargins left="0.75" right="0.75" top="1" bottom="1" header="0.5" footer="0.5"/>
      <pageSetup paperSize="9" orientation="portrait" verticalDpi="1200" r:id="rId8"/>
      <headerFooter alignWithMargins="0"/>
      <autoFilter ref="A5:T98"/>
    </customSheetView>
    <customSheetView guid="{35971C6B-DC11-492B-B782-2EF173FCC689}" showAutoFilter="1">
      <pane xSplit="3" ySplit="5" topLeftCell="D6" activePane="bottomRight" state="frozen"/>
      <selection pane="bottomRight" activeCell="D6" sqref="D6:G6"/>
      <pageMargins left="0.75" right="0.75" top="1" bottom="1" header="0.5" footer="0.5"/>
      <pageSetup paperSize="9" orientation="portrait" verticalDpi="1200" r:id="rId9"/>
      <headerFooter alignWithMargins="0"/>
      <autoFilter ref="A5:T98"/>
    </customSheetView>
    <customSheetView guid="{E9E4B59B-7C94-4F13-A87E-91DFE81D681A}" showAutoFilter="1">
      <pane xSplit="3" ySplit="5" topLeftCell="H80" activePane="bottomRight" state="frozen"/>
      <selection pane="bottomRight" activeCell="S93" sqref="S93"/>
      <pageMargins left="0.75" right="0.75" top="1" bottom="1" header="0.5" footer="0.5"/>
      <pageSetup paperSize="9" orientation="portrait" verticalDpi="1200" r:id="rId10"/>
      <headerFooter alignWithMargins="0"/>
      <autoFilter ref="A5:T98"/>
    </customSheetView>
    <customSheetView guid="{69310E7E-E840-482D-9BDC-79B86B058589}" showAutoFilter="1" state="hidden">
      <pane xSplit="3" ySplit="5" topLeftCell="D78" activePane="bottomRight" state="frozen"/>
      <selection pane="bottomRight" activeCell="H95" sqref="H95"/>
      <pageMargins left="0.75" right="0.75" top="1" bottom="1" header="0.5" footer="0.5"/>
      <pageSetup paperSize="9" orientation="portrait" verticalDpi="1200" r:id="rId11"/>
      <headerFooter alignWithMargins="0"/>
      <autoFilter ref="A5:T98"/>
    </customSheetView>
  </customSheetViews>
  <mergeCells count="39">
    <mergeCell ref="A1:N1"/>
    <mergeCell ref="A4:A5"/>
    <mergeCell ref="B4:B5"/>
    <mergeCell ref="C4:C5"/>
    <mergeCell ref="D4:E4"/>
    <mergeCell ref="F4:G4"/>
    <mergeCell ref="H4:S4"/>
    <mergeCell ref="A41:A48"/>
    <mergeCell ref="B44:B45"/>
    <mergeCell ref="T4:T5"/>
    <mergeCell ref="U4:U5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90:A92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80:A85"/>
    <mergeCell ref="B82:B84"/>
    <mergeCell ref="A86:A89"/>
    <mergeCell ref="A93:C93"/>
    <mergeCell ref="A94:C94"/>
    <mergeCell ref="A95:C95"/>
    <mergeCell ref="A96:C96"/>
    <mergeCell ref="A97:C97"/>
  </mergeCells>
  <phoneticPr fontId="10" type="noConversion"/>
  <conditionalFormatting sqref="U34:XFD34 A34:C34">
    <cfRule type="cellIs" dxfId="1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66" activePane="bottomRight" state="frozen"/>
      <selection activeCell="D100" sqref="D100"/>
      <selection pane="topRight" activeCell="D100" sqref="D100"/>
      <selection pane="bottomLeft" activeCell="D100" sqref="D100"/>
      <selection pane="bottomRight" activeCell="H96" sqref="H96:S96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80"/>
      <c r="O3" s="80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528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282</v>
      </c>
      <c r="E5" s="81" t="s">
        <v>283</v>
      </c>
      <c r="F5" s="81" t="s">
        <v>282</v>
      </c>
      <c r="G5" s="81" t="s">
        <v>283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91" t="s">
        <v>286</v>
      </c>
      <c r="B6" s="179" t="s">
        <v>287</v>
      </c>
      <c r="C6" s="16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8" t="s">
        <v>533</v>
      </c>
      <c r="U6" s="90"/>
    </row>
    <row r="7" spans="1:21" s="15" customFormat="1">
      <c r="A7" s="192"/>
      <c r="B7" s="204"/>
      <c r="C7" s="16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8">
        <f t="shared" ref="T7:T70" si="0">SUM(H7:S7)</f>
        <v>0</v>
      </c>
      <c r="U7" s="90"/>
    </row>
    <row r="8" spans="1:21" s="15" customFormat="1">
      <c r="A8" s="192"/>
      <c r="B8" s="60" t="s">
        <v>289</v>
      </c>
      <c r="C8" s="16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8">
        <f t="shared" si="0"/>
        <v>0</v>
      </c>
      <c r="U8" s="90"/>
    </row>
    <row r="9" spans="1:21" s="15" customFormat="1">
      <c r="A9" s="192"/>
      <c r="B9" s="60" t="s">
        <v>290</v>
      </c>
      <c r="C9" s="16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8">
        <f t="shared" si="0"/>
        <v>0</v>
      </c>
      <c r="U9" s="90"/>
    </row>
    <row r="10" spans="1:21" s="15" customFormat="1">
      <c r="A10" s="192"/>
      <c r="B10" s="179" t="s">
        <v>291</v>
      </c>
      <c r="C10" s="16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8">
        <f t="shared" si="0"/>
        <v>0</v>
      </c>
      <c r="U10" s="90"/>
    </row>
    <row r="11" spans="1:21" s="15" customFormat="1">
      <c r="A11" s="192"/>
      <c r="B11" s="180"/>
      <c r="C11" s="20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8">
        <f t="shared" si="0"/>
        <v>0</v>
      </c>
      <c r="U11" s="90"/>
    </row>
    <row r="12" spans="1:21" s="15" customFormat="1">
      <c r="A12" s="192"/>
      <c r="B12" s="180"/>
      <c r="C12" s="16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8">
        <f t="shared" si="0"/>
        <v>0</v>
      </c>
      <c r="U12" s="90"/>
    </row>
    <row r="13" spans="1:21" s="15" customFormat="1">
      <c r="A13" s="192"/>
      <c r="B13" s="180"/>
      <c r="C13" s="20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8">
        <f t="shared" si="0"/>
        <v>0</v>
      </c>
      <c r="U13" s="90"/>
    </row>
    <row r="14" spans="1:21" s="15" customFormat="1">
      <c r="A14" s="192"/>
      <c r="B14" s="180"/>
      <c r="C14" s="16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8">
        <f t="shared" si="0"/>
        <v>0</v>
      </c>
      <c r="U14" s="90"/>
    </row>
    <row r="15" spans="1:21" s="15" customFormat="1">
      <c r="A15" s="192"/>
      <c r="B15" s="180"/>
      <c r="C15" s="20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8">
        <f t="shared" si="0"/>
        <v>0</v>
      </c>
      <c r="U15" s="90"/>
    </row>
    <row r="16" spans="1:21" s="15" customFormat="1">
      <c r="A16" s="192"/>
      <c r="B16" s="180"/>
      <c r="C16" s="20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8">
        <f t="shared" si="0"/>
        <v>0</v>
      </c>
      <c r="U16" s="90"/>
    </row>
    <row r="17" spans="1:21" s="15" customFormat="1">
      <c r="A17" s="192"/>
      <c r="B17" s="180"/>
      <c r="C17" s="20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8">
        <f t="shared" si="0"/>
        <v>0</v>
      </c>
      <c r="U17" s="90"/>
    </row>
    <row r="18" spans="1:21" s="15" customFormat="1">
      <c r="A18" s="192"/>
      <c r="B18" s="181"/>
      <c r="C18" s="20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8">
        <f t="shared" si="0"/>
        <v>0</v>
      </c>
      <c r="U18" s="90"/>
    </row>
    <row r="19" spans="1:21" s="15" customFormat="1" ht="24">
      <c r="A19" s="192"/>
      <c r="B19" s="21" t="s">
        <v>292</v>
      </c>
      <c r="C19" s="20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8">
        <f t="shared" si="0"/>
        <v>0</v>
      </c>
      <c r="U19" s="90"/>
    </row>
    <row r="20" spans="1:21" s="15" customFormat="1">
      <c r="A20" s="192"/>
      <c r="B20" s="60" t="s">
        <v>293</v>
      </c>
      <c r="C20" s="16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8">
        <f t="shared" si="0"/>
        <v>0</v>
      </c>
      <c r="U20" s="90"/>
    </row>
    <row r="21" spans="1:21" s="15" customFormat="1">
      <c r="A21" s="192"/>
      <c r="B21" s="60" t="s">
        <v>294</v>
      </c>
      <c r="C21" s="16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8">
        <f t="shared" si="0"/>
        <v>0</v>
      </c>
      <c r="U21" s="90"/>
    </row>
    <row r="22" spans="1:21" s="15" customFormat="1">
      <c r="A22" s="192"/>
      <c r="B22" s="179" t="s">
        <v>295</v>
      </c>
      <c r="C22" s="20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8">
        <f t="shared" si="0"/>
        <v>0</v>
      </c>
      <c r="U22" s="90"/>
    </row>
    <row r="23" spans="1:21" s="15" customFormat="1">
      <c r="A23" s="192"/>
      <c r="B23" s="180"/>
      <c r="C23" s="20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8">
        <f t="shared" si="0"/>
        <v>0</v>
      </c>
      <c r="U23" s="90"/>
    </row>
    <row r="24" spans="1:21" s="15" customFormat="1">
      <c r="A24" s="192"/>
      <c r="B24" s="180"/>
      <c r="C24" s="20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8">
        <f t="shared" si="0"/>
        <v>0</v>
      </c>
      <c r="U24" s="90"/>
    </row>
    <row r="25" spans="1:21" s="15" customFormat="1">
      <c r="A25" s="192"/>
      <c r="B25" s="180"/>
      <c r="C25" s="20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8">
        <f t="shared" si="0"/>
        <v>0</v>
      </c>
      <c r="U25" s="90"/>
    </row>
    <row r="26" spans="1:21" s="15" customFormat="1">
      <c r="A26" s="192"/>
      <c r="B26" s="181"/>
      <c r="C26" s="20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8">
        <f t="shared" si="0"/>
        <v>0</v>
      </c>
      <c r="U26" s="90"/>
    </row>
    <row r="27" spans="1:21" s="15" customFormat="1">
      <c r="A27" s="192"/>
      <c r="B27" s="60" t="s">
        <v>296</v>
      </c>
      <c r="C27" s="16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8">
        <f t="shared" si="0"/>
        <v>0</v>
      </c>
      <c r="U27" s="90"/>
    </row>
    <row r="28" spans="1:21" s="15" customFormat="1" ht="14.25" customHeight="1">
      <c r="A28" s="193" t="s">
        <v>297</v>
      </c>
      <c r="B28" s="179" t="s">
        <v>298</v>
      </c>
      <c r="C28" s="20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8">
        <f t="shared" si="0"/>
        <v>0</v>
      </c>
      <c r="U28" s="90"/>
    </row>
    <row r="29" spans="1:21" s="15" customFormat="1" ht="24">
      <c r="A29" s="194"/>
      <c r="B29" s="181"/>
      <c r="C29" s="16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8">
        <f t="shared" si="0"/>
        <v>0</v>
      </c>
      <c r="U29" s="90"/>
    </row>
    <row r="30" spans="1:21" s="15" customFormat="1">
      <c r="A30" s="194"/>
      <c r="B30" s="21" t="s">
        <v>299</v>
      </c>
      <c r="C30" s="20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8">
        <f t="shared" si="0"/>
        <v>0</v>
      </c>
      <c r="U30" s="90"/>
    </row>
    <row r="31" spans="1:21" s="15" customFormat="1">
      <c r="A31" s="194"/>
      <c r="B31" s="179" t="s">
        <v>300</v>
      </c>
      <c r="C31" s="20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8">
        <f t="shared" si="0"/>
        <v>0</v>
      </c>
      <c r="U31" s="90"/>
    </row>
    <row r="32" spans="1:21" s="15" customFormat="1">
      <c r="A32" s="194"/>
      <c r="B32" s="180"/>
      <c r="C32" s="20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8">
        <f t="shared" si="0"/>
        <v>0</v>
      </c>
      <c r="U32" s="90"/>
    </row>
    <row r="33" spans="1:21" s="15" customFormat="1">
      <c r="A33" s="194"/>
      <c r="B33" s="181"/>
      <c r="C33" s="16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8">
        <f t="shared" si="0"/>
        <v>0</v>
      </c>
      <c r="U33" s="90"/>
    </row>
    <row r="34" spans="1:21" s="15" customFormat="1">
      <c r="A34" s="194"/>
      <c r="B34" s="179" t="s">
        <v>301</v>
      </c>
      <c r="C34" s="20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8">
        <f t="shared" si="0"/>
        <v>0</v>
      </c>
      <c r="U34" s="90"/>
    </row>
    <row r="35" spans="1:21" s="15" customFormat="1">
      <c r="A35" s="194"/>
      <c r="B35" s="181"/>
      <c r="C35" s="20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8">
        <f t="shared" si="0"/>
        <v>0</v>
      </c>
      <c r="U35" s="90"/>
    </row>
    <row r="36" spans="1:21" s="15" customFormat="1">
      <c r="A36" s="194"/>
      <c r="B36" s="21" t="s">
        <v>302</v>
      </c>
      <c r="C36" s="20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8">
        <f t="shared" si="0"/>
        <v>0</v>
      </c>
      <c r="U36" s="90"/>
    </row>
    <row r="37" spans="1:21" s="15" customFormat="1" ht="24">
      <c r="A37" s="194"/>
      <c r="B37" s="21" t="s">
        <v>303</v>
      </c>
      <c r="C37" s="20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8">
        <f t="shared" si="0"/>
        <v>0</v>
      </c>
      <c r="U37" s="90"/>
    </row>
    <row r="38" spans="1:21" s="15" customFormat="1">
      <c r="A38" s="194"/>
      <c r="B38" s="179" t="s">
        <v>304</v>
      </c>
      <c r="C38" s="20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8">
        <f t="shared" si="0"/>
        <v>0</v>
      </c>
      <c r="U38" s="90"/>
    </row>
    <row r="39" spans="1:21" s="15" customFormat="1">
      <c r="A39" s="194"/>
      <c r="B39" s="181"/>
      <c r="C39" s="20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8">
        <f t="shared" si="0"/>
        <v>0</v>
      </c>
      <c r="U39" s="90"/>
    </row>
    <row r="40" spans="1:21" s="15" customFormat="1" ht="24">
      <c r="A40" s="194"/>
      <c r="B40" s="21" t="s">
        <v>45</v>
      </c>
      <c r="C40" s="20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8">
        <f t="shared" si="0"/>
        <v>0</v>
      </c>
      <c r="U40" s="90"/>
    </row>
    <row r="41" spans="1:21" s="15" customFormat="1" ht="14.25" customHeight="1">
      <c r="A41" s="182" t="s">
        <v>47</v>
      </c>
      <c r="B41" s="22" t="s">
        <v>305</v>
      </c>
      <c r="C41" s="16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8">
        <f t="shared" si="0"/>
        <v>0</v>
      </c>
      <c r="U41" s="90"/>
    </row>
    <row r="42" spans="1:21" s="15" customFormat="1" ht="24">
      <c r="A42" s="183"/>
      <c r="B42" s="60" t="s">
        <v>306</v>
      </c>
      <c r="C42" s="23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8">
        <f t="shared" si="0"/>
        <v>0</v>
      </c>
      <c r="U42" s="90"/>
    </row>
    <row r="43" spans="1:21" s="15" customFormat="1">
      <c r="A43" s="183"/>
      <c r="B43" s="60" t="s">
        <v>307</v>
      </c>
      <c r="C43" s="23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8">
        <f t="shared" si="0"/>
        <v>0</v>
      </c>
      <c r="U43" s="90"/>
    </row>
    <row r="44" spans="1:21" s="15" customFormat="1">
      <c r="A44" s="183"/>
      <c r="B44" s="179" t="s">
        <v>308</v>
      </c>
      <c r="C44" s="23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8">
        <f t="shared" si="0"/>
        <v>0</v>
      </c>
      <c r="U44" s="90"/>
    </row>
    <row r="45" spans="1:21" s="15" customFormat="1">
      <c r="A45" s="183"/>
      <c r="B45" s="181"/>
      <c r="C45" s="23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8">
        <f t="shared" si="0"/>
        <v>0</v>
      </c>
      <c r="U45" s="90"/>
    </row>
    <row r="46" spans="1:21" s="15" customFormat="1" ht="24">
      <c r="A46" s="183"/>
      <c r="B46" s="21" t="s">
        <v>310</v>
      </c>
      <c r="C46" s="24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8">
        <f t="shared" si="0"/>
        <v>0</v>
      </c>
      <c r="U46" s="90"/>
    </row>
    <row r="47" spans="1:21" s="15" customFormat="1" ht="24">
      <c r="A47" s="183"/>
      <c r="B47" s="21" t="s">
        <v>311</v>
      </c>
      <c r="C47" s="24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8">
        <f t="shared" si="0"/>
        <v>0</v>
      </c>
      <c r="U47" s="90"/>
    </row>
    <row r="48" spans="1:21" s="15" customFormat="1">
      <c r="A48" s="183"/>
      <c r="B48" s="60" t="s">
        <v>312</v>
      </c>
      <c r="C48" s="23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8">
        <f t="shared" si="0"/>
        <v>0</v>
      </c>
      <c r="U48" s="90"/>
    </row>
    <row r="49" spans="1:21" s="15" customFormat="1" ht="14.25" customHeight="1">
      <c r="A49" s="184" t="s">
        <v>313</v>
      </c>
      <c r="B49" s="185" t="s">
        <v>314</v>
      </c>
      <c r="C49" s="24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8">
        <f t="shared" si="0"/>
        <v>0</v>
      </c>
      <c r="U49" s="90"/>
    </row>
    <row r="50" spans="1:21" s="15" customFormat="1">
      <c r="A50" s="184"/>
      <c r="B50" s="186"/>
      <c r="C50" s="24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8">
        <f t="shared" si="0"/>
        <v>0</v>
      </c>
      <c r="U50" s="90"/>
    </row>
    <row r="51" spans="1:21" s="15" customFormat="1">
      <c r="A51" s="184"/>
      <c r="B51" s="187"/>
      <c r="C51" s="24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8">
        <f t="shared" si="0"/>
        <v>0</v>
      </c>
      <c r="U51" s="90"/>
    </row>
    <row r="52" spans="1:21" s="15" customFormat="1">
      <c r="A52" s="184"/>
      <c r="B52" s="179" t="s">
        <v>315</v>
      </c>
      <c r="C52" s="24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8">
        <f t="shared" si="0"/>
        <v>0</v>
      </c>
      <c r="U52" s="90"/>
    </row>
    <row r="53" spans="1:21" s="15" customFormat="1" ht="24">
      <c r="A53" s="184"/>
      <c r="B53" s="180"/>
      <c r="C53" s="24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8">
        <f t="shared" si="0"/>
        <v>0</v>
      </c>
      <c r="U53" s="90"/>
    </row>
    <row r="54" spans="1:21" s="15" customFormat="1">
      <c r="A54" s="184"/>
      <c r="B54" s="181"/>
      <c r="C54" s="24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8">
        <f t="shared" si="0"/>
        <v>0</v>
      </c>
      <c r="U54" s="90"/>
    </row>
    <row r="55" spans="1:21" s="15" customFormat="1">
      <c r="A55" s="184"/>
      <c r="B55" s="25" t="s">
        <v>316</v>
      </c>
      <c r="C55" s="24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8">
        <f t="shared" si="0"/>
        <v>0</v>
      </c>
      <c r="U55" s="90"/>
    </row>
    <row r="56" spans="1:21" s="15" customFormat="1">
      <c r="A56" s="184"/>
      <c r="B56" s="25" t="s">
        <v>317</v>
      </c>
      <c r="C56" s="24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8">
        <f t="shared" si="0"/>
        <v>0</v>
      </c>
      <c r="U56" s="90"/>
    </row>
    <row r="57" spans="1:21" s="15" customFormat="1" ht="14.25" customHeight="1">
      <c r="A57" s="188" t="s">
        <v>318</v>
      </c>
      <c r="B57" s="21" t="s">
        <v>319</v>
      </c>
      <c r="C57" s="24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8">
        <f t="shared" si="0"/>
        <v>0</v>
      </c>
      <c r="U57" s="90"/>
    </row>
    <row r="58" spans="1:21" s="15" customFormat="1" ht="24">
      <c r="A58" s="188"/>
      <c r="B58" s="59" t="s">
        <v>320</v>
      </c>
      <c r="C58" s="24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8">
        <f t="shared" si="0"/>
        <v>0</v>
      </c>
      <c r="U58" s="90"/>
    </row>
    <row r="59" spans="1:21" s="15" customFormat="1">
      <c r="A59" s="188"/>
      <c r="B59" s="185" t="s">
        <v>321</v>
      </c>
      <c r="C59" s="24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8">
        <f t="shared" si="0"/>
        <v>0</v>
      </c>
      <c r="U59" s="90"/>
    </row>
    <row r="60" spans="1:21" s="15" customFormat="1">
      <c r="A60" s="188"/>
      <c r="B60" s="187"/>
      <c r="C60" s="24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8">
        <f t="shared" si="0"/>
        <v>0</v>
      </c>
      <c r="U60" s="90"/>
    </row>
    <row r="61" spans="1:21" s="15" customFormat="1" ht="24">
      <c r="A61" s="188"/>
      <c r="B61" s="25" t="s">
        <v>322</v>
      </c>
      <c r="C61" s="24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8">
        <f t="shared" si="0"/>
        <v>0</v>
      </c>
      <c r="U61" s="90"/>
    </row>
    <row r="62" spans="1:21" s="15" customFormat="1" ht="24">
      <c r="A62" s="188"/>
      <c r="B62" s="21" t="s">
        <v>323</v>
      </c>
      <c r="C62" s="24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8">
        <f t="shared" si="0"/>
        <v>0</v>
      </c>
      <c r="U62" s="90"/>
    </row>
    <row r="63" spans="1:21" s="15" customFormat="1" ht="14.25" customHeight="1">
      <c r="A63" s="189" t="s">
        <v>324</v>
      </c>
      <c r="B63" s="27" t="s">
        <v>325</v>
      </c>
      <c r="C63" s="24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8">
        <f t="shared" si="0"/>
        <v>0</v>
      </c>
      <c r="U63" s="90"/>
    </row>
    <row r="64" spans="1:21" s="15" customFormat="1">
      <c r="A64" s="189"/>
      <c r="B64" s="27" t="s">
        <v>326</v>
      </c>
      <c r="C64" s="24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8">
        <f t="shared" si="0"/>
        <v>0</v>
      </c>
      <c r="U64" s="90"/>
    </row>
    <row r="65" spans="1:21" s="15" customFormat="1">
      <c r="A65" s="189"/>
      <c r="B65" s="27" t="s">
        <v>327</v>
      </c>
      <c r="C65" s="24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8">
        <f t="shared" si="0"/>
        <v>0</v>
      </c>
      <c r="U65" s="90"/>
    </row>
    <row r="66" spans="1:21" s="15" customFormat="1" ht="24">
      <c r="A66" s="189"/>
      <c r="B66" s="27" t="s">
        <v>328</v>
      </c>
      <c r="C66" s="24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8">
        <f t="shared" si="0"/>
        <v>0</v>
      </c>
      <c r="U66" s="90"/>
    </row>
    <row r="67" spans="1:21" s="15" customFormat="1">
      <c r="A67" s="189"/>
      <c r="B67" s="27" t="s">
        <v>329</v>
      </c>
      <c r="C67" s="24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8">
        <f t="shared" si="0"/>
        <v>0</v>
      </c>
      <c r="U67" s="90"/>
    </row>
    <row r="68" spans="1:21" s="15" customFormat="1">
      <c r="A68" s="189"/>
      <c r="B68" s="185" t="s">
        <v>330</v>
      </c>
      <c r="C68" s="24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8">
        <f t="shared" si="0"/>
        <v>0</v>
      </c>
      <c r="U68" s="90"/>
    </row>
    <row r="69" spans="1:21" s="15" customFormat="1">
      <c r="A69" s="189"/>
      <c r="B69" s="187"/>
      <c r="C69" s="24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8">
        <f t="shared" si="0"/>
        <v>0</v>
      </c>
      <c r="U69" s="90"/>
    </row>
    <row r="70" spans="1:21" s="15" customFormat="1">
      <c r="A70" s="189"/>
      <c r="B70" s="59" t="s">
        <v>331</v>
      </c>
      <c r="C70" s="23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8">
        <f t="shared" si="0"/>
        <v>0</v>
      </c>
      <c r="U70" s="90"/>
    </row>
    <row r="71" spans="1:21" s="15" customFormat="1" ht="24">
      <c r="A71" s="189"/>
      <c r="B71" s="25" t="s">
        <v>332</v>
      </c>
      <c r="C71" s="24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8">
        <f t="shared" ref="T71:T93" si="1">SUM(H71:S71)</f>
        <v>0</v>
      </c>
      <c r="U71" s="90"/>
    </row>
    <row r="72" spans="1:21" s="15" customFormat="1" ht="24">
      <c r="A72" s="189"/>
      <c r="B72" s="25" t="s">
        <v>333</v>
      </c>
      <c r="C72" s="24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8">
        <f t="shared" si="1"/>
        <v>0</v>
      </c>
      <c r="U72" s="90"/>
    </row>
    <row r="73" spans="1:21" s="15" customFormat="1">
      <c r="A73" s="189"/>
      <c r="B73" s="185" t="s">
        <v>334</v>
      </c>
      <c r="C73" s="24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8">
        <f t="shared" si="1"/>
        <v>0</v>
      </c>
      <c r="U73" s="90"/>
    </row>
    <row r="74" spans="1:21" s="15" customFormat="1">
      <c r="A74" s="189"/>
      <c r="B74" s="187"/>
      <c r="C74" s="28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8">
        <f t="shared" si="1"/>
        <v>0</v>
      </c>
      <c r="U74" s="90"/>
    </row>
    <row r="75" spans="1:21" s="15" customFormat="1" ht="24">
      <c r="A75" s="189"/>
      <c r="B75" s="25" t="s">
        <v>335</v>
      </c>
      <c r="C75" s="24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8">
        <f t="shared" si="1"/>
        <v>0</v>
      </c>
      <c r="U75" s="90"/>
    </row>
    <row r="76" spans="1:21" s="15" customFormat="1" ht="14.25" customHeight="1">
      <c r="A76" s="190" t="s">
        <v>336</v>
      </c>
      <c r="B76" s="60" t="s">
        <v>337</v>
      </c>
      <c r="C76" s="23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8">
        <f t="shared" si="1"/>
        <v>0</v>
      </c>
      <c r="U76" s="90"/>
    </row>
    <row r="77" spans="1:21" s="15" customFormat="1">
      <c r="A77" s="190"/>
      <c r="B77" s="179" t="s">
        <v>338</v>
      </c>
      <c r="C77" s="24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8">
        <f t="shared" si="1"/>
        <v>0</v>
      </c>
      <c r="U77" s="90"/>
    </row>
    <row r="78" spans="1:21" s="15" customFormat="1">
      <c r="A78" s="190"/>
      <c r="B78" s="181"/>
      <c r="C78" s="28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8">
        <f t="shared" si="1"/>
        <v>0</v>
      </c>
      <c r="U78" s="90"/>
    </row>
    <row r="79" spans="1:21" s="15" customFormat="1">
      <c r="A79" s="190"/>
      <c r="B79" s="21" t="s">
        <v>339</v>
      </c>
      <c r="C79" s="24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8">
        <f t="shared" si="1"/>
        <v>0</v>
      </c>
      <c r="U79" s="90"/>
    </row>
    <row r="80" spans="1:21" s="15" customFormat="1" ht="14.25" customHeight="1">
      <c r="A80" s="178" t="s">
        <v>340</v>
      </c>
      <c r="B80" s="21" t="s">
        <v>341</v>
      </c>
      <c r="C80" s="24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8">
        <f t="shared" si="1"/>
        <v>0</v>
      </c>
      <c r="U80" s="90"/>
    </row>
    <row r="81" spans="1:29" s="15" customFormat="1" ht="17.25" customHeight="1">
      <c r="A81" s="178"/>
      <c r="B81" s="21" t="s">
        <v>342</v>
      </c>
      <c r="C81" s="20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8">
        <f t="shared" si="1"/>
        <v>0</v>
      </c>
      <c r="U81" s="90"/>
    </row>
    <row r="82" spans="1:29" s="15" customFormat="1" ht="17.25" customHeight="1">
      <c r="A82" s="178"/>
      <c r="B82" s="179" t="s">
        <v>343</v>
      </c>
      <c r="C82" s="20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8">
        <f t="shared" si="1"/>
        <v>0</v>
      </c>
      <c r="U82" s="90"/>
    </row>
    <row r="83" spans="1:29" s="15" customFormat="1" ht="17.25" customHeight="1">
      <c r="A83" s="178"/>
      <c r="B83" s="180"/>
      <c r="C83" s="20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8">
        <f t="shared" si="1"/>
        <v>0</v>
      </c>
      <c r="U83" s="90"/>
    </row>
    <row r="84" spans="1:29" s="15" customFormat="1" ht="17.25" customHeight="1">
      <c r="A84" s="178"/>
      <c r="B84" s="181"/>
      <c r="C84" s="20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8">
        <f t="shared" si="1"/>
        <v>0</v>
      </c>
      <c r="U84" s="90"/>
    </row>
    <row r="85" spans="1:29" s="15" customFormat="1" ht="17.25" customHeight="1">
      <c r="A85" s="178"/>
      <c r="B85" s="21" t="s">
        <v>344</v>
      </c>
      <c r="C85" s="24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8">
        <f t="shared" si="1"/>
        <v>0</v>
      </c>
      <c r="U85" s="90"/>
    </row>
    <row r="86" spans="1:29" s="15" customFormat="1" ht="17.25" customHeight="1">
      <c r="A86" s="173" t="s">
        <v>345</v>
      </c>
      <c r="B86" s="21" t="s">
        <v>346</v>
      </c>
      <c r="C86" s="24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8">
        <f t="shared" si="1"/>
        <v>0</v>
      </c>
      <c r="U86" s="90"/>
    </row>
    <row r="87" spans="1:29" s="15" customFormat="1" ht="17.25" customHeight="1">
      <c r="A87" s="173"/>
      <c r="B87" s="21" t="s">
        <v>347</v>
      </c>
      <c r="C87" s="24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8">
        <f t="shared" si="1"/>
        <v>0</v>
      </c>
      <c r="U87" s="90"/>
    </row>
    <row r="88" spans="1:29" s="15" customFormat="1" ht="17.25" customHeight="1">
      <c r="A88" s="173"/>
      <c r="B88" s="21" t="s">
        <v>348</v>
      </c>
      <c r="C88" s="24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8">
        <f t="shared" si="1"/>
        <v>0</v>
      </c>
      <c r="U88" s="90"/>
    </row>
    <row r="89" spans="1:29" s="15" customFormat="1" ht="17.25" customHeight="1">
      <c r="A89" s="173"/>
      <c r="B89" s="60" t="s">
        <v>349</v>
      </c>
      <c r="C89" s="23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8">
        <f t="shared" si="1"/>
        <v>0</v>
      </c>
      <c r="U89" s="90"/>
    </row>
    <row r="90" spans="1:29" s="15" customFormat="1" ht="17.25" customHeight="1">
      <c r="A90" s="174" t="s">
        <v>265</v>
      </c>
      <c r="B90" s="60" t="s">
        <v>350</v>
      </c>
      <c r="C90" s="23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8">
        <f t="shared" si="1"/>
        <v>0</v>
      </c>
      <c r="U90" s="90"/>
    </row>
    <row r="91" spans="1:29" s="15" customFormat="1" ht="17.25" customHeight="1">
      <c r="A91" s="175"/>
      <c r="B91" s="61" t="s">
        <v>351</v>
      </c>
      <c r="C91" s="30" t="s">
        <v>351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8">
        <f t="shared" si="1"/>
        <v>0</v>
      </c>
      <c r="U91" s="90"/>
    </row>
    <row r="92" spans="1:29" s="15" customFormat="1" ht="17.25" customHeight="1">
      <c r="A92" s="176"/>
      <c r="B92" s="21" t="s">
        <v>352</v>
      </c>
      <c r="C92" s="24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8">
        <f t="shared" si="1"/>
        <v>0</v>
      </c>
      <c r="U92" s="90"/>
    </row>
    <row r="93" spans="1:29" s="31" customFormat="1" ht="15" customHeight="1">
      <c r="A93" s="177" t="s">
        <v>353</v>
      </c>
      <c r="B93" s="177"/>
      <c r="C93" s="177"/>
      <c r="D93" s="91"/>
      <c r="E93" s="91"/>
      <c r="F93" s="91"/>
      <c r="G93" s="91"/>
      <c r="H93" s="118">
        <f>(SUM(H6:H92))</f>
        <v>0</v>
      </c>
      <c r="I93" s="118">
        <f t="shared" ref="I93:S93" si="2">(SUM(I6:I92))</f>
        <v>0</v>
      </c>
      <c r="J93" s="118">
        <f t="shared" si="2"/>
        <v>0</v>
      </c>
      <c r="K93" s="118">
        <f t="shared" si="2"/>
        <v>0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2" t="s">
        <v>354</v>
      </c>
      <c r="B94" s="172"/>
      <c r="C94" s="172"/>
      <c r="D94" s="83"/>
      <c r="E94" s="83"/>
      <c r="F94" s="83"/>
      <c r="G94" s="83"/>
      <c r="H94" s="117">
        <v>0</v>
      </c>
      <c r="I94" s="117">
        <v>0</v>
      </c>
      <c r="J94" s="117">
        <v>0</v>
      </c>
      <c r="K94" s="117">
        <v>0</v>
      </c>
      <c r="L94" s="117">
        <v>0</v>
      </c>
      <c r="M94" s="117">
        <v>0</v>
      </c>
      <c r="N94" s="117">
        <v>0</v>
      </c>
      <c r="O94" s="117">
        <v>0</v>
      </c>
      <c r="P94" s="117">
        <v>0</v>
      </c>
      <c r="Q94" s="117">
        <v>0</v>
      </c>
      <c r="R94" s="117">
        <v>0</v>
      </c>
      <c r="S94" s="117">
        <v>0</v>
      </c>
      <c r="T94" s="118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2" t="s">
        <v>355</v>
      </c>
      <c r="B95" s="172"/>
      <c r="C95" s="172"/>
      <c r="D95" s="83"/>
      <c r="E95" s="83"/>
      <c r="F95" s="83"/>
      <c r="G95" s="83"/>
      <c r="H95" s="117">
        <v>0</v>
      </c>
      <c r="I95" s="117">
        <v>0</v>
      </c>
      <c r="J95" s="117">
        <v>0</v>
      </c>
      <c r="K95" s="117">
        <v>0</v>
      </c>
      <c r="L95" s="117">
        <v>0</v>
      </c>
      <c r="M95" s="117">
        <v>0</v>
      </c>
      <c r="N95" s="117">
        <v>0</v>
      </c>
      <c r="O95" s="117">
        <v>0</v>
      </c>
      <c r="P95" s="117">
        <v>0</v>
      </c>
      <c r="Q95" s="117">
        <v>0</v>
      </c>
      <c r="R95" s="117">
        <v>0</v>
      </c>
      <c r="S95" s="117">
        <v>0</v>
      </c>
      <c r="T95" s="118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2" t="s">
        <v>356</v>
      </c>
      <c r="B96" s="172"/>
      <c r="C96" s="172"/>
      <c r="D96" s="83"/>
      <c r="E96" s="83"/>
      <c r="F96" s="83"/>
      <c r="G96" s="83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8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>
      <c r="A97" s="172" t="s">
        <v>239</v>
      </c>
      <c r="B97" s="172"/>
      <c r="C97" s="172"/>
      <c r="D97" s="83"/>
      <c r="E97" s="109"/>
      <c r="F97" s="83"/>
      <c r="G97" s="109"/>
      <c r="H97" s="117">
        <v>0</v>
      </c>
      <c r="I97" s="117">
        <v>0</v>
      </c>
      <c r="J97" s="117">
        <v>0</v>
      </c>
      <c r="K97" s="117">
        <v>0</v>
      </c>
      <c r="L97" s="117">
        <v>0</v>
      </c>
      <c r="M97" s="117">
        <v>0</v>
      </c>
      <c r="N97" s="117">
        <v>0</v>
      </c>
      <c r="O97" s="117">
        <v>0</v>
      </c>
      <c r="P97" s="117">
        <v>0</v>
      </c>
      <c r="Q97" s="117">
        <v>0</v>
      </c>
      <c r="R97" s="117">
        <v>0</v>
      </c>
      <c r="S97" s="117">
        <v>0</v>
      </c>
      <c r="T97" s="118"/>
      <c r="U97" s="84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0" type="noConversion"/>
  <conditionalFormatting sqref="U34:XFD34 A34:C34">
    <cfRule type="cellIs" dxfId="13" priority="1" stopIfTrue="1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70" activePane="bottomRight" state="frozen"/>
      <selection activeCell="I104" sqref="I104"/>
      <selection pane="topRight" activeCell="I104" sqref="I104"/>
      <selection pane="bottomLeft" activeCell="I104" sqref="I104"/>
      <selection pane="bottomRight" activeCell="O6" sqref="O6:O9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9.75" style="55" customWidth="1"/>
    <col min="5" max="6" width="11.5" style="55" customWidth="1"/>
    <col min="7" max="7" width="13.125" style="55" customWidth="1"/>
    <col min="8" max="9" width="11.5" style="7" customWidth="1"/>
    <col min="10" max="11" width="11.5" style="55" customWidth="1"/>
    <col min="12" max="12" width="12.5" style="55" customWidth="1"/>
    <col min="13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11" t="s">
        <v>134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</row>
    <row r="2" spans="1:18" s="58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编制期间：2020年1月</v>
      </c>
      <c r="G3" s="68"/>
      <c r="I3" s="5"/>
      <c r="L3" s="5" t="str">
        <f>"编制日期："&amp;YEAR(封面!$G$14)&amp;"年"&amp;MONTH(封面!$G$14)&amp;"月10日"</f>
        <v>编制日期：2020年2月10日</v>
      </c>
      <c r="N3" s="5"/>
      <c r="O3" s="5"/>
    </row>
    <row r="4" spans="1:18" s="8" customFormat="1" ht="14.25" customHeight="1">
      <c r="A4" s="167" t="s">
        <v>143</v>
      </c>
      <c r="B4" s="167" t="s">
        <v>144</v>
      </c>
      <c r="C4" s="168" t="s">
        <v>145</v>
      </c>
      <c r="D4" s="195" t="s">
        <v>146</v>
      </c>
      <c r="E4" s="197" t="s">
        <v>147</v>
      </c>
      <c r="F4" s="198"/>
      <c r="G4" s="198"/>
      <c r="H4" s="198"/>
      <c r="I4" s="199"/>
      <c r="J4" s="200" t="s">
        <v>0</v>
      </c>
      <c r="K4" s="201"/>
      <c r="L4" s="201"/>
      <c r="M4" s="201"/>
      <c r="N4" s="202"/>
      <c r="O4" s="6" t="s">
        <v>148</v>
      </c>
      <c r="P4" s="7"/>
      <c r="Q4" s="7"/>
      <c r="R4" s="7"/>
    </row>
    <row r="5" spans="1:18" s="15" customFormat="1">
      <c r="A5" s="167"/>
      <c r="B5" s="167"/>
      <c r="C5" s="168"/>
      <c r="D5" s="196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165" t="s">
        <v>4</v>
      </c>
      <c r="B6" s="152" t="s">
        <v>150</v>
      </c>
      <c r="C6" s="45" t="s">
        <v>418</v>
      </c>
      <c r="D6" s="114">
        <f>'2018预算管理费用'!T6</f>
        <v>0</v>
      </c>
      <c r="E6" s="114"/>
      <c r="F6" s="111">
        <f ca="1">OFFSET('2018预算管理费用'!$H6,0,MONTH(封面!$G$13)-1,)</f>
        <v>0</v>
      </c>
      <c r="G6" s="111">
        <f ca="1">OFFSET('2020实际管理费用'!$H6,0,MONTH(封面!$G$13)-1,)</f>
        <v>31209.72</v>
      </c>
      <c r="H6" s="114">
        <f t="shared" ref="H6" ca="1" si="0">G6-E6</f>
        <v>31209.72</v>
      </c>
      <c r="I6" s="114">
        <f t="shared" ref="I6" ca="1" si="1">G6-F6</f>
        <v>31209.72</v>
      </c>
      <c r="J6" s="114"/>
      <c r="K6" s="114">
        <f ca="1">SUM(OFFSET('2018预算管理费用'!$H6,0,0,1,MONTH(封面!$G$13)))</f>
        <v>0</v>
      </c>
      <c r="L6" s="114">
        <f ca="1">SUM(OFFSET('2020实际管理费用'!$H6,0,0,1,MONTH(封面!$G$13)))</f>
        <v>31209.72</v>
      </c>
      <c r="M6" s="114">
        <f ca="1">L6-J6</f>
        <v>31209.72</v>
      </c>
      <c r="N6" s="114">
        <f ca="1">L6-K6</f>
        <v>31209.72</v>
      </c>
      <c r="O6" s="37"/>
      <c r="P6" s="69"/>
      <c r="Q6" s="69"/>
      <c r="R6" s="69"/>
    </row>
    <row r="7" spans="1:18" s="15" customFormat="1" ht="17.25" customHeight="1">
      <c r="A7" s="165"/>
      <c r="B7" s="152"/>
      <c r="C7" s="45" t="s">
        <v>419</v>
      </c>
      <c r="D7" s="114">
        <f>'2018预算管理费用'!T7</f>
        <v>0</v>
      </c>
      <c r="E7" s="114"/>
      <c r="F7" s="111">
        <f ca="1">OFFSET('2018预算管理费用'!$H7,0,MONTH(封面!$G$13)-1,)</f>
        <v>0</v>
      </c>
      <c r="G7" s="111">
        <f ca="1">OFFSET('2020实际管理费用'!$H7,0,MONTH(封面!$G$13)-1,)</f>
        <v>14567</v>
      </c>
      <c r="H7" s="114">
        <f t="shared" ref="H7:H70" ca="1" si="2">G7-E7</f>
        <v>14567</v>
      </c>
      <c r="I7" s="114">
        <f t="shared" ref="I7:I70" ca="1" si="3">G7-F7</f>
        <v>14567</v>
      </c>
      <c r="J7" s="114"/>
      <c r="K7" s="114">
        <f ca="1">SUM(OFFSET('2018预算管理费用'!$H7,0,0,1,MONTH(封面!$G$13)))</f>
        <v>0</v>
      </c>
      <c r="L7" s="114">
        <f ca="1">SUM(OFFSET('2020实际管理费用'!$H7,0,0,1,MONTH(封面!$G$13)))</f>
        <v>14567</v>
      </c>
      <c r="M7" s="114">
        <f t="shared" ref="M7:M70" ca="1" si="4">L7-J7</f>
        <v>14567</v>
      </c>
      <c r="N7" s="114">
        <f t="shared" ref="N7:N70" ca="1" si="5">L7-K7</f>
        <v>14567</v>
      </c>
      <c r="O7" s="37"/>
      <c r="P7" s="69"/>
      <c r="Q7" s="69"/>
      <c r="R7" s="69"/>
    </row>
    <row r="8" spans="1:18" s="15" customFormat="1" ht="17.25" customHeight="1">
      <c r="A8" s="165"/>
      <c r="B8" s="46" t="s">
        <v>151</v>
      </c>
      <c r="C8" s="45" t="s">
        <v>5</v>
      </c>
      <c r="D8" s="114">
        <f>'2018预算管理费用'!T8</f>
        <v>0</v>
      </c>
      <c r="E8" s="114"/>
      <c r="F8" s="111">
        <f ca="1">OFFSET('2018预算管理费用'!$H8,0,MONTH(封面!$G$13)-1,)</f>
        <v>0</v>
      </c>
      <c r="G8" s="111">
        <f ca="1">OFFSET('2020实际管理费用'!$H8,0,MONTH(封面!$G$13)-1,)</f>
        <v>101339.62</v>
      </c>
      <c r="H8" s="114">
        <f t="shared" ca="1" si="2"/>
        <v>101339.62</v>
      </c>
      <c r="I8" s="114">
        <f t="shared" ca="1" si="3"/>
        <v>101339.62</v>
      </c>
      <c r="J8" s="114"/>
      <c r="K8" s="114">
        <f ca="1">SUM(OFFSET('2018预算管理费用'!$H8,0,0,1,MONTH(封面!$G$13)))</f>
        <v>0</v>
      </c>
      <c r="L8" s="114">
        <f ca="1">SUM(OFFSET('2020实际管理费用'!$H8,0,0,1,MONTH(封面!$G$13)))</f>
        <v>101339.62</v>
      </c>
      <c r="M8" s="114">
        <f t="shared" ca="1" si="4"/>
        <v>101339.62</v>
      </c>
      <c r="N8" s="114">
        <f t="shared" ca="1" si="5"/>
        <v>101339.62</v>
      </c>
      <c r="O8" s="37"/>
      <c r="P8" s="69"/>
      <c r="Q8" s="69"/>
      <c r="R8" s="69"/>
    </row>
    <row r="9" spans="1:18" s="15" customFormat="1" ht="17.25" customHeight="1">
      <c r="A9" s="165"/>
      <c r="B9" s="46" t="s">
        <v>6</v>
      </c>
      <c r="C9" s="45" t="s">
        <v>7</v>
      </c>
      <c r="D9" s="114">
        <f>'2018预算管理费用'!T9</f>
        <v>0</v>
      </c>
      <c r="E9" s="114"/>
      <c r="F9" s="111">
        <f ca="1">OFFSET('2018预算管理费用'!$H9,0,MONTH(封面!$G$13)-1,)</f>
        <v>0</v>
      </c>
      <c r="G9" s="111">
        <f ca="1">OFFSET('2020实际管理费用'!$H9,0,MONTH(封面!$G$13)-1,)</f>
        <v>0</v>
      </c>
      <c r="H9" s="114">
        <f t="shared" ca="1" si="2"/>
        <v>0</v>
      </c>
      <c r="I9" s="114">
        <f t="shared" ca="1" si="3"/>
        <v>0</v>
      </c>
      <c r="J9" s="114"/>
      <c r="K9" s="114">
        <f ca="1">SUM(OFFSET('2018预算管理费用'!$H9,0,0,1,MONTH(封面!$G$13)))</f>
        <v>0</v>
      </c>
      <c r="L9" s="114">
        <f ca="1">SUM(OFFSET('2020实际管理费用'!$H9,0,0,1,MONTH(封面!$G$13)))</f>
        <v>0</v>
      </c>
      <c r="M9" s="114">
        <f t="shared" ca="1" si="4"/>
        <v>0</v>
      </c>
      <c r="N9" s="114">
        <f t="shared" ca="1" si="5"/>
        <v>0</v>
      </c>
      <c r="O9" s="37"/>
      <c r="P9" s="69"/>
      <c r="Q9" s="69"/>
      <c r="R9" s="69"/>
    </row>
    <row r="10" spans="1:18" s="15" customFormat="1" ht="17.25" customHeight="1">
      <c r="A10" s="165"/>
      <c r="B10" s="152" t="s">
        <v>152</v>
      </c>
      <c r="C10" s="45" t="s">
        <v>8</v>
      </c>
      <c r="D10" s="114">
        <f>'2018预算管理费用'!T10</f>
        <v>0</v>
      </c>
      <c r="E10" s="114"/>
      <c r="F10" s="111">
        <f ca="1">OFFSET('2018预算管理费用'!$H10,0,MONTH(封面!$G$13)-1,)</f>
        <v>0</v>
      </c>
      <c r="G10" s="111">
        <f ca="1">OFFSET('2020实际管理费用'!$H10,0,MONTH(封面!$G$13)-1,)</f>
        <v>0</v>
      </c>
      <c r="H10" s="114">
        <f t="shared" ca="1" si="2"/>
        <v>0</v>
      </c>
      <c r="I10" s="114">
        <f t="shared" ca="1" si="3"/>
        <v>0</v>
      </c>
      <c r="J10" s="114"/>
      <c r="K10" s="114">
        <f ca="1">SUM(OFFSET('2018预算管理费用'!$H10,0,0,1,MONTH(封面!$G$13)))</f>
        <v>0</v>
      </c>
      <c r="L10" s="114">
        <f ca="1">SUM(OFFSET('2020实际管理费用'!$H10,0,0,1,MONTH(封面!$G$13)))</f>
        <v>0</v>
      </c>
      <c r="M10" s="114">
        <f t="shared" ca="1" si="4"/>
        <v>0</v>
      </c>
      <c r="N10" s="114">
        <f t="shared" ca="1" si="5"/>
        <v>0</v>
      </c>
      <c r="O10" s="37"/>
      <c r="P10" s="69"/>
      <c r="Q10" s="69"/>
      <c r="R10" s="69"/>
    </row>
    <row r="11" spans="1:18" s="15" customFormat="1" ht="17.25" customHeight="1">
      <c r="A11" s="165"/>
      <c r="B11" s="152"/>
      <c r="C11" s="45" t="s">
        <v>9</v>
      </c>
      <c r="D11" s="114">
        <f>'2018预算管理费用'!T11</f>
        <v>0</v>
      </c>
      <c r="E11" s="114"/>
      <c r="F11" s="111">
        <f ca="1">OFFSET('2018预算管理费用'!$H11,0,MONTH(封面!$G$13)-1,)</f>
        <v>0</v>
      </c>
      <c r="G11" s="111">
        <f ca="1">OFFSET('2020实际管理费用'!$H11,0,MONTH(封面!$G$13)-1,)</f>
        <v>0</v>
      </c>
      <c r="H11" s="114">
        <f t="shared" ca="1" si="2"/>
        <v>0</v>
      </c>
      <c r="I11" s="114">
        <f t="shared" ca="1" si="3"/>
        <v>0</v>
      </c>
      <c r="J11" s="114"/>
      <c r="K11" s="114">
        <f ca="1">SUM(OFFSET('2018预算管理费用'!$H11,0,0,1,MONTH(封面!$G$13)))</f>
        <v>0</v>
      </c>
      <c r="L11" s="114">
        <f ca="1">SUM(OFFSET('2020实际管理费用'!$H11,0,0,1,MONTH(封面!$G$13)))</f>
        <v>0</v>
      </c>
      <c r="M11" s="114">
        <f t="shared" ca="1" si="4"/>
        <v>0</v>
      </c>
      <c r="N11" s="114">
        <f t="shared" ca="1" si="5"/>
        <v>0</v>
      </c>
      <c r="O11" s="37"/>
      <c r="P11" s="69"/>
      <c r="Q11" s="69"/>
      <c r="R11" s="69"/>
    </row>
    <row r="12" spans="1:18" s="15" customFormat="1" ht="17.25" customHeight="1">
      <c r="A12" s="165"/>
      <c r="B12" s="152"/>
      <c r="C12" s="45" t="s">
        <v>10</v>
      </c>
      <c r="D12" s="114">
        <f>'2018预算管理费用'!T12</f>
        <v>0</v>
      </c>
      <c r="E12" s="114"/>
      <c r="F12" s="111">
        <f ca="1">OFFSET('2018预算管理费用'!$H12,0,MONTH(封面!$G$13)-1,)</f>
        <v>0</v>
      </c>
      <c r="G12" s="111">
        <f ca="1">OFFSET('2020实际管理费用'!$H12,0,MONTH(封面!$G$13)-1,)</f>
        <v>0</v>
      </c>
      <c r="H12" s="114">
        <f t="shared" ca="1" si="2"/>
        <v>0</v>
      </c>
      <c r="I12" s="114">
        <f t="shared" ca="1" si="3"/>
        <v>0</v>
      </c>
      <c r="J12" s="114"/>
      <c r="K12" s="114">
        <f ca="1">SUM(OFFSET('2018预算管理费用'!$H12,0,0,1,MONTH(封面!$G$13)))</f>
        <v>0</v>
      </c>
      <c r="L12" s="114">
        <f ca="1">SUM(OFFSET('2020实际管理费用'!$H12,0,0,1,MONTH(封面!$G$13)))</f>
        <v>0</v>
      </c>
      <c r="M12" s="114">
        <f t="shared" ca="1" si="4"/>
        <v>0</v>
      </c>
      <c r="N12" s="114">
        <f t="shared" ca="1" si="5"/>
        <v>0</v>
      </c>
      <c r="O12" s="37"/>
      <c r="P12" s="69"/>
      <c r="Q12" s="69"/>
      <c r="R12" s="69"/>
    </row>
    <row r="13" spans="1:18" s="15" customFormat="1" ht="17.25" customHeight="1">
      <c r="A13" s="165"/>
      <c r="B13" s="152"/>
      <c r="C13" s="45" t="s">
        <v>11</v>
      </c>
      <c r="D13" s="114">
        <f>'2018预算管理费用'!T13</f>
        <v>0</v>
      </c>
      <c r="E13" s="114"/>
      <c r="F13" s="111">
        <f ca="1">OFFSET('2018预算管理费用'!$H13,0,MONTH(封面!$G$13)-1,)</f>
        <v>0</v>
      </c>
      <c r="G13" s="111">
        <f ca="1">OFFSET('2020实际管理费用'!$H13,0,MONTH(封面!$G$13)-1,)</f>
        <v>0</v>
      </c>
      <c r="H13" s="114">
        <f t="shared" ca="1" si="2"/>
        <v>0</v>
      </c>
      <c r="I13" s="114">
        <f t="shared" ca="1" si="3"/>
        <v>0</v>
      </c>
      <c r="J13" s="114"/>
      <c r="K13" s="114">
        <f ca="1">SUM(OFFSET('2018预算管理费用'!$H13,0,0,1,MONTH(封面!$G$13)))</f>
        <v>0</v>
      </c>
      <c r="L13" s="114">
        <f ca="1">SUM(OFFSET('2020实际管理费用'!$H13,0,0,1,MONTH(封面!$G$13)))</f>
        <v>0</v>
      </c>
      <c r="M13" s="114">
        <f t="shared" ca="1" si="4"/>
        <v>0</v>
      </c>
      <c r="N13" s="114">
        <f t="shared" ca="1" si="5"/>
        <v>0</v>
      </c>
      <c r="O13" s="37"/>
      <c r="P13" s="69"/>
      <c r="Q13" s="69"/>
      <c r="R13" s="69"/>
    </row>
    <row r="14" spans="1:18" s="15" customFormat="1" ht="17.25" customHeight="1">
      <c r="A14" s="165"/>
      <c r="B14" s="152"/>
      <c r="C14" s="45" t="s">
        <v>12</v>
      </c>
      <c r="D14" s="114">
        <f>'2018预算管理费用'!T14</f>
        <v>0</v>
      </c>
      <c r="E14" s="114"/>
      <c r="F14" s="111">
        <f ca="1">OFFSET('2018预算管理费用'!$H14,0,MONTH(封面!$G$13)-1,)</f>
        <v>0</v>
      </c>
      <c r="G14" s="111">
        <f ca="1">OFFSET('2020实际管理费用'!$H14,0,MONTH(封面!$G$13)-1,)</f>
        <v>0</v>
      </c>
      <c r="H14" s="114">
        <f t="shared" ca="1" si="2"/>
        <v>0</v>
      </c>
      <c r="I14" s="114">
        <f t="shared" ca="1" si="3"/>
        <v>0</v>
      </c>
      <c r="J14" s="114"/>
      <c r="K14" s="114">
        <f ca="1">SUM(OFFSET('2018预算管理费用'!$H14,0,0,1,MONTH(封面!$G$13)))</f>
        <v>0</v>
      </c>
      <c r="L14" s="114">
        <f ca="1">SUM(OFFSET('2020实际管理费用'!$H14,0,0,1,MONTH(封面!$G$13)))</f>
        <v>0</v>
      </c>
      <c r="M14" s="114">
        <f t="shared" ca="1" si="4"/>
        <v>0</v>
      </c>
      <c r="N14" s="114">
        <f t="shared" ca="1" si="5"/>
        <v>0</v>
      </c>
      <c r="O14" s="37"/>
      <c r="P14" s="69"/>
      <c r="Q14" s="69"/>
      <c r="R14" s="69"/>
    </row>
    <row r="15" spans="1:18" s="15" customFormat="1" ht="17.25" customHeight="1">
      <c r="A15" s="165"/>
      <c r="B15" s="152"/>
      <c r="C15" s="45" t="s">
        <v>13</v>
      </c>
      <c r="D15" s="114">
        <f>'2018预算管理费用'!T15</f>
        <v>0</v>
      </c>
      <c r="E15" s="114"/>
      <c r="F15" s="111">
        <f ca="1">OFFSET('2018预算管理费用'!$H15,0,MONTH(封面!$G$13)-1,)</f>
        <v>0</v>
      </c>
      <c r="G15" s="111">
        <f ca="1">OFFSET('2020实际管理费用'!$H15,0,MONTH(封面!$G$13)-1,)</f>
        <v>0</v>
      </c>
      <c r="H15" s="114">
        <f t="shared" ca="1" si="2"/>
        <v>0</v>
      </c>
      <c r="I15" s="114">
        <f t="shared" ca="1" si="3"/>
        <v>0</v>
      </c>
      <c r="J15" s="114"/>
      <c r="K15" s="114">
        <f ca="1">SUM(OFFSET('2018预算管理费用'!$H15,0,0,1,MONTH(封面!$G$13)))</f>
        <v>0</v>
      </c>
      <c r="L15" s="114">
        <f ca="1">SUM(OFFSET('2020实际管理费用'!$H15,0,0,1,MONTH(封面!$G$13)))</f>
        <v>0</v>
      </c>
      <c r="M15" s="114">
        <f t="shared" ca="1" si="4"/>
        <v>0</v>
      </c>
      <c r="N15" s="114">
        <f t="shared" ca="1" si="5"/>
        <v>0</v>
      </c>
      <c r="O15" s="37"/>
      <c r="P15" s="69"/>
      <c r="Q15" s="69"/>
      <c r="R15" s="69"/>
    </row>
    <row r="16" spans="1:18" s="15" customFormat="1" ht="17.25" customHeight="1">
      <c r="A16" s="165"/>
      <c r="B16" s="152"/>
      <c r="C16" s="45" t="s">
        <v>14</v>
      </c>
      <c r="D16" s="114">
        <f>'2018预算管理费用'!T16</f>
        <v>0</v>
      </c>
      <c r="E16" s="114"/>
      <c r="F16" s="111">
        <f ca="1">OFFSET('2018预算管理费用'!$H16,0,MONTH(封面!$G$13)-1,)</f>
        <v>0</v>
      </c>
      <c r="G16" s="111">
        <f ca="1">OFFSET('2020实际管理费用'!$H16,0,MONTH(封面!$G$13)-1,)</f>
        <v>0</v>
      </c>
      <c r="H16" s="114">
        <f t="shared" ca="1" si="2"/>
        <v>0</v>
      </c>
      <c r="I16" s="114">
        <f t="shared" ca="1" si="3"/>
        <v>0</v>
      </c>
      <c r="J16" s="114"/>
      <c r="K16" s="114">
        <f ca="1">SUM(OFFSET('2018预算管理费用'!$H16,0,0,1,MONTH(封面!$G$13)))</f>
        <v>0</v>
      </c>
      <c r="L16" s="114">
        <f ca="1">SUM(OFFSET('2020实际管理费用'!$H16,0,0,1,MONTH(封面!$G$13)))</f>
        <v>0</v>
      </c>
      <c r="M16" s="114">
        <f t="shared" ca="1" si="4"/>
        <v>0</v>
      </c>
      <c r="N16" s="114">
        <f t="shared" ca="1" si="5"/>
        <v>0</v>
      </c>
      <c r="O16" s="37"/>
      <c r="P16" s="69"/>
      <c r="Q16" s="69"/>
      <c r="R16" s="69"/>
    </row>
    <row r="17" spans="1:18" s="15" customFormat="1" ht="17.25" customHeight="1">
      <c r="A17" s="165"/>
      <c r="B17" s="152"/>
      <c r="C17" s="45" t="s">
        <v>15</v>
      </c>
      <c r="D17" s="114">
        <f>'2018预算管理费用'!T17</f>
        <v>0</v>
      </c>
      <c r="E17" s="114"/>
      <c r="F17" s="111">
        <f ca="1">OFFSET('2018预算管理费用'!$H17,0,MONTH(封面!$G$13)-1,)</f>
        <v>0</v>
      </c>
      <c r="G17" s="111">
        <f ca="1">OFFSET('2020实际管理费用'!$H17,0,MONTH(封面!$G$13)-1,)</f>
        <v>0</v>
      </c>
      <c r="H17" s="114">
        <f t="shared" ca="1" si="2"/>
        <v>0</v>
      </c>
      <c r="I17" s="114">
        <f t="shared" ca="1" si="3"/>
        <v>0</v>
      </c>
      <c r="J17" s="114"/>
      <c r="K17" s="114">
        <f ca="1">SUM(OFFSET('2018预算管理费用'!$H17,0,0,1,MONTH(封面!$G$13)))</f>
        <v>0</v>
      </c>
      <c r="L17" s="114">
        <f ca="1">SUM(OFFSET('2020实际管理费用'!$H17,0,0,1,MONTH(封面!$G$13)))</f>
        <v>0</v>
      </c>
      <c r="M17" s="114">
        <f t="shared" ca="1" si="4"/>
        <v>0</v>
      </c>
      <c r="N17" s="114">
        <f t="shared" ca="1" si="5"/>
        <v>0</v>
      </c>
      <c r="O17" s="37"/>
      <c r="P17" s="69"/>
      <c r="Q17" s="69"/>
      <c r="R17" s="69"/>
    </row>
    <row r="18" spans="1:18" s="15" customFormat="1" ht="17.25" customHeight="1">
      <c r="A18" s="165"/>
      <c r="B18" s="152"/>
      <c r="C18" s="45" t="s">
        <v>420</v>
      </c>
      <c r="D18" s="114">
        <f>'2018预算管理费用'!T18</f>
        <v>0</v>
      </c>
      <c r="E18" s="114"/>
      <c r="F18" s="111">
        <f ca="1">OFFSET('2018预算管理费用'!$H18,0,MONTH(封面!$G$13)-1,)</f>
        <v>0</v>
      </c>
      <c r="G18" s="111">
        <f ca="1">OFFSET('2020实际管理费用'!$H18,0,MONTH(封面!$G$13)-1,)</f>
        <v>0</v>
      </c>
      <c r="H18" s="114">
        <f t="shared" ca="1" si="2"/>
        <v>0</v>
      </c>
      <c r="I18" s="114">
        <f t="shared" ca="1" si="3"/>
        <v>0</v>
      </c>
      <c r="J18" s="114"/>
      <c r="K18" s="114">
        <f ca="1">SUM(OFFSET('2018预算管理费用'!$H18,0,0,1,MONTH(封面!$G$13)))</f>
        <v>0</v>
      </c>
      <c r="L18" s="114">
        <f ca="1">SUM(OFFSET('2020实际管理费用'!$H18,0,0,1,MONTH(封面!$G$13)))</f>
        <v>0</v>
      </c>
      <c r="M18" s="114">
        <f t="shared" ca="1" si="4"/>
        <v>0</v>
      </c>
      <c r="N18" s="114">
        <f t="shared" ca="1" si="5"/>
        <v>0</v>
      </c>
      <c r="O18" s="37"/>
      <c r="P18" s="69"/>
      <c r="Q18" s="69"/>
      <c r="R18" s="69"/>
    </row>
    <row r="19" spans="1:18" s="15" customFormat="1" ht="17.25" customHeight="1">
      <c r="A19" s="165"/>
      <c r="B19" s="46" t="s">
        <v>153</v>
      </c>
      <c r="C19" s="45" t="s">
        <v>17</v>
      </c>
      <c r="D19" s="114">
        <f>'2018预算管理费用'!T19</f>
        <v>0</v>
      </c>
      <c r="E19" s="114"/>
      <c r="F19" s="111">
        <f ca="1">OFFSET('2018预算管理费用'!$H19,0,MONTH(封面!$G$13)-1,)</f>
        <v>0</v>
      </c>
      <c r="G19" s="111">
        <f ca="1">OFFSET('2020实际管理费用'!$H19,0,MONTH(封面!$G$13)-1,)</f>
        <v>1771</v>
      </c>
      <c r="H19" s="114">
        <f t="shared" ca="1" si="2"/>
        <v>1771</v>
      </c>
      <c r="I19" s="114">
        <f t="shared" ca="1" si="3"/>
        <v>1771</v>
      </c>
      <c r="J19" s="114"/>
      <c r="K19" s="114">
        <f ca="1">SUM(OFFSET('2018预算管理费用'!$H19,0,0,1,MONTH(封面!$G$13)))</f>
        <v>0</v>
      </c>
      <c r="L19" s="114">
        <f ca="1">SUM(OFFSET('2020实际管理费用'!$H19,0,0,1,MONTH(封面!$G$13)))</f>
        <v>1771</v>
      </c>
      <c r="M19" s="114">
        <f t="shared" ca="1" si="4"/>
        <v>1771</v>
      </c>
      <c r="N19" s="114">
        <f t="shared" ca="1" si="5"/>
        <v>1771</v>
      </c>
      <c r="O19" s="37"/>
      <c r="P19" s="69"/>
      <c r="Q19" s="69"/>
      <c r="R19" s="69"/>
    </row>
    <row r="20" spans="1:18" s="15" customFormat="1" ht="17.25" customHeight="1">
      <c r="A20" s="165"/>
      <c r="B20" s="46" t="s">
        <v>18</v>
      </c>
      <c r="C20" s="45" t="s">
        <v>19</v>
      </c>
      <c r="D20" s="114">
        <f>'2018预算管理费用'!T20</f>
        <v>0</v>
      </c>
      <c r="E20" s="114"/>
      <c r="F20" s="111">
        <f ca="1">OFFSET('2018预算管理费用'!$H20,0,MONTH(封面!$G$13)-1,)</f>
        <v>0</v>
      </c>
      <c r="G20" s="111">
        <f ca="1">OFFSET('2020实际管理费用'!$H20,0,MONTH(封面!$G$13)-1,)</f>
        <v>20531.71</v>
      </c>
      <c r="H20" s="114">
        <f t="shared" ca="1" si="2"/>
        <v>20531.71</v>
      </c>
      <c r="I20" s="114">
        <f t="shared" ca="1" si="3"/>
        <v>20531.71</v>
      </c>
      <c r="J20" s="114"/>
      <c r="K20" s="114">
        <f ca="1">SUM(OFFSET('2018预算管理费用'!$H20,0,0,1,MONTH(封面!$G$13)))</f>
        <v>0</v>
      </c>
      <c r="L20" s="114">
        <f ca="1">SUM(OFFSET('2020实际管理费用'!$H20,0,0,1,MONTH(封面!$G$13)))</f>
        <v>20531.71</v>
      </c>
      <c r="M20" s="114">
        <f t="shared" ca="1" si="4"/>
        <v>20531.71</v>
      </c>
      <c r="N20" s="114">
        <f t="shared" ca="1" si="5"/>
        <v>20531.71</v>
      </c>
      <c r="O20" s="37"/>
      <c r="P20" s="69"/>
      <c r="Q20" s="69"/>
      <c r="R20" s="69"/>
    </row>
    <row r="21" spans="1:18" s="15" customFormat="1" ht="17.25" customHeight="1">
      <c r="A21" s="165"/>
      <c r="B21" s="46" t="s">
        <v>154</v>
      </c>
      <c r="C21" s="45" t="s">
        <v>20</v>
      </c>
      <c r="D21" s="114">
        <f>'2018预算管理费用'!T21</f>
        <v>0</v>
      </c>
      <c r="E21" s="114"/>
      <c r="F21" s="111">
        <f ca="1">OFFSET('2018预算管理费用'!$H21,0,MONTH(封面!$G$13)-1,)</f>
        <v>0</v>
      </c>
      <c r="G21" s="111">
        <f ca="1">OFFSET('2020实际管理费用'!$H21,0,MONTH(封面!$G$13)-1,)</f>
        <v>0</v>
      </c>
      <c r="H21" s="114">
        <f t="shared" ca="1" si="2"/>
        <v>0</v>
      </c>
      <c r="I21" s="114">
        <f t="shared" ca="1" si="3"/>
        <v>0</v>
      </c>
      <c r="J21" s="114"/>
      <c r="K21" s="114">
        <f ca="1">SUM(OFFSET('2018预算管理费用'!$H21,0,0,1,MONTH(封面!$G$13)))</f>
        <v>0</v>
      </c>
      <c r="L21" s="114">
        <f ca="1">SUM(OFFSET('2020实际管理费用'!$H21,0,0,1,MONTH(封面!$G$13)))</f>
        <v>0</v>
      </c>
      <c r="M21" s="114">
        <f t="shared" ca="1" si="4"/>
        <v>0</v>
      </c>
      <c r="N21" s="114">
        <f t="shared" ca="1" si="5"/>
        <v>0</v>
      </c>
      <c r="O21" s="37"/>
      <c r="P21" s="69"/>
      <c r="Q21" s="69"/>
      <c r="R21" s="69"/>
    </row>
    <row r="22" spans="1:18" s="15" customFormat="1" ht="17.25" customHeight="1">
      <c r="A22" s="165"/>
      <c r="B22" s="152" t="s">
        <v>21</v>
      </c>
      <c r="C22" s="45" t="s">
        <v>22</v>
      </c>
      <c r="D22" s="114">
        <f>'2018预算管理费用'!T22</f>
        <v>0</v>
      </c>
      <c r="E22" s="114"/>
      <c r="F22" s="111">
        <f ca="1">OFFSET('2018预算管理费用'!$H22,0,MONTH(封面!$G$13)-1,)</f>
        <v>0</v>
      </c>
      <c r="G22" s="111">
        <f ca="1">OFFSET('2020实际管理费用'!$H22,0,MONTH(封面!$G$13)-1,)</f>
        <v>1818.88</v>
      </c>
      <c r="H22" s="114">
        <f t="shared" ca="1" si="2"/>
        <v>1818.88</v>
      </c>
      <c r="I22" s="114">
        <f t="shared" ca="1" si="3"/>
        <v>1818.88</v>
      </c>
      <c r="J22" s="114"/>
      <c r="K22" s="114">
        <f ca="1">SUM(OFFSET('2018预算管理费用'!$H22,0,0,1,MONTH(封面!$G$13)))</f>
        <v>0</v>
      </c>
      <c r="L22" s="114">
        <f ca="1">SUM(OFFSET('2020实际管理费用'!$H22,0,0,1,MONTH(封面!$G$13)))</f>
        <v>1818.88</v>
      </c>
      <c r="M22" s="114">
        <f t="shared" ca="1" si="4"/>
        <v>1818.88</v>
      </c>
      <c r="N22" s="114">
        <f t="shared" ca="1" si="5"/>
        <v>1818.88</v>
      </c>
      <c r="O22" s="37"/>
      <c r="P22" s="69"/>
      <c r="Q22" s="69"/>
      <c r="R22" s="69"/>
    </row>
    <row r="23" spans="1:18" s="15" customFormat="1" ht="17.25" customHeight="1">
      <c r="A23" s="165"/>
      <c r="B23" s="152"/>
      <c r="C23" s="45" t="s">
        <v>23</v>
      </c>
      <c r="D23" s="114">
        <f>'2018预算管理费用'!T23</f>
        <v>0</v>
      </c>
      <c r="E23" s="114"/>
      <c r="F23" s="111">
        <f ca="1">OFFSET('2018预算管理费用'!$H23,0,MONTH(封面!$G$13)-1,)</f>
        <v>0</v>
      </c>
      <c r="G23" s="111">
        <f ca="1">OFFSET('2020实际管理费用'!$H23,0,MONTH(封面!$G$13)-1,)</f>
        <v>56.84</v>
      </c>
      <c r="H23" s="114">
        <f t="shared" ca="1" si="2"/>
        <v>56.84</v>
      </c>
      <c r="I23" s="114">
        <f t="shared" ca="1" si="3"/>
        <v>56.84</v>
      </c>
      <c r="J23" s="114"/>
      <c r="K23" s="114">
        <f ca="1">SUM(OFFSET('2018预算管理费用'!$H23,0,0,1,MONTH(封面!$G$13)))</f>
        <v>0</v>
      </c>
      <c r="L23" s="114">
        <f ca="1">SUM(OFFSET('2020实际管理费用'!$H23,0,0,1,MONTH(封面!$G$13)))</f>
        <v>56.84</v>
      </c>
      <c r="M23" s="114">
        <f t="shared" ca="1" si="4"/>
        <v>56.84</v>
      </c>
      <c r="N23" s="114">
        <f t="shared" ca="1" si="5"/>
        <v>56.84</v>
      </c>
      <c r="O23" s="37"/>
      <c r="P23" s="69"/>
      <c r="Q23" s="69"/>
      <c r="R23" s="69"/>
    </row>
    <row r="24" spans="1:18" s="15" customFormat="1" ht="17.25" customHeight="1">
      <c r="A24" s="165"/>
      <c r="B24" s="152"/>
      <c r="C24" s="45" t="s">
        <v>24</v>
      </c>
      <c r="D24" s="114">
        <f>'2018预算管理费用'!T24</f>
        <v>0</v>
      </c>
      <c r="E24" s="114"/>
      <c r="F24" s="111">
        <f ca="1">OFFSET('2018预算管理费用'!$H24,0,MONTH(封面!$G$13)-1,)</f>
        <v>0</v>
      </c>
      <c r="G24" s="111">
        <f ca="1">OFFSET('2020实际管理费用'!$H24,0,MONTH(封面!$G$13)-1,)</f>
        <v>67.16</v>
      </c>
      <c r="H24" s="114">
        <f t="shared" ca="1" si="2"/>
        <v>67.16</v>
      </c>
      <c r="I24" s="114">
        <f t="shared" ca="1" si="3"/>
        <v>67.16</v>
      </c>
      <c r="J24" s="114"/>
      <c r="K24" s="114">
        <f ca="1">SUM(OFFSET('2018预算管理费用'!$H24,0,0,1,MONTH(封面!$G$13)))</f>
        <v>0</v>
      </c>
      <c r="L24" s="114">
        <f ca="1">SUM(OFFSET('2020实际管理费用'!$H24,0,0,1,MONTH(封面!$G$13)))</f>
        <v>67.16</v>
      </c>
      <c r="M24" s="114">
        <f t="shared" ca="1" si="4"/>
        <v>67.16</v>
      </c>
      <c r="N24" s="114">
        <f t="shared" ca="1" si="5"/>
        <v>67.16</v>
      </c>
      <c r="O24" s="37"/>
      <c r="P24" s="69"/>
      <c r="Q24" s="69"/>
      <c r="R24" s="69"/>
    </row>
    <row r="25" spans="1:18" s="15" customFormat="1" ht="17.25" customHeight="1">
      <c r="A25" s="165"/>
      <c r="B25" s="152"/>
      <c r="C25" s="45" t="s">
        <v>25</v>
      </c>
      <c r="D25" s="114">
        <f>'2018预算管理费用'!T25</f>
        <v>0</v>
      </c>
      <c r="E25" s="114"/>
      <c r="F25" s="111">
        <f ca="1">OFFSET('2018预算管理费用'!$H25,0,MONTH(封面!$G$13)-1,)</f>
        <v>0</v>
      </c>
      <c r="G25" s="111">
        <f ca="1">OFFSET('2020实际管理费用'!$H25,0,MONTH(封面!$G$13)-1,)</f>
        <v>961.16</v>
      </c>
      <c r="H25" s="114">
        <f t="shared" ca="1" si="2"/>
        <v>961.16</v>
      </c>
      <c r="I25" s="114">
        <f t="shared" ca="1" si="3"/>
        <v>961.16</v>
      </c>
      <c r="J25" s="114"/>
      <c r="K25" s="114">
        <f ca="1">SUM(OFFSET('2018预算管理费用'!$H25,0,0,1,MONTH(封面!$G$13)))</f>
        <v>0</v>
      </c>
      <c r="L25" s="114">
        <f ca="1">SUM(OFFSET('2020实际管理费用'!$H25,0,0,1,MONTH(封面!$G$13)))</f>
        <v>961.16</v>
      </c>
      <c r="M25" s="114">
        <f t="shared" ca="1" si="4"/>
        <v>961.16</v>
      </c>
      <c r="N25" s="114">
        <f t="shared" ca="1" si="5"/>
        <v>961.16</v>
      </c>
      <c r="O25" s="37"/>
      <c r="P25" s="69"/>
      <c r="Q25" s="69"/>
      <c r="R25" s="69"/>
    </row>
    <row r="26" spans="1:18" s="15" customFormat="1" ht="17.25" customHeight="1">
      <c r="A26" s="165"/>
      <c r="B26" s="152"/>
      <c r="C26" s="45" t="s">
        <v>26</v>
      </c>
      <c r="D26" s="114">
        <f>'2018预算管理费用'!T26</f>
        <v>0</v>
      </c>
      <c r="E26" s="114"/>
      <c r="F26" s="111">
        <f ca="1">OFFSET('2018预算管理费用'!$H26,0,MONTH(封面!$G$13)-1,)</f>
        <v>0</v>
      </c>
      <c r="G26" s="111">
        <f ca="1">OFFSET('2020实际管理费用'!$H26,0,MONTH(封面!$G$13)-1,)</f>
        <v>124.44</v>
      </c>
      <c r="H26" s="114">
        <f t="shared" ca="1" si="2"/>
        <v>124.44</v>
      </c>
      <c r="I26" s="114">
        <f t="shared" ca="1" si="3"/>
        <v>124.44</v>
      </c>
      <c r="J26" s="114"/>
      <c r="K26" s="114">
        <f ca="1">SUM(OFFSET('2018预算管理费用'!$H26,0,0,1,MONTH(封面!$G$13)))</f>
        <v>0</v>
      </c>
      <c r="L26" s="114">
        <f ca="1">SUM(OFFSET('2020实际管理费用'!$H26,0,0,1,MONTH(封面!$G$13)))</f>
        <v>124.44</v>
      </c>
      <c r="M26" s="114">
        <f t="shared" ca="1" si="4"/>
        <v>124.44</v>
      </c>
      <c r="N26" s="114">
        <f t="shared" ca="1" si="5"/>
        <v>124.44</v>
      </c>
      <c r="O26" s="37"/>
      <c r="P26" s="69"/>
      <c r="Q26" s="69"/>
      <c r="R26" s="69"/>
    </row>
    <row r="27" spans="1:18" s="15" customFormat="1" ht="17.25" customHeight="1">
      <c r="A27" s="165"/>
      <c r="B27" s="46" t="s">
        <v>27</v>
      </c>
      <c r="C27" s="45" t="s">
        <v>28</v>
      </c>
      <c r="D27" s="114">
        <f>'2018预算管理费用'!T27</f>
        <v>0</v>
      </c>
      <c r="E27" s="114"/>
      <c r="F27" s="111">
        <f ca="1">OFFSET('2018预算管理费用'!$H27,0,MONTH(封面!$G$13)-1,)</f>
        <v>0</v>
      </c>
      <c r="G27" s="111">
        <f ca="1">OFFSET('2020实际管理费用'!$H27,0,MONTH(封面!$G$13)-1,)</f>
        <v>0</v>
      </c>
      <c r="H27" s="114">
        <f t="shared" ca="1" si="2"/>
        <v>0</v>
      </c>
      <c r="I27" s="114">
        <f t="shared" ca="1" si="3"/>
        <v>0</v>
      </c>
      <c r="J27" s="114"/>
      <c r="K27" s="114">
        <f ca="1">SUM(OFFSET('2018预算管理费用'!$H27,0,0,1,MONTH(封面!$G$13)))</f>
        <v>0</v>
      </c>
      <c r="L27" s="114">
        <f ca="1">SUM(OFFSET('2020实际管理费用'!$H27,0,0,1,MONTH(封面!$G$13)))</f>
        <v>0</v>
      </c>
      <c r="M27" s="114">
        <f t="shared" ca="1" si="4"/>
        <v>0</v>
      </c>
      <c r="N27" s="114">
        <f t="shared" ca="1" si="5"/>
        <v>0</v>
      </c>
      <c r="O27" s="37"/>
      <c r="P27" s="69"/>
      <c r="Q27" s="69"/>
      <c r="R27" s="69"/>
    </row>
    <row r="28" spans="1:18" s="15" customFormat="1" ht="17.25" customHeight="1">
      <c r="A28" s="158" t="s">
        <v>155</v>
      </c>
      <c r="B28" s="152" t="s">
        <v>29</v>
      </c>
      <c r="C28" s="45" t="s">
        <v>30</v>
      </c>
      <c r="D28" s="114">
        <f>'2018预算管理费用'!T28</f>
        <v>0</v>
      </c>
      <c r="E28" s="114"/>
      <c r="F28" s="111">
        <f ca="1">OFFSET('2018预算管理费用'!$H28,0,MONTH(封面!$G$13)-1,)</f>
        <v>0</v>
      </c>
      <c r="G28" s="111">
        <f ca="1">OFFSET('2020实际管理费用'!$H28,0,MONTH(封面!$G$13)-1,)</f>
        <v>0</v>
      </c>
      <c r="H28" s="114">
        <f t="shared" ca="1" si="2"/>
        <v>0</v>
      </c>
      <c r="I28" s="114">
        <f t="shared" ca="1" si="3"/>
        <v>0</v>
      </c>
      <c r="J28" s="114"/>
      <c r="K28" s="114">
        <f ca="1">SUM(OFFSET('2018预算管理费用'!$H28,0,0,1,MONTH(封面!$G$13)))</f>
        <v>0</v>
      </c>
      <c r="L28" s="114">
        <f ca="1">SUM(OFFSET('2020实际管理费用'!$H28,0,0,1,MONTH(封面!$G$13)))</f>
        <v>0</v>
      </c>
      <c r="M28" s="114">
        <f t="shared" ca="1" si="4"/>
        <v>0</v>
      </c>
      <c r="N28" s="114">
        <f t="shared" ca="1" si="5"/>
        <v>0</v>
      </c>
      <c r="O28" s="37"/>
      <c r="P28" s="69"/>
      <c r="Q28" s="69"/>
      <c r="R28" s="69"/>
    </row>
    <row r="29" spans="1:18" s="15" customFormat="1" ht="17.25" customHeight="1">
      <c r="A29" s="158"/>
      <c r="B29" s="152"/>
      <c r="C29" s="45" t="s">
        <v>31</v>
      </c>
      <c r="D29" s="114">
        <f>'2018预算管理费用'!T29</f>
        <v>0</v>
      </c>
      <c r="E29" s="114"/>
      <c r="F29" s="111">
        <f ca="1">OFFSET('2018预算管理费用'!$H29,0,MONTH(封面!$G$13)-1,)</f>
        <v>0</v>
      </c>
      <c r="G29" s="111">
        <f ca="1">OFFSET('2020实际管理费用'!$H29,0,MONTH(封面!$G$13)-1,)</f>
        <v>0</v>
      </c>
      <c r="H29" s="114">
        <f t="shared" ca="1" si="2"/>
        <v>0</v>
      </c>
      <c r="I29" s="114">
        <f t="shared" ca="1" si="3"/>
        <v>0</v>
      </c>
      <c r="J29" s="114"/>
      <c r="K29" s="114">
        <f ca="1">SUM(OFFSET('2018预算管理费用'!$H29,0,0,1,MONTH(封面!$G$13)))</f>
        <v>0</v>
      </c>
      <c r="L29" s="114">
        <f ca="1">SUM(OFFSET('2020实际管理费用'!$H29,0,0,1,MONTH(封面!$G$13)))</f>
        <v>0</v>
      </c>
      <c r="M29" s="114">
        <f t="shared" ca="1" si="4"/>
        <v>0</v>
      </c>
      <c r="N29" s="114">
        <f t="shared" ca="1" si="5"/>
        <v>0</v>
      </c>
      <c r="O29" s="37"/>
      <c r="P29" s="69"/>
      <c r="Q29" s="69"/>
      <c r="R29" s="69"/>
    </row>
    <row r="30" spans="1:18" s="15" customFormat="1" ht="17.25" customHeight="1">
      <c r="A30" s="158"/>
      <c r="B30" s="46" t="s">
        <v>32</v>
      </c>
      <c r="C30" s="45" t="s">
        <v>33</v>
      </c>
      <c r="D30" s="114">
        <f>'2018预算管理费用'!T30</f>
        <v>0</v>
      </c>
      <c r="E30" s="114"/>
      <c r="F30" s="111">
        <f ca="1">OFFSET('2018预算管理费用'!$H30,0,MONTH(封面!$G$13)-1,)</f>
        <v>0</v>
      </c>
      <c r="G30" s="111">
        <f ca="1">OFFSET('2020实际管理费用'!$H30,0,MONTH(封面!$G$13)-1,)</f>
        <v>0</v>
      </c>
      <c r="H30" s="114">
        <f t="shared" ca="1" si="2"/>
        <v>0</v>
      </c>
      <c r="I30" s="114">
        <f t="shared" ca="1" si="3"/>
        <v>0</v>
      </c>
      <c r="J30" s="114"/>
      <c r="K30" s="114">
        <f ca="1">SUM(OFFSET('2018预算管理费用'!$H30,0,0,1,MONTH(封面!$G$13)))</f>
        <v>0</v>
      </c>
      <c r="L30" s="114">
        <f ca="1">SUM(OFFSET('2020实际管理费用'!$H30,0,0,1,MONTH(封面!$G$13)))</f>
        <v>0</v>
      </c>
      <c r="M30" s="114">
        <f t="shared" ca="1" si="4"/>
        <v>0</v>
      </c>
      <c r="N30" s="114">
        <f t="shared" ca="1" si="5"/>
        <v>0</v>
      </c>
      <c r="O30" s="37"/>
      <c r="P30" s="69"/>
      <c r="Q30" s="69"/>
      <c r="R30" s="69"/>
    </row>
    <row r="31" spans="1:18" s="15" customFormat="1" ht="17.25" customHeight="1">
      <c r="A31" s="158"/>
      <c r="B31" s="152" t="s">
        <v>156</v>
      </c>
      <c r="C31" s="45" t="s">
        <v>34</v>
      </c>
      <c r="D31" s="114">
        <f>'2018预算管理费用'!T31</f>
        <v>0</v>
      </c>
      <c r="E31" s="114"/>
      <c r="F31" s="111">
        <f ca="1">OFFSET('2018预算管理费用'!$H31,0,MONTH(封面!$G$13)-1,)</f>
        <v>0</v>
      </c>
      <c r="G31" s="111">
        <f ca="1">OFFSET('2020实际管理费用'!$H31,0,MONTH(封面!$G$13)-1,)</f>
        <v>0</v>
      </c>
      <c r="H31" s="114">
        <f t="shared" ca="1" si="2"/>
        <v>0</v>
      </c>
      <c r="I31" s="114">
        <f t="shared" ca="1" si="3"/>
        <v>0</v>
      </c>
      <c r="J31" s="114"/>
      <c r="K31" s="114">
        <f ca="1">SUM(OFFSET('2018预算管理费用'!$H31,0,0,1,MONTH(封面!$G$13)))</f>
        <v>0</v>
      </c>
      <c r="L31" s="114">
        <f ca="1">SUM(OFFSET('2020实际管理费用'!$H31,0,0,1,MONTH(封面!$G$13)))</f>
        <v>0</v>
      </c>
      <c r="M31" s="114">
        <f t="shared" ca="1" si="4"/>
        <v>0</v>
      </c>
      <c r="N31" s="114">
        <f t="shared" ca="1" si="5"/>
        <v>0</v>
      </c>
      <c r="O31" s="37"/>
      <c r="P31" s="69"/>
      <c r="Q31" s="69"/>
      <c r="R31" s="69"/>
    </row>
    <row r="32" spans="1:18" s="15" customFormat="1" ht="17.25" customHeight="1">
      <c r="A32" s="158"/>
      <c r="B32" s="152"/>
      <c r="C32" s="45" t="s">
        <v>35</v>
      </c>
      <c r="D32" s="114">
        <f>'2018预算管理费用'!T32</f>
        <v>0</v>
      </c>
      <c r="E32" s="114"/>
      <c r="F32" s="111">
        <f ca="1">OFFSET('2018预算管理费用'!$H32,0,MONTH(封面!$G$13)-1,)</f>
        <v>0</v>
      </c>
      <c r="G32" s="111">
        <f ca="1">OFFSET('2020实际管理费用'!$H32,0,MONTH(封面!$G$13)-1,)</f>
        <v>0</v>
      </c>
      <c r="H32" s="114">
        <f t="shared" ca="1" si="2"/>
        <v>0</v>
      </c>
      <c r="I32" s="114">
        <f t="shared" ca="1" si="3"/>
        <v>0</v>
      </c>
      <c r="J32" s="114"/>
      <c r="K32" s="114">
        <f ca="1">SUM(OFFSET('2018预算管理费用'!$H32,0,0,1,MONTH(封面!$G$13)))</f>
        <v>0</v>
      </c>
      <c r="L32" s="114">
        <f ca="1">SUM(OFFSET('2020实际管理费用'!$H32,0,0,1,MONTH(封面!$G$13)))</f>
        <v>0</v>
      </c>
      <c r="M32" s="114">
        <f t="shared" ca="1" si="4"/>
        <v>0</v>
      </c>
      <c r="N32" s="114">
        <f t="shared" ca="1" si="5"/>
        <v>0</v>
      </c>
      <c r="O32" s="37"/>
      <c r="P32" s="69"/>
      <c r="Q32" s="69"/>
      <c r="R32" s="69"/>
    </row>
    <row r="33" spans="1:18" s="15" customFormat="1" ht="17.25" customHeight="1">
      <c r="A33" s="158"/>
      <c r="B33" s="152"/>
      <c r="C33" s="45" t="s">
        <v>36</v>
      </c>
      <c r="D33" s="114">
        <f>'2018预算管理费用'!T33</f>
        <v>0</v>
      </c>
      <c r="E33" s="114"/>
      <c r="F33" s="111">
        <f ca="1">OFFSET('2018预算管理费用'!$H33,0,MONTH(封面!$G$13)-1,)</f>
        <v>0</v>
      </c>
      <c r="G33" s="111">
        <f ca="1">OFFSET('2020实际管理费用'!$H33,0,MONTH(封面!$G$13)-1,)</f>
        <v>0</v>
      </c>
      <c r="H33" s="114">
        <f t="shared" ca="1" si="2"/>
        <v>0</v>
      </c>
      <c r="I33" s="114">
        <f t="shared" ca="1" si="3"/>
        <v>0</v>
      </c>
      <c r="J33" s="114"/>
      <c r="K33" s="114">
        <f ca="1">SUM(OFFSET('2018预算管理费用'!$H33,0,0,1,MONTH(封面!$G$13)))</f>
        <v>0</v>
      </c>
      <c r="L33" s="114">
        <f ca="1">SUM(OFFSET('2020实际管理费用'!$H33,0,0,1,MONTH(封面!$G$13)))</f>
        <v>0</v>
      </c>
      <c r="M33" s="114">
        <f t="shared" ca="1" si="4"/>
        <v>0</v>
      </c>
      <c r="N33" s="114">
        <f t="shared" ca="1" si="5"/>
        <v>0</v>
      </c>
      <c r="O33" s="37"/>
      <c r="P33" s="69"/>
      <c r="Q33" s="69"/>
      <c r="R33" s="69"/>
    </row>
    <row r="34" spans="1:18" s="15" customFormat="1" ht="17.25" customHeight="1">
      <c r="A34" s="158"/>
      <c r="B34" s="152" t="s">
        <v>37</v>
      </c>
      <c r="C34" s="45" t="s">
        <v>38</v>
      </c>
      <c r="D34" s="114">
        <f>'2018预算管理费用'!T34</f>
        <v>0</v>
      </c>
      <c r="E34" s="114"/>
      <c r="F34" s="111">
        <f ca="1">OFFSET('2018预算管理费用'!$H34,0,MONTH(封面!$G$13)-1,)</f>
        <v>0</v>
      </c>
      <c r="G34" s="111">
        <f ca="1">OFFSET('2020实际管理费用'!$H34,0,MONTH(封面!$G$13)-1,)</f>
        <v>124.4</v>
      </c>
      <c r="H34" s="114">
        <f t="shared" ca="1" si="2"/>
        <v>124.4</v>
      </c>
      <c r="I34" s="114">
        <f t="shared" ca="1" si="3"/>
        <v>124.4</v>
      </c>
      <c r="J34" s="114"/>
      <c r="K34" s="114">
        <f ca="1">SUM(OFFSET('2018预算管理费用'!$H34,0,0,1,MONTH(封面!$G$13)))</f>
        <v>0</v>
      </c>
      <c r="L34" s="114">
        <f ca="1">SUM(OFFSET('2020实际管理费用'!$H34,0,0,1,MONTH(封面!$G$13)))</f>
        <v>124.4</v>
      </c>
      <c r="M34" s="114">
        <f t="shared" ca="1" si="4"/>
        <v>124.4</v>
      </c>
      <c r="N34" s="114">
        <f t="shared" ca="1" si="5"/>
        <v>124.4</v>
      </c>
      <c r="O34" s="37"/>
      <c r="P34" s="69"/>
      <c r="Q34" s="69"/>
      <c r="R34" s="69"/>
    </row>
    <row r="35" spans="1:18" s="15" customFormat="1" ht="17.25" customHeight="1">
      <c r="A35" s="158"/>
      <c r="B35" s="152"/>
      <c r="C35" s="45" t="s">
        <v>39</v>
      </c>
      <c r="D35" s="114">
        <f>'2018预算管理费用'!T35</f>
        <v>0</v>
      </c>
      <c r="E35" s="114"/>
      <c r="F35" s="111">
        <f ca="1">OFFSET('2018预算管理费用'!$H35,0,MONTH(封面!$G$13)-1,)</f>
        <v>0</v>
      </c>
      <c r="G35" s="111">
        <f ca="1">OFFSET('2020实际管理费用'!$H35,0,MONTH(封面!$G$13)-1,)</f>
        <v>0</v>
      </c>
      <c r="H35" s="114">
        <f t="shared" ca="1" si="2"/>
        <v>0</v>
      </c>
      <c r="I35" s="114">
        <f t="shared" ca="1" si="3"/>
        <v>0</v>
      </c>
      <c r="J35" s="114"/>
      <c r="K35" s="114">
        <f ca="1">SUM(OFFSET('2018预算管理费用'!$H35,0,0,1,MONTH(封面!$G$13)))</f>
        <v>0</v>
      </c>
      <c r="L35" s="114">
        <f ca="1">SUM(OFFSET('2020实际管理费用'!$H35,0,0,1,MONTH(封面!$G$13)))</f>
        <v>0</v>
      </c>
      <c r="M35" s="114">
        <f t="shared" ca="1" si="4"/>
        <v>0</v>
      </c>
      <c r="N35" s="114">
        <f t="shared" ca="1" si="5"/>
        <v>0</v>
      </c>
      <c r="O35" s="37"/>
      <c r="P35" s="69"/>
      <c r="Q35" s="69"/>
      <c r="R35" s="69"/>
    </row>
    <row r="36" spans="1:18" s="15" customFormat="1" ht="17.25" customHeight="1">
      <c r="A36" s="158"/>
      <c r="B36" s="46" t="s">
        <v>157</v>
      </c>
      <c r="C36" s="45" t="s">
        <v>40</v>
      </c>
      <c r="D36" s="114">
        <f>'2018预算管理费用'!T36</f>
        <v>0</v>
      </c>
      <c r="E36" s="114"/>
      <c r="F36" s="111">
        <f ca="1">OFFSET('2018预算管理费用'!$H36,0,MONTH(封面!$G$13)-1,)</f>
        <v>0</v>
      </c>
      <c r="G36" s="111">
        <f ca="1">OFFSET('2020实际管理费用'!$H36,0,MONTH(封面!$G$13)-1,)</f>
        <v>0</v>
      </c>
      <c r="H36" s="114">
        <f t="shared" ca="1" si="2"/>
        <v>0</v>
      </c>
      <c r="I36" s="114">
        <f t="shared" ca="1" si="3"/>
        <v>0</v>
      </c>
      <c r="J36" s="114"/>
      <c r="K36" s="114">
        <f ca="1">SUM(OFFSET('2018预算管理费用'!$H36,0,0,1,MONTH(封面!$G$13)))</f>
        <v>0</v>
      </c>
      <c r="L36" s="114">
        <f ca="1">SUM(OFFSET('2020实际管理费用'!$H36,0,0,1,MONTH(封面!$G$13)))</f>
        <v>0</v>
      </c>
      <c r="M36" s="114">
        <f t="shared" ca="1" si="4"/>
        <v>0</v>
      </c>
      <c r="N36" s="114">
        <f t="shared" ca="1" si="5"/>
        <v>0</v>
      </c>
      <c r="O36" s="37"/>
      <c r="P36" s="69"/>
      <c r="Q36" s="69"/>
      <c r="R36" s="69"/>
    </row>
    <row r="37" spans="1:18" s="15" customFormat="1" ht="17.25" customHeight="1">
      <c r="A37" s="158"/>
      <c r="B37" s="46" t="s">
        <v>41</v>
      </c>
      <c r="C37" s="45" t="s">
        <v>42</v>
      </c>
      <c r="D37" s="114">
        <f>'2018预算管理费用'!T37</f>
        <v>0</v>
      </c>
      <c r="E37" s="114"/>
      <c r="F37" s="111">
        <f ca="1">OFFSET('2018预算管理费用'!$H37,0,MONTH(封面!$G$13)-1,)</f>
        <v>0</v>
      </c>
      <c r="G37" s="111">
        <f ca="1">OFFSET('2020实际管理费用'!$H37,0,MONTH(封面!$G$13)-1,)</f>
        <v>1249</v>
      </c>
      <c r="H37" s="114">
        <f t="shared" ca="1" si="2"/>
        <v>1249</v>
      </c>
      <c r="I37" s="114">
        <f t="shared" ca="1" si="3"/>
        <v>1249</v>
      </c>
      <c r="J37" s="114"/>
      <c r="K37" s="114">
        <f ca="1">SUM(OFFSET('2018预算管理费用'!$H37,0,0,1,MONTH(封面!$G$13)))</f>
        <v>0</v>
      </c>
      <c r="L37" s="114">
        <f ca="1">SUM(OFFSET('2020实际管理费用'!$H37,0,0,1,MONTH(封面!$G$13)))</f>
        <v>1249</v>
      </c>
      <c r="M37" s="114">
        <f t="shared" ca="1" si="4"/>
        <v>1249</v>
      </c>
      <c r="N37" s="114">
        <f t="shared" ca="1" si="5"/>
        <v>1249</v>
      </c>
      <c r="O37" s="37"/>
      <c r="P37" s="69"/>
      <c r="Q37" s="69"/>
      <c r="R37" s="69"/>
    </row>
    <row r="38" spans="1:18" s="15" customFormat="1" ht="17.25" customHeight="1">
      <c r="A38" s="158"/>
      <c r="B38" s="152" t="s">
        <v>158</v>
      </c>
      <c r="C38" s="45" t="s">
        <v>43</v>
      </c>
      <c r="D38" s="114">
        <f>'2018预算管理费用'!T38</f>
        <v>0</v>
      </c>
      <c r="E38" s="114"/>
      <c r="F38" s="111">
        <f ca="1">OFFSET('2018预算管理费用'!$H38,0,MONTH(封面!$G$13)-1,)</f>
        <v>0</v>
      </c>
      <c r="G38" s="111">
        <f ca="1">OFFSET('2020实际管理费用'!$H38,0,MONTH(封面!$G$13)-1,)</f>
        <v>0</v>
      </c>
      <c r="H38" s="114">
        <f t="shared" ca="1" si="2"/>
        <v>0</v>
      </c>
      <c r="I38" s="114">
        <f t="shared" ca="1" si="3"/>
        <v>0</v>
      </c>
      <c r="J38" s="114"/>
      <c r="K38" s="114">
        <f ca="1">SUM(OFFSET('2018预算管理费用'!$H38,0,0,1,MONTH(封面!$G$13)))</f>
        <v>0</v>
      </c>
      <c r="L38" s="114">
        <f ca="1">SUM(OFFSET('2020实际管理费用'!$H38,0,0,1,MONTH(封面!$G$13)))</f>
        <v>0</v>
      </c>
      <c r="M38" s="114">
        <f t="shared" ca="1" si="4"/>
        <v>0</v>
      </c>
      <c r="N38" s="114">
        <f t="shared" ca="1" si="5"/>
        <v>0</v>
      </c>
      <c r="O38" s="37"/>
      <c r="P38" s="69"/>
      <c r="Q38" s="69"/>
      <c r="R38" s="69"/>
    </row>
    <row r="39" spans="1:18" s="15" customFormat="1" ht="17.25" customHeight="1">
      <c r="A39" s="158"/>
      <c r="B39" s="152"/>
      <c r="C39" s="45" t="s">
        <v>44</v>
      </c>
      <c r="D39" s="114">
        <f>'2018预算管理费用'!T39</f>
        <v>0</v>
      </c>
      <c r="E39" s="114"/>
      <c r="F39" s="111">
        <f ca="1">OFFSET('2018预算管理费用'!$H39,0,MONTH(封面!$G$13)-1,)</f>
        <v>0</v>
      </c>
      <c r="G39" s="111">
        <f ca="1">OFFSET('2020实际管理费用'!$H39,0,MONTH(封面!$G$13)-1,)</f>
        <v>0</v>
      </c>
      <c r="H39" s="114">
        <f t="shared" ca="1" si="2"/>
        <v>0</v>
      </c>
      <c r="I39" s="114">
        <f t="shared" ca="1" si="3"/>
        <v>0</v>
      </c>
      <c r="J39" s="114"/>
      <c r="K39" s="114">
        <f ca="1">SUM(OFFSET('2018预算管理费用'!$H39,0,0,1,MONTH(封面!$G$13)))</f>
        <v>0</v>
      </c>
      <c r="L39" s="114">
        <f ca="1">SUM(OFFSET('2020实际管理费用'!$H39,0,0,1,MONTH(封面!$G$13)))</f>
        <v>0</v>
      </c>
      <c r="M39" s="114">
        <f t="shared" ca="1" si="4"/>
        <v>0</v>
      </c>
      <c r="N39" s="114">
        <f t="shared" ca="1" si="5"/>
        <v>0</v>
      </c>
      <c r="O39" s="37"/>
      <c r="P39" s="69"/>
      <c r="Q39" s="69"/>
      <c r="R39" s="69"/>
    </row>
    <row r="40" spans="1:18" s="15" customFormat="1" ht="17.25" customHeight="1">
      <c r="A40" s="158"/>
      <c r="B40" s="46" t="s">
        <v>45</v>
      </c>
      <c r="C40" s="45" t="s">
        <v>46</v>
      </c>
      <c r="D40" s="114">
        <f>'2018预算管理费用'!T40</f>
        <v>0</v>
      </c>
      <c r="E40" s="114"/>
      <c r="F40" s="111">
        <f ca="1">OFFSET('2018预算管理费用'!$H40,0,MONTH(封面!$G$13)-1,)</f>
        <v>0</v>
      </c>
      <c r="G40" s="111">
        <f ca="1">OFFSET('2020实际管理费用'!$H40,0,MONTH(封面!$G$13)-1,)</f>
        <v>0</v>
      </c>
      <c r="H40" s="114">
        <f t="shared" ca="1" si="2"/>
        <v>0</v>
      </c>
      <c r="I40" s="114">
        <f t="shared" ca="1" si="3"/>
        <v>0</v>
      </c>
      <c r="J40" s="114"/>
      <c r="K40" s="114">
        <f ca="1">SUM(OFFSET('2018预算管理费用'!$H40,0,0,1,MONTH(封面!$G$13)))</f>
        <v>0</v>
      </c>
      <c r="L40" s="114">
        <f ca="1">SUM(OFFSET('2020实际管理费用'!$H40,0,0,1,MONTH(封面!$G$13)))</f>
        <v>0</v>
      </c>
      <c r="M40" s="114">
        <f t="shared" ca="1" si="4"/>
        <v>0</v>
      </c>
      <c r="N40" s="114">
        <f t="shared" ca="1" si="5"/>
        <v>0</v>
      </c>
      <c r="O40" s="37"/>
      <c r="P40" s="69"/>
      <c r="Q40" s="69"/>
      <c r="R40" s="69"/>
    </row>
    <row r="41" spans="1:18" s="15" customFormat="1" ht="17.25" customHeight="1">
      <c r="A41" s="159" t="s">
        <v>47</v>
      </c>
      <c r="B41" s="47" t="s">
        <v>159</v>
      </c>
      <c r="C41" s="45" t="s">
        <v>421</v>
      </c>
      <c r="D41" s="114">
        <f>'2018预算管理费用'!T41</f>
        <v>0</v>
      </c>
      <c r="E41" s="114"/>
      <c r="F41" s="111">
        <f ca="1">OFFSET('2018预算管理费用'!$H41,0,MONTH(封面!$G$13)-1,)</f>
        <v>0</v>
      </c>
      <c r="G41" s="111">
        <f ca="1">OFFSET('2020实际管理费用'!$H41,0,MONTH(封面!$G$13)-1,)</f>
        <v>0</v>
      </c>
      <c r="H41" s="114">
        <f t="shared" ca="1" si="2"/>
        <v>0</v>
      </c>
      <c r="I41" s="114">
        <f t="shared" ca="1" si="3"/>
        <v>0</v>
      </c>
      <c r="J41" s="114"/>
      <c r="K41" s="114">
        <f ca="1">SUM(OFFSET('2018预算管理费用'!$H41,0,0,1,MONTH(封面!$G$13)))</f>
        <v>0</v>
      </c>
      <c r="L41" s="114">
        <f ca="1">SUM(OFFSET('2020实际管理费用'!$H41,0,0,1,MONTH(封面!$G$13)))</f>
        <v>0</v>
      </c>
      <c r="M41" s="114">
        <f t="shared" ca="1" si="4"/>
        <v>0</v>
      </c>
      <c r="N41" s="114">
        <f t="shared" ca="1" si="5"/>
        <v>0</v>
      </c>
      <c r="O41" s="37"/>
      <c r="P41" s="69"/>
      <c r="Q41" s="69"/>
      <c r="R41" s="69"/>
    </row>
    <row r="42" spans="1:18" s="15" customFormat="1" ht="17.25" customHeight="1">
      <c r="A42" s="159"/>
      <c r="B42" s="46" t="s">
        <v>160</v>
      </c>
      <c r="C42" s="48" t="s">
        <v>422</v>
      </c>
      <c r="D42" s="114">
        <f>'2018预算管理费用'!T42</f>
        <v>0</v>
      </c>
      <c r="E42" s="114"/>
      <c r="F42" s="111">
        <f ca="1">OFFSET('2018预算管理费用'!$H42,0,MONTH(封面!$G$13)-1,)</f>
        <v>0</v>
      </c>
      <c r="G42" s="111">
        <f ca="1">OFFSET('2020实际管理费用'!$H42,0,MONTH(封面!$G$13)-1,)</f>
        <v>0</v>
      </c>
      <c r="H42" s="114">
        <f t="shared" ca="1" si="2"/>
        <v>0</v>
      </c>
      <c r="I42" s="114">
        <f t="shared" ca="1" si="3"/>
        <v>0</v>
      </c>
      <c r="J42" s="114"/>
      <c r="K42" s="114">
        <f ca="1">SUM(OFFSET('2018预算管理费用'!$H42,0,0,1,MONTH(封面!$G$13)))</f>
        <v>0</v>
      </c>
      <c r="L42" s="114">
        <f ca="1">SUM(OFFSET('2020实际管理费用'!$H42,0,0,1,MONTH(封面!$G$13)))</f>
        <v>0</v>
      </c>
      <c r="M42" s="114">
        <f t="shared" ca="1" si="4"/>
        <v>0</v>
      </c>
      <c r="N42" s="114">
        <f t="shared" ca="1" si="5"/>
        <v>0</v>
      </c>
      <c r="O42" s="37"/>
      <c r="P42" s="69"/>
      <c r="Q42" s="69"/>
      <c r="R42" s="69"/>
    </row>
    <row r="43" spans="1:18" s="15" customFormat="1" ht="17.25" customHeight="1">
      <c r="A43" s="159"/>
      <c r="B43" s="46" t="s">
        <v>161</v>
      </c>
      <c r="C43" s="48" t="s">
        <v>48</v>
      </c>
      <c r="D43" s="114">
        <f>'2018预算管理费用'!T43</f>
        <v>0</v>
      </c>
      <c r="E43" s="114"/>
      <c r="F43" s="111">
        <f ca="1">OFFSET('2018预算管理费用'!$H43,0,MONTH(封面!$G$13)-1,)</f>
        <v>0</v>
      </c>
      <c r="G43" s="111">
        <f ca="1">OFFSET('2020实际管理费用'!$H43,0,MONTH(封面!$G$13)-1,)</f>
        <v>0</v>
      </c>
      <c r="H43" s="114">
        <f t="shared" ca="1" si="2"/>
        <v>0</v>
      </c>
      <c r="I43" s="114">
        <f t="shared" ca="1" si="3"/>
        <v>0</v>
      </c>
      <c r="J43" s="114"/>
      <c r="K43" s="114">
        <f ca="1">SUM(OFFSET('2018预算管理费用'!$H43,0,0,1,MONTH(封面!$G$13)))</f>
        <v>0</v>
      </c>
      <c r="L43" s="114">
        <f ca="1">SUM(OFFSET('2020实际管理费用'!$H43,0,0,1,MONTH(封面!$G$13)))</f>
        <v>0</v>
      </c>
      <c r="M43" s="114">
        <f t="shared" ca="1" si="4"/>
        <v>0</v>
      </c>
      <c r="N43" s="114">
        <f t="shared" ca="1" si="5"/>
        <v>0</v>
      </c>
      <c r="O43" s="37"/>
      <c r="P43" s="69"/>
      <c r="Q43" s="69"/>
      <c r="R43" s="69"/>
    </row>
    <row r="44" spans="1:18" s="15" customFormat="1" ht="17.25" customHeight="1">
      <c r="A44" s="159"/>
      <c r="B44" s="152" t="s">
        <v>49</v>
      </c>
      <c r="C44" s="48" t="s">
        <v>50</v>
      </c>
      <c r="D44" s="114">
        <f>'2018预算管理费用'!T44</f>
        <v>0</v>
      </c>
      <c r="E44" s="114"/>
      <c r="F44" s="111">
        <f ca="1">OFFSET('2018预算管理费用'!$H44,0,MONTH(封面!$G$13)-1,)</f>
        <v>0</v>
      </c>
      <c r="G44" s="111">
        <f ca="1">OFFSET('2020实际管理费用'!$H44,0,MONTH(封面!$G$13)-1,)</f>
        <v>0</v>
      </c>
      <c r="H44" s="114">
        <f t="shared" ca="1" si="2"/>
        <v>0</v>
      </c>
      <c r="I44" s="114">
        <f t="shared" ca="1" si="3"/>
        <v>0</v>
      </c>
      <c r="J44" s="114"/>
      <c r="K44" s="114">
        <f ca="1">SUM(OFFSET('2018预算管理费用'!$H44,0,0,1,MONTH(封面!$G$13)))</f>
        <v>0</v>
      </c>
      <c r="L44" s="114">
        <f ca="1">SUM(OFFSET('2020实际管理费用'!$H44,0,0,1,MONTH(封面!$G$13)))</f>
        <v>0</v>
      </c>
      <c r="M44" s="114">
        <f t="shared" ca="1" si="4"/>
        <v>0</v>
      </c>
      <c r="N44" s="114">
        <f t="shared" ca="1" si="5"/>
        <v>0</v>
      </c>
      <c r="O44" s="37"/>
      <c r="P44" s="69"/>
      <c r="Q44" s="69"/>
      <c r="R44" s="69"/>
    </row>
    <row r="45" spans="1:18" s="15" customFormat="1" ht="17.25" customHeight="1">
      <c r="A45" s="159"/>
      <c r="B45" s="152"/>
      <c r="C45" s="48" t="s">
        <v>423</v>
      </c>
      <c r="D45" s="114">
        <f>'2018预算管理费用'!T45</f>
        <v>0</v>
      </c>
      <c r="E45" s="114"/>
      <c r="F45" s="111">
        <f ca="1">OFFSET('2018预算管理费用'!$H45,0,MONTH(封面!$G$13)-1,)</f>
        <v>0</v>
      </c>
      <c r="G45" s="111">
        <f ca="1">OFFSET('2020实际管理费用'!$H45,0,MONTH(封面!$G$13)-1,)</f>
        <v>0</v>
      </c>
      <c r="H45" s="114">
        <f t="shared" ca="1" si="2"/>
        <v>0</v>
      </c>
      <c r="I45" s="114">
        <f t="shared" ca="1" si="3"/>
        <v>0</v>
      </c>
      <c r="J45" s="114"/>
      <c r="K45" s="114">
        <f ca="1">SUM(OFFSET('2018预算管理费用'!$H45,0,0,1,MONTH(封面!$G$13)))</f>
        <v>0</v>
      </c>
      <c r="L45" s="114">
        <f ca="1">SUM(OFFSET('2020实际管理费用'!$H45,0,0,1,MONTH(封面!$G$13)))</f>
        <v>0</v>
      </c>
      <c r="M45" s="114">
        <f t="shared" ca="1" si="4"/>
        <v>0</v>
      </c>
      <c r="N45" s="114">
        <f t="shared" ca="1" si="5"/>
        <v>0</v>
      </c>
      <c r="O45" s="37"/>
      <c r="P45" s="69"/>
      <c r="Q45" s="69"/>
      <c r="R45" s="69"/>
    </row>
    <row r="46" spans="1:18" s="15" customFormat="1" ht="17.25" customHeight="1">
      <c r="A46" s="159"/>
      <c r="B46" s="46" t="s">
        <v>51</v>
      </c>
      <c r="C46" s="48" t="s">
        <v>52</v>
      </c>
      <c r="D46" s="114">
        <f>'2018预算管理费用'!T46</f>
        <v>0</v>
      </c>
      <c r="E46" s="114"/>
      <c r="F46" s="111">
        <f ca="1">OFFSET('2018预算管理费用'!$H46,0,MONTH(封面!$G$13)-1,)</f>
        <v>0</v>
      </c>
      <c r="G46" s="111">
        <f ca="1">OFFSET('2020实际管理费用'!$H46,0,MONTH(封面!$G$13)-1,)</f>
        <v>0</v>
      </c>
      <c r="H46" s="114">
        <f t="shared" ca="1" si="2"/>
        <v>0</v>
      </c>
      <c r="I46" s="114">
        <f t="shared" ca="1" si="3"/>
        <v>0</v>
      </c>
      <c r="J46" s="114"/>
      <c r="K46" s="114">
        <f ca="1">SUM(OFFSET('2018预算管理费用'!$H46,0,0,1,MONTH(封面!$G$13)))</f>
        <v>0</v>
      </c>
      <c r="L46" s="114">
        <f ca="1">SUM(OFFSET('2020实际管理费用'!$H46,0,0,1,MONTH(封面!$G$13)))</f>
        <v>0</v>
      </c>
      <c r="M46" s="114">
        <f t="shared" ca="1" si="4"/>
        <v>0</v>
      </c>
      <c r="N46" s="114">
        <f t="shared" ca="1" si="5"/>
        <v>0</v>
      </c>
      <c r="O46" s="37"/>
      <c r="P46" s="69"/>
      <c r="Q46" s="69"/>
      <c r="R46" s="69"/>
    </row>
    <row r="47" spans="1:18" s="15" customFormat="1" ht="17.25" customHeight="1">
      <c r="A47" s="159"/>
      <c r="B47" s="46" t="s">
        <v>211</v>
      </c>
      <c r="C47" s="48" t="s">
        <v>53</v>
      </c>
      <c r="D47" s="114">
        <f>'2018预算管理费用'!T47</f>
        <v>0</v>
      </c>
      <c r="E47" s="114"/>
      <c r="F47" s="111">
        <f ca="1">OFFSET('2018预算管理费用'!$H47,0,MONTH(封面!$G$13)-1,)</f>
        <v>0</v>
      </c>
      <c r="G47" s="111">
        <f ca="1">OFFSET('2020实际管理费用'!$H47,0,MONTH(封面!$G$13)-1,)</f>
        <v>7742.48</v>
      </c>
      <c r="H47" s="114">
        <f t="shared" ca="1" si="2"/>
        <v>7742.48</v>
      </c>
      <c r="I47" s="114">
        <f t="shared" ca="1" si="3"/>
        <v>7742.48</v>
      </c>
      <c r="J47" s="114"/>
      <c r="K47" s="114">
        <f ca="1">SUM(OFFSET('2018预算管理费用'!$H47,0,0,1,MONTH(封面!$G$13)))</f>
        <v>0</v>
      </c>
      <c r="L47" s="114">
        <f ca="1">SUM(OFFSET('2020实际管理费用'!$H47,0,0,1,MONTH(封面!$G$13)))</f>
        <v>7742.48</v>
      </c>
      <c r="M47" s="114">
        <f t="shared" ca="1" si="4"/>
        <v>7742.48</v>
      </c>
      <c r="N47" s="114">
        <f t="shared" ca="1" si="5"/>
        <v>7742.48</v>
      </c>
      <c r="O47" s="37"/>
      <c r="P47" s="69"/>
      <c r="Q47" s="69"/>
      <c r="R47" s="69"/>
    </row>
    <row r="48" spans="1:18" s="15" customFormat="1" ht="17.25" customHeight="1">
      <c r="A48" s="159"/>
      <c r="B48" s="46" t="s">
        <v>54</v>
      </c>
      <c r="C48" s="48" t="s">
        <v>55</v>
      </c>
      <c r="D48" s="114">
        <f>'2018预算管理费用'!T48</f>
        <v>0</v>
      </c>
      <c r="E48" s="114"/>
      <c r="F48" s="111">
        <f ca="1">OFFSET('2018预算管理费用'!$H48,0,MONTH(封面!$G$13)-1,)</f>
        <v>0</v>
      </c>
      <c r="G48" s="111">
        <f ca="1">OFFSET('2020实际管理费用'!$H48,0,MONTH(封面!$G$13)-1,)</f>
        <v>0</v>
      </c>
      <c r="H48" s="114">
        <f t="shared" ca="1" si="2"/>
        <v>0</v>
      </c>
      <c r="I48" s="114">
        <f t="shared" ca="1" si="3"/>
        <v>0</v>
      </c>
      <c r="J48" s="114"/>
      <c r="K48" s="114">
        <f ca="1">SUM(OFFSET('2018预算管理费用'!$H48,0,0,1,MONTH(封面!$G$13)))</f>
        <v>0</v>
      </c>
      <c r="L48" s="114">
        <f ca="1">SUM(OFFSET('2020实际管理费用'!$H48,0,0,1,MONTH(封面!$G$13)))</f>
        <v>0</v>
      </c>
      <c r="M48" s="114">
        <f t="shared" ca="1" si="4"/>
        <v>0</v>
      </c>
      <c r="N48" s="114">
        <f t="shared" ca="1" si="5"/>
        <v>0</v>
      </c>
      <c r="O48" s="37"/>
      <c r="P48" s="69"/>
      <c r="Q48" s="69"/>
      <c r="R48" s="69"/>
    </row>
    <row r="49" spans="1:18" s="15" customFormat="1" ht="17.25" customHeight="1">
      <c r="A49" s="160" t="s">
        <v>212</v>
      </c>
      <c r="B49" s="157" t="s">
        <v>213</v>
      </c>
      <c r="C49" s="48" t="s">
        <v>56</v>
      </c>
      <c r="D49" s="114">
        <f>'2018预算管理费用'!T49</f>
        <v>0</v>
      </c>
      <c r="E49" s="114"/>
      <c r="F49" s="111">
        <f ca="1">OFFSET('2018预算管理费用'!$H49,0,MONTH(封面!$G$13)-1,)</f>
        <v>0</v>
      </c>
      <c r="G49" s="111">
        <f ca="1">OFFSET('2020实际管理费用'!$H49,0,MONTH(封面!$G$13)-1,)</f>
        <v>0</v>
      </c>
      <c r="H49" s="114">
        <f t="shared" ca="1" si="2"/>
        <v>0</v>
      </c>
      <c r="I49" s="114">
        <f t="shared" ca="1" si="3"/>
        <v>0</v>
      </c>
      <c r="J49" s="114"/>
      <c r="K49" s="114">
        <f ca="1">SUM(OFFSET('2018预算管理费用'!$H49,0,0,1,MONTH(封面!$G$13)))</f>
        <v>0</v>
      </c>
      <c r="L49" s="114">
        <f ca="1">SUM(OFFSET('2020实际管理费用'!$H49,0,0,1,MONTH(封面!$G$13)))</f>
        <v>0</v>
      </c>
      <c r="M49" s="114">
        <f t="shared" ca="1" si="4"/>
        <v>0</v>
      </c>
      <c r="N49" s="114">
        <f t="shared" ca="1" si="5"/>
        <v>0</v>
      </c>
      <c r="O49" s="37"/>
      <c r="P49" s="69"/>
      <c r="Q49" s="69"/>
      <c r="R49" s="69"/>
    </row>
    <row r="50" spans="1:18" s="15" customFormat="1" ht="17.25" customHeight="1">
      <c r="A50" s="160"/>
      <c r="B50" s="157"/>
      <c r="C50" s="48" t="s">
        <v>57</v>
      </c>
      <c r="D50" s="114">
        <f>'2018预算管理费用'!T50</f>
        <v>0</v>
      </c>
      <c r="E50" s="114"/>
      <c r="F50" s="111">
        <f ca="1">OFFSET('2018预算管理费用'!$H50,0,MONTH(封面!$G$13)-1,)</f>
        <v>0</v>
      </c>
      <c r="G50" s="111">
        <f ca="1">OFFSET('2020实际管理费用'!$H50,0,MONTH(封面!$G$13)-1,)</f>
        <v>0</v>
      </c>
      <c r="H50" s="114">
        <f t="shared" ca="1" si="2"/>
        <v>0</v>
      </c>
      <c r="I50" s="114">
        <f t="shared" ca="1" si="3"/>
        <v>0</v>
      </c>
      <c r="J50" s="114"/>
      <c r="K50" s="114">
        <f ca="1">SUM(OFFSET('2018预算管理费用'!$H50,0,0,1,MONTH(封面!$G$13)))</f>
        <v>0</v>
      </c>
      <c r="L50" s="114">
        <f ca="1">SUM(OFFSET('2020实际管理费用'!$H50,0,0,1,MONTH(封面!$G$13)))</f>
        <v>0</v>
      </c>
      <c r="M50" s="114">
        <f t="shared" ca="1" si="4"/>
        <v>0</v>
      </c>
      <c r="N50" s="114">
        <f t="shared" ca="1" si="5"/>
        <v>0</v>
      </c>
      <c r="O50" s="37"/>
      <c r="P50" s="69"/>
      <c r="Q50" s="69"/>
      <c r="R50" s="69"/>
    </row>
    <row r="51" spans="1:18" s="15" customFormat="1" ht="17.25" customHeight="1">
      <c r="A51" s="160"/>
      <c r="B51" s="157"/>
      <c r="C51" s="48" t="s">
        <v>424</v>
      </c>
      <c r="D51" s="114">
        <f>'2018预算管理费用'!T51</f>
        <v>0</v>
      </c>
      <c r="E51" s="114"/>
      <c r="F51" s="111">
        <f ca="1">OFFSET('2018预算管理费用'!$H51,0,MONTH(封面!$G$13)-1,)</f>
        <v>0</v>
      </c>
      <c r="G51" s="111">
        <f ca="1">OFFSET('2020实际管理费用'!$H51,0,MONTH(封面!$G$13)-1,)</f>
        <v>0</v>
      </c>
      <c r="H51" s="114">
        <f t="shared" ca="1" si="2"/>
        <v>0</v>
      </c>
      <c r="I51" s="114">
        <f t="shared" ca="1" si="3"/>
        <v>0</v>
      </c>
      <c r="J51" s="114"/>
      <c r="K51" s="114">
        <f ca="1">SUM(OFFSET('2018预算管理费用'!$H51,0,0,1,MONTH(封面!$G$13)))</f>
        <v>0</v>
      </c>
      <c r="L51" s="114">
        <f ca="1">SUM(OFFSET('2020实际管理费用'!$H51,0,0,1,MONTH(封面!$G$13)))</f>
        <v>0</v>
      </c>
      <c r="M51" s="114">
        <f t="shared" ca="1" si="4"/>
        <v>0</v>
      </c>
      <c r="N51" s="114">
        <f t="shared" ca="1" si="5"/>
        <v>0</v>
      </c>
      <c r="O51" s="37"/>
      <c r="P51" s="69"/>
      <c r="Q51" s="69"/>
      <c r="R51" s="69"/>
    </row>
    <row r="52" spans="1:18" s="15" customFormat="1" ht="17.25" customHeight="1">
      <c r="A52" s="160"/>
      <c r="B52" s="152" t="s">
        <v>58</v>
      </c>
      <c r="C52" s="48" t="s">
        <v>59</v>
      </c>
      <c r="D52" s="114">
        <f>'2018预算管理费用'!T52</f>
        <v>0</v>
      </c>
      <c r="E52" s="114"/>
      <c r="F52" s="111">
        <f ca="1">OFFSET('2018预算管理费用'!$H52,0,MONTH(封面!$G$13)-1,)</f>
        <v>0</v>
      </c>
      <c r="G52" s="111">
        <f ca="1">OFFSET('2020实际管理费用'!$H52,0,MONTH(封面!$G$13)-1,)</f>
        <v>0</v>
      </c>
      <c r="H52" s="114">
        <f t="shared" ca="1" si="2"/>
        <v>0</v>
      </c>
      <c r="I52" s="114">
        <f t="shared" ca="1" si="3"/>
        <v>0</v>
      </c>
      <c r="J52" s="114"/>
      <c r="K52" s="114">
        <f ca="1">SUM(OFFSET('2018预算管理费用'!$H52,0,0,1,MONTH(封面!$G$13)))</f>
        <v>0</v>
      </c>
      <c r="L52" s="114">
        <f ca="1">SUM(OFFSET('2020实际管理费用'!$H52,0,0,1,MONTH(封面!$G$13)))</f>
        <v>0</v>
      </c>
      <c r="M52" s="114">
        <f t="shared" ca="1" si="4"/>
        <v>0</v>
      </c>
      <c r="N52" s="114">
        <f t="shared" ca="1" si="5"/>
        <v>0</v>
      </c>
      <c r="O52" s="37"/>
      <c r="P52" s="69"/>
      <c r="Q52" s="69"/>
      <c r="R52" s="69"/>
    </row>
    <row r="53" spans="1:18" s="15" customFormat="1" ht="17.25" customHeight="1">
      <c r="A53" s="160"/>
      <c r="B53" s="152"/>
      <c r="C53" s="48" t="s">
        <v>60</v>
      </c>
      <c r="D53" s="114">
        <f>'2018预算管理费用'!T53</f>
        <v>0</v>
      </c>
      <c r="E53" s="114"/>
      <c r="F53" s="111">
        <f ca="1">OFFSET('2018预算管理费用'!$H53,0,MONTH(封面!$G$13)-1,)</f>
        <v>0</v>
      </c>
      <c r="G53" s="111">
        <f ca="1">OFFSET('2020实际管理费用'!$H53,0,MONTH(封面!$G$13)-1,)</f>
        <v>87516</v>
      </c>
      <c r="H53" s="114">
        <f t="shared" ca="1" si="2"/>
        <v>87516</v>
      </c>
      <c r="I53" s="114">
        <f t="shared" ca="1" si="3"/>
        <v>87516</v>
      </c>
      <c r="J53" s="114"/>
      <c r="K53" s="114">
        <f ca="1">SUM(OFFSET('2018预算管理费用'!$H53,0,0,1,MONTH(封面!$G$13)))</f>
        <v>0</v>
      </c>
      <c r="L53" s="114">
        <f ca="1">SUM(OFFSET('2020实际管理费用'!$H53,0,0,1,MONTH(封面!$G$13)))</f>
        <v>87516</v>
      </c>
      <c r="M53" s="114">
        <f t="shared" ca="1" si="4"/>
        <v>87516</v>
      </c>
      <c r="N53" s="114">
        <f t="shared" ca="1" si="5"/>
        <v>87516</v>
      </c>
      <c r="O53" s="37"/>
      <c r="P53" s="69"/>
      <c r="Q53" s="69"/>
      <c r="R53" s="69"/>
    </row>
    <row r="54" spans="1:18" s="15" customFormat="1" ht="17.25" customHeight="1">
      <c r="A54" s="160"/>
      <c r="B54" s="152"/>
      <c r="C54" s="48" t="s">
        <v>425</v>
      </c>
      <c r="D54" s="114">
        <f>'2018预算管理费用'!T54</f>
        <v>0</v>
      </c>
      <c r="E54" s="114"/>
      <c r="F54" s="111">
        <f ca="1">OFFSET('2018预算管理费用'!$H54,0,MONTH(封面!$G$13)-1,)</f>
        <v>0</v>
      </c>
      <c r="G54" s="111">
        <f ca="1">OFFSET('2020实际管理费用'!$H54,0,MONTH(封面!$G$13)-1,)</f>
        <v>0</v>
      </c>
      <c r="H54" s="114">
        <f t="shared" ca="1" si="2"/>
        <v>0</v>
      </c>
      <c r="I54" s="114">
        <f t="shared" ca="1" si="3"/>
        <v>0</v>
      </c>
      <c r="J54" s="114"/>
      <c r="K54" s="114">
        <f ca="1">SUM(OFFSET('2018预算管理费用'!$H54,0,0,1,MONTH(封面!$G$13)))</f>
        <v>0</v>
      </c>
      <c r="L54" s="114">
        <f ca="1">SUM(OFFSET('2020实际管理费用'!$H54,0,0,1,MONTH(封面!$G$13)))</f>
        <v>0</v>
      </c>
      <c r="M54" s="114">
        <f t="shared" ca="1" si="4"/>
        <v>0</v>
      </c>
      <c r="N54" s="114">
        <f t="shared" ca="1" si="5"/>
        <v>0</v>
      </c>
      <c r="O54" s="37"/>
      <c r="P54" s="69"/>
      <c r="Q54" s="69"/>
      <c r="R54" s="69"/>
    </row>
    <row r="55" spans="1:18" s="15" customFormat="1" ht="17.25" customHeight="1">
      <c r="A55" s="160"/>
      <c r="B55" s="49" t="s">
        <v>61</v>
      </c>
      <c r="C55" s="48" t="s">
        <v>62</v>
      </c>
      <c r="D55" s="114">
        <f>'2018预算管理费用'!T55</f>
        <v>0</v>
      </c>
      <c r="E55" s="114"/>
      <c r="F55" s="111">
        <f ca="1">OFFSET('2018预算管理费用'!$H55,0,MONTH(封面!$G$13)-1,)</f>
        <v>0</v>
      </c>
      <c r="G55" s="111">
        <f ca="1">OFFSET('2020实际管理费用'!$H55,0,MONTH(封面!$G$13)-1,)</f>
        <v>0</v>
      </c>
      <c r="H55" s="114">
        <f t="shared" ca="1" si="2"/>
        <v>0</v>
      </c>
      <c r="I55" s="114">
        <f t="shared" ca="1" si="3"/>
        <v>0</v>
      </c>
      <c r="J55" s="114"/>
      <c r="K55" s="114">
        <f ca="1">SUM(OFFSET('2018预算管理费用'!$H55,0,0,1,MONTH(封面!$G$13)))</f>
        <v>0</v>
      </c>
      <c r="L55" s="114">
        <f ca="1">SUM(OFFSET('2020实际管理费用'!$H55,0,0,1,MONTH(封面!$G$13)))</f>
        <v>0</v>
      </c>
      <c r="M55" s="114">
        <f t="shared" ca="1" si="4"/>
        <v>0</v>
      </c>
      <c r="N55" s="114">
        <f t="shared" ca="1" si="5"/>
        <v>0</v>
      </c>
      <c r="O55" s="37"/>
      <c r="P55" s="69"/>
      <c r="Q55" s="69"/>
      <c r="R55" s="69"/>
    </row>
    <row r="56" spans="1:18" s="15" customFormat="1" ht="17.25" customHeight="1">
      <c r="A56" s="160"/>
      <c r="B56" s="49" t="s">
        <v>214</v>
      </c>
      <c r="C56" s="48" t="s">
        <v>63</v>
      </c>
      <c r="D56" s="114">
        <f>'2018预算管理费用'!T56</f>
        <v>0</v>
      </c>
      <c r="E56" s="114"/>
      <c r="F56" s="111">
        <f ca="1">OFFSET('2018预算管理费用'!$H56,0,MONTH(封面!$G$13)-1,)</f>
        <v>0</v>
      </c>
      <c r="G56" s="111">
        <f ca="1">OFFSET('2020实际管理费用'!$H56,0,MONTH(封面!$G$13)-1,)</f>
        <v>0</v>
      </c>
      <c r="H56" s="114">
        <f t="shared" ca="1" si="2"/>
        <v>0</v>
      </c>
      <c r="I56" s="114">
        <f t="shared" ca="1" si="3"/>
        <v>0</v>
      </c>
      <c r="J56" s="114"/>
      <c r="K56" s="114">
        <f ca="1">SUM(OFFSET('2018预算管理费用'!$H56,0,0,1,MONTH(封面!$G$13)))</f>
        <v>0</v>
      </c>
      <c r="L56" s="114">
        <f ca="1">SUM(OFFSET('2020实际管理费用'!$H56,0,0,1,MONTH(封面!$G$13)))</f>
        <v>0</v>
      </c>
      <c r="M56" s="114">
        <f t="shared" ca="1" si="4"/>
        <v>0</v>
      </c>
      <c r="N56" s="114">
        <f t="shared" ca="1" si="5"/>
        <v>0</v>
      </c>
      <c r="O56" s="37"/>
      <c r="P56" s="69"/>
      <c r="Q56" s="69"/>
      <c r="R56" s="69"/>
    </row>
    <row r="57" spans="1:18" s="15" customFormat="1" ht="17.25" customHeight="1">
      <c r="A57" s="161" t="s">
        <v>64</v>
      </c>
      <c r="B57" s="46" t="s">
        <v>65</v>
      </c>
      <c r="C57" s="48" t="s">
        <v>66</v>
      </c>
      <c r="D57" s="114">
        <f>'2018预算管理费用'!T57</f>
        <v>0</v>
      </c>
      <c r="E57" s="114"/>
      <c r="F57" s="111">
        <f ca="1">OFFSET('2018预算管理费用'!$H57,0,MONTH(封面!$G$13)-1,)</f>
        <v>0</v>
      </c>
      <c r="G57" s="111">
        <f ca="1">OFFSET('2020实际管理费用'!$H57,0,MONTH(封面!$G$13)-1,)</f>
        <v>0</v>
      </c>
      <c r="H57" s="114">
        <f t="shared" ca="1" si="2"/>
        <v>0</v>
      </c>
      <c r="I57" s="114">
        <f t="shared" ca="1" si="3"/>
        <v>0</v>
      </c>
      <c r="J57" s="114"/>
      <c r="K57" s="114">
        <f ca="1">SUM(OFFSET('2018预算管理费用'!$H57,0,0,1,MONTH(封面!$G$13)))</f>
        <v>0</v>
      </c>
      <c r="L57" s="114">
        <f ca="1">SUM(OFFSET('2020实际管理费用'!$H57,0,0,1,MONTH(封面!$G$13)))</f>
        <v>0</v>
      </c>
      <c r="M57" s="114">
        <f t="shared" ca="1" si="4"/>
        <v>0</v>
      </c>
      <c r="N57" s="114">
        <f t="shared" ca="1" si="5"/>
        <v>0</v>
      </c>
      <c r="O57" s="37"/>
      <c r="P57" s="69"/>
      <c r="Q57" s="69"/>
      <c r="R57" s="69"/>
    </row>
    <row r="58" spans="1:18" s="15" customFormat="1" ht="17.25" customHeight="1">
      <c r="A58" s="161"/>
      <c r="B58" s="49" t="s">
        <v>215</v>
      </c>
      <c r="C58" s="48" t="s">
        <v>67</v>
      </c>
      <c r="D58" s="114">
        <f>'2018预算管理费用'!T58</f>
        <v>0</v>
      </c>
      <c r="E58" s="114"/>
      <c r="F58" s="111">
        <f ca="1">OFFSET('2018预算管理费用'!$H58,0,MONTH(封面!$G$13)-1,)</f>
        <v>0</v>
      </c>
      <c r="G58" s="111">
        <f ca="1">OFFSET('2020实际管理费用'!$H58,0,MONTH(封面!$G$13)-1,)</f>
        <v>0</v>
      </c>
      <c r="H58" s="114">
        <f t="shared" ca="1" si="2"/>
        <v>0</v>
      </c>
      <c r="I58" s="114">
        <f t="shared" ca="1" si="3"/>
        <v>0</v>
      </c>
      <c r="J58" s="114"/>
      <c r="K58" s="114">
        <f ca="1">SUM(OFFSET('2018预算管理费用'!$H58,0,0,1,MONTH(封面!$G$13)))</f>
        <v>0</v>
      </c>
      <c r="L58" s="114">
        <f ca="1">SUM(OFFSET('2020实际管理费用'!$H58,0,0,1,MONTH(封面!$G$13)))</f>
        <v>0</v>
      </c>
      <c r="M58" s="114">
        <f t="shared" ca="1" si="4"/>
        <v>0</v>
      </c>
      <c r="N58" s="114">
        <f t="shared" ca="1" si="5"/>
        <v>0</v>
      </c>
      <c r="O58" s="37"/>
      <c r="P58" s="69"/>
      <c r="Q58" s="69"/>
      <c r="R58" s="69"/>
    </row>
    <row r="59" spans="1:18" s="15" customFormat="1" ht="17.25" customHeight="1">
      <c r="A59" s="161"/>
      <c r="B59" s="157" t="s">
        <v>216</v>
      </c>
      <c r="C59" s="48" t="s">
        <v>68</v>
      </c>
      <c r="D59" s="114">
        <f>'2018预算管理费用'!T59</f>
        <v>0</v>
      </c>
      <c r="E59" s="114"/>
      <c r="F59" s="111">
        <f ca="1">OFFSET('2018预算管理费用'!$H59,0,MONTH(封面!$G$13)-1,)</f>
        <v>0</v>
      </c>
      <c r="G59" s="111">
        <f ca="1">OFFSET('2020实际管理费用'!$H59,0,MONTH(封面!$G$13)-1,)</f>
        <v>0</v>
      </c>
      <c r="H59" s="114">
        <f t="shared" ca="1" si="2"/>
        <v>0</v>
      </c>
      <c r="I59" s="114">
        <f t="shared" ca="1" si="3"/>
        <v>0</v>
      </c>
      <c r="J59" s="114"/>
      <c r="K59" s="114">
        <f ca="1">SUM(OFFSET('2018预算管理费用'!$H59,0,0,1,MONTH(封面!$G$13)))</f>
        <v>0</v>
      </c>
      <c r="L59" s="114">
        <f ca="1">SUM(OFFSET('2020实际管理费用'!$H59,0,0,1,MONTH(封面!$G$13)))</f>
        <v>0</v>
      </c>
      <c r="M59" s="114">
        <f t="shared" ca="1" si="4"/>
        <v>0</v>
      </c>
      <c r="N59" s="114">
        <f t="shared" ca="1" si="5"/>
        <v>0</v>
      </c>
      <c r="O59" s="37"/>
      <c r="P59" s="69"/>
      <c r="Q59" s="69"/>
      <c r="R59" s="69"/>
    </row>
    <row r="60" spans="1:18" s="15" customFormat="1" ht="17.25" customHeight="1">
      <c r="A60" s="161"/>
      <c r="B60" s="157"/>
      <c r="C60" s="48" t="s">
        <v>426</v>
      </c>
      <c r="D60" s="114">
        <f>'2018预算管理费用'!T60</f>
        <v>0</v>
      </c>
      <c r="E60" s="114"/>
      <c r="F60" s="111">
        <f ca="1">OFFSET('2018预算管理费用'!$H60,0,MONTH(封面!$G$13)-1,)</f>
        <v>0</v>
      </c>
      <c r="G60" s="111">
        <f ca="1">OFFSET('2020实际管理费用'!$H60,0,MONTH(封面!$G$13)-1,)</f>
        <v>0</v>
      </c>
      <c r="H60" s="114">
        <f t="shared" ca="1" si="2"/>
        <v>0</v>
      </c>
      <c r="I60" s="114">
        <f t="shared" ca="1" si="3"/>
        <v>0</v>
      </c>
      <c r="J60" s="114"/>
      <c r="K60" s="114">
        <f ca="1">SUM(OFFSET('2018预算管理费用'!$H60,0,0,1,MONTH(封面!$G$13)))</f>
        <v>0</v>
      </c>
      <c r="L60" s="114">
        <f ca="1">SUM(OFFSET('2020实际管理费用'!$H60,0,0,1,MONTH(封面!$G$13)))</f>
        <v>0</v>
      </c>
      <c r="M60" s="114">
        <f t="shared" ca="1" si="4"/>
        <v>0</v>
      </c>
      <c r="N60" s="114">
        <f t="shared" ca="1" si="5"/>
        <v>0</v>
      </c>
      <c r="O60" s="37"/>
      <c r="P60" s="69"/>
      <c r="Q60" s="69"/>
      <c r="R60" s="69"/>
    </row>
    <row r="61" spans="1:18" s="15" customFormat="1" ht="17.25" customHeight="1">
      <c r="A61" s="161"/>
      <c r="B61" s="49" t="s">
        <v>217</v>
      </c>
      <c r="C61" s="48" t="s">
        <v>69</v>
      </c>
      <c r="D61" s="114">
        <f>'2018预算管理费用'!T61</f>
        <v>0</v>
      </c>
      <c r="E61" s="114"/>
      <c r="F61" s="111">
        <f ca="1">OFFSET('2018预算管理费用'!$H61,0,MONTH(封面!$G$13)-1,)</f>
        <v>0</v>
      </c>
      <c r="G61" s="111">
        <f ca="1">OFFSET('2020实际管理费用'!$H61,0,MONTH(封面!$G$13)-1,)</f>
        <v>0</v>
      </c>
      <c r="H61" s="114">
        <f t="shared" ca="1" si="2"/>
        <v>0</v>
      </c>
      <c r="I61" s="114">
        <f t="shared" ca="1" si="3"/>
        <v>0</v>
      </c>
      <c r="J61" s="114"/>
      <c r="K61" s="114">
        <f ca="1">SUM(OFFSET('2018预算管理费用'!$H61,0,0,1,MONTH(封面!$G$13)))</f>
        <v>0</v>
      </c>
      <c r="L61" s="114">
        <f ca="1">SUM(OFFSET('2020实际管理费用'!$H61,0,0,1,MONTH(封面!$G$13)))</f>
        <v>0</v>
      </c>
      <c r="M61" s="114">
        <f t="shared" ca="1" si="4"/>
        <v>0</v>
      </c>
      <c r="N61" s="114">
        <f t="shared" ca="1" si="5"/>
        <v>0</v>
      </c>
      <c r="O61" s="37"/>
      <c r="P61" s="69"/>
      <c r="Q61" s="69"/>
      <c r="R61" s="69"/>
    </row>
    <row r="62" spans="1:18" s="15" customFormat="1" ht="17.25" customHeight="1">
      <c r="A62" s="161"/>
      <c r="B62" s="46" t="s">
        <v>70</v>
      </c>
      <c r="C62" s="48" t="s">
        <v>71</v>
      </c>
      <c r="D62" s="114">
        <f>'2018预算管理费用'!T62</f>
        <v>0</v>
      </c>
      <c r="E62" s="114"/>
      <c r="F62" s="111">
        <f ca="1">OFFSET('2018预算管理费用'!$H62,0,MONTH(封面!$G$13)-1,)</f>
        <v>0</v>
      </c>
      <c r="G62" s="111">
        <f ca="1">OFFSET('2020实际管理费用'!$H62,0,MONTH(封面!$G$13)-1,)</f>
        <v>0</v>
      </c>
      <c r="H62" s="114">
        <f t="shared" ca="1" si="2"/>
        <v>0</v>
      </c>
      <c r="I62" s="114">
        <f t="shared" ca="1" si="3"/>
        <v>0</v>
      </c>
      <c r="J62" s="114"/>
      <c r="K62" s="114">
        <f ca="1">SUM(OFFSET('2018预算管理费用'!$H62,0,0,1,MONTH(封面!$G$13)))</f>
        <v>0</v>
      </c>
      <c r="L62" s="114">
        <f ca="1">SUM(OFFSET('2020实际管理费用'!$H62,0,0,1,MONTH(封面!$G$13)))</f>
        <v>0</v>
      </c>
      <c r="M62" s="114">
        <f t="shared" ca="1" si="4"/>
        <v>0</v>
      </c>
      <c r="N62" s="114">
        <f t="shared" ca="1" si="5"/>
        <v>0</v>
      </c>
      <c r="O62" s="37"/>
      <c r="P62" s="69"/>
      <c r="Q62" s="69"/>
      <c r="R62" s="69"/>
    </row>
    <row r="63" spans="1:18" s="15" customFormat="1" ht="17.25" customHeight="1">
      <c r="A63" s="156" t="s">
        <v>72</v>
      </c>
      <c r="B63" s="47" t="s">
        <v>73</v>
      </c>
      <c r="C63" s="48" t="s">
        <v>74</v>
      </c>
      <c r="D63" s="114">
        <f>'2018预算管理费用'!T63</f>
        <v>0</v>
      </c>
      <c r="E63" s="114"/>
      <c r="F63" s="111">
        <f ca="1">OFFSET('2018预算管理费用'!$H63,0,MONTH(封面!$G$13)-1,)</f>
        <v>0</v>
      </c>
      <c r="G63" s="111">
        <f ca="1">OFFSET('2020实际管理费用'!$H63,0,MONTH(封面!$G$13)-1,)</f>
        <v>0</v>
      </c>
      <c r="H63" s="114">
        <f t="shared" ca="1" si="2"/>
        <v>0</v>
      </c>
      <c r="I63" s="114">
        <f t="shared" ca="1" si="3"/>
        <v>0</v>
      </c>
      <c r="J63" s="114"/>
      <c r="K63" s="114">
        <f ca="1">SUM(OFFSET('2018预算管理费用'!$H63,0,0,1,MONTH(封面!$G$13)))</f>
        <v>0</v>
      </c>
      <c r="L63" s="114">
        <f ca="1">SUM(OFFSET('2020实际管理费用'!$H63,0,0,1,MONTH(封面!$G$13)))</f>
        <v>0</v>
      </c>
      <c r="M63" s="114">
        <f t="shared" ca="1" si="4"/>
        <v>0</v>
      </c>
      <c r="N63" s="114">
        <f t="shared" ca="1" si="5"/>
        <v>0</v>
      </c>
      <c r="O63" s="37"/>
      <c r="P63" s="69"/>
      <c r="Q63" s="69"/>
      <c r="R63" s="69"/>
    </row>
    <row r="64" spans="1:18" s="15" customFormat="1" ht="17.25" customHeight="1">
      <c r="A64" s="156"/>
      <c r="B64" s="47" t="s">
        <v>218</v>
      </c>
      <c r="C64" s="48" t="s">
        <v>75</v>
      </c>
      <c r="D64" s="114">
        <f>'2018预算管理费用'!T64</f>
        <v>0</v>
      </c>
      <c r="E64" s="114"/>
      <c r="F64" s="111">
        <f ca="1">OFFSET('2018预算管理费用'!$H64,0,MONTH(封面!$G$13)-1,)</f>
        <v>0</v>
      </c>
      <c r="G64" s="111">
        <f ca="1">OFFSET('2020实际管理费用'!$H64,0,MONTH(封面!$G$13)-1,)</f>
        <v>0</v>
      </c>
      <c r="H64" s="114">
        <f t="shared" ca="1" si="2"/>
        <v>0</v>
      </c>
      <c r="I64" s="114">
        <f t="shared" ca="1" si="3"/>
        <v>0</v>
      </c>
      <c r="J64" s="114"/>
      <c r="K64" s="114">
        <f ca="1">SUM(OFFSET('2018预算管理费用'!$H64,0,0,1,MONTH(封面!$G$13)))</f>
        <v>0</v>
      </c>
      <c r="L64" s="114">
        <f ca="1">SUM(OFFSET('2020实际管理费用'!$H64,0,0,1,MONTH(封面!$G$13)))</f>
        <v>0</v>
      </c>
      <c r="M64" s="114">
        <f t="shared" ca="1" si="4"/>
        <v>0</v>
      </c>
      <c r="N64" s="114">
        <f t="shared" ca="1" si="5"/>
        <v>0</v>
      </c>
      <c r="O64" s="37"/>
      <c r="P64" s="69"/>
      <c r="Q64" s="69"/>
      <c r="R64" s="69"/>
    </row>
    <row r="65" spans="1:18" s="15" customFormat="1" ht="17.25" customHeight="1">
      <c r="A65" s="156"/>
      <c r="B65" s="47" t="s">
        <v>219</v>
      </c>
      <c r="C65" s="48" t="s">
        <v>76</v>
      </c>
      <c r="D65" s="114">
        <f>'2018预算管理费用'!T65</f>
        <v>0</v>
      </c>
      <c r="E65" s="114"/>
      <c r="F65" s="111">
        <f ca="1">OFFSET('2018预算管理费用'!$H65,0,MONTH(封面!$G$13)-1,)</f>
        <v>0</v>
      </c>
      <c r="G65" s="111">
        <f ca="1">OFFSET('2020实际管理费用'!$H65,0,MONTH(封面!$G$13)-1,)</f>
        <v>0</v>
      </c>
      <c r="H65" s="114">
        <f t="shared" ca="1" si="2"/>
        <v>0</v>
      </c>
      <c r="I65" s="114">
        <f t="shared" ca="1" si="3"/>
        <v>0</v>
      </c>
      <c r="J65" s="114"/>
      <c r="K65" s="114">
        <f ca="1">SUM(OFFSET('2018预算管理费用'!$H65,0,0,1,MONTH(封面!$G$13)))</f>
        <v>0</v>
      </c>
      <c r="L65" s="114">
        <f ca="1">SUM(OFFSET('2020实际管理费用'!$H65,0,0,1,MONTH(封面!$G$13)))</f>
        <v>0</v>
      </c>
      <c r="M65" s="114">
        <f t="shared" ca="1" si="4"/>
        <v>0</v>
      </c>
      <c r="N65" s="114">
        <f t="shared" ca="1" si="5"/>
        <v>0</v>
      </c>
      <c r="O65" s="37"/>
      <c r="P65" s="69"/>
      <c r="Q65" s="69"/>
      <c r="R65" s="69"/>
    </row>
    <row r="66" spans="1:18" s="15" customFormat="1" ht="17.25" customHeight="1">
      <c r="A66" s="156"/>
      <c r="B66" s="47" t="s">
        <v>77</v>
      </c>
      <c r="C66" s="48" t="s">
        <v>78</v>
      </c>
      <c r="D66" s="114">
        <f>'2018预算管理费用'!T66</f>
        <v>0</v>
      </c>
      <c r="E66" s="114"/>
      <c r="F66" s="111">
        <f ca="1">OFFSET('2018预算管理费用'!$H66,0,MONTH(封面!$G$13)-1,)</f>
        <v>0</v>
      </c>
      <c r="G66" s="111">
        <f ca="1">OFFSET('2020实际管理费用'!$H66,0,MONTH(封面!$G$13)-1,)</f>
        <v>0</v>
      </c>
      <c r="H66" s="114">
        <f t="shared" ca="1" si="2"/>
        <v>0</v>
      </c>
      <c r="I66" s="114">
        <f t="shared" ca="1" si="3"/>
        <v>0</v>
      </c>
      <c r="J66" s="114"/>
      <c r="K66" s="114">
        <f ca="1">SUM(OFFSET('2018预算管理费用'!$H66,0,0,1,MONTH(封面!$G$13)))</f>
        <v>0</v>
      </c>
      <c r="L66" s="114">
        <f ca="1">SUM(OFFSET('2020实际管理费用'!$H66,0,0,1,MONTH(封面!$G$13)))</f>
        <v>0</v>
      </c>
      <c r="M66" s="114">
        <f t="shared" ca="1" si="4"/>
        <v>0</v>
      </c>
      <c r="N66" s="114">
        <f t="shared" ca="1" si="5"/>
        <v>0</v>
      </c>
      <c r="O66" s="37"/>
      <c r="P66" s="69"/>
      <c r="Q66" s="69"/>
      <c r="R66" s="69"/>
    </row>
    <row r="67" spans="1:18" s="15" customFormat="1" ht="17.25" customHeight="1">
      <c r="A67" s="156"/>
      <c r="B67" s="47" t="s">
        <v>220</v>
      </c>
      <c r="C67" s="48" t="s">
        <v>79</v>
      </c>
      <c r="D67" s="114">
        <f>'2018预算管理费用'!T67</f>
        <v>0</v>
      </c>
      <c r="E67" s="114"/>
      <c r="F67" s="111">
        <f ca="1">OFFSET('2018预算管理费用'!$H67,0,MONTH(封面!$G$13)-1,)</f>
        <v>0</v>
      </c>
      <c r="G67" s="111">
        <f ca="1">OFFSET('2020实际管理费用'!$H67,0,MONTH(封面!$G$13)-1,)</f>
        <v>0</v>
      </c>
      <c r="H67" s="114">
        <f t="shared" ca="1" si="2"/>
        <v>0</v>
      </c>
      <c r="I67" s="114">
        <f t="shared" ca="1" si="3"/>
        <v>0</v>
      </c>
      <c r="J67" s="114"/>
      <c r="K67" s="114">
        <f ca="1">SUM(OFFSET('2018预算管理费用'!$H67,0,0,1,MONTH(封面!$G$13)))</f>
        <v>0</v>
      </c>
      <c r="L67" s="114">
        <f ca="1">SUM(OFFSET('2020实际管理费用'!$H67,0,0,1,MONTH(封面!$G$13)))</f>
        <v>0</v>
      </c>
      <c r="M67" s="114">
        <f t="shared" ca="1" si="4"/>
        <v>0</v>
      </c>
      <c r="N67" s="114">
        <f t="shared" ca="1" si="5"/>
        <v>0</v>
      </c>
      <c r="O67" s="37"/>
      <c r="P67" s="69"/>
      <c r="Q67" s="69"/>
      <c r="R67" s="69"/>
    </row>
    <row r="68" spans="1:18" s="15" customFormat="1" ht="17.25" customHeight="1">
      <c r="A68" s="156"/>
      <c r="B68" s="157" t="s">
        <v>80</v>
      </c>
      <c r="C68" s="48" t="s">
        <v>81</v>
      </c>
      <c r="D68" s="114">
        <f>'2018预算管理费用'!T68</f>
        <v>0</v>
      </c>
      <c r="E68" s="114"/>
      <c r="F68" s="111">
        <f ca="1">OFFSET('2018预算管理费用'!$H68,0,MONTH(封面!$G$13)-1,)</f>
        <v>0</v>
      </c>
      <c r="G68" s="111">
        <f ca="1">OFFSET('2020实际管理费用'!$H68,0,MONTH(封面!$G$13)-1,)</f>
        <v>0</v>
      </c>
      <c r="H68" s="114">
        <f t="shared" ca="1" si="2"/>
        <v>0</v>
      </c>
      <c r="I68" s="114">
        <f t="shared" ca="1" si="3"/>
        <v>0</v>
      </c>
      <c r="J68" s="114"/>
      <c r="K68" s="114">
        <f ca="1">SUM(OFFSET('2018预算管理费用'!$H68,0,0,1,MONTH(封面!$G$13)))</f>
        <v>0</v>
      </c>
      <c r="L68" s="114">
        <f ca="1">SUM(OFFSET('2020实际管理费用'!$H68,0,0,1,MONTH(封面!$G$13)))</f>
        <v>0</v>
      </c>
      <c r="M68" s="114">
        <f t="shared" ca="1" si="4"/>
        <v>0</v>
      </c>
      <c r="N68" s="114">
        <f t="shared" ca="1" si="5"/>
        <v>0</v>
      </c>
      <c r="O68" s="37"/>
      <c r="P68" s="69"/>
      <c r="Q68" s="69"/>
      <c r="R68" s="69"/>
    </row>
    <row r="69" spans="1:18" s="15" customFormat="1" ht="17.25" customHeight="1">
      <c r="A69" s="156"/>
      <c r="B69" s="157"/>
      <c r="C69" s="48" t="s">
        <v>82</v>
      </c>
      <c r="D69" s="114">
        <f>'2018预算管理费用'!T69</f>
        <v>0</v>
      </c>
      <c r="E69" s="114"/>
      <c r="F69" s="111">
        <f ca="1">OFFSET('2018预算管理费用'!$H69,0,MONTH(封面!$G$13)-1,)</f>
        <v>0</v>
      </c>
      <c r="G69" s="111">
        <f ca="1">OFFSET('2020实际管理费用'!$H69,0,MONTH(封面!$G$13)-1,)</f>
        <v>0</v>
      </c>
      <c r="H69" s="114">
        <f t="shared" ca="1" si="2"/>
        <v>0</v>
      </c>
      <c r="I69" s="114">
        <f t="shared" ca="1" si="3"/>
        <v>0</v>
      </c>
      <c r="J69" s="114"/>
      <c r="K69" s="114">
        <f ca="1">SUM(OFFSET('2018预算管理费用'!$H69,0,0,1,MONTH(封面!$G$13)))</f>
        <v>0</v>
      </c>
      <c r="L69" s="114">
        <f ca="1">SUM(OFFSET('2020实际管理费用'!$H69,0,0,1,MONTH(封面!$G$13)))</f>
        <v>0</v>
      </c>
      <c r="M69" s="114">
        <f t="shared" ca="1" si="4"/>
        <v>0</v>
      </c>
      <c r="N69" s="114">
        <f t="shared" ca="1" si="5"/>
        <v>0</v>
      </c>
      <c r="O69" s="37"/>
      <c r="P69" s="69"/>
      <c r="Q69" s="69"/>
      <c r="R69" s="69"/>
    </row>
    <row r="70" spans="1:18" s="15" customFormat="1" ht="17.25" customHeight="1">
      <c r="A70" s="156"/>
      <c r="B70" s="49" t="s">
        <v>83</v>
      </c>
      <c r="C70" s="48" t="s">
        <v>84</v>
      </c>
      <c r="D70" s="114">
        <f>'2018预算管理费用'!T70</f>
        <v>0</v>
      </c>
      <c r="E70" s="114"/>
      <c r="F70" s="111">
        <f ca="1">OFFSET('2018预算管理费用'!$H70,0,MONTH(封面!$G$13)-1,)</f>
        <v>0</v>
      </c>
      <c r="G70" s="111">
        <f ca="1">OFFSET('2020实际管理费用'!$H70,0,MONTH(封面!$G$13)-1,)</f>
        <v>0</v>
      </c>
      <c r="H70" s="114">
        <f t="shared" ca="1" si="2"/>
        <v>0</v>
      </c>
      <c r="I70" s="114">
        <f t="shared" ca="1" si="3"/>
        <v>0</v>
      </c>
      <c r="J70" s="114"/>
      <c r="K70" s="114">
        <f ca="1">SUM(OFFSET('2018预算管理费用'!$H70,0,0,1,MONTH(封面!$G$13)))</f>
        <v>0</v>
      </c>
      <c r="L70" s="114">
        <f ca="1">SUM(OFFSET('2020实际管理费用'!$H70,0,0,1,MONTH(封面!$G$13)))</f>
        <v>0</v>
      </c>
      <c r="M70" s="114">
        <f t="shared" ca="1" si="4"/>
        <v>0</v>
      </c>
      <c r="N70" s="114">
        <f t="shared" ca="1" si="5"/>
        <v>0</v>
      </c>
      <c r="O70" s="37"/>
      <c r="P70" s="69"/>
      <c r="Q70" s="69"/>
      <c r="R70" s="69"/>
    </row>
    <row r="71" spans="1:18" s="15" customFormat="1" ht="17.25" customHeight="1">
      <c r="A71" s="156"/>
      <c r="B71" s="49" t="s">
        <v>221</v>
      </c>
      <c r="C71" s="48" t="s">
        <v>85</v>
      </c>
      <c r="D71" s="114">
        <f>'2018预算管理费用'!T71</f>
        <v>0</v>
      </c>
      <c r="E71" s="114"/>
      <c r="F71" s="111">
        <f ca="1">OFFSET('2018预算管理费用'!$H71,0,MONTH(封面!$G$13)-1,)</f>
        <v>0</v>
      </c>
      <c r="G71" s="111">
        <f ca="1">OFFSET('2020实际管理费用'!$H71,0,MONTH(封面!$G$13)-1,)</f>
        <v>0</v>
      </c>
      <c r="H71" s="114">
        <f t="shared" ref="H71:H92" ca="1" si="6">G71-E71</f>
        <v>0</v>
      </c>
      <c r="I71" s="114">
        <f t="shared" ref="I71:I92" ca="1" si="7">G71-F71</f>
        <v>0</v>
      </c>
      <c r="J71" s="114"/>
      <c r="K71" s="114">
        <f ca="1">SUM(OFFSET('2018预算管理费用'!$H71,0,0,1,MONTH(封面!$G$13)))</f>
        <v>0</v>
      </c>
      <c r="L71" s="114">
        <f ca="1">SUM(OFFSET('2020实际管理费用'!$H71,0,0,1,MONTH(封面!$G$13)))</f>
        <v>0</v>
      </c>
      <c r="M71" s="114">
        <f t="shared" ref="M71:M92" ca="1" si="8">L71-J71</f>
        <v>0</v>
      </c>
      <c r="N71" s="114">
        <f t="shared" ref="N71:N92" ca="1" si="9">L71-K71</f>
        <v>0</v>
      </c>
      <c r="O71" s="37"/>
      <c r="P71" s="69"/>
      <c r="Q71" s="69"/>
      <c r="R71" s="69"/>
    </row>
    <row r="72" spans="1:18" s="15" customFormat="1" ht="17.25" customHeight="1">
      <c r="A72" s="156"/>
      <c r="B72" s="49" t="s">
        <v>222</v>
      </c>
      <c r="C72" s="48" t="s">
        <v>86</v>
      </c>
      <c r="D72" s="114">
        <f>'2018预算管理费用'!T72</f>
        <v>0</v>
      </c>
      <c r="E72" s="114"/>
      <c r="F72" s="111">
        <f ca="1">OFFSET('2018预算管理费用'!$H72,0,MONTH(封面!$G$13)-1,)</f>
        <v>0</v>
      </c>
      <c r="G72" s="111">
        <f ca="1">OFFSET('2020实际管理费用'!$H72,0,MONTH(封面!$G$13)-1,)</f>
        <v>0</v>
      </c>
      <c r="H72" s="114">
        <f t="shared" ca="1" si="6"/>
        <v>0</v>
      </c>
      <c r="I72" s="114">
        <f t="shared" ca="1" si="7"/>
        <v>0</v>
      </c>
      <c r="J72" s="114"/>
      <c r="K72" s="114">
        <f ca="1">SUM(OFFSET('2018预算管理费用'!$H72,0,0,1,MONTH(封面!$G$13)))</f>
        <v>0</v>
      </c>
      <c r="L72" s="114">
        <f ca="1">SUM(OFFSET('2020实际管理费用'!$H72,0,0,1,MONTH(封面!$G$13)))</f>
        <v>0</v>
      </c>
      <c r="M72" s="114">
        <f t="shared" ca="1" si="8"/>
        <v>0</v>
      </c>
      <c r="N72" s="114">
        <f t="shared" ca="1" si="9"/>
        <v>0</v>
      </c>
      <c r="O72" s="37"/>
      <c r="P72" s="69"/>
      <c r="Q72" s="69"/>
      <c r="R72" s="69"/>
    </row>
    <row r="73" spans="1:18" s="15" customFormat="1" ht="17.25" customHeight="1">
      <c r="A73" s="156"/>
      <c r="B73" s="157" t="s">
        <v>87</v>
      </c>
      <c r="C73" s="48" t="s">
        <v>88</v>
      </c>
      <c r="D73" s="114">
        <f>'2018预算管理费用'!T73</f>
        <v>0</v>
      </c>
      <c r="E73" s="114"/>
      <c r="F73" s="111">
        <f ca="1">OFFSET('2018预算管理费用'!$H73,0,MONTH(封面!$G$13)-1,)</f>
        <v>0</v>
      </c>
      <c r="G73" s="111">
        <f ca="1">OFFSET('2020实际管理费用'!$H73,0,MONTH(封面!$G$13)-1,)</f>
        <v>0</v>
      </c>
      <c r="H73" s="114">
        <f t="shared" ca="1" si="6"/>
        <v>0</v>
      </c>
      <c r="I73" s="114">
        <f t="shared" ca="1" si="7"/>
        <v>0</v>
      </c>
      <c r="J73" s="114"/>
      <c r="K73" s="114">
        <f ca="1">SUM(OFFSET('2018预算管理费用'!$H73,0,0,1,MONTH(封面!$G$13)))</f>
        <v>0</v>
      </c>
      <c r="L73" s="114">
        <f ca="1">SUM(OFFSET('2020实际管理费用'!$H73,0,0,1,MONTH(封面!$G$13)))</f>
        <v>0</v>
      </c>
      <c r="M73" s="114">
        <f t="shared" ca="1" si="8"/>
        <v>0</v>
      </c>
      <c r="N73" s="114">
        <f t="shared" ca="1" si="9"/>
        <v>0</v>
      </c>
      <c r="O73" s="37"/>
      <c r="P73" s="69"/>
      <c r="Q73" s="69"/>
      <c r="R73" s="69"/>
    </row>
    <row r="74" spans="1:18" s="15" customFormat="1" ht="17.25" customHeight="1">
      <c r="A74" s="156"/>
      <c r="B74" s="157"/>
      <c r="C74" s="50" t="s">
        <v>89</v>
      </c>
      <c r="D74" s="114">
        <f>'2018预算管理费用'!T74</f>
        <v>0</v>
      </c>
      <c r="E74" s="114"/>
      <c r="F74" s="111">
        <f ca="1">OFFSET('2018预算管理费用'!$H74,0,MONTH(封面!$G$13)-1,)</f>
        <v>0</v>
      </c>
      <c r="G74" s="111">
        <f ca="1">OFFSET('2020实际管理费用'!$H74,0,MONTH(封面!$G$13)-1,)</f>
        <v>0</v>
      </c>
      <c r="H74" s="114">
        <f t="shared" ca="1" si="6"/>
        <v>0</v>
      </c>
      <c r="I74" s="114">
        <f t="shared" ca="1" si="7"/>
        <v>0</v>
      </c>
      <c r="J74" s="114"/>
      <c r="K74" s="114">
        <f ca="1">SUM(OFFSET('2018预算管理费用'!$H74,0,0,1,MONTH(封面!$G$13)))</f>
        <v>0</v>
      </c>
      <c r="L74" s="114">
        <f ca="1">SUM(OFFSET('2020实际管理费用'!$H74,0,0,1,MONTH(封面!$G$13)))</f>
        <v>0</v>
      </c>
      <c r="M74" s="114">
        <f t="shared" ca="1" si="8"/>
        <v>0</v>
      </c>
      <c r="N74" s="114">
        <f t="shared" ca="1" si="9"/>
        <v>0</v>
      </c>
      <c r="O74" s="37"/>
      <c r="P74" s="69"/>
      <c r="Q74" s="69"/>
      <c r="R74" s="69"/>
    </row>
    <row r="75" spans="1:18" s="15" customFormat="1" ht="17.25" customHeight="1">
      <c r="A75" s="156"/>
      <c r="B75" s="49" t="s">
        <v>90</v>
      </c>
      <c r="C75" s="48" t="s">
        <v>91</v>
      </c>
      <c r="D75" s="114">
        <f>'2018预算管理费用'!T75</f>
        <v>0</v>
      </c>
      <c r="E75" s="114"/>
      <c r="F75" s="111">
        <f ca="1">OFFSET('2018预算管理费用'!$H75,0,MONTH(封面!$G$13)-1,)</f>
        <v>0</v>
      </c>
      <c r="G75" s="111">
        <f ca="1">OFFSET('2020实际管理费用'!$H75,0,MONTH(封面!$G$13)-1,)</f>
        <v>0</v>
      </c>
      <c r="H75" s="114">
        <f t="shared" ca="1" si="6"/>
        <v>0</v>
      </c>
      <c r="I75" s="114">
        <f t="shared" ca="1" si="7"/>
        <v>0</v>
      </c>
      <c r="J75" s="114"/>
      <c r="K75" s="114">
        <f ca="1">SUM(OFFSET('2018预算管理费用'!$H75,0,0,1,MONTH(封面!$G$13)))</f>
        <v>0</v>
      </c>
      <c r="L75" s="114">
        <f ca="1">SUM(OFFSET('2020实际管理费用'!$H75,0,0,1,MONTH(封面!$G$13)))</f>
        <v>0</v>
      </c>
      <c r="M75" s="114">
        <f t="shared" ca="1" si="8"/>
        <v>0</v>
      </c>
      <c r="N75" s="114">
        <f t="shared" ca="1" si="9"/>
        <v>0</v>
      </c>
      <c r="O75" s="37"/>
      <c r="P75" s="69"/>
      <c r="Q75" s="69"/>
      <c r="R75" s="69"/>
    </row>
    <row r="76" spans="1:18" s="15" customFormat="1" ht="17.25" customHeight="1">
      <c r="A76" s="151" t="s">
        <v>92</v>
      </c>
      <c r="B76" s="46" t="s">
        <v>223</v>
      </c>
      <c r="C76" s="48" t="s">
        <v>93</v>
      </c>
      <c r="D76" s="114">
        <f>'2018预算管理费用'!T76</f>
        <v>0</v>
      </c>
      <c r="E76" s="114"/>
      <c r="F76" s="111">
        <f ca="1">OFFSET('2018预算管理费用'!$H76,0,MONTH(封面!$G$13)-1,)</f>
        <v>0</v>
      </c>
      <c r="G76" s="111">
        <f ca="1">OFFSET('2020实际管理费用'!$H76,0,MONTH(封面!$G$13)-1,)</f>
        <v>0</v>
      </c>
      <c r="H76" s="114">
        <f t="shared" ca="1" si="6"/>
        <v>0</v>
      </c>
      <c r="I76" s="114">
        <f t="shared" ca="1" si="7"/>
        <v>0</v>
      </c>
      <c r="J76" s="114"/>
      <c r="K76" s="114">
        <f ca="1">SUM(OFFSET('2018预算管理费用'!$H76,0,0,1,MONTH(封面!$G$13)))</f>
        <v>0</v>
      </c>
      <c r="L76" s="114">
        <f ca="1">SUM(OFFSET('2020实际管理费用'!$H76,0,0,1,MONTH(封面!$G$13)))</f>
        <v>0</v>
      </c>
      <c r="M76" s="114">
        <f t="shared" ca="1" si="8"/>
        <v>0</v>
      </c>
      <c r="N76" s="114">
        <f t="shared" ca="1" si="9"/>
        <v>0</v>
      </c>
      <c r="O76" s="37"/>
      <c r="P76" s="69"/>
      <c r="Q76" s="69"/>
      <c r="R76" s="69"/>
    </row>
    <row r="77" spans="1:18" s="15" customFormat="1" ht="17.25" customHeight="1">
      <c r="A77" s="151"/>
      <c r="B77" s="152" t="s">
        <v>94</v>
      </c>
      <c r="C77" s="48" t="s">
        <v>95</v>
      </c>
      <c r="D77" s="114">
        <f>'2018预算管理费用'!T77</f>
        <v>0</v>
      </c>
      <c r="E77" s="114"/>
      <c r="F77" s="111">
        <f ca="1">OFFSET('2018预算管理费用'!$H77,0,MONTH(封面!$G$13)-1,)</f>
        <v>0</v>
      </c>
      <c r="G77" s="111">
        <f ca="1">OFFSET('2020实际管理费用'!$H77,0,MONTH(封面!$G$13)-1,)</f>
        <v>0</v>
      </c>
      <c r="H77" s="114">
        <f t="shared" ca="1" si="6"/>
        <v>0</v>
      </c>
      <c r="I77" s="114">
        <f t="shared" ca="1" si="7"/>
        <v>0</v>
      </c>
      <c r="J77" s="114"/>
      <c r="K77" s="114">
        <f ca="1">SUM(OFFSET('2018预算管理费用'!$H77,0,0,1,MONTH(封面!$G$13)))</f>
        <v>0</v>
      </c>
      <c r="L77" s="114">
        <f ca="1">SUM(OFFSET('2020实际管理费用'!$H77,0,0,1,MONTH(封面!$G$13)))</f>
        <v>0</v>
      </c>
      <c r="M77" s="114">
        <f t="shared" ca="1" si="8"/>
        <v>0</v>
      </c>
      <c r="N77" s="114">
        <f t="shared" ca="1" si="9"/>
        <v>0</v>
      </c>
      <c r="O77" s="37"/>
      <c r="P77" s="69"/>
      <c r="Q77" s="69"/>
      <c r="R77" s="69"/>
    </row>
    <row r="78" spans="1:18" s="15" customFormat="1" ht="17.25" customHeight="1">
      <c r="A78" s="151"/>
      <c r="B78" s="152"/>
      <c r="C78" s="50" t="s">
        <v>96</v>
      </c>
      <c r="D78" s="114">
        <f>'2018预算管理费用'!T78</f>
        <v>0</v>
      </c>
      <c r="E78" s="114"/>
      <c r="F78" s="111">
        <f ca="1">OFFSET('2018预算管理费用'!$H78,0,MONTH(封面!$G$13)-1,)</f>
        <v>0</v>
      </c>
      <c r="G78" s="111">
        <f ca="1">OFFSET('2020实际管理费用'!$H78,0,MONTH(封面!$G$13)-1,)</f>
        <v>0</v>
      </c>
      <c r="H78" s="114">
        <f t="shared" ca="1" si="6"/>
        <v>0</v>
      </c>
      <c r="I78" s="114">
        <f t="shared" ca="1" si="7"/>
        <v>0</v>
      </c>
      <c r="J78" s="114"/>
      <c r="K78" s="114">
        <f ca="1">SUM(OFFSET('2018预算管理费用'!$H78,0,0,1,MONTH(封面!$G$13)))</f>
        <v>0</v>
      </c>
      <c r="L78" s="114">
        <f ca="1">SUM(OFFSET('2020实际管理费用'!$H78,0,0,1,MONTH(封面!$G$13)))</f>
        <v>0</v>
      </c>
      <c r="M78" s="114">
        <f t="shared" ca="1" si="8"/>
        <v>0</v>
      </c>
      <c r="N78" s="114">
        <f t="shared" ca="1" si="9"/>
        <v>0</v>
      </c>
      <c r="O78" s="37"/>
      <c r="P78" s="69"/>
      <c r="Q78" s="69"/>
      <c r="R78" s="69"/>
    </row>
    <row r="79" spans="1:18" s="15" customFormat="1" ht="17.25" customHeight="1">
      <c r="A79" s="151"/>
      <c r="B79" s="46" t="s">
        <v>224</v>
      </c>
      <c r="C79" s="48" t="s">
        <v>97</v>
      </c>
      <c r="D79" s="114">
        <f>'2018预算管理费用'!T79</f>
        <v>0</v>
      </c>
      <c r="E79" s="114"/>
      <c r="F79" s="111">
        <f ca="1">OFFSET('2018预算管理费用'!$H79,0,MONTH(封面!$G$13)-1,)</f>
        <v>0</v>
      </c>
      <c r="G79" s="111">
        <f ca="1">OFFSET('2020实际管理费用'!$H79,0,MONTH(封面!$G$13)-1,)</f>
        <v>0</v>
      </c>
      <c r="H79" s="114">
        <f t="shared" ca="1" si="6"/>
        <v>0</v>
      </c>
      <c r="I79" s="114">
        <f t="shared" ca="1" si="7"/>
        <v>0</v>
      </c>
      <c r="J79" s="114"/>
      <c r="K79" s="114">
        <f ca="1">SUM(OFFSET('2018预算管理费用'!$H79,0,0,1,MONTH(封面!$G$13)))</f>
        <v>0</v>
      </c>
      <c r="L79" s="114">
        <f ca="1">SUM(OFFSET('2020实际管理费用'!$H79,0,0,1,MONTH(封面!$G$13)))</f>
        <v>0</v>
      </c>
      <c r="M79" s="114">
        <f t="shared" ca="1" si="8"/>
        <v>0</v>
      </c>
      <c r="N79" s="114">
        <f t="shared" ca="1" si="9"/>
        <v>0</v>
      </c>
      <c r="O79" s="37"/>
      <c r="P79" s="69"/>
      <c r="Q79" s="69"/>
      <c r="R79" s="69"/>
    </row>
    <row r="80" spans="1:18" s="15" customFormat="1" ht="17.25" customHeight="1">
      <c r="A80" s="153" t="s">
        <v>98</v>
      </c>
      <c r="B80" s="46" t="s">
        <v>99</v>
      </c>
      <c r="C80" s="48" t="s">
        <v>100</v>
      </c>
      <c r="D80" s="114">
        <f>'2018预算管理费用'!T80</f>
        <v>0</v>
      </c>
      <c r="E80" s="114"/>
      <c r="F80" s="111">
        <f ca="1">OFFSET('2018预算管理费用'!$H80,0,MONTH(封面!$G$13)-1,)</f>
        <v>0</v>
      </c>
      <c r="G80" s="111">
        <f ca="1">OFFSET('2020实际管理费用'!$H80,0,MONTH(封面!$G$13)-1,)</f>
        <v>0</v>
      </c>
      <c r="H80" s="114">
        <f t="shared" ca="1" si="6"/>
        <v>0</v>
      </c>
      <c r="I80" s="114">
        <f t="shared" ca="1" si="7"/>
        <v>0</v>
      </c>
      <c r="J80" s="114"/>
      <c r="K80" s="114">
        <f ca="1">SUM(OFFSET('2018预算管理费用'!$H80,0,0,1,MONTH(封面!$G$13)))</f>
        <v>0</v>
      </c>
      <c r="L80" s="114">
        <f ca="1">SUM(OFFSET('2020实际管理费用'!$H80,0,0,1,MONTH(封面!$G$13)))</f>
        <v>0</v>
      </c>
      <c r="M80" s="114">
        <f t="shared" ca="1" si="8"/>
        <v>0</v>
      </c>
      <c r="N80" s="114">
        <f t="shared" ca="1" si="9"/>
        <v>0</v>
      </c>
      <c r="O80" s="37"/>
      <c r="P80" s="69"/>
      <c r="Q80" s="69"/>
      <c r="R80" s="69"/>
    </row>
    <row r="81" spans="1:18" s="15" customFormat="1" ht="17.25" customHeight="1">
      <c r="A81" s="153"/>
      <c r="B81" s="46" t="s">
        <v>225</v>
      </c>
      <c r="C81" s="45" t="s">
        <v>101</v>
      </c>
      <c r="D81" s="114">
        <f>'2018预算管理费用'!T81</f>
        <v>0</v>
      </c>
      <c r="E81" s="114"/>
      <c r="F81" s="111">
        <f ca="1">OFFSET('2018预算管理费用'!$H81,0,MONTH(封面!$G$13)-1,)</f>
        <v>0</v>
      </c>
      <c r="G81" s="111">
        <f ca="1">OFFSET('2020实际管理费用'!$H81,0,MONTH(封面!$G$13)-1,)</f>
        <v>943.4</v>
      </c>
      <c r="H81" s="114">
        <f t="shared" ca="1" si="6"/>
        <v>943.4</v>
      </c>
      <c r="I81" s="114">
        <f t="shared" ca="1" si="7"/>
        <v>943.4</v>
      </c>
      <c r="J81" s="114"/>
      <c r="K81" s="114">
        <f ca="1">SUM(OFFSET('2018预算管理费用'!$H81,0,0,1,MONTH(封面!$G$13)))</f>
        <v>0</v>
      </c>
      <c r="L81" s="114">
        <f ca="1">SUM(OFFSET('2020实际管理费用'!$H81,0,0,1,MONTH(封面!$G$13)))</f>
        <v>943.4</v>
      </c>
      <c r="M81" s="114">
        <f t="shared" ca="1" si="8"/>
        <v>943.4</v>
      </c>
      <c r="N81" s="114">
        <f t="shared" ca="1" si="9"/>
        <v>943.4</v>
      </c>
      <c r="O81" s="37"/>
      <c r="P81" s="69"/>
      <c r="Q81" s="69"/>
      <c r="R81" s="69"/>
    </row>
    <row r="82" spans="1:18" s="15" customFormat="1" ht="17.25" customHeight="1">
      <c r="A82" s="153"/>
      <c r="B82" s="152" t="s">
        <v>102</v>
      </c>
      <c r="C82" s="45" t="s">
        <v>103</v>
      </c>
      <c r="D82" s="114">
        <f>'2018预算管理费用'!T82</f>
        <v>0</v>
      </c>
      <c r="E82" s="114"/>
      <c r="F82" s="111">
        <f ca="1">OFFSET('2018预算管理费用'!$H82,0,MONTH(封面!$G$13)-1,)</f>
        <v>0</v>
      </c>
      <c r="G82" s="111">
        <f ca="1">OFFSET('2020实际管理费用'!$H82,0,MONTH(封面!$G$13)-1,)</f>
        <v>0</v>
      </c>
      <c r="H82" s="114">
        <f t="shared" ca="1" si="6"/>
        <v>0</v>
      </c>
      <c r="I82" s="114">
        <f t="shared" ca="1" si="7"/>
        <v>0</v>
      </c>
      <c r="J82" s="114"/>
      <c r="K82" s="114">
        <f ca="1">SUM(OFFSET('2018预算管理费用'!$H82,0,0,1,MONTH(封面!$G$13)))</f>
        <v>0</v>
      </c>
      <c r="L82" s="114">
        <f ca="1">SUM(OFFSET('2020实际管理费用'!$H82,0,0,1,MONTH(封面!$G$13)))</f>
        <v>0</v>
      </c>
      <c r="M82" s="114">
        <f t="shared" ca="1" si="8"/>
        <v>0</v>
      </c>
      <c r="N82" s="114">
        <f t="shared" ca="1" si="9"/>
        <v>0</v>
      </c>
      <c r="O82" s="37"/>
      <c r="P82" s="69"/>
      <c r="Q82" s="69"/>
      <c r="R82" s="69"/>
    </row>
    <row r="83" spans="1:18" s="15" customFormat="1" ht="17.25" customHeight="1">
      <c r="A83" s="153"/>
      <c r="B83" s="152"/>
      <c r="C83" s="45" t="s">
        <v>104</v>
      </c>
      <c r="D83" s="114">
        <f>'2018预算管理费用'!T83</f>
        <v>0</v>
      </c>
      <c r="E83" s="114"/>
      <c r="F83" s="111">
        <f ca="1">OFFSET('2018预算管理费用'!$H83,0,MONTH(封面!$G$13)-1,)</f>
        <v>0</v>
      </c>
      <c r="G83" s="111">
        <f ca="1">OFFSET('2020实际管理费用'!$H83,0,MONTH(封面!$G$13)-1,)</f>
        <v>26681.42</v>
      </c>
      <c r="H83" s="114">
        <f t="shared" ca="1" si="6"/>
        <v>26681.42</v>
      </c>
      <c r="I83" s="114">
        <f t="shared" ca="1" si="7"/>
        <v>26681.42</v>
      </c>
      <c r="J83" s="114"/>
      <c r="K83" s="114">
        <f ca="1">SUM(OFFSET('2018预算管理费用'!$H83,0,0,1,MONTH(封面!$G$13)))</f>
        <v>0</v>
      </c>
      <c r="L83" s="114">
        <f ca="1">SUM(OFFSET('2020实际管理费用'!$H83,0,0,1,MONTH(封面!$G$13)))</f>
        <v>26681.42</v>
      </c>
      <c r="M83" s="114">
        <f t="shared" ca="1" si="8"/>
        <v>26681.42</v>
      </c>
      <c r="N83" s="114">
        <f t="shared" ca="1" si="9"/>
        <v>26681.42</v>
      </c>
      <c r="O83" s="37"/>
      <c r="P83" s="69"/>
      <c r="Q83" s="69"/>
      <c r="R83" s="69"/>
    </row>
    <row r="84" spans="1:18" s="15" customFormat="1" ht="17.25" customHeight="1">
      <c r="A84" s="153"/>
      <c r="B84" s="152"/>
      <c r="C84" s="45" t="s">
        <v>105</v>
      </c>
      <c r="D84" s="114">
        <f>'2018预算管理费用'!T84</f>
        <v>0</v>
      </c>
      <c r="E84" s="114"/>
      <c r="F84" s="111">
        <f ca="1">OFFSET('2018预算管理费用'!$H84,0,MONTH(封面!$G$13)-1,)</f>
        <v>0</v>
      </c>
      <c r="G84" s="111">
        <f ca="1">OFFSET('2020实际管理费用'!$H84,0,MONTH(封面!$G$13)-1,)</f>
        <v>0</v>
      </c>
      <c r="H84" s="114">
        <f t="shared" ca="1" si="6"/>
        <v>0</v>
      </c>
      <c r="I84" s="114">
        <f t="shared" ca="1" si="7"/>
        <v>0</v>
      </c>
      <c r="J84" s="114"/>
      <c r="K84" s="114">
        <f ca="1">SUM(OFFSET('2018预算管理费用'!$H84,0,0,1,MONTH(封面!$G$13)))</f>
        <v>0</v>
      </c>
      <c r="L84" s="114">
        <f ca="1">SUM(OFFSET('2020实际管理费用'!$H84,0,0,1,MONTH(封面!$G$13)))</f>
        <v>0</v>
      </c>
      <c r="M84" s="114">
        <f t="shared" ca="1" si="8"/>
        <v>0</v>
      </c>
      <c r="N84" s="114">
        <f t="shared" ca="1" si="9"/>
        <v>0</v>
      </c>
      <c r="O84" s="37"/>
      <c r="P84" s="69"/>
      <c r="Q84" s="69"/>
      <c r="R84" s="69"/>
    </row>
    <row r="85" spans="1:18" s="15" customFormat="1" ht="17.25" customHeight="1">
      <c r="A85" s="153"/>
      <c r="B85" s="46" t="s">
        <v>106</v>
      </c>
      <c r="C85" s="48" t="s">
        <v>107</v>
      </c>
      <c r="D85" s="114">
        <f>'2018预算管理费用'!T85</f>
        <v>0</v>
      </c>
      <c r="E85" s="114"/>
      <c r="F85" s="111">
        <f ca="1">OFFSET('2018预算管理费用'!$H85,0,MONTH(封面!$G$13)-1,)</f>
        <v>0</v>
      </c>
      <c r="G85" s="111">
        <f ca="1">OFFSET('2020实际管理费用'!$H85,0,MONTH(封面!$G$13)-1,)</f>
        <v>0</v>
      </c>
      <c r="H85" s="114">
        <f t="shared" ca="1" si="6"/>
        <v>0</v>
      </c>
      <c r="I85" s="114">
        <f t="shared" ca="1" si="7"/>
        <v>0</v>
      </c>
      <c r="J85" s="114"/>
      <c r="K85" s="114">
        <f ca="1">SUM(OFFSET('2018预算管理费用'!$H85,0,0,1,MONTH(封面!$G$13)))</f>
        <v>0</v>
      </c>
      <c r="L85" s="114">
        <f ca="1">SUM(OFFSET('2020实际管理费用'!$H85,0,0,1,MONTH(封面!$G$13)))</f>
        <v>0</v>
      </c>
      <c r="M85" s="114">
        <f t="shared" ca="1" si="8"/>
        <v>0</v>
      </c>
      <c r="N85" s="114">
        <f t="shared" ca="1" si="9"/>
        <v>0</v>
      </c>
      <c r="O85" s="37"/>
      <c r="P85" s="69"/>
      <c r="Q85" s="69"/>
      <c r="R85" s="69"/>
    </row>
    <row r="86" spans="1:18" s="15" customFormat="1" ht="17.25" customHeight="1">
      <c r="A86" s="154" t="s">
        <v>108</v>
      </c>
      <c r="B86" s="46" t="s">
        <v>109</v>
      </c>
      <c r="C86" s="48" t="s">
        <v>110</v>
      </c>
      <c r="D86" s="114">
        <f>'2018预算管理费用'!T86</f>
        <v>0</v>
      </c>
      <c r="E86" s="114"/>
      <c r="F86" s="111">
        <f ca="1">OFFSET('2018预算管理费用'!$H86,0,MONTH(封面!$G$13)-1,)</f>
        <v>0</v>
      </c>
      <c r="G86" s="111">
        <f ca="1">OFFSET('2020实际管理费用'!$H86,0,MONTH(封面!$G$13)-1,)</f>
        <v>0</v>
      </c>
      <c r="H86" s="114">
        <f t="shared" ca="1" si="6"/>
        <v>0</v>
      </c>
      <c r="I86" s="114">
        <f t="shared" ca="1" si="7"/>
        <v>0</v>
      </c>
      <c r="J86" s="114"/>
      <c r="K86" s="114">
        <f ca="1">SUM(OFFSET('2018预算管理费用'!$H86,0,0,1,MONTH(封面!$G$13)))</f>
        <v>0</v>
      </c>
      <c r="L86" s="114">
        <f ca="1">SUM(OFFSET('2020实际管理费用'!$H86,0,0,1,MONTH(封面!$G$13)))</f>
        <v>0</v>
      </c>
      <c r="M86" s="114">
        <f t="shared" ca="1" si="8"/>
        <v>0</v>
      </c>
      <c r="N86" s="114">
        <f t="shared" ca="1" si="9"/>
        <v>0</v>
      </c>
      <c r="O86" s="37"/>
      <c r="P86" s="69"/>
      <c r="Q86" s="69"/>
      <c r="R86" s="69"/>
    </row>
    <row r="87" spans="1:18" s="15" customFormat="1" ht="17.25" customHeight="1">
      <c r="A87" s="154"/>
      <c r="B87" s="46" t="s">
        <v>111</v>
      </c>
      <c r="C87" s="48" t="s">
        <v>112</v>
      </c>
      <c r="D87" s="114">
        <f>'2018预算管理费用'!T87</f>
        <v>0</v>
      </c>
      <c r="E87" s="114"/>
      <c r="F87" s="111">
        <f ca="1">OFFSET('2018预算管理费用'!$H87,0,MONTH(封面!$G$13)-1,)</f>
        <v>0</v>
      </c>
      <c r="G87" s="111">
        <f ca="1">OFFSET('2020实际管理费用'!$H87,0,MONTH(封面!$G$13)-1,)</f>
        <v>0</v>
      </c>
      <c r="H87" s="114">
        <f t="shared" ca="1" si="6"/>
        <v>0</v>
      </c>
      <c r="I87" s="114">
        <f t="shared" ca="1" si="7"/>
        <v>0</v>
      </c>
      <c r="J87" s="114"/>
      <c r="K87" s="114">
        <f ca="1">SUM(OFFSET('2018预算管理费用'!$H87,0,0,1,MONTH(封面!$G$13)))</f>
        <v>0</v>
      </c>
      <c r="L87" s="114">
        <f ca="1">SUM(OFFSET('2020实际管理费用'!$H87,0,0,1,MONTH(封面!$G$13)))</f>
        <v>0</v>
      </c>
      <c r="M87" s="114">
        <f t="shared" ca="1" si="8"/>
        <v>0</v>
      </c>
      <c r="N87" s="114">
        <f t="shared" ca="1" si="9"/>
        <v>0</v>
      </c>
      <c r="O87" s="37"/>
      <c r="P87" s="69"/>
      <c r="Q87" s="69"/>
      <c r="R87" s="69"/>
    </row>
    <row r="88" spans="1:18" s="15" customFormat="1" ht="17.25" customHeight="1">
      <c r="A88" s="154"/>
      <c r="B88" s="46" t="s">
        <v>113</v>
      </c>
      <c r="C88" s="48" t="s">
        <v>114</v>
      </c>
      <c r="D88" s="114">
        <f>'2018预算管理费用'!T88</f>
        <v>0</v>
      </c>
      <c r="E88" s="114"/>
      <c r="F88" s="111">
        <f ca="1">OFFSET('2018预算管理费用'!$H88,0,MONTH(封面!$G$13)-1,)</f>
        <v>0</v>
      </c>
      <c r="G88" s="111">
        <f ca="1">OFFSET('2020实际管理费用'!$H88,0,MONTH(封面!$G$13)-1,)</f>
        <v>0</v>
      </c>
      <c r="H88" s="114">
        <f t="shared" ca="1" si="6"/>
        <v>0</v>
      </c>
      <c r="I88" s="114">
        <f t="shared" ca="1" si="7"/>
        <v>0</v>
      </c>
      <c r="J88" s="114"/>
      <c r="K88" s="114">
        <f ca="1">SUM(OFFSET('2018预算管理费用'!$H88,0,0,1,MONTH(封面!$G$13)))</f>
        <v>0</v>
      </c>
      <c r="L88" s="114">
        <f ca="1">SUM(OFFSET('2020实际管理费用'!$H88,0,0,1,MONTH(封面!$G$13)))</f>
        <v>0</v>
      </c>
      <c r="M88" s="114">
        <f t="shared" ca="1" si="8"/>
        <v>0</v>
      </c>
      <c r="N88" s="114">
        <f t="shared" ca="1" si="9"/>
        <v>0</v>
      </c>
      <c r="O88" s="37"/>
      <c r="P88" s="69"/>
      <c r="Q88" s="69"/>
      <c r="R88" s="69"/>
    </row>
    <row r="89" spans="1:18" s="15" customFormat="1" ht="17.25" customHeight="1">
      <c r="A89" s="154"/>
      <c r="B89" s="46" t="s">
        <v>226</v>
      </c>
      <c r="C89" s="48" t="s">
        <v>115</v>
      </c>
      <c r="D89" s="114">
        <f>'2018预算管理费用'!T89</f>
        <v>0</v>
      </c>
      <c r="E89" s="114"/>
      <c r="F89" s="111">
        <f ca="1">OFFSET('2018预算管理费用'!$H89,0,MONTH(封面!$G$13)-1,)</f>
        <v>0</v>
      </c>
      <c r="G89" s="111">
        <f ca="1">OFFSET('2020实际管理费用'!$H89,0,MONTH(封面!$G$13)-1,)</f>
        <v>0</v>
      </c>
      <c r="H89" s="114">
        <f t="shared" ca="1" si="6"/>
        <v>0</v>
      </c>
      <c r="I89" s="114">
        <f t="shared" ca="1" si="7"/>
        <v>0</v>
      </c>
      <c r="J89" s="114"/>
      <c r="K89" s="114">
        <f ca="1">SUM(OFFSET('2018预算管理费用'!$H89,0,0,1,MONTH(封面!$G$13)))</f>
        <v>0</v>
      </c>
      <c r="L89" s="114">
        <f ca="1">SUM(OFFSET('2020实际管理费用'!$H89,0,0,1,MONTH(封面!$G$13)))</f>
        <v>0</v>
      </c>
      <c r="M89" s="114">
        <f t="shared" ca="1" si="8"/>
        <v>0</v>
      </c>
      <c r="N89" s="114">
        <f t="shared" ca="1" si="9"/>
        <v>0</v>
      </c>
      <c r="O89" s="37"/>
      <c r="P89" s="69"/>
      <c r="Q89" s="69"/>
      <c r="R89" s="69"/>
    </row>
    <row r="90" spans="1:18" s="15" customFormat="1" ht="17.25" customHeight="1">
      <c r="A90" s="155" t="s">
        <v>116</v>
      </c>
      <c r="B90" s="46" t="s">
        <v>227</v>
      </c>
      <c r="C90" s="48" t="s">
        <v>117</v>
      </c>
      <c r="D90" s="114">
        <f>'2018预算管理费用'!T90</f>
        <v>0</v>
      </c>
      <c r="E90" s="114"/>
      <c r="F90" s="111">
        <f ca="1">OFFSET('2018预算管理费用'!$H90,0,MONTH(封面!$G$13)-1,)</f>
        <v>0</v>
      </c>
      <c r="G90" s="111">
        <f ca="1">OFFSET('2020实际管理费用'!$H90,0,MONTH(封面!$G$13)-1,)</f>
        <v>0</v>
      </c>
      <c r="H90" s="114">
        <f t="shared" ca="1" si="6"/>
        <v>0</v>
      </c>
      <c r="I90" s="114">
        <f t="shared" ca="1" si="7"/>
        <v>0</v>
      </c>
      <c r="J90" s="114"/>
      <c r="K90" s="114">
        <f ca="1">SUM(OFFSET('2018预算管理费用'!$H90,0,0,1,MONTH(封面!$G$13)))</f>
        <v>0</v>
      </c>
      <c r="L90" s="114">
        <f ca="1">SUM(OFFSET('2020实际管理费用'!$H90,0,0,1,MONTH(封面!$G$13)))</f>
        <v>0</v>
      </c>
      <c r="M90" s="114">
        <f t="shared" ca="1" si="8"/>
        <v>0</v>
      </c>
      <c r="N90" s="114">
        <f t="shared" ca="1" si="9"/>
        <v>0</v>
      </c>
      <c r="O90" s="37"/>
      <c r="P90" s="69"/>
      <c r="Q90" s="69"/>
      <c r="R90" s="69"/>
    </row>
    <row r="91" spans="1:18" s="15" customFormat="1" ht="17.25" customHeight="1">
      <c r="A91" s="155"/>
      <c r="B91" s="46" t="s">
        <v>228</v>
      </c>
      <c r="C91" s="48" t="s">
        <v>427</v>
      </c>
      <c r="D91" s="114">
        <f>'2018预算管理费用'!T91</f>
        <v>0</v>
      </c>
      <c r="E91" s="114"/>
      <c r="F91" s="111">
        <f ca="1">OFFSET('2018预算管理费用'!$H91,0,MONTH(封面!$G$13)-1,)</f>
        <v>0</v>
      </c>
      <c r="G91" s="111">
        <f ca="1">OFFSET('2020实际管理费用'!$H91,0,MONTH(封面!$G$13)-1,)</f>
        <v>0</v>
      </c>
      <c r="H91" s="114">
        <f t="shared" ca="1" si="6"/>
        <v>0</v>
      </c>
      <c r="I91" s="114">
        <f t="shared" ca="1" si="7"/>
        <v>0</v>
      </c>
      <c r="J91" s="114"/>
      <c r="K91" s="114">
        <f ca="1">SUM(OFFSET('2018预算管理费用'!$H91,0,0,1,MONTH(封面!$G$13)))</f>
        <v>0</v>
      </c>
      <c r="L91" s="114">
        <f ca="1">SUM(OFFSET('2020实际管理费用'!$H91,0,0,1,MONTH(封面!$G$13)))</f>
        <v>0</v>
      </c>
      <c r="M91" s="114">
        <f t="shared" ca="1" si="8"/>
        <v>0</v>
      </c>
      <c r="N91" s="114">
        <f t="shared" ca="1" si="9"/>
        <v>0</v>
      </c>
      <c r="O91" s="37"/>
      <c r="P91" s="69"/>
      <c r="Q91" s="69"/>
      <c r="R91" s="69"/>
    </row>
    <row r="92" spans="1:18" s="15" customFormat="1" ht="17.25" customHeight="1">
      <c r="A92" s="155"/>
      <c r="B92" s="46" t="s">
        <v>118</v>
      </c>
      <c r="C92" s="48" t="s">
        <v>16</v>
      </c>
      <c r="D92" s="114">
        <f>'2018预算管理费用'!T92</f>
        <v>0</v>
      </c>
      <c r="E92" s="114"/>
      <c r="F92" s="111">
        <f ca="1">OFFSET('2018预算管理费用'!$H92,0,MONTH(封面!$G$13)-1,)</f>
        <v>0</v>
      </c>
      <c r="G92" s="111">
        <f ca="1">OFFSET('2020实际管理费用'!$H92,0,MONTH(封面!$G$13)-1,)</f>
        <v>0</v>
      </c>
      <c r="H92" s="114">
        <f t="shared" ca="1" si="6"/>
        <v>0</v>
      </c>
      <c r="I92" s="114">
        <f t="shared" ca="1" si="7"/>
        <v>0</v>
      </c>
      <c r="J92" s="114"/>
      <c r="K92" s="114">
        <f ca="1">SUM(OFFSET('2018预算管理费用'!$H92,0,0,1,MONTH(封面!$G$13)))</f>
        <v>0</v>
      </c>
      <c r="L92" s="114">
        <f ca="1">SUM(OFFSET('2020实际管理费用'!$H92,0,0,1,MONTH(封面!$G$13)))</f>
        <v>0</v>
      </c>
      <c r="M92" s="114">
        <f t="shared" ca="1" si="8"/>
        <v>0</v>
      </c>
      <c r="N92" s="114">
        <f t="shared" ca="1" si="9"/>
        <v>0</v>
      </c>
      <c r="O92" s="37"/>
      <c r="P92" s="69"/>
      <c r="Q92" s="69"/>
      <c r="R92" s="69"/>
    </row>
    <row r="93" spans="1:18" s="31" customFormat="1" ht="15" customHeight="1">
      <c r="A93" s="208" t="s">
        <v>119</v>
      </c>
      <c r="B93" s="209"/>
      <c r="C93" s="210"/>
      <c r="D93" s="112">
        <f>SUM(D6:D92)</f>
        <v>0</v>
      </c>
      <c r="E93" s="112">
        <f>SUM(E6:E92)</f>
        <v>0</v>
      </c>
      <c r="F93" s="112">
        <f t="shared" ref="F93:N93" ca="1" si="10">SUM(F6:F92)</f>
        <v>0</v>
      </c>
      <c r="G93" s="112">
        <f t="shared" ca="1" si="10"/>
        <v>296704.23000000004</v>
      </c>
      <c r="H93" s="112">
        <f t="shared" ca="1" si="10"/>
        <v>296704.23000000004</v>
      </c>
      <c r="I93" s="112">
        <f t="shared" ca="1" si="10"/>
        <v>296704.23000000004</v>
      </c>
      <c r="J93" s="112">
        <f t="shared" si="10"/>
        <v>0</v>
      </c>
      <c r="K93" s="112">
        <f t="shared" ca="1" si="10"/>
        <v>0</v>
      </c>
      <c r="L93" s="112">
        <f t="shared" ca="1" si="10"/>
        <v>296704.23000000004</v>
      </c>
      <c r="M93" s="112">
        <f t="shared" ca="1" si="10"/>
        <v>296704.23000000004</v>
      </c>
      <c r="N93" s="112">
        <f t="shared" ca="1" si="10"/>
        <v>296704.23000000004</v>
      </c>
      <c r="O93" s="37"/>
      <c r="P93" s="69"/>
      <c r="Q93" s="69"/>
      <c r="R93" s="69"/>
    </row>
    <row r="94" spans="1:18" s="32" customFormat="1" ht="15" customHeight="1">
      <c r="A94" s="205" t="s">
        <v>135</v>
      </c>
      <c r="B94" s="206"/>
      <c r="C94" s="207"/>
      <c r="D94" s="112"/>
      <c r="E94" s="114"/>
      <c r="F94" s="112"/>
      <c r="G94" s="111">
        <f ca="1">OFFSET('2020实际管理费用'!$H94,0,MONTH(封面!$G$13)-1,)</f>
        <v>0</v>
      </c>
      <c r="H94" s="112"/>
      <c r="I94" s="112"/>
      <c r="J94" s="114"/>
      <c r="K94" s="112"/>
      <c r="L94" s="114">
        <f ca="1">SUM(OFFSET('2020实际管理费用'!$H94,0,0,1,MONTH(封面!$G$13)))</f>
        <v>0</v>
      </c>
      <c r="M94" s="112"/>
      <c r="N94" s="37"/>
      <c r="O94" s="37"/>
      <c r="P94" s="69"/>
      <c r="Q94" s="69"/>
      <c r="R94" s="69"/>
    </row>
    <row r="95" spans="1:18" s="32" customFormat="1" ht="15" customHeight="1">
      <c r="A95" s="205" t="s">
        <v>136</v>
      </c>
      <c r="B95" s="206"/>
      <c r="C95" s="207"/>
      <c r="D95" s="112"/>
      <c r="E95" s="114"/>
      <c r="F95" s="112"/>
      <c r="G95" s="111">
        <f ca="1">OFFSET('2020实际管理费用'!$H95,0,MONTH(封面!$G$13)-1,)</f>
        <v>0</v>
      </c>
      <c r="H95" s="112"/>
      <c r="I95" s="112"/>
      <c r="J95" s="114"/>
      <c r="K95" s="112"/>
      <c r="L95" s="114">
        <f ca="1">SUM(OFFSET('2020实际管理费用'!$H95,0,0,1,MONTH(封面!$G$13)))</f>
        <v>0</v>
      </c>
      <c r="M95" s="112"/>
      <c r="N95" s="37"/>
      <c r="O95" s="37" t="str">
        <f>IF('2020实际管理费用'!U95="","",'2020实际管理费用'!U95)</f>
        <v/>
      </c>
      <c r="P95" s="69"/>
      <c r="Q95" s="69"/>
      <c r="R95" s="69"/>
    </row>
    <row r="96" spans="1:18" s="32" customFormat="1" ht="15" customHeight="1">
      <c r="A96" s="205" t="s">
        <v>229</v>
      </c>
      <c r="B96" s="206"/>
      <c r="C96" s="207"/>
      <c r="D96" s="112"/>
      <c r="E96" s="114"/>
      <c r="F96" s="112"/>
      <c r="G96" s="111">
        <f ca="1">OFFSET('2020实际管理费用'!$H96,0,MONTH(封面!$G$13)-1,)</f>
        <v>296704.23000000004</v>
      </c>
      <c r="H96" s="112"/>
      <c r="I96" s="112"/>
      <c r="J96" s="114"/>
      <c r="K96" s="112"/>
      <c r="L96" s="114">
        <f ca="1">SUM(OFFSET('2020实际管理费用'!$H96,0,0,1,MONTH(封面!$G$13)))</f>
        <v>296704.23000000004</v>
      </c>
      <c r="M96" s="112"/>
      <c r="N96" s="37"/>
      <c r="O96" s="37" t="str">
        <f>IF('2020实际管理费用'!U96="","",'2020实际管理费用'!U96)</f>
        <v/>
      </c>
      <c r="P96" s="69"/>
      <c r="Q96" s="69"/>
      <c r="R96" s="69"/>
    </row>
    <row r="97" spans="1:18" s="32" customFormat="1" ht="15" customHeight="1">
      <c r="A97" s="205" t="s">
        <v>120</v>
      </c>
      <c r="B97" s="206"/>
      <c r="C97" s="207"/>
      <c r="D97" s="112"/>
      <c r="E97" s="114"/>
      <c r="F97" s="112"/>
      <c r="G97" s="111">
        <f ca="1">OFFSET('2020实际管理费用'!$H97,0,MONTH(封面!$G$13)-1,)</f>
        <v>0</v>
      </c>
      <c r="H97" s="112"/>
      <c r="I97" s="112"/>
      <c r="J97" s="114"/>
      <c r="K97" s="112"/>
      <c r="L97" s="114">
        <f ca="1">SUM(OFFSET('2020实际管理费用'!$H97,0,0,1,MONTH(封面!$G$13)))</f>
        <v>0</v>
      </c>
      <c r="M97" s="112"/>
      <c r="N97" s="37"/>
      <c r="O97" s="37" t="str">
        <f>IF('2020实际管理费用'!U97="","",'2020实际管理费用'!U97)</f>
        <v/>
      </c>
      <c r="P97" s="69"/>
      <c r="Q97" s="69"/>
      <c r="R97" s="69"/>
    </row>
    <row r="98" spans="1:18">
      <c r="A98" s="205" t="s">
        <v>121</v>
      </c>
      <c r="B98" s="206"/>
      <c r="C98" s="207"/>
      <c r="D98" s="112"/>
      <c r="E98" s="114"/>
      <c r="F98" s="112"/>
      <c r="G98" s="111">
        <f ca="1">OFFSET('2020实际管理费用'!$H98,0,MONTH(封面!$G$13)-1,)</f>
        <v>0</v>
      </c>
      <c r="H98" s="112"/>
      <c r="I98" s="112"/>
      <c r="J98" s="114"/>
      <c r="K98" s="112"/>
      <c r="L98" s="114">
        <f ca="1">SUM(OFFSET('2020实际管理费用'!$H98,0,0,1,MONTH(封面!$G$13)))</f>
        <v>0</v>
      </c>
      <c r="M98" s="112"/>
      <c r="N98" s="37"/>
      <c r="O98" s="37" t="str">
        <f>IF('2020实际管理费用'!U98="","",'2020实际管理费用'!U98)</f>
        <v/>
      </c>
      <c r="P98" s="69"/>
      <c r="Q98" s="69"/>
      <c r="R98" s="69"/>
    </row>
    <row r="99" spans="1:18" s="31" customFormat="1" ht="12">
      <c r="C99" s="53"/>
      <c r="D99" s="53" t="s">
        <v>122</v>
      </c>
      <c r="E99" s="92">
        <f>E93-SUM(E94:E98)</f>
        <v>0</v>
      </c>
      <c r="F99" s="53"/>
      <c r="G99" s="92">
        <f ca="1">G93-SUM(G94:G98)</f>
        <v>0</v>
      </c>
      <c r="J99" s="92">
        <f>J93-SUM(J94:J98)</f>
        <v>0</v>
      </c>
      <c r="K99" s="54"/>
      <c r="L99" s="92">
        <f ca="1">L93-SUM(L94:L98)</f>
        <v>0</v>
      </c>
      <c r="M99" s="53"/>
      <c r="N99" s="53"/>
      <c r="O99" s="53"/>
      <c r="P99" s="53"/>
    </row>
    <row r="100" spans="1:18">
      <c r="E100" s="92">
        <f>'研发费用明细表 '!E93-管理费用明细表!E91</f>
        <v>0</v>
      </c>
      <c r="F100" s="56"/>
      <c r="G100" s="92">
        <f ca="1">'研发费用明细表 '!G93-管理费用明细表!G91</f>
        <v>0</v>
      </c>
      <c r="H100" s="57"/>
      <c r="I100" s="57"/>
      <c r="J100" s="92">
        <f>'研发费用明细表 '!J93-管理费用明细表!J91</f>
        <v>0</v>
      </c>
      <c r="K100" s="56"/>
      <c r="L100" s="92">
        <f ca="1">'研发费用明细表 '!L93-管理费用明细表!L91</f>
        <v>0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0" type="noConversion"/>
  <conditionalFormatting sqref="E100:L100">
    <cfRule type="cellIs" dxfId="12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rgb="FF00B0F0"/>
  </sheetPr>
  <dimension ref="A1:AC105"/>
  <sheetViews>
    <sheetView workbookViewId="0">
      <pane xSplit="3" ySplit="5" topLeftCell="H63" activePane="bottomRight" state="frozen"/>
      <selection activeCell="D23" sqref="D23"/>
      <selection pane="topRight" activeCell="D23" sqref="D23"/>
      <selection pane="bottomLeft" activeCell="D23" sqref="D23"/>
      <selection pane="bottomRight" activeCell="K6" sqref="K6:K93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4" width="16.625" style="55" hidden="1" customWidth="1"/>
    <col min="5" max="5" width="14" style="55" hidden="1" customWidth="1"/>
    <col min="6" max="6" width="13.375" style="55" hidden="1" customWidth="1"/>
    <col min="7" max="7" width="15.125" style="55" hidden="1" customWidth="1"/>
    <col min="8" max="9" width="11.5" style="7" customWidth="1"/>
    <col min="10" max="13" width="11.5" style="55" customWidth="1"/>
    <col min="14" max="14" width="12.25" style="55" customWidth="1"/>
    <col min="15" max="15" width="11.5" style="55" customWidth="1"/>
    <col min="16" max="16" width="10.75" style="55" customWidth="1"/>
    <col min="17" max="19" width="11.5" style="7" customWidth="1"/>
    <col min="20" max="20" width="16.625" style="7" customWidth="1"/>
    <col min="21" max="21" width="23.625" style="7" customWidth="1"/>
    <col min="22" max="22" width="9" style="7"/>
    <col min="23" max="23" width="13.25" style="7" bestFit="1" customWidth="1"/>
    <col min="24" max="16384" width="9" style="7"/>
  </cols>
  <sheetData>
    <row r="1" spans="1:21" s="2" customFormat="1" ht="28.5" customHeight="1">
      <c r="A1" s="166" t="s">
        <v>252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 ht="18" customHeight="1">
      <c r="A2" s="3" t="str">
        <f>"编制单位："&amp;封面!A8</f>
        <v>编制单位：江西中硝天赐新材料有限公司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5" customHeight="1">
      <c r="A3" s="3" t="str">
        <f>"编制期间："&amp;YEAR(封面!$G$13)&amp;"年"&amp;MONTH(封面!$G$13)&amp;"月"</f>
        <v>编制期间：2020年1月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编制日期：2020年2月2日</v>
      </c>
      <c r="M3" s="86"/>
      <c r="N3" s="87"/>
      <c r="O3" s="87"/>
      <c r="P3" s="43"/>
    </row>
    <row r="4" spans="1:21" s="8" customFormat="1" ht="14.25" customHeight="1">
      <c r="A4" s="167" t="s">
        <v>143</v>
      </c>
      <c r="B4" s="167" t="s">
        <v>144</v>
      </c>
      <c r="C4" s="168" t="s">
        <v>145</v>
      </c>
      <c r="D4" s="169" t="s">
        <v>253</v>
      </c>
      <c r="E4" s="170"/>
      <c r="F4" s="171" t="s">
        <v>254</v>
      </c>
      <c r="G4" s="171"/>
      <c r="H4" s="162" t="str">
        <f>+'2020实际制造费用'!H4:S4</f>
        <v>2020年实际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255</v>
      </c>
      <c r="U4" s="163" t="s">
        <v>148</v>
      </c>
    </row>
    <row r="5" spans="1:21" s="15" customFormat="1">
      <c r="A5" s="167"/>
      <c r="B5" s="167"/>
      <c r="C5" s="168"/>
      <c r="D5" s="81" t="s">
        <v>233</v>
      </c>
      <c r="E5" s="81" t="s">
        <v>141</v>
      </c>
      <c r="F5" s="81" t="s">
        <v>233</v>
      </c>
      <c r="G5" s="81" t="s">
        <v>141</v>
      </c>
      <c r="H5" s="82" t="s">
        <v>240</v>
      </c>
      <c r="I5" s="82" t="s">
        <v>241</v>
      </c>
      <c r="J5" s="82" t="s">
        <v>124</v>
      </c>
      <c r="K5" s="82" t="s">
        <v>125</v>
      </c>
      <c r="L5" s="82" t="s">
        <v>126</v>
      </c>
      <c r="M5" s="82" t="s">
        <v>127</v>
      </c>
      <c r="N5" s="82" t="s">
        <v>128</v>
      </c>
      <c r="O5" s="82" t="s">
        <v>129</v>
      </c>
      <c r="P5" s="82" t="s">
        <v>130</v>
      </c>
      <c r="Q5" s="82" t="s">
        <v>131</v>
      </c>
      <c r="R5" s="82" t="s">
        <v>132</v>
      </c>
      <c r="S5" s="82" t="s">
        <v>133</v>
      </c>
      <c r="T5" s="162"/>
      <c r="U5" s="164"/>
    </row>
    <row r="6" spans="1:21" s="15" customFormat="1" ht="17.25" customHeight="1">
      <c r="A6" s="165" t="s">
        <v>4</v>
      </c>
      <c r="B6" s="152" t="s">
        <v>150</v>
      </c>
      <c r="C6" s="45" t="s">
        <v>418</v>
      </c>
      <c r="D6" s="117">
        <f ca="1">OFFSET($H6,0,MONTH(封面!$G$13)-1,)</f>
        <v>31209.72</v>
      </c>
      <c r="E6" s="117">
        <f ca="1">OFFSET($H6,0,MONTH(封面!$G$13)-1,)-OFFSET('2018预算管理费用'!$H6,0,MONTH(封面!$G$13)-1,)</f>
        <v>31209.72</v>
      </c>
      <c r="F6" s="117">
        <f ca="1">+SUM(OFFSET($H6,0,0,1,MONTH(封面!$G$13)))</f>
        <v>31209.72</v>
      </c>
      <c r="G6" s="117">
        <f ca="1">SUM(OFFSET($H6,0,0,1,MONTH(封面!$G$13)))-SUM(OFFSET('2018预算管理费用'!$H6,0,0,1,MONTH(封面!$G$13)))</f>
        <v>31209.72</v>
      </c>
      <c r="H6" s="117">
        <v>31209.72</v>
      </c>
      <c r="I6" s="117">
        <v>35069.78</v>
      </c>
      <c r="J6" s="117">
        <v>33296</v>
      </c>
      <c r="K6" s="117">
        <v>39399.300000000003</v>
      </c>
      <c r="L6" s="117">
        <v>0</v>
      </c>
      <c r="M6" s="117">
        <v>0</v>
      </c>
      <c r="N6" s="117">
        <v>0</v>
      </c>
      <c r="O6" s="117">
        <v>0</v>
      </c>
      <c r="P6" s="117">
        <v>0</v>
      </c>
      <c r="Q6" s="117">
        <v>0</v>
      </c>
      <c r="R6" s="117">
        <v>0</v>
      </c>
      <c r="S6" s="117">
        <v>0</v>
      </c>
      <c r="T6" s="118">
        <f>SUM(H6:S6)</f>
        <v>138974.79999999999</v>
      </c>
      <c r="U6" s="45"/>
    </row>
    <row r="7" spans="1:21" s="15" customFormat="1" ht="17.25" customHeight="1">
      <c r="A7" s="165"/>
      <c r="B7" s="152"/>
      <c r="C7" s="45" t="s">
        <v>419</v>
      </c>
      <c r="D7" s="117">
        <f ca="1">OFFSET($H7,0,MONTH(封面!$G$13)-1,)</f>
        <v>14567</v>
      </c>
      <c r="E7" s="117">
        <f ca="1">OFFSET($H7,0,MONTH(封面!$G$13)-1,)-OFFSET('2018预算管理费用'!$H7,0,MONTH(封面!$G$13)-1,)</f>
        <v>14567</v>
      </c>
      <c r="F7" s="117">
        <f ca="1">+SUM(OFFSET($H7,0,0,1,MONTH(封面!$G$13)))</f>
        <v>14567</v>
      </c>
      <c r="G7" s="117">
        <f ca="1">SUM(OFFSET($H7,0,0,1,MONTH(封面!$G$13)))-SUM(OFFSET('2018预算管理费用'!$H7,0,0,1,MONTH(封面!$G$13)))</f>
        <v>14567</v>
      </c>
      <c r="H7" s="117">
        <v>14567</v>
      </c>
      <c r="I7" s="117">
        <v>2635.67</v>
      </c>
      <c r="J7" s="117">
        <v>2631.83</v>
      </c>
      <c r="K7" s="117">
        <v>2852.34</v>
      </c>
      <c r="L7" s="117">
        <v>0</v>
      </c>
      <c r="M7" s="117">
        <v>0</v>
      </c>
      <c r="N7" s="117">
        <v>0</v>
      </c>
      <c r="O7" s="117">
        <v>0</v>
      </c>
      <c r="P7" s="117">
        <v>0</v>
      </c>
      <c r="Q7" s="117">
        <v>0</v>
      </c>
      <c r="R7" s="117">
        <v>0</v>
      </c>
      <c r="S7" s="117">
        <v>0</v>
      </c>
      <c r="T7" s="118">
        <f t="shared" ref="T7:T70" si="0">SUM(H7:S7)</f>
        <v>22686.84</v>
      </c>
      <c r="U7" s="45"/>
    </row>
    <row r="8" spans="1:21" s="15" customFormat="1" ht="17.25" customHeight="1">
      <c r="A8" s="165"/>
      <c r="B8" s="46" t="s">
        <v>151</v>
      </c>
      <c r="C8" s="45" t="s">
        <v>5</v>
      </c>
      <c r="D8" s="117">
        <f ca="1">OFFSET($H8,0,MONTH(封面!$G$13)-1,)</f>
        <v>101339.62</v>
      </c>
      <c r="E8" s="117">
        <f ca="1">OFFSET($H8,0,MONTH(封面!$G$13)-1,)-OFFSET('2018预算管理费用'!$H8,0,MONTH(封面!$G$13)-1,)</f>
        <v>101339.62</v>
      </c>
      <c r="F8" s="117">
        <f ca="1">+SUM(OFFSET($H8,0,0,1,MONTH(封面!$G$13)))</f>
        <v>101339.62</v>
      </c>
      <c r="G8" s="117">
        <f ca="1">SUM(OFFSET($H8,0,0,1,MONTH(封面!$G$13)))-SUM(OFFSET('2018预算管理费用'!$H8,0,0,1,MONTH(封面!$G$13)))</f>
        <v>101339.62</v>
      </c>
      <c r="H8" s="117">
        <v>101339.62</v>
      </c>
      <c r="I8" s="117">
        <v>101339.62</v>
      </c>
      <c r="J8" s="117">
        <v>101339.6</v>
      </c>
      <c r="K8" s="117">
        <v>101339.62</v>
      </c>
      <c r="L8" s="117">
        <v>0</v>
      </c>
      <c r="M8" s="117">
        <v>0</v>
      </c>
      <c r="N8" s="117">
        <v>0</v>
      </c>
      <c r="O8" s="117">
        <v>0</v>
      </c>
      <c r="P8" s="117">
        <v>0</v>
      </c>
      <c r="Q8" s="117">
        <v>0</v>
      </c>
      <c r="R8" s="117">
        <v>0</v>
      </c>
      <c r="S8" s="117">
        <v>0</v>
      </c>
      <c r="T8" s="118">
        <f t="shared" si="0"/>
        <v>405358.45999999996</v>
      </c>
      <c r="U8" s="45"/>
    </row>
    <row r="9" spans="1:21" s="15" customFormat="1" ht="17.25" customHeight="1">
      <c r="A9" s="165"/>
      <c r="B9" s="46" t="s">
        <v>6</v>
      </c>
      <c r="C9" s="45" t="s">
        <v>7</v>
      </c>
      <c r="D9" s="117">
        <f ca="1">OFFSET($H9,0,MONTH(封面!$G$13)-1,)</f>
        <v>0</v>
      </c>
      <c r="E9" s="117">
        <f ca="1">OFFSET($H9,0,MONTH(封面!$G$13)-1,)-OFFSET('2018预算管理费用'!$H9,0,MONTH(封面!$G$13)-1,)</f>
        <v>0</v>
      </c>
      <c r="F9" s="117">
        <f ca="1">+SUM(OFFSET($H9,0,0,1,MONTH(封面!$G$13)))</f>
        <v>0</v>
      </c>
      <c r="G9" s="117">
        <f ca="1">SUM(OFFSET($H9,0,0,1,MONTH(封面!$G$13)))-SUM(OFFSET('2018预算管理费用'!$H9,0,0,1,MONTH(封面!$G$13)))</f>
        <v>0</v>
      </c>
      <c r="H9" s="117">
        <v>0</v>
      </c>
      <c r="I9" s="117">
        <v>0</v>
      </c>
      <c r="J9" s="117">
        <v>0</v>
      </c>
      <c r="K9" s="117">
        <v>0</v>
      </c>
      <c r="L9" s="117">
        <v>0</v>
      </c>
      <c r="M9" s="117">
        <v>0</v>
      </c>
      <c r="N9" s="117">
        <v>0</v>
      </c>
      <c r="O9" s="117">
        <v>0</v>
      </c>
      <c r="P9" s="117">
        <v>0</v>
      </c>
      <c r="Q9" s="117">
        <v>0</v>
      </c>
      <c r="R9" s="117">
        <v>0</v>
      </c>
      <c r="S9" s="117">
        <v>0</v>
      </c>
      <c r="T9" s="118">
        <f t="shared" si="0"/>
        <v>0</v>
      </c>
      <c r="U9" s="45"/>
    </row>
    <row r="10" spans="1:21" s="15" customFormat="1" ht="17.25" customHeight="1">
      <c r="A10" s="165"/>
      <c r="B10" s="152" t="s">
        <v>152</v>
      </c>
      <c r="C10" s="45" t="s">
        <v>8</v>
      </c>
      <c r="D10" s="117">
        <f ca="1">OFFSET($H10,0,MONTH(封面!$G$13)-1,)</f>
        <v>0</v>
      </c>
      <c r="E10" s="117">
        <f ca="1">OFFSET($H10,0,MONTH(封面!$G$13)-1,)-OFFSET('2018预算管理费用'!$H10,0,MONTH(封面!$G$13)-1,)</f>
        <v>0</v>
      </c>
      <c r="F10" s="117">
        <f ca="1">+SUM(OFFSET($H10,0,0,1,MONTH(封面!$G$13)))</f>
        <v>0</v>
      </c>
      <c r="G10" s="117">
        <f ca="1">SUM(OFFSET($H10,0,0,1,MONTH(封面!$G$13)))-SUM(OFFSET('2018预算管理费用'!$H10,0,0,1,MONTH(封面!$G$13)))</f>
        <v>0</v>
      </c>
      <c r="H10" s="117">
        <v>0</v>
      </c>
      <c r="I10" s="117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v>0</v>
      </c>
      <c r="O10" s="117">
        <v>0</v>
      </c>
      <c r="P10" s="117">
        <v>0</v>
      </c>
      <c r="Q10" s="117">
        <v>0</v>
      </c>
      <c r="R10" s="117">
        <v>0</v>
      </c>
      <c r="S10" s="117">
        <v>0</v>
      </c>
      <c r="T10" s="118">
        <f t="shared" si="0"/>
        <v>0</v>
      </c>
      <c r="U10" s="45"/>
    </row>
    <row r="11" spans="1:21" s="15" customFormat="1" ht="17.25" customHeight="1">
      <c r="A11" s="165"/>
      <c r="B11" s="152"/>
      <c r="C11" s="45" t="s">
        <v>9</v>
      </c>
      <c r="D11" s="117">
        <f ca="1">OFFSET($H11,0,MONTH(封面!$G$13)-1,)</f>
        <v>0</v>
      </c>
      <c r="E11" s="117">
        <f ca="1">OFFSET($H11,0,MONTH(封面!$G$13)-1,)-OFFSET('2018预算管理费用'!$H11,0,MONTH(封面!$G$13)-1,)</f>
        <v>0</v>
      </c>
      <c r="F11" s="117">
        <f ca="1">+SUM(OFFSET($H11,0,0,1,MONTH(封面!$G$13)))</f>
        <v>0</v>
      </c>
      <c r="G11" s="117">
        <f ca="1">SUM(OFFSET($H11,0,0,1,MONTH(封面!$G$13)))-SUM(OFFSET('2018预算管理费用'!$H11,0,0,1,MONTH(封面!$G$13)))</f>
        <v>0</v>
      </c>
      <c r="H11" s="117">
        <v>0</v>
      </c>
      <c r="I11" s="117">
        <v>0</v>
      </c>
      <c r="J11" s="117">
        <v>0</v>
      </c>
      <c r="K11" s="117">
        <v>17800</v>
      </c>
      <c r="L11" s="117">
        <v>0</v>
      </c>
      <c r="M11" s="117">
        <v>0</v>
      </c>
      <c r="N11" s="117">
        <v>0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18">
        <f t="shared" si="0"/>
        <v>17800</v>
      </c>
      <c r="U11" s="45"/>
    </row>
    <row r="12" spans="1:21" s="15" customFormat="1" ht="17.25" customHeight="1">
      <c r="A12" s="165"/>
      <c r="B12" s="152"/>
      <c r="C12" s="45" t="s">
        <v>10</v>
      </c>
      <c r="D12" s="117">
        <f ca="1">OFFSET($H12,0,MONTH(封面!$G$13)-1,)</f>
        <v>0</v>
      </c>
      <c r="E12" s="117">
        <f ca="1">OFFSET($H12,0,MONTH(封面!$G$13)-1,)-OFFSET('2018预算管理费用'!$H12,0,MONTH(封面!$G$13)-1,)</f>
        <v>0</v>
      </c>
      <c r="F12" s="117">
        <f ca="1">+SUM(OFFSET($H12,0,0,1,MONTH(封面!$G$13)))</f>
        <v>0</v>
      </c>
      <c r="G12" s="117">
        <f ca="1">SUM(OFFSET($H12,0,0,1,MONTH(封面!$G$13)))-SUM(OFFSET('2018预算管理费用'!$H12,0,0,1,MONTH(封面!$G$13)))</f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>
        <v>0</v>
      </c>
      <c r="O12" s="117">
        <v>0</v>
      </c>
      <c r="P12" s="117">
        <v>0</v>
      </c>
      <c r="Q12" s="117">
        <v>0</v>
      </c>
      <c r="R12" s="117">
        <v>0</v>
      </c>
      <c r="S12" s="117">
        <v>0</v>
      </c>
      <c r="T12" s="118">
        <f t="shared" si="0"/>
        <v>0</v>
      </c>
      <c r="U12" s="45"/>
    </row>
    <row r="13" spans="1:21" s="15" customFormat="1" ht="17.25" customHeight="1">
      <c r="A13" s="165"/>
      <c r="B13" s="152"/>
      <c r="C13" s="45" t="s">
        <v>11</v>
      </c>
      <c r="D13" s="117">
        <f ca="1">OFFSET($H13,0,MONTH(封面!$G$13)-1,)</f>
        <v>0</v>
      </c>
      <c r="E13" s="117">
        <f ca="1">OFFSET($H13,0,MONTH(封面!$G$13)-1,)-OFFSET('2018预算管理费用'!$H13,0,MONTH(封面!$G$13)-1,)</f>
        <v>0</v>
      </c>
      <c r="F13" s="117">
        <f ca="1">+SUM(OFFSET($H13,0,0,1,MONTH(封面!$G$13)))</f>
        <v>0</v>
      </c>
      <c r="G13" s="117">
        <f ca="1">SUM(OFFSET($H13,0,0,1,MONTH(封面!$G$13)))-SUM(OFFSET('2018预算管理费用'!$H13,0,0,1,MONTH(封面!$G$13)))</f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7">
        <v>0</v>
      </c>
      <c r="R13" s="117">
        <v>0</v>
      </c>
      <c r="S13" s="117">
        <v>0</v>
      </c>
      <c r="T13" s="118">
        <f t="shared" si="0"/>
        <v>0</v>
      </c>
      <c r="U13" s="45"/>
    </row>
    <row r="14" spans="1:21" s="15" customFormat="1" ht="17.25" customHeight="1">
      <c r="A14" s="165"/>
      <c r="B14" s="152"/>
      <c r="C14" s="45" t="s">
        <v>12</v>
      </c>
      <c r="D14" s="117">
        <f ca="1">OFFSET($H14,0,MONTH(封面!$G$13)-1,)</f>
        <v>0</v>
      </c>
      <c r="E14" s="117">
        <f ca="1">OFFSET($H14,0,MONTH(封面!$G$13)-1,)-OFFSET('2018预算管理费用'!$H14,0,MONTH(封面!$G$13)-1,)</f>
        <v>0</v>
      </c>
      <c r="F14" s="117">
        <f ca="1">+SUM(OFFSET($H14,0,0,1,MONTH(封面!$G$13)))</f>
        <v>0</v>
      </c>
      <c r="G14" s="117">
        <f ca="1">SUM(OFFSET($H14,0,0,1,MONTH(封面!$G$13)))-SUM(OFFSET('2018预算管理费用'!$H14,0,0,1,MONTH(封面!$G$13)))</f>
        <v>0</v>
      </c>
      <c r="H14" s="117">
        <v>0</v>
      </c>
      <c r="I14" s="117">
        <v>100</v>
      </c>
      <c r="J14" s="117">
        <v>0</v>
      </c>
      <c r="K14" s="117">
        <v>50</v>
      </c>
      <c r="L14" s="117">
        <v>0</v>
      </c>
      <c r="M14" s="117">
        <v>0</v>
      </c>
      <c r="N14" s="117">
        <v>0</v>
      </c>
      <c r="O14" s="117">
        <v>0</v>
      </c>
      <c r="P14" s="117">
        <v>0</v>
      </c>
      <c r="Q14" s="117">
        <v>0</v>
      </c>
      <c r="R14" s="117">
        <v>0</v>
      </c>
      <c r="S14" s="117">
        <v>0</v>
      </c>
      <c r="T14" s="118">
        <f t="shared" si="0"/>
        <v>150</v>
      </c>
      <c r="U14" s="45"/>
    </row>
    <row r="15" spans="1:21" s="15" customFormat="1" ht="17.25" customHeight="1">
      <c r="A15" s="165"/>
      <c r="B15" s="152"/>
      <c r="C15" s="45" t="s">
        <v>13</v>
      </c>
      <c r="D15" s="117">
        <f ca="1">OFFSET($H15,0,MONTH(封面!$G$13)-1,)</f>
        <v>0</v>
      </c>
      <c r="E15" s="117">
        <f ca="1">OFFSET($H15,0,MONTH(封面!$G$13)-1,)-OFFSET('2018预算管理费用'!$H15,0,MONTH(封面!$G$13)-1,)</f>
        <v>0</v>
      </c>
      <c r="F15" s="117">
        <f ca="1">+SUM(OFFSET($H15,0,0,1,MONTH(封面!$G$13)))</f>
        <v>0</v>
      </c>
      <c r="G15" s="117">
        <f ca="1">SUM(OFFSET($H15,0,0,1,MONTH(封面!$G$13)))-SUM(OFFSET('2018预算管理费用'!$H15,0,0,1,MONTH(封面!$G$13)))</f>
        <v>0</v>
      </c>
      <c r="H15" s="117">
        <v>0</v>
      </c>
      <c r="I15" s="117">
        <v>0</v>
      </c>
      <c r="J15" s="117">
        <v>0</v>
      </c>
      <c r="K15" s="117">
        <v>0</v>
      </c>
      <c r="L15" s="117">
        <v>0</v>
      </c>
      <c r="M15" s="117">
        <v>0</v>
      </c>
      <c r="N15" s="117">
        <v>0</v>
      </c>
      <c r="O15" s="117">
        <v>0</v>
      </c>
      <c r="P15" s="117">
        <v>0</v>
      </c>
      <c r="Q15" s="117">
        <v>0</v>
      </c>
      <c r="R15" s="117">
        <v>0</v>
      </c>
      <c r="S15" s="117">
        <v>0</v>
      </c>
      <c r="T15" s="118">
        <f t="shared" si="0"/>
        <v>0</v>
      </c>
      <c r="U15" s="45"/>
    </row>
    <row r="16" spans="1:21" s="15" customFormat="1" ht="17.25" customHeight="1">
      <c r="A16" s="165"/>
      <c r="B16" s="152"/>
      <c r="C16" s="45" t="s">
        <v>14</v>
      </c>
      <c r="D16" s="117">
        <f ca="1">OFFSET($H16,0,MONTH(封面!$G$13)-1,)</f>
        <v>0</v>
      </c>
      <c r="E16" s="117">
        <f ca="1">OFFSET($H16,0,MONTH(封面!$G$13)-1,)-OFFSET('2018预算管理费用'!$H16,0,MONTH(封面!$G$13)-1,)</f>
        <v>0</v>
      </c>
      <c r="F16" s="117">
        <f ca="1">+SUM(OFFSET($H16,0,0,1,MONTH(封面!$G$13)))</f>
        <v>0</v>
      </c>
      <c r="G16" s="117">
        <f ca="1">SUM(OFFSET($H16,0,0,1,MONTH(封面!$G$13)))-SUM(OFFSET('2018预算管理费用'!$H16,0,0,1,MONTH(封面!$G$13)))</f>
        <v>0</v>
      </c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>
        <v>0</v>
      </c>
      <c r="O16" s="117">
        <v>0</v>
      </c>
      <c r="P16" s="117">
        <v>0</v>
      </c>
      <c r="Q16" s="117">
        <v>0</v>
      </c>
      <c r="R16" s="117">
        <v>0</v>
      </c>
      <c r="S16" s="117">
        <v>0</v>
      </c>
      <c r="T16" s="118">
        <f t="shared" si="0"/>
        <v>0</v>
      </c>
      <c r="U16" s="125"/>
    </row>
    <row r="17" spans="1:21" s="15" customFormat="1" ht="17.25" customHeight="1">
      <c r="A17" s="165"/>
      <c r="B17" s="152"/>
      <c r="C17" s="45" t="s">
        <v>15</v>
      </c>
      <c r="D17" s="117">
        <f ca="1">OFFSET($H17,0,MONTH(封面!$G$13)-1,)</f>
        <v>0</v>
      </c>
      <c r="E17" s="117">
        <f ca="1">OFFSET($H17,0,MONTH(封面!$G$13)-1,)-OFFSET('2018预算管理费用'!$H17,0,MONTH(封面!$G$13)-1,)</f>
        <v>0</v>
      </c>
      <c r="F17" s="117">
        <f ca="1">+SUM(OFFSET($H17,0,0,1,MONTH(封面!$G$13)))</f>
        <v>0</v>
      </c>
      <c r="G17" s="117">
        <f ca="1">SUM(OFFSET($H17,0,0,1,MONTH(封面!$G$13)))-SUM(OFFSET('2018预算管理费用'!$H17,0,0,1,MONTH(封面!$G$13)))</f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>
        <v>0</v>
      </c>
      <c r="O17" s="117">
        <v>0</v>
      </c>
      <c r="P17" s="117">
        <v>0</v>
      </c>
      <c r="Q17" s="117">
        <v>0</v>
      </c>
      <c r="R17" s="117">
        <v>0</v>
      </c>
      <c r="S17" s="117">
        <v>0</v>
      </c>
      <c r="T17" s="118">
        <f t="shared" si="0"/>
        <v>0</v>
      </c>
      <c r="U17" s="45"/>
    </row>
    <row r="18" spans="1:21" s="15" customFormat="1" ht="17.25" customHeight="1">
      <c r="A18" s="165"/>
      <c r="B18" s="152"/>
      <c r="C18" s="45" t="s">
        <v>420</v>
      </c>
      <c r="D18" s="117">
        <f ca="1">OFFSET($H18,0,MONTH(封面!$G$13)-1,)</f>
        <v>0</v>
      </c>
      <c r="E18" s="117">
        <f ca="1">OFFSET($H18,0,MONTH(封面!$G$13)-1,)-OFFSET('2018预算管理费用'!$H18,0,MONTH(封面!$G$13)-1,)</f>
        <v>0</v>
      </c>
      <c r="F18" s="117">
        <f ca="1">+SUM(OFFSET($H18,0,0,1,MONTH(封面!$G$13)))</f>
        <v>0</v>
      </c>
      <c r="G18" s="117">
        <f ca="1">SUM(OFFSET($H18,0,0,1,MONTH(封面!$G$13)))-SUM(OFFSET('2018预算管理费用'!$H18,0,0,1,MONTH(封面!$G$13)))</f>
        <v>0</v>
      </c>
      <c r="H18" s="117">
        <v>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8">
        <f t="shared" si="0"/>
        <v>0</v>
      </c>
      <c r="U18" s="45"/>
    </row>
    <row r="19" spans="1:21" s="15" customFormat="1" ht="17.25" customHeight="1">
      <c r="A19" s="165"/>
      <c r="B19" s="46" t="s">
        <v>153</v>
      </c>
      <c r="C19" s="45" t="s">
        <v>17</v>
      </c>
      <c r="D19" s="117">
        <f ca="1">OFFSET($H19,0,MONTH(封面!$G$13)-1,)</f>
        <v>1771</v>
      </c>
      <c r="E19" s="117">
        <f ca="1">OFFSET($H19,0,MONTH(封面!$G$13)-1,)-OFFSET('2018预算管理费用'!$H19,0,MONTH(封面!$G$13)-1,)</f>
        <v>1771</v>
      </c>
      <c r="F19" s="117">
        <f ca="1">+SUM(OFFSET($H19,0,0,1,MONTH(封面!$G$13)))</f>
        <v>1771</v>
      </c>
      <c r="G19" s="117">
        <f ca="1">SUM(OFFSET($H19,0,0,1,MONTH(封面!$G$13)))-SUM(OFFSET('2018预算管理费用'!$H19,0,0,1,MONTH(封面!$G$13)))</f>
        <v>1771</v>
      </c>
      <c r="H19" s="117">
        <v>1771</v>
      </c>
      <c r="I19" s="117">
        <v>1771</v>
      </c>
      <c r="J19" s="117">
        <v>1771</v>
      </c>
      <c r="K19" s="117">
        <v>1771</v>
      </c>
      <c r="L19" s="117">
        <v>0</v>
      </c>
      <c r="M19" s="117">
        <v>0</v>
      </c>
      <c r="N19" s="117">
        <v>0</v>
      </c>
      <c r="O19" s="117">
        <v>0</v>
      </c>
      <c r="P19" s="117">
        <v>0</v>
      </c>
      <c r="Q19" s="117">
        <v>0</v>
      </c>
      <c r="R19" s="117">
        <v>0</v>
      </c>
      <c r="S19" s="117">
        <v>0</v>
      </c>
      <c r="T19" s="118">
        <f t="shared" si="0"/>
        <v>7084</v>
      </c>
      <c r="U19" s="45"/>
    </row>
    <row r="20" spans="1:21" s="15" customFormat="1" ht="17.25" customHeight="1">
      <c r="A20" s="165"/>
      <c r="B20" s="46" t="s">
        <v>18</v>
      </c>
      <c r="C20" s="45" t="s">
        <v>19</v>
      </c>
      <c r="D20" s="117">
        <f ca="1">OFFSET($H20,0,MONTH(封面!$G$13)-1,)</f>
        <v>20531.71</v>
      </c>
      <c r="E20" s="117">
        <f ca="1">OFFSET($H20,0,MONTH(封面!$G$13)-1,)-OFFSET('2018预算管理费用'!$H20,0,MONTH(封面!$G$13)-1,)</f>
        <v>20531.71</v>
      </c>
      <c r="F20" s="117">
        <f ca="1">+SUM(OFFSET($H20,0,0,1,MONTH(封面!$G$13)))</f>
        <v>20531.71</v>
      </c>
      <c r="G20" s="117">
        <f ca="1">SUM(OFFSET($H20,0,0,1,MONTH(封面!$G$13)))-SUM(OFFSET('2018预算管理费用'!$H20,0,0,1,MONTH(封面!$G$13)))</f>
        <v>20531.71</v>
      </c>
      <c r="H20" s="117">
        <v>20531.71</v>
      </c>
      <c r="I20" s="117">
        <v>11913.98</v>
      </c>
      <c r="J20" s="117">
        <v>13152.59</v>
      </c>
      <c r="K20" s="117">
        <v>12888.13</v>
      </c>
      <c r="L20" s="117">
        <v>0</v>
      </c>
      <c r="M20" s="117">
        <v>0</v>
      </c>
      <c r="N20" s="117">
        <v>0</v>
      </c>
      <c r="O20" s="117">
        <v>0</v>
      </c>
      <c r="P20" s="117">
        <v>0</v>
      </c>
      <c r="Q20" s="117">
        <v>0</v>
      </c>
      <c r="R20" s="117">
        <v>0</v>
      </c>
      <c r="S20" s="117">
        <v>0</v>
      </c>
      <c r="T20" s="118">
        <f t="shared" si="0"/>
        <v>58486.409999999996</v>
      </c>
      <c r="U20" s="45"/>
    </row>
    <row r="21" spans="1:21" s="15" customFormat="1" ht="17.25" customHeight="1">
      <c r="A21" s="165"/>
      <c r="B21" s="46" t="s">
        <v>154</v>
      </c>
      <c r="C21" s="45" t="s">
        <v>20</v>
      </c>
      <c r="D21" s="117">
        <f ca="1">OFFSET($H21,0,MONTH(封面!$G$13)-1,)</f>
        <v>0</v>
      </c>
      <c r="E21" s="117">
        <f ca="1">OFFSET($H21,0,MONTH(封面!$G$13)-1,)-OFFSET('2018预算管理费用'!$H21,0,MONTH(封面!$G$13)-1,)</f>
        <v>0</v>
      </c>
      <c r="F21" s="117">
        <f ca="1">+SUM(OFFSET($H21,0,0,1,MONTH(封面!$G$13)))</f>
        <v>0</v>
      </c>
      <c r="G21" s="117">
        <f ca="1">SUM(OFFSET($H21,0,0,1,MONTH(封面!$G$13)))-SUM(OFFSET('2018预算管理费用'!$H21,0,0,1,MONTH(封面!$G$13)))</f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>
        <v>0</v>
      </c>
      <c r="O21" s="117">
        <v>0</v>
      </c>
      <c r="P21" s="117">
        <v>0</v>
      </c>
      <c r="Q21" s="117">
        <v>0</v>
      </c>
      <c r="R21" s="117">
        <v>0</v>
      </c>
      <c r="S21" s="117">
        <v>0</v>
      </c>
      <c r="T21" s="118">
        <f t="shared" si="0"/>
        <v>0</v>
      </c>
      <c r="U21" s="45"/>
    </row>
    <row r="22" spans="1:21" s="15" customFormat="1" ht="17.25" customHeight="1">
      <c r="A22" s="165"/>
      <c r="B22" s="152" t="s">
        <v>21</v>
      </c>
      <c r="C22" s="45" t="s">
        <v>22</v>
      </c>
      <c r="D22" s="117">
        <f ca="1">OFFSET($H22,0,MONTH(封面!$G$13)-1,)</f>
        <v>1818.88</v>
      </c>
      <c r="E22" s="117">
        <f ca="1">OFFSET($H22,0,MONTH(封面!$G$13)-1,)-OFFSET('2018预算管理费用'!$H22,0,MONTH(封面!$G$13)-1,)</f>
        <v>1818.88</v>
      </c>
      <c r="F22" s="117">
        <f ca="1">+SUM(OFFSET($H22,0,0,1,MONTH(封面!$G$13)))</f>
        <v>1818.88</v>
      </c>
      <c r="G22" s="117">
        <f ca="1">SUM(OFFSET($H22,0,0,1,MONTH(封面!$G$13)))-SUM(OFFSET('2018预算管理费用'!$H22,0,0,1,MONTH(封面!$G$13)))</f>
        <v>1818.88</v>
      </c>
      <c r="H22" s="117">
        <v>1818.88</v>
      </c>
      <c r="I22" s="117">
        <v>1818.88</v>
      </c>
      <c r="J22" s="117">
        <v>-1818.88</v>
      </c>
      <c r="K22" s="117">
        <v>0</v>
      </c>
      <c r="L22" s="117">
        <v>0</v>
      </c>
      <c r="M22" s="117">
        <v>0</v>
      </c>
      <c r="N22" s="117">
        <v>0</v>
      </c>
      <c r="O22" s="117">
        <v>0</v>
      </c>
      <c r="P22" s="117">
        <v>0</v>
      </c>
      <c r="Q22" s="117">
        <v>0</v>
      </c>
      <c r="R22" s="117">
        <v>0</v>
      </c>
      <c r="S22" s="117">
        <v>0</v>
      </c>
      <c r="T22" s="118">
        <f t="shared" si="0"/>
        <v>1818.88</v>
      </c>
      <c r="U22" s="45"/>
    </row>
    <row r="23" spans="1:21" s="15" customFormat="1" ht="17.25" customHeight="1">
      <c r="A23" s="165"/>
      <c r="B23" s="152"/>
      <c r="C23" s="45" t="s">
        <v>23</v>
      </c>
      <c r="D23" s="117">
        <f ca="1">OFFSET($H23,0,MONTH(封面!$G$13)-1,)</f>
        <v>56.84</v>
      </c>
      <c r="E23" s="117">
        <f ca="1">OFFSET($H23,0,MONTH(封面!$G$13)-1,)-OFFSET('2018预算管理费用'!$H23,0,MONTH(封面!$G$13)-1,)</f>
        <v>56.84</v>
      </c>
      <c r="F23" s="117">
        <f ca="1">+SUM(OFFSET($H23,0,0,1,MONTH(封面!$G$13)))</f>
        <v>56.84</v>
      </c>
      <c r="G23" s="117">
        <f ca="1">SUM(OFFSET($H23,0,0,1,MONTH(封面!$G$13)))-SUM(OFFSET('2018预算管理费用'!$H23,0,0,1,MONTH(封面!$G$13)))</f>
        <v>56.84</v>
      </c>
      <c r="H23" s="117">
        <v>56.84</v>
      </c>
      <c r="I23" s="117">
        <v>56.84</v>
      </c>
      <c r="J23" s="117">
        <v>0</v>
      </c>
      <c r="K23" s="117">
        <v>-56.84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7">
        <v>0</v>
      </c>
      <c r="R23" s="117">
        <v>0</v>
      </c>
      <c r="S23" s="117">
        <v>0</v>
      </c>
      <c r="T23" s="118">
        <f t="shared" si="0"/>
        <v>56.84</v>
      </c>
      <c r="U23" s="45"/>
    </row>
    <row r="24" spans="1:21" s="15" customFormat="1" ht="17.25" customHeight="1">
      <c r="A24" s="165"/>
      <c r="B24" s="152"/>
      <c r="C24" s="45" t="s">
        <v>24</v>
      </c>
      <c r="D24" s="117">
        <f ca="1">OFFSET($H24,0,MONTH(封面!$G$13)-1,)</f>
        <v>67.16</v>
      </c>
      <c r="E24" s="117">
        <f ca="1">OFFSET($H24,0,MONTH(封面!$G$13)-1,)-OFFSET('2018预算管理费用'!$H24,0,MONTH(封面!$G$13)-1,)</f>
        <v>67.16</v>
      </c>
      <c r="F24" s="117">
        <f ca="1">+SUM(OFFSET($H24,0,0,1,MONTH(封面!$G$13)))</f>
        <v>67.16</v>
      </c>
      <c r="G24" s="117">
        <f ca="1">SUM(OFFSET($H24,0,0,1,MONTH(封面!$G$13)))-SUM(OFFSET('2018预算管理费用'!$H24,0,0,1,MONTH(封面!$G$13)))</f>
        <v>67.16</v>
      </c>
      <c r="H24" s="117">
        <v>67.16</v>
      </c>
      <c r="I24" s="117">
        <v>67.16</v>
      </c>
      <c r="J24" s="117">
        <v>-51.16</v>
      </c>
      <c r="K24" s="117">
        <v>16</v>
      </c>
      <c r="L24" s="117">
        <v>0</v>
      </c>
      <c r="M24" s="117">
        <v>0</v>
      </c>
      <c r="N24" s="117">
        <v>0</v>
      </c>
      <c r="O24" s="117">
        <v>0</v>
      </c>
      <c r="P24" s="117">
        <v>0</v>
      </c>
      <c r="Q24" s="117">
        <v>0</v>
      </c>
      <c r="R24" s="117">
        <v>0</v>
      </c>
      <c r="S24" s="117">
        <v>0</v>
      </c>
      <c r="T24" s="118">
        <f t="shared" si="0"/>
        <v>99.16</v>
      </c>
      <c r="U24" s="45"/>
    </row>
    <row r="25" spans="1:21" s="15" customFormat="1" ht="17.25" customHeight="1">
      <c r="A25" s="165"/>
      <c r="B25" s="152"/>
      <c r="C25" s="45" t="s">
        <v>25</v>
      </c>
      <c r="D25" s="117">
        <f ca="1">OFFSET($H25,0,MONTH(封面!$G$13)-1,)</f>
        <v>961.16</v>
      </c>
      <c r="E25" s="117">
        <f ca="1">OFFSET($H25,0,MONTH(封面!$G$13)-1,)-OFFSET('2018预算管理费用'!$H25,0,MONTH(封面!$G$13)-1,)</f>
        <v>961.16</v>
      </c>
      <c r="F25" s="117">
        <f ca="1">+SUM(OFFSET($H25,0,0,1,MONTH(封面!$G$13)))</f>
        <v>961.16</v>
      </c>
      <c r="G25" s="117">
        <f ca="1">SUM(OFFSET($H25,0,0,1,MONTH(封面!$G$13)))-SUM(OFFSET('2018预算管理费用'!$H25,0,0,1,MONTH(封面!$G$13)))</f>
        <v>961.16</v>
      </c>
      <c r="H25" s="117">
        <v>961.16</v>
      </c>
      <c r="I25" s="117">
        <v>961.36</v>
      </c>
      <c r="J25" s="117">
        <v>961.36</v>
      </c>
      <c r="K25" s="117">
        <v>27.76</v>
      </c>
      <c r="L25" s="117">
        <v>0</v>
      </c>
      <c r="M25" s="117">
        <v>0</v>
      </c>
      <c r="N25" s="117">
        <v>0</v>
      </c>
      <c r="O25" s="117">
        <v>0</v>
      </c>
      <c r="P25" s="117">
        <v>0</v>
      </c>
      <c r="Q25" s="117">
        <v>0</v>
      </c>
      <c r="R25" s="117">
        <v>0</v>
      </c>
      <c r="S25" s="117">
        <v>0</v>
      </c>
      <c r="T25" s="118">
        <f t="shared" si="0"/>
        <v>2911.6400000000003</v>
      </c>
      <c r="U25" s="45"/>
    </row>
    <row r="26" spans="1:21" s="15" customFormat="1" ht="17.25" customHeight="1">
      <c r="A26" s="165"/>
      <c r="B26" s="152"/>
      <c r="C26" s="45" t="s">
        <v>26</v>
      </c>
      <c r="D26" s="117">
        <f ca="1">OFFSET($H26,0,MONTH(封面!$G$13)-1,)</f>
        <v>124.44</v>
      </c>
      <c r="E26" s="117">
        <f ca="1">OFFSET($H26,0,MONTH(封面!$G$13)-1,)-OFFSET('2018预算管理费用'!$H26,0,MONTH(封面!$G$13)-1,)</f>
        <v>124.44</v>
      </c>
      <c r="F26" s="117">
        <f ca="1">+SUM(OFFSET($H26,0,0,1,MONTH(封面!$G$13)))</f>
        <v>124.44</v>
      </c>
      <c r="G26" s="117">
        <f ca="1">SUM(OFFSET($H26,0,0,1,MONTH(封面!$G$13)))-SUM(OFFSET('2018预算管理费用'!$H26,0,0,1,MONTH(封面!$G$13)))</f>
        <v>124.44</v>
      </c>
      <c r="H26" s="117">
        <v>124.44</v>
      </c>
      <c r="I26" s="117">
        <v>124.44</v>
      </c>
      <c r="J26" s="117">
        <v>124.44</v>
      </c>
      <c r="K26" s="117">
        <v>-0.04</v>
      </c>
      <c r="L26" s="117">
        <v>0</v>
      </c>
      <c r="M26" s="117">
        <v>0</v>
      </c>
      <c r="N26" s="117">
        <v>0</v>
      </c>
      <c r="O26" s="117">
        <v>0</v>
      </c>
      <c r="P26" s="117">
        <v>0</v>
      </c>
      <c r="Q26" s="117">
        <v>0</v>
      </c>
      <c r="R26" s="117">
        <v>0</v>
      </c>
      <c r="S26" s="117">
        <v>0</v>
      </c>
      <c r="T26" s="118">
        <f t="shared" si="0"/>
        <v>373.28</v>
      </c>
      <c r="U26" s="45"/>
    </row>
    <row r="27" spans="1:21" s="15" customFormat="1" ht="17.25" customHeight="1">
      <c r="A27" s="165"/>
      <c r="B27" s="46" t="s">
        <v>27</v>
      </c>
      <c r="C27" s="45" t="s">
        <v>28</v>
      </c>
      <c r="D27" s="117">
        <f ca="1">OFFSET($H27,0,MONTH(封面!$G$13)-1,)</f>
        <v>0</v>
      </c>
      <c r="E27" s="117">
        <f ca="1">OFFSET($H27,0,MONTH(封面!$G$13)-1,)-OFFSET('2018预算管理费用'!$H27,0,MONTH(封面!$G$13)-1,)</f>
        <v>0</v>
      </c>
      <c r="F27" s="117">
        <f ca="1">+SUM(OFFSET($H27,0,0,1,MONTH(封面!$G$13)))</f>
        <v>0</v>
      </c>
      <c r="G27" s="117">
        <f ca="1">SUM(OFFSET($H27,0,0,1,MONTH(封面!$G$13)))-SUM(OFFSET('2018预算管理费用'!$H27,0,0,1,MONTH(封面!$G$13)))</f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  <c r="O27" s="117">
        <v>0</v>
      </c>
      <c r="P27" s="117">
        <v>0</v>
      </c>
      <c r="Q27" s="117">
        <v>0</v>
      </c>
      <c r="R27" s="117">
        <v>0</v>
      </c>
      <c r="S27" s="117">
        <v>0</v>
      </c>
      <c r="T27" s="118">
        <f t="shared" si="0"/>
        <v>0</v>
      </c>
      <c r="U27" s="45"/>
    </row>
    <row r="28" spans="1:21" s="15" customFormat="1" ht="17.25" customHeight="1">
      <c r="A28" s="158" t="s">
        <v>155</v>
      </c>
      <c r="B28" s="152" t="s">
        <v>29</v>
      </c>
      <c r="C28" s="45" t="s">
        <v>30</v>
      </c>
      <c r="D28" s="117">
        <f ca="1">OFFSET($H28,0,MONTH(封面!$G$13)-1,)</f>
        <v>0</v>
      </c>
      <c r="E28" s="117">
        <f ca="1">OFFSET($H28,0,MONTH(封面!$G$13)-1,)-OFFSET('2018预算管理费用'!$H28,0,MONTH(封面!$G$13)-1,)</f>
        <v>0</v>
      </c>
      <c r="F28" s="117">
        <f ca="1">+SUM(OFFSET($H28,0,0,1,MONTH(封面!$G$13)))</f>
        <v>0</v>
      </c>
      <c r="G28" s="117">
        <f ca="1">SUM(OFFSET($H28,0,0,1,MONTH(封面!$G$13)))-SUM(OFFSET('2018预算管理费用'!$H28,0,0,1,MONTH(封面!$G$13)))</f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>
        <v>0</v>
      </c>
      <c r="O28" s="117">
        <v>0</v>
      </c>
      <c r="P28" s="117">
        <v>0</v>
      </c>
      <c r="Q28" s="117">
        <v>0</v>
      </c>
      <c r="R28" s="117">
        <v>0</v>
      </c>
      <c r="S28" s="117">
        <v>0</v>
      </c>
      <c r="T28" s="118">
        <f t="shared" si="0"/>
        <v>0</v>
      </c>
      <c r="U28" s="45"/>
    </row>
    <row r="29" spans="1:21" s="15" customFormat="1" ht="17.25" customHeight="1">
      <c r="A29" s="158"/>
      <c r="B29" s="152"/>
      <c r="C29" s="45" t="s">
        <v>31</v>
      </c>
      <c r="D29" s="117">
        <f ca="1">OFFSET($H29,0,MONTH(封面!$G$13)-1,)</f>
        <v>0</v>
      </c>
      <c r="E29" s="117">
        <f ca="1">OFFSET($H29,0,MONTH(封面!$G$13)-1,)-OFFSET('2018预算管理费用'!$H29,0,MONTH(封面!$G$13)-1,)</f>
        <v>0</v>
      </c>
      <c r="F29" s="117">
        <f ca="1">+SUM(OFFSET($H29,0,0,1,MONTH(封面!$G$13)))</f>
        <v>0</v>
      </c>
      <c r="G29" s="117">
        <f ca="1">SUM(OFFSET($H29,0,0,1,MONTH(封面!$G$13)))-SUM(OFFSET('2018预算管理费用'!$H29,0,0,1,MONTH(封面!$G$13)))</f>
        <v>0</v>
      </c>
      <c r="H29" s="117">
        <v>0</v>
      </c>
      <c r="I29" s="117">
        <v>0</v>
      </c>
      <c r="J29" s="117">
        <v>0</v>
      </c>
      <c r="K29" s="117">
        <v>0</v>
      </c>
      <c r="L29" s="117">
        <v>0</v>
      </c>
      <c r="M29" s="117">
        <v>0</v>
      </c>
      <c r="N29" s="117">
        <v>0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18">
        <f t="shared" si="0"/>
        <v>0</v>
      </c>
      <c r="U29" s="45"/>
    </row>
    <row r="30" spans="1:21" s="15" customFormat="1" ht="17.25" customHeight="1">
      <c r="A30" s="158"/>
      <c r="B30" s="46" t="s">
        <v>32</v>
      </c>
      <c r="C30" s="45" t="s">
        <v>33</v>
      </c>
      <c r="D30" s="117">
        <f ca="1">OFFSET($H30,0,MONTH(封面!$G$13)-1,)</f>
        <v>0</v>
      </c>
      <c r="E30" s="117">
        <f ca="1">OFFSET($H30,0,MONTH(封面!$G$13)-1,)-OFFSET('2018预算管理费用'!$H30,0,MONTH(封面!$G$13)-1,)</f>
        <v>0</v>
      </c>
      <c r="F30" s="117">
        <f ca="1">+SUM(OFFSET($H30,0,0,1,MONTH(封面!$G$13)))</f>
        <v>0</v>
      </c>
      <c r="G30" s="117">
        <f ca="1">SUM(OFFSET($H30,0,0,1,MONTH(封面!$G$13)))-SUM(OFFSET('2018预算管理费用'!$H30,0,0,1,MONTH(封面!$G$13)))</f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>
        <v>0</v>
      </c>
      <c r="O30" s="117">
        <v>0</v>
      </c>
      <c r="P30" s="117">
        <v>0</v>
      </c>
      <c r="Q30" s="117">
        <v>0</v>
      </c>
      <c r="R30" s="117">
        <v>0</v>
      </c>
      <c r="S30" s="117">
        <v>0</v>
      </c>
      <c r="T30" s="118">
        <f t="shared" si="0"/>
        <v>0</v>
      </c>
      <c r="U30" s="45"/>
    </row>
    <row r="31" spans="1:21" s="15" customFormat="1" ht="17.25" customHeight="1">
      <c r="A31" s="158"/>
      <c r="B31" s="152" t="s">
        <v>156</v>
      </c>
      <c r="C31" s="45" t="s">
        <v>34</v>
      </c>
      <c r="D31" s="117">
        <f ca="1">OFFSET($H31,0,MONTH(封面!$G$13)-1,)</f>
        <v>0</v>
      </c>
      <c r="E31" s="117">
        <f ca="1">OFFSET($H31,0,MONTH(封面!$G$13)-1,)-OFFSET('2018预算管理费用'!$H31,0,MONTH(封面!$G$13)-1,)</f>
        <v>0</v>
      </c>
      <c r="F31" s="117">
        <f ca="1">+SUM(OFFSET($H31,0,0,1,MONTH(封面!$G$13)))</f>
        <v>0</v>
      </c>
      <c r="G31" s="117">
        <f ca="1">SUM(OFFSET($H31,0,0,1,MONTH(封面!$G$13)))-SUM(OFFSET('2018预算管理费用'!$H31,0,0,1,MONTH(封面!$G$13)))</f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>
        <v>0</v>
      </c>
      <c r="O31" s="117">
        <v>0</v>
      </c>
      <c r="P31" s="117">
        <v>0</v>
      </c>
      <c r="Q31" s="117">
        <v>0</v>
      </c>
      <c r="R31" s="117">
        <v>0</v>
      </c>
      <c r="S31" s="117">
        <v>0</v>
      </c>
      <c r="T31" s="118">
        <f t="shared" si="0"/>
        <v>0</v>
      </c>
      <c r="U31" s="45"/>
    </row>
    <row r="32" spans="1:21" s="15" customFormat="1" ht="17.25" customHeight="1">
      <c r="A32" s="158"/>
      <c r="B32" s="152"/>
      <c r="C32" s="45" t="s">
        <v>35</v>
      </c>
      <c r="D32" s="117">
        <f ca="1">OFFSET($H32,0,MONTH(封面!$G$13)-1,)</f>
        <v>0</v>
      </c>
      <c r="E32" s="117">
        <f ca="1">OFFSET($H32,0,MONTH(封面!$G$13)-1,)-OFFSET('2018预算管理费用'!$H32,0,MONTH(封面!$G$13)-1,)</f>
        <v>0</v>
      </c>
      <c r="F32" s="117">
        <f ca="1">+SUM(OFFSET($H32,0,0,1,MONTH(封面!$G$13)))</f>
        <v>0</v>
      </c>
      <c r="G32" s="117">
        <f ca="1">SUM(OFFSET($H32,0,0,1,MONTH(封面!$G$13)))-SUM(OFFSET('2018预算管理费用'!$H32,0,0,1,MONTH(封面!$G$13)))</f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>
        <v>0</v>
      </c>
      <c r="O32" s="117">
        <v>0</v>
      </c>
      <c r="P32" s="117">
        <v>0</v>
      </c>
      <c r="Q32" s="117">
        <v>0</v>
      </c>
      <c r="R32" s="117">
        <v>0</v>
      </c>
      <c r="S32" s="117">
        <v>0</v>
      </c>
      <c r="T32" s="118">
        <f t="shared" si="0"/>
        <v>0</v>
      </c>
      <c r="U32" s="45"/>
    </row>
    <row r="33" spans="1:21" s="15" customFormat="1" ht="17.25" customHeight="1">
      <c r="A33" s="158"/>
      <c r="B33" s="152"/>
      <c r="C33" s="45" t="s">
        <v>36</v>
      </c>
      <c r="D33" s="117">
        <f ca="1">OFFSET($H33,0,MONTH(封面!$G$13)-1,)</f>
        <v>0</v>
      </c>
      <c r="E33" s="117">
        <f ca="1">OFFSET($H33,0,MONTH(封面!$G$13)-1,)-OFFSET('2018预算管理费用'!$H33,0,MONTH(封面!$G$13)-1,)</f>
        <v>0</v>
      </c>
      <c r="F33" s="117">
        <f ca="1">+SUM(OFFSET($H33,0,0,1,MONTH(封面!$G$13)))</f>
        <v>0</v>
      </c>
      <c r="G33" s="117">
        <f ca="1">SUM(OFFSET($H33,0,0,1,MONTH(封面!$G$13)))-SUM(OFFSET('2018预算管理费用'!$H33,0,0,1,MONTH(封面!$G$13)))</f>
        <v>0</v>
      </c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>
        <v>0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18">
        <f t="shared" si="0"/>
        <v>0</v>
      </c>
      <c r="U33" s="45"/>
    </row>
    <row r="34" spans="1:21" s="15" customFormat="1" ht="17.25" customHeight="1">
      <c r="A34" s="158"/>
      <c r="B34" s="152" t="s">
        <v>37</v>
      </c>
      <c r="C34" s="45" t="s">
        <v>38</v>
      </c>
      <c r="D34" s="117">
        <f ca="1">OFFSET($H34,0,MONTH(封面!$G$13)-1,)</f>
        <v>124.4</v>
      </c>
      <c r="E34" s="117">
        <f ca="1">OFFSET($H34,0,MONTH(封面!$G$13)-1,)-OFFSET('2018预算管理费用'!$H34,0,MONTH(封面!$G$13)-1,)</f>
        <v>124.4</v>
      </c>
      <c r="F34" s="117">
        <f ca="1">+SUM(OFFSET($H34,0,0,1,MONTH(封面!$G$13)))</f>
        <v>124.4</v>
      </c>
      <c r="G34" s="117">
        <f ca="1">SUM(OFFSET($H34,0,0,1,MONTH(封面!$G$13)))-SUM(OFFSET('2018预算管理费用'!$H34,0,0,1,MONTH(封面!$G$13)))</f>
        <v>124.4</v>
      </c>
      <c r="H34" s="117">
        <v>124.4</v>
      </c>
      <c r="I34" s="117">
        <v>0</v>
      </c>
      <c r="J34" s="117">
        <v>1933.9</v>
      </c>
      <c r="K34" s="117">
        <v>1497.09</v>
      </c>
      <c r="L34" s="117">
        <v>0</v>
      </c>
      <c r="M34" s="117">
        <v>0</v>
      </c>
      <c r="N34" s="117">
        <v>0</v>
      </c>
      <c r="O34" s="117">
        <v>0</v>
      </c>
      <c r="P34" s="117">
        <v>0</v>
      </c>
      <c r="Q34" s="117">
        <v>0</v>
      </c>
      <c r="R34" s="117">
        <v>0</v>
      </c>
      <c r="S34" s="117">
        <v>0</v>
      </c>
      <c r="T34" s="118">
        <f t="shared" si="0"/>
        <v>3555.3900000000003</v>
      </c>
      <c r="U34" s="45"/>
    </row>
    <row r="35" spans="1:21" s="15" customFormat="1" ht="17.25" customHeight="1">
      <c r="A35" s="158"/>
      <c r="B35" s="152"/>
      <c r="C35" s="45" t="s">
        <v>39</v>
      </c>
      <c r="D35" s="117">
        <f ca="1">OFFSET($H35,0,MONTH(封面!$G$13)-1,)</f>
        <v>0</v>
      </c>
      <c r="E35" s="117">
        <f ca="1">OFFSET($H35,0,MONTH(封面!$G$13)-1,)-OFFSET('2018预算管理费用'!$H35,0,MONTH(封面!$G$13)-1,)</f>
        <v>0</v>
      </c>
      <c r="F35" s="117">
        <f ca="1">+SUM(OFFSET($H35,0,0,1,MONTH(封面!$G$13)))</f>
        <v>0</v>
      </c>
      <c r="G35" s="117">
        <f ca="1">SUM(OFFSET($H35,0,0,1,MONTH(封面!$G$13)))-SUM(OFFSET('2018预算管理费用'!$H35,0,0,1,MONTH(封面!$G$13)))</f>
        <v>0</v>
      </c>
      <c r="H35" s="117">
        <v>0</v>
      </c>
      <c r="I35" s="117">
        <v>0</v>
      </c>
      <c r="J35" s="117">
        <v>0</v>
      </c>
      <c r="K35" s="117">
        <v>0</v>
      </c>
      <c r="L35" s="117">
        <v>0</v>
      </c>
      <c r="M35" s="117">
        <v>0</v>
      </c>
      <c r="N35" s="117">
        <v>0</v>
      </c>
      <c r="O35" s="117">
        <v>0</v>
      </c>
      <c r="P35" s="117">
        <v>0</v>
      </c>
      <c r="Q35" s="117">
        <v>0</v>
      </c>
      <c r="R35" s="117">
        <v>0</v>
      </c>
      <c r="S35" s="117">
        <v>0</v>
      </c>
      <c r="T35" s="118">
        <f t="shared" si="0"/>
        <v>0</v>
      </c>
      <c r="U35" s="45"/>
    </row>
    <row r="36" spans="1:21" s="15" customFormat="1" ht="17.25" customHeight="1">
      <c r="A36" s="158"/>
      <c r="B36" s="46" t="s">
        <v>157</v>
      </c>
      <c r="C36" s="45" t="s">
        <v>40</v>
      </c>
      <c r="D36" s="117">
        <f ca="1">OFFSET($H36,0,MONTH(封面!$G$13)-1,)</f>
        <v>0</v>
      </c>
      <c r="E36" s="117">
        <f ca="1">OFFSET($H36,0,MONTH(封面!$G$13)-1,)-OFFSET('2018预算管理费用'!$H36,0,MONTH(封面!$G$13)-1,)</f>
        <v>0</v>
      </c>
      <c r="F36" s="117">
        <f ca="1">+SUM(OFFSET($H36,0,0,1,MONTH(封面!$G$13)))</f>
        <v>0</v>
      </c>
      <c r="G36" s="117">
        <f ca="1">SUM(OFFSET($H36,0,0,1,MONTH(封面!$G$13)))-SUM(OFFSET('2018预算管理费用'!$H36,0,0,1,MONTH(封面!$G$13)))</f>
        <v>0</v>
      </c>
      <c r="H36" s="117">
        <v>0</v>
      </c>
      <c r="I36" s="117">
        <v>0</v>
      </c>
      <c r="J36" s="117">
        <v>0</v>
      </c>
      <c r="K36" s="117">
        <v>0</v>
      </c>
      <c r="L36" s="117">
        <v>0</v>
      </c>
      <c r="M36" s="117">
        <v>0</v>
      </c>
      <c r="N36" s="117">
        <v>0</v>
      </c>
      <c r="O36" s="117">
        <v>0</v>
      </c>
      <c r="P36" s="117">
        <v>0</v>
      </c>
      <c r="Q36" s="117">
        <v>0</v>
      </c>
      <c r="R36" s="117">
        <v>0</v>
      </c>
      <c r="S36" s="117">
        <v>0</v>
      </c>
      <c r="T36" s="118">
        <f t="shared" si="0"/>
        <v>0</v>
      </c>
      <c r="U36" s="45"/>
    </row>
    <row r="37" spans="1:21" s="15" customFormat="1" ht="17.25" customHeight="1">
      <c r="A37" s="158"/>
      <c r="B37" s="46" t="s">
        <v>41</v>
      </c>
      <c r="C37" s="45" t="s">
        <v>42</v>
      </c>
      <c r="D37" s="117">
        <f ca="1">OFFSET($H37,0,MONTH(封面!$G$13)-1,)</f>
        <v>1249</v>
      </c>
      <c r="E37" s="117">
        <f ca="1">OFFSET($H37,0,MONTH(封面!$G$13)-1,)-OFFSET('2018预算管理费用'!$H37,0,MONTH(封面!$G$13)-1,)</f>
        <v>1249</v>
      </c>
      <c r="F37" s="117">
        <f ca="1">+SUM(OFFSET($H37,0,0,1,MONTH(封面!$G$13)))</f>
        <v>1249</v>
      </c>
      <c r="G37" s="117">
        <f ca="1">SUM(OFFSET($H37,0,0,1,MONTH(封面!$G$13)))-SUM(OFFSET('2018预算管理费用'!$H37,0,0,1,MONTH(封面!$G$13)))</f>
        <v>1249</v>
      </c>
      <c r="H37" s="117">
        <v>1249</v>
      </c>
      <c r="I37" s="117">
        <v>420</v>
      </c>
      <c r="J37" s="117">
        <v>6080</v>
      </c>
      <c r="K37" s="117">
        <v>4085.71</v>
      </c>
      <c r="L37" s="117">
        <v>0</v>
      </c>
      <c r="M37" s="117">
        <v>0</v>
      </c>
      <c r="N37" s="117">
        <v>0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18">
        <f t="shared" si="0"/>
        <v>11834.71</v>
      </c>
      <c r="U37" s="45"/>
    </row>
    <row r="38" spans="1:21" s="15" customFormat="1" ht="17.25" customHeight="1">
      <c r="A38" s="158"/>
      <c r="B38" s="152" t="s">
        <v>158</v>
      </c>
      <c r="C38" s="45" t="s">
        <v>43</v>
      </c>
      <c r="D38" s="117">
        <f ca="1">OFFSET($H38,0,MONTH(封面!$G$13)-1,)</f>
        <v>0</v>
      </c>
      <c r="E38" s="117">
        <f ca="1">OFFSET($H38,0,MONTH(封面!$G$13)-1,)-OFFSET('2018预算管理费用'!$H38,0,MONTH(封面!$G$13)-1,)</f>
        <v>0</v>
      </c>
      <c r="F38" s="117">
        <f ca="1">+SUM(OFFSET($H38,0,0,1,MONTH(封面!$G$13)))</f>
        <v>0</v>
      </c>
      <c r="G38" s="117">
        <f ca="1">SUM(OFFSET($H38,0,0,1,MONTH(封面!$G$13)))-SUM(OFFSET('2018预算管理费用'!$H38,0,0,1,MONTH(封面!$G$13)))</f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>
        <v>0</v>
      </c>
      <c r="O38" s="117">
        <v>0</v>
      </c>
      <c r="P38" s="117">
        <v>0</v>
      </c>
      <c r="Q38" s="117">
        <v>0</v>
      </c>
      <c r="R38" s="117">
        <v>0</v>
      </c>
      <c r="S38" s="117">
        <v>0</v>
      </c>
      <c r="T38" s="118">
        <f t="shared" si="0"/>
        <v>0</v>
      </c>
      <c r="U38" s="45"/>
    </row>
    <row r="39" spans="1:21" s="15" customFormat="1" ht="17.25" customHeight="1">
      <c r="A39" s="158"/>
      <c r="B39" s="152"/>
      <c r="C39" s="45" t="s">
        <v>44</v>
      </c>
      <c r="D39" s="117">
        <f ca="1">OFFSET($H39,0,MONTH(封面!$G$13)-1,)</f>
        <v>0</v>
      </c>
      <c r="E39" s="117">
        <f ca="1">OFFSET($H39,0,MONTH(封面!$G$13)-1,)-OFFSET('2018预算管理费用'!$H39,0,MONTH(封面!$G$13)-1,)</f>
        <v>0</v>
      </c>
      <c r="F39" s="117">
        <f ca="1">+SUM(OFFSET($H39,0,0,1,MONTH(封面!$G$13)))</f>
        <v>0</v>
      </c>
      <c r="G39" s="117">
        <f ca="1">SUM(OFFSET($H39,0,0,1,MONTH(封面!$G$13)))-SUM(OFFSET('2018预算管理费用'!$H39,0,0,1,MONTH(封面!$G$13)))</f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7">
        <v>0</v>
      </c>
      <c r="R39" s="117">
        <v>0</v>
      </c>
      <c r="S39" s="117">
        <v>0</v>
      </c>
      <c r="T39" s="118">
        <f t="shared" si="0"/>
        <v>0</v>
      </c>
      <c r="U39" s="45"/>
    </row>
    <row r="40" spans="1:21" s="15" customFormat="1" ht="17.25" customHeight="1">
      <c r="A40" s="158"/>
      <c r="B40" s="46" t="s">
        <v>45</v>
      </c>
      <c r="C40" s="45" t="s">
        <v>46</v>
      </c>
      <c r="D40" s="117">
        <f ca="1">OFFSET($H40,0,MONTH(封面!$G$13)-1,)</f>
        <v>0</v>
      </c>
      <c r="E40" s="117">
        <f ca="1">OFFSET($H40,0,MONTH(封面!$G$13)-1,)-OFFSET('2018预算管理费用'!$H40,0,MONTH(封面!$G$13)-1,)</f>
        <v>0</v>
      </c>
      <c r="F40" s="117">
        <f ca="1">+SUM(OFFSET($H40,0,0,1,MONTH(封面!$G$13)))</f>
        <v>0</v>
      </c>
      <c r="G40" s="117">
        <f ca="1">SUM(OFFSET($H40,0,0,1,MONTH(封面!$G$13)))-SUM(OFFSET('2018预算管理费用'!$H40,0,0,1,MONTH(封面!$G$13)))</f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7">
        <v>0</v>
      </c>
      <c r="R40" s="117">
        <v>0</v>
      </c>
      <c r="S40" s="117">
        <v>0</v>
      </c>
      <c r="T40" s="118">
        <f t="shared" si="0"/>
        <v>0</v>
      </c>
      <c r="U40" s="45"/>
    </row>
    <row r="41" spans="1:21" s="15" customFormat="1" ht="17.25" customHeight="1">
      <c r="A41" s="159" t="s">
        <v>47</v>
      </c>
      <c r="B41" s="47" t="s">
        <v>159</v>
      </c>
      <c r="C41" s="45" t="s">
        <v>421</v>
      </c>
      <c r="D41" s="117">
        <f ca="1">OFFSET($H41,0,MONTH(封面!$G$13)-1,)</f>
        <v>0</v>
      </c>
      <c r="E41" s="117">
        <f ca="1">OFFSET($H41,0,MONTH(封面!$G$13)-1,)-OFFSET('2018预算管理费用'!$H41,0,MONTH(封面!$G$13)-1,)</f>
        <v>0</v>
      </c>
      <c r="F41" s="117">
        <f ca="1">+SUM(OFFSET($H41,0,0,1,MONTH(封面!$G$13)))</f>
        <v>0</v>
      </c>
      <c r="G41" s="117">
        <f ca="1">SUM(OFFSET($H41,0,0,1,MONTH(封面!$G$13)))-SUM(OFFSET('2018预算管理费用'!$H41,0,0,1,MONTH(封面!$G$13)))</f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>
        <v>0</v>
      </c>
      <c r="O41" s="117">
        <v>0</v>
      </c>
      <c r="P41" s="117">
        <v>0</v>
      </c>
      <c r="Q41" s="117">
        <v>0</v>
      </c>
      <c r="R41" s="117">
        <v>0</v>
      </c>
      <c r="S41" s="117">
        <v>0</v>
      </c>
      <c r="T41" s="118">
        <f t="shared" si="0"/>
        <v>0</v>
      </c>
      <c r="U41" s="45"/>
    </row>
    <row r="42" spans="1:21" s="15" customFormat="1" ht="17.25" customHeight="1">
      <c r="A42" s="159"/>
      <c r="B42" s="46" t="s">
        <v>160</v>
      </c>
      <c r="C42" s="48" t="s">
        <v>422</v>
      </c>
      <c r="D42" s="117">
        <f ca="1">OFFSET($H42,0,MONTH(封面!$G$13)-1,)</f>
        <v>0</v>
      </c>
      <c r="E42" s="117">
        <f ca="1">OFFSET($H42,0,MONTH(封面!$G$13)-1,)-OFFSET('2018预算管理费用'!$H42,0,MONTH(封面!$G$13)-1,)</f>
        <v>0</v>
      </c>
      <c r="F42" s="117">
        <f ca="1">+SUM(OFFSET($H42,0,0,1,MONTH(封面!$G$13)))</f>
        <v>0</v>
      </c>
      <c r="G42" s="117">
        <f ca="1">SUM(OFFSET($H42,0,0,1,MONTH(封面!$G$13)))-SUM(OFFSET('2018预算管理费用'!$H42,0,0,1,MONTH(封面!$G$13)))</f>
        <v>0</v>
      </c>
      <c r="H42" s="117">
        <v>0</v>
      </c>
      <c r="I42" s="117">
        <v>0</v>
      </c>
      <c r="J42" s="117">
        <v>0</v>
      </c>
      <c r="K42" s="117">
        <v>218.44</v>
      </c>
      <c r="L42" s="117">
        <v>0</v>
      </c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8">
        <f t="shared" si="0"/>
        <v>218.44</v>
      </c>
      <c r="U42" s="45"/>
    </row>
    <row r="43" spans="1:21" s="15" customFormat="1" ht="17.25" customHeight="1">
      <c r="A43" s="159"/>
      <c r="B43" s="46" t="s">
        <v>161</v>
      </c>
      <c r="C43" s="48" t="s">
        <v>48</v>
      </c>
      <c r="D43" s="117">
        <f ca="1">OFFSET($H43,0,MONTH(封面!$G$13)-1,)</f>
        <v>0</v>
      </c>
      <c r="E43" s="117">
        <f ca="1">OFFSET($H43,0,MONTH(封面!$G$13)-1,)-OFFSET('2018预算管理费用'!$H43,0,MONTH(封面!$G$13)-1,)</f>
        <v>0</v>
      </c>
      <c r="F43" s="117">
        <f ca="1">+SUM(OFFSET($H43,0,0,1,MONTH(封面!$G$13)))</f>
        <v>0</v>
      </c>
      <c r="G43" s="117">
        <f ca="1">SUM(OFFSET($H43,0,0,1,MONTH(封面!$G$13)))-SUM(OFFSET('2018预算管理费用'!$H43,0,0,1,MONTH(封面!$G$13)))</f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>
        <v>0</v>
      </c>
      <c r="O43" s="117">
        <v>0</v>
      </c>
      <c r="P43" s="117">
        <v>0</v>
      </c>
      <c r="Q43" s="117">
        <v>0</v>
      </c>
      <c r="R43" s="117">
        <v>0</v>
      </c>
      <c r="S43" s="117">
        <v>0</v>
      </c>
      <c r="T43" s="118">
        <f t="shared" si="0"/>
        <v>0</v>
      </c>
      <c r="U43" s="45"/>
    </row>
    <row r="44" spans="1:21" s="15" customFormat="1" ht="17.25" customHeight="1">
      <c r="A44" s="159"/>
      <c r="B44" s="152" t="s">
        <v>49</v>
      </c>
      <c r="C44" s="48" t="s">
        <v>50</v>
      </c>
      <c r="D44" s="117">
        <f ca="1">OFFSET($H44,0,MONTH(封面!$G$13)-1,)</f>
        <v>0</v>
      </c>
      <c r="E44" s="117">
        <f ca="1">OFFSET($H44,0,MONTH(封面!$G$13)-1,)-OFFSET('2018预算管理费用'!$H44,0,MONTH(封面!$G$13)-1,)</f>
        <v>0</v>
      </c>
      <c r="F44" s="117">
        <f ca="1">+SUM(OFFSET($H44,0,0,1,MONTH(封面!$G$13)))</f>
        <v>0</v>
      </c>
      <c r="G44" s="117">
        <f ca="1">SUM(OFFSET($H44,0,0,1,MONTH(封面!$G$13)))-SUM(OFFSET('2018预算管理费用'!$H44,0,0,1,MONTH(封面!$G$13)))</f>
        <v>0</v>
      </c>
      <c r="H44" s="117">
        <v>0</v>
      </c>
      <c r="I44" s="117">
        <v>0</v>
      </c>
      <c r="J44" s="117">
        <v>0</v>
      </c>
      <c r="K44" s="117">
        <v>51882.59</v>
      </c>
      <c r="L44" s="117">
        <v>0</v>
      </c>
      <c r="M44" s="117">
        <v>0</v>
      </c>
      <c r="N44" s="117">
        <v>0</v>
      </c>
      <c r="O44" s="117">
        <v>0</v>
      </c>
      <c r="P44" s="117">
        <v>0</v>
      </c>
      <c r="Q44" s="117">
        <v>0</v>
      </c>
      <c r="R44" s="117">
        <v>0</v>
      </c>
      <c r="S44" s="117">
        <v>0</v>
      </c>
      <c r="T44" s="118">
        <f t="shared" si="0"/>
        <v>51882.59</v>
      </c>
      <c r="U44" s="45"/>
    </row>
    <row r="45" spans="1:21" s="15" customFormat="1" ht="17.25" customHeight="1">
      <c r="A45" s="159"/>
      <c r="B45" s="152"/>
      <c r="C45" s="48" t="s">
        <v>423</v>
      </c>
      <c r="D45" s="117">
        <f ca="1">OFFSET($H45,0,MONTH(封面!$G$13)-1,)</f>
        <v>0</v>
      </c>
      <c r="E45" s="117">
        <f ca="1">OFFSET($H45,0,MONTH(封面!$G$13)-1,)-OFFSET('2018预算管理费用'!$H45,0,MONTH(封面!$G$13)-1,)</f>
        <v>0</v>
      </c>
      <c r="F45" s="117">
        <f ca="1">+SUM(OFFSET($H45,0,0,1,MONTH(封面!$G$13)))</f>
        <v>0</v>
      </c>
      <c r="G45" s="117">
        <f ca="1">SUM(OFFSET($H45,0,0,1,MONTH(封面!$G$13)))-SUM(OFFSET('2018预算管理费用'!$H45,0,0,1,MONTH(封面!$G$13)))</f>
        <v>0</v>
      </c>
      <c r="H45" s="117">
        <v>0</v>
      </c>
      <c r="I45" s="117">
        <v>0</v>
      </c>
      <c r="J45" s="117">
        <v>0</v>
      </c>
      <c r="K45" s="117">
        <v>0</v>
      </c>
      <c r="L45" s="117">
        <v>0</v>
      </c>
      <c r="M45" s="117">
        <v>0</v>
      </c>
      <c r="N45" s="117">
        <v>0</v>
      </c>
      <c r="O45" s="117">
        <v>0</v>
      </c>
      <c r="P45" s="117">
        <v>0</v>
      </c>
      <c r="Q45" s="117">
        <v>0</v>
      </c>
      <c r="R45" s="117">
        <v>0</v>
      </c>
      <c r="S45" s="117">
        <v>0</v>
      </c>
      <c r="T45" s="118">
        <f t="shared" si="0"/>
        <v>0</v>
      </c>
      <c r="U45" s="45"/>
    </row>
    <row r="46" spans="1:21" s="15" customFormat="1" ht="17.25" customHeight="1">
      <c r="A46" s="159"/>
      <c r="B46" s="46" t="s">
        <v>51</v>
      </c>
      <c r="C46" s="48" t="s">
        <v>52</v>
      </c>
      <c r="D46" s="117">
        <f ca="1">OFFSET($H46,0,MONTH(封面!$G$13)-1,)</f>
        <v>0</v>
      </c>
      <c r="E46" s="117">
        <f ca="1">OFFSET($H46,0,MONTH(封面!$G$13)-1,)-OFFSET('2018预算管理费用'!$H46,0,MONTH(封面!$G$13)-1,)</f>
        <v>0</v>
      </c>
      <c r="F46" s="117">
        <f ca="1">+SUM(OFFSET($H46,0,0,1,MONTH(封面!$G$13)))</f>
        <v>0</v>
      </c>
      <c r="G46" s="117">
        <f ca="1">SUM(OFFSET($H46,0,0,1,MONTH(封面!$G$13)))-SUM(OFFSET('2018预算管理费用'!$H46,0,0,1,MONTH(封面!$G$13)))</f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>
        <v>0</v>
      </c>
      <c r="O46" s="117">
        <v>0</v>
      </c>
      <c r="P46" s="117">
        <v>0</v>
      </c>
      <c r="Q46" s="117">
        <v>0</v>
      </c>
      <c r="R46" s="117">
        <v>0</v>
      </c>
      <c r="S46" s="117">
        <v>0</v>
      </c>
      <c r="T46" s="118">
        <f t="shared" si="0"/>
        <v>0</v>
      </c>
      <c r="U46" s="125"/>
    </row>
    <row r="47" spans="1:21" s="15" customFormat="1" ht="17.25" customHeight="1">
      <c r="A47" s="159"/>
      <c r="B47" s="46" t="s">
        <v>211</v>
      </c>
      <c r="C47" s="48" t="s">
        <v>53</v>
      </c>
      <c r="D47" s="117">
        <f ca="1">OFFSET($H47,0,MONTH(封面!$G$13)-1,)</f>
        <v>7742.48</v>
      </c>
      <c r="E47" s="117">
        <f ca="1">OFFSET($H47,0,MONTH(封面!$G$13)-1,)-OFFSET('2018预算管理费用'!$H47,0,MONTH(封面!$G$13)-1,)</f>
        <v>7742.48</v>
      </c>
      <c r="F47" s="117">
        <f ca="1">+SUM(OFFSET($H47,0,0,1,MONTH(封面!$G$13)))</f>
        <v>7742.48</v>
      </c>
      <c r="G47" s="117">
        <f ca="1">SUM(OFFSET($H47,0,0,1,MONTH(封面!$G$13)))-SUM(OFFSET('2018预算管理费用'!$H47,0,0,1,MONTH(封面!$G$13)))</f>
        <v>7742.48</v>
      </c>
      <c r="H47" s="117">
        <v>7742.48</v>
      </c>
      <c r="I47" s="117">
        <v>7742.48</v>
      </c>
      <c r="J47" s="117">
        <v>7742.48</v>
      </c>
      <c r="K47" s="117">
        <v>7742.48</v>
      </c>
      <c r="L47" s="117">
        <v>0</v>
      </c>
      <c r="M47" s="117">
        <v>0</v>
      </c>
      <c r="N47" s="117">
        <v>0</v>
      </c>
      <c r="O47" s="117">
        <v>0</v>
      </c>
      <c r="P47" s="117">
        <v>0</v>
      </c>
      <c r="Q47" s="117">
        <v>0</v>
      </c>
      <c r="R47" s="117">
        <v>0</v>
      </c>
      <c r="S47" s="117">
        <v>0</v>
      </c>
      <c r="T47" s="118">
        <f t="shared" si="0"/>
        <v>30969.919999999998</v>
      </c>
      <c r="U47" s="45" t="s">
        <v>561</v>
      </c>
    </row>
    <row r="48" spans="1:21" s="15" customFormat="1" ht="17.25" customHeight="1">
      <c r="A48" s="159"/>
      <c r="B48" s="46" t="s">
        <v>54</v>
      </c>
      <c r="C48" s="48" t="s">
        <v>55</v>
      </c>
      <c r="D48" s="117">
        <f ca="1">OFFSET($H48,0,MONTH(封面!$G$13)-1,)</f>
        <v>0</v>
      </c>
      <c r="E48" s="117">
        <f ca="1">OFFSET($H48,0,MONTH(封面!$G$13)-1,)-OFFSET('2018预算管理费用'!$H48,0,MONTH(封面!$G$13)-1,)</f>
        <v>0</v>
      </c>
      <c r="F48" s="117">
        <f ca="1">+SUM(OFFSET($H48,0,0,1,MONTH(封面!$G$13)))</f>
        <v>0</v>
      </c>
      <c r="G48" s="117">
        <f ca="1">SUM(OFFSET($H48,0,0,1,MONTH(封面!$G$13)))-SUM(OFFSET('2018预算管理费用'!$H48,0,0,1,MONTH(封面!$G$13)))</f>
        <v>0</v>
      </c>
      <c r="H48" s="117">
        <v>0</v>
      </c>
      <c r="I48" s="117">
        <v>0</v>
      </c>
      <c r="J48" s="117">
        <v>0</v>
      </c>
      <c r="K48" s="117">
        <v>0</v>
      </c>
      <c r="L48" s="117">
        <v>0</v>
      </c>
      <c r="M48" s="117">
        <v>0</v>
      </c>
      <c r="N48" s="117">
        <v>0</v>
      </c>
      <c r="O48" s="117">
        <v>0</v>
      </c>
      <c r="P48" s="117">
        <v>0</v>
      </c>
      <c r="Q48" s="117">
        <v>0</v>
      </c>
      <c r="R48" s="117">
        <v>0</v>
      </c>
      <c r="S48" s="117">
        <v>0</v>
      </c>
      <c r="T48" s="118">
        <f t="shared" si="0"/>
        <v>0</v>
      </c>
      <c r="U48" s="45"/>
    </row>
    <row r="49" spans="1:21" s="15" customFormat="1" ht="17.25" customHeight="1">
      <c r="A49" s="160" t="s">
        <v>212</v>
      </c>
      <c r="B49" s="157" t="s">
        <v>213</v>
      </c>
      <c r="C49" s="48" t="s">
        <v>56</v>
      </c>
      <c r="D49" s="117">
        <f ca="1">OFFSET($H49,0,MONTH(封面!$G$13)-1,)</f>
        <v>0</v>
      </c>
      <c r="E49" s="117">
        <f ca="1">OFFSET($H49,0,MONTH(封面!$G$13)-1,)-OFFSET('2018预算管理费用'!$H49,0,MONTH(封面!$G$13)-1,)</f>
        <v>0</v>
      </c>
      <c r="F49" s="117">
        <f ca="1">+SUM(OFFSET($H49,0,0,1,MONTH(封面!$G$13)))</f>
        <v>0</v>
      </c>
      <c r="G49" s="117">
        <f ca="1">SUM(OFFSET($H49,0,0,1,MONTH(封面!$G$13)))-SUM(OFFSET('2018预算管理费用'!$H49,0,0,1,MONTH(封面!$G$13)))</f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>
        <v>0</v>
      </c>
      <c r="O49" s="117">
        <v>0</v>
      </c>
      <c r="P49" s="117">
        <v>0</v>
      </c>
      <c r="Q49" s="117">
        <v>0</v>
      </c>
      <c r="R49" s="117">
        <v>0</v>
      </c>
      <c r="S49" s="117">
        <v>0</v>
      </c>
      <c r="T49" s="118">
        <f t="shared" si="0"/>
        <v>0</v>
      </c>
      <c r="U49" s="45"/>
    </row>
    <row r="50" spans="1:21" s="15" customFormat="1" ht="17.25" customHeight="1">
      <c r="A50" s="160"/>
      <c r="B50" s="157"/>
      <c r="C50" s="48" t="s">
        <v>57</v>
      </c>
      <c r="D50" s="117">
        <f ca="1">OFFSET($H50,0,MONTH(封面!$G$13)-1,)</f>
        <v>0</v>
      </c>
      <c r="E50" s="117">
        <f ca="1">OFFSET($H50,0,MONTH(封面!$G$13)-1,)-OFFSET('2018预算管理费用'!$H50,0,MONTH(封面!$G$13)-1,)</f>
        <v>0</v>
      </c>
      <c r="F50" s="117">
        <f ca="1">+SUM(OFFSET($H50,0,0,1,MONTH(封面!$G$13)))</f>
        <v>0</v>
      </c>
      <c r="G50" s="117">
        <f ca="1">SUM(OFFSET($H50,0,0,1,MONTH(封面!$G$13)))-SUM(OFFSET('2018预算管理费用'!$H50,0,0,1,MONTH(封面!$G$13)))</f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>
        <v>0</v>
      </c>
      <c r="O50" s="117">
        <v>0</v>
      </c>
      <c r="P50" s="117">
        <v>0</v>
      </c>
      <c r="Q50" s="117">
        <v>0</v>
      </c>
      <c r="R50" s="117">
        <v>0</v>
      </c>
      <c r="S50" s="117">
        <v>0</v>
      </c>
      <c r="T50" s="118">
        <f t="shared" si="0"/>
        <v>0</v>
      </c>
      <c r="U50" s="45"/>
    </row>
    <row r="51" spans="1:21" s="15" customFormat="1" ht="17.25" customHeight="1">
      <c r="A51" s="160"/>
      <c r="B51" s="157"/>
      <c r="C51" s="48" t="s">
        <v>424</v>
      </c>
      <c r="D51" s="117">
        <f ca="1">OFFSET($H51,0,MONTH(封面!$G$13)-1,)</f>
        <v>0</v>
      </c>
      <c r="E51" s="117">
        <f ca="1">OFFSET($H51,0,MONTH(封面!$G$13)-1,)-OFFSET('2018预算管理费用'!$H51,0,MONTH(封面!$G$13)-1,)</f>
        <v>0</v>
      </c>
      <c r="F51" s="117">
        <f ca="1">+SUM(OFFSET($H51,0,0,1,MONTH(封面!$G$13)))</f>
        <v>0</v>
      </c>
      <c r="G51" s="117">
        <f ca="1">SUM(OFFSET($H51,0,0,1,MONTH(封面!$G$13)))-SUM(OFFSET('2018预算管理费用'!$H51,0,0,1,MONTH(封面!$G$13)))</f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>
        <v>0</v>
      </c>
      <c r="O51" s="117">
        <v>0</v>
      </c>
      <c r="P51" s="117">
        <v>0</v>
      </c>
      <c r="Q51" s="117">
        <v>0</v>
      </c>
      <c r="R51" s="117">
        <v>0</v>
      </c>
      <c r="S51" s="117">
        <v>0</v>
      </c>
      <c r="T51" s="118">
        <f t="shared" si="0"/>
        <v>0</v>
      </c>
      <c r="U51" s="45"/>
    </row>
    <row r="52" spans="1:21" s="15" customFormat="1" ht="17.25" customHeight="1">
      <c r="A52" s="160"/>
      <c r="B52" s="152" t="s">
        <v>58</v>
      </c>
      <c r="C52" s="48" t="s">
        <v>59</v>
      </c>
      <c r="D52" s="117">
        <f ca="1">OFFSET($H52,0,MONTH(封面!$G$13)-1,)</f>
        <v>0</v>
      </c>
      <c r="E52" s="117">
        <f ca="1">OFFSET($H52,0,MONTH(封面!$G$13)-1,)-OFFSET('2018预算管理费用'!$H52,0,MONTH(封面!$G$13)-1,)</f>
        <v>0</v>
      </c>
      <c r="F52" s="117">
        <f ca="1">+SUM(OFFSET($H52,0,0,1,MONTH(封面!$G$13)))</f>
        <v>0</v>
      </c>
      <c r="G52" s="117">
        <f ca="1">SUM(OFFSET($H52,0,0,1,MONTH(封面!$G$13)))-SUM(OFFSET('2018预算管理费用'!$H52,0,0,1,MONTH(封面!$G$13)))</f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>
        <v>0</v>
      </c>
      <c r="O52" s="117">
        <v>0</v>
      </c>
      <c r="P52" s="117">
        <v>0</v>
      </c>
      <c r="Q52" s="117">
        <v>0</v>
      </c>
      <c r="R52" s="117">
        <v>0</v>
      </c>
      <c r="S52" s="117">
        <v>0</v>
      </c>
      <c r="T52" s="118">
        <f t="shared" si="0"/>
        <v>0</v>
      </c>
      <c r="U52" s="45"/>
    </row>
    <row r="53" spans="1:21" s="15" customFormat="1" ht="17.25" customHeight="1">
      <c r="A53" s="160"/>
      <c r="B53" s="152"/>
      <c r="C53" s="48" t="s">
        <v>60</v>
      </c>
      <c r="D53" s="117">
        <f ca="1">OFFSET($H53,0,MONTH(封面!$G$13)-1,)</f>
        <v>87516</v>
      </c>
      <c r="E53" s="117">
        <f ca="1">OFFSET($H53,0,MONTH(封面!$G$13)-1,)-OFFSET('2018预算管理费用'!$H53,0,MONTH(封面!$G$13)-1,)</f>
        <v>87516</v>
      </c>
      <c r="F53" s="117">
        <f ca="1">+SUM(OFFSET($H53,0,0,1,MONTH(封面!$G$13)))</f>
        <v>87516</v>
      </c>
      <c r="G53" s="117">
        <f ca="1">SUM(OFFSET($H53,0,0,1,MONTH(封面!$G$13)))-SUM(OFFSET('2018预算管理费用'!$H53,0,0,1,MONTH(封面!$G$13)))</f>
        <v>87516</v>
      </c>
      <c r="H53" s="117">
        <v>87516</v>
      </c>
      <c r="I53" s="117">
        <v>54604.31</v>
      </c>
      <c r="J53" s="117">
        <v>112114.8</v>
      </c>
      <c r="K53" s="117">
        <v>129530.97</v>
      </c>
      <c r="L53" s="117">
        <v>0</v>
      </c>
      <c r="M53" s="117">
        <v>0</v>
      </c>
      <c r="N53" s="117">
        <v>0</v>
      </c>
      <c r="O53" s="117">
        <v>0</v>
      </c>
      <c r="P53" s="117">
        <v>0</v>
      </c>
      <c r="Q53" s="117">
        <v>0</v>
      </c>
      <c r="R53" s="117">
        <v>0</v>
      </c>
      <c r="S53" s="117">
        <v>0</v>
      </c>
      <c r="T53" s="118">
        <f t="shared" si="0"/>
        <v>383766.07999999996</v>
      </c>
      <c r="U53" s="45"/>
    </row>
    <row r="54" spans="1:21" s="15" customFormat="1" ht="17.25" customHeight="1">
      <c r="A54" s="160"/>
      <c r="B54" s="152"/>
      <c r="C54" s="48" t="s">
        <v>425</v>
      </c>
      <c r="D54" s="117">
        <f ca="1">OFFSET($H54,0,MONTH(封面!$G$13)-1,)</f>
        <v>0</v>
      </c>
      <c r="E54" s="117">
        <f ca="1">OFFSET($H54,0,MONTH(封面!$G$13)-1,)-OFFSET('2018预算管理费用'!$H54,0,MONTH(封面!$G$13)-1,)</f>
        <v>0</v>
      </c>
      <c r="F54" s="117">
        <f ca="1">+SUM(OFFSET($H54,0,0,1,MONTH(封面!$G$13)))</f>
        <v>0</v>
      </c>
      <c r="G54" s="117">
        <f ca="1">SUM(OFFSET($H54,0,0,1,MONTH(封面!$G$13)))-SUM(OFFSET('2018预算管理费用'!$H54,0,0,1,MONTH(封面!$G$13)))</f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>
        <v>0</v>
      </c>
      <c r="O54" s="117">
        <v>0</v>
      </c>
      <c r="P54" s="117">
        <v>0</v>
      </c>
      <c r="Q54" s="117">
        <v>0</v>
      </c>
      <c r="R54" s="117">
        <v>0</v>
      </c>
      <c r="S54" s="117">
        <v>0</v>
      </c>
      <c r="T54" s="118">
        <f t="shared" si="0"/>
        <v>0</v>
      </c>
      <c r="U54" s="45"/>
    </row>
    <row r="55" spans="1:21" s="15" customFormat="1" ht="17.25" customHeight="1">
      <c r="A55" s="160"/>
      <c r="B55" s="49" t="s">
        <v>61</v>
      </c>
      <c r="C55" s="48" t="s">
        <v>62</v>
      </c>
      <c r="D55" s="117">
        <f ca="1">OFFSET($H55,0,MONTH(封面!$G$13)-1,)</f>
        <v>0</v>
      </c>
      <c r="E55" s="117">
        <f ca="1">OFFSET($H55,0,MONTH(封面!$G$13)-1,)-OFFSET('2018预算管理费用'!$H55,0,MONTH(封面!$G$13)-1,)</f>
        <v>0</v>
      </c>
      <c r="F55" s="117">
        <f ca="1">+SUM(OFFSET($H55,0,0,1,MONTH(封面!$G$13)))</f>
        <v>0</v>
      </c>
      <c r="G55" s="117">
        <f ca="1">SUM(OFFSET($H55,0,0,1,MONTH(封面!$G$13)))-SUM(OFFSET('2018预算管理费用'!$H55,0,0,1,MONTH(封面!$G$13)))</f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>
        <v>0</v>
      </c>
      <c r="O55" s="117">
        <v>0</v>
      </c>
      <c r="P55" s="117">
        <v>0</v>
      </c>
      <c r="Q55" s="117">
        <v>0</v>
      </c>
      <c r="R55" s="117">
        <v>0</v>
      </c>
      <c r="S55" s="117">
        <v>0</v>
      </c>
      <c r="T55" s="118">
        <f t="shared" si="0"/>
        <v>0</v>
      </c>
      <c r="U55" s="45"/>
    </row>
    <row r="56" spans="1:21" s="15" customFormat="1" ht="17.25" customHeight="1">
      <c r="A56" s="160"/>
      <c r="B56" s="49" t="s">
        <v>214</v>
      </c>
      <c r="C56" s="48" t="s">
        <v>63</v>
      </c>
      <c r="D56" s="117">
        <f ca="1">OFFSET($H56,0,MONTH(封面!$G$13)-1,)</f>
        <v>0</v>
      </c>
      <c r="E56" s="117">
        <f ca="1">OFFSET($H56,0,MONTH(封面!$G$13)-1,)-OFFSET('2018预算管理费用'!$H56,0,MONTH(封面!$G$13)-1,)</f>
        <v>0</v>
      </c>
      <c r="F56" s="117">
        <f ca="1">+SUM(OFFSET($H56,0,0,1,MONTH(封面!$G$13)))</f>
        <v>0</v>
      </c>
      <c r="G56" s="117">
        <f ca="1">SUM(OFFSET($H56,0,0,1,MONTH(封面!$G$13)))-SUM(OFFSET('2018预算管理费用'!$H56,0,0,1,MONTH(封面!$G$13)))</f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>
        <v>0</v>
      </c>
      <c r="O56" s="117">
        <v>0</v>
      </c>
      <c r="P56" s="117">
        <v>0</v>
      </c>
      <c r="Q56" s="117">
        <v>0</v>
      </c>
      <c r="R56" s="117">
        <v>0</v>
      </c>
      <c r="S56" s="117">
        <v>0</v>
      </c>
      <c r="T56" s="118">
        <f t="shared" si="0"/>
        <v>0</v>
      </c>
      <c r="U56" s="45"/>
    </row>
    <row r="57" spans="1:21" s="15" customFormat="1" ht="17.25" customHeight="1">
      <c r="A57" s="161" t="s">
        <v>64</v>
      </c>
      <c r="B57" s="46" t="s">
        <v>65</v>
      </c>
      <c r="C57" s="48" t="s">
        <v>66</v>
      </c>
      <c r="D57" s="117">
        <f ca="1">OFFSET($H57,0,MONTH(封面!$G$13)-1,)</f>
        <v>0</v>
      </c>
      <c r="E57" s="117">
        <f ca="1">OFFSET($H57,0,MONTH(封面!$G$13)-1,)-OFFSET('2018预算管理费用'!$H57,0,MONTH(封面!$G$13)-1,)</f>
        <v>0</v>
      </c>
      <c r="F57" s="117">
        <f ca="1">+SUM(OFFSET($H57,0,0,1,MONTH(封面!$G$13)))</f>
        <v>0</v>
      </c>
      <c r="G57" s="117">
        <f ca="1">SUM(OFFSET($H57,0,0,1,MONTH(封面!$G$13)))-SUM(OFFSET('2018预算管理费用'!$H57,0,0,1,MONTH(封面!$G$13)))</f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7">
        <v>0</v>
      </c>
      <c r="R57" s="117">
        <v>0</v>
      </c>
      <c r="S57" s="117">
        <v>0</v>
      </c>
      <c r="T57" s="118">
        <f t="shared" si="0"/>
        <v>0</v>
      </c>
      <c r="U57" s="45"/>
    </row>
    <row r="58" spans="1:21" s="15" customFormat="1" ht="17.25" customHeight="1">
      <c r="A58" s="161"/>
      <c r="B58" s="49" t="s">
        <v>215</v>
      </c>
      <c r="C58" s="48" t="s">
        <v>67</v>
      </c>
      <c r="D58" s="117">
        <f ca="1">OFFSET($H58,0,MONTH(封面!$G$13)-1,)</f>
        <v>0</v>
      </c>
      <c r="E58" s="117">
        <f ca="1">OFFSET($H58,0,MONTH(封面!$G$13)-1,)-OFFSET('2018预算管理费用'!$H58,0,MONTH(封面!$G$13)-1,)</f>
        <v>0</v>
      </c>
      <c r="F58" s="117">
        <f ca="1">+SUM(OFFSET($H58,0,0,1,MONTH(封面!$G$13)))</f>
        <v>0</v>
      </c>
      <c r="G58" s="117">
        <f ca="1">SUM(OFFSET($H58,0,0,1,MONTH(封面!$G$13)))-SUM(OFFSET('2018预算管理费用'!$H58,0,0,1,MONTH(封面!$G$13)))</f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>
        <v>0</v>
      </c>
      <c r="O58" s="117">
        <v>0</v>
      </c>
      <c r="P58" s="117">
        <v>0</v>
      </c>
      <c r="Q58" s="117">
        <v>0</v>
      </c>
      <c r="R58" s="117">
        <v>0</v>
      </c>
      <c r="S58" s="117">
        <v>0</v>
      </c>
      <c r="T58" s="118">
        <f t="shared" si="0"/>
        <v>0</v>
      </c>
      <c r="U58" s="45"/>
    </row>
    <row r="59" spans="1:21" s="15" customFormat="1" ht="17.25" customHeight="1">
      <c r="A59" s="161"/>
      <c r="B59" s="157" t="s">
        <v>216</v>
      </c>
      <c r="C59" s="48" t="s">
        <v>68</v>
      </c>
      <c r="D59" s="117">
        <f ca="1">OFFSET($H59,0,MONTH(封面!$G$13)-1,)</f>
        <v>0</v>
      </c>
      <c r="E59" s="117">
        <f ca="1">OFFSET($H59,0,MONTH(封面!$G$13)-1,)-OFFSET('2018预算管理费用'!$H59,0,MONTH(封面!$G$13)-1,)</f>
        <v>0</v>
      </c>
      <c r="F59" s="117">
        <f ca="1">+SUM(OFFSET($H59,0,0,1,MONTH(封面!$G$13)))</f>
        <v>0</v>
      </c>
      <c r="G59" s="117">
        <f ca="1">SUM(OFFSET($H59,0,0,1,MONTH(封面!$G$13)))-SUM(OFFSET('2018预算管理费用'!$H59,0,0,1,MONTH(封面!$G$13)))</f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>
        <v>0</v>
      </c>
      <c r="O59" s="117">
        <v>0</v>
      </c>
      <c r="P59" s="117">
        <v>0</v>
      </c>
      <c r="Q59" s="117">
        <v>0</v>
      </c>
      <c r="R59" s="117">
        <v>0</v>
      </c>
      <c r="S59" s="117">
        <v>0</v>
      </c>
      <c r="T59" s="118">
        <f t="shared" si="0"/>
        <v>0</v>
      </c>
      <c r="U59" s="45"/>
    </row>
    <row r="60" spans="1:21" s="15" customFormat="1" ht="17.25" customHeight="1">
      <c r="A60" s="161"/>
      <c r="B60" s="157"/>
      <c r="C60" s="48" t="s">
        <v>426</v>
      </c>
      <c r="D60" s="117">
        <f ca="1">OFFSET($H60,0,MONTH(封面!$G$13)-1,)</f>
        <v>0</v>
      </c>
      <c r="E60" s="117">
        <f ca="1">OFFSET($H60,0,MONTH(封面!$G$13)-1,)-OFFSET('2018预算管理费用'!$H60,0,MONTH(封面!$G$13)-1,)</f>
        <v>0</v>
      </c>
      <c r="F60" s="117">
        <f ca="1">+SUM(OFFSET($H60,0,0,1,MONTH(封面!$G$13)))</f>
        <v>0</v>
      </c>
      <c r="G60" s="117">
        <f ca="1">SUM(OFFSET($H60,0,0,1,MONTH(封面!$G$13)))-SUM(OFFSET('2018预算管理费用'!$H60,0,0,1,MONTH(封面!$G$13)))</f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>
        <v>0</v>
      </c>
      <c r="O60" s="117">
        <v>0</v>
      </c>
      <c r="P60" s="117">
        <v>0</v>
      </c>
      <c r="Q60" s="117">
        <v>0</v>
      </c>
      <c r="R60" s="117">
        <v>0</v>
      </c>
      <c r="S60" s="117">
        <v>0</v>
      </c>
      <c r="T60" s="118">
        <f t="shared" si="0"/>
        <v>0</v>
      </c>
      <c r="U60" s="45"/>
    </row>
    <row r="61" spans="1:21" s="15" customFormat="1" ht="17.25" customHeight="1">
      <c r="A61" s="161"/>
      <c r="B61" s="49" t="s">
        <v>217</v>
      </c>
      <c r="C61" s="48" t="s">
        <v>69</v>
      </c>
      <c r="D61" s="117">
        <f ca="1">OFFSET($H61,0,MONTH(封面!$G$13)-1,)</f>
        <v>0</v>
      </c>
      <c r="E61" s="117">
        <f ca="1">OFFSET($H61,0,MONTH(封面!$G$13)-1,)-OFFSET('2018预算管理费用'!$H61,0,MONTH(封面!$G$13)-1,)</f>
        <v>0</v>
      </c>
      <c r="F61" s="117">
        <f ca="1">+SUM(OFFSET($H61,0,0,1,MONTH(封面!$G$13)))</f>
        <v>0</v>
      </c>
      <c r="G61" s="117">
        <f ca="1">SUM(OFFSET($H61,0,0,1,MONTH(封面!$G$13)))-SUM(OFFSET('2018预算管理费用'!$H61,0,0,1,MONTH(封面!$G$13)))</f>
        <v>0</v>
      </c>
      <c r="H61" s="117">
        <v>0</v>
      </c>
      <c r="I61" s="117">
        <v>0</v>
      </c>
      <c r="J61" s="117">
        <v>0</v>
      </c>
      <c r="K61" s="117">
        <v>0</v>
      </c>
      <c r="L61" s="117">
        <v>0</v>
      </c>
      <c r="M61" s="117">
        <v>0</v>
      </c>
      <c r="N61" s="117">
        <v>0</v>
      </c>
      <c r="O61" s="117">
        <v>0</v>
      </c>
      <c r="P61" s="117">
        <v>0</v>
      </c>
      <c r="Q61" s="117">
        <v>0</v>
      </c>
      <c r="R61" s="117">
        <v>0</v>
      </c>
      <c r="S61" s="117">
        <v>0</v>
      </c>
      <c r="T61" s="118">
        <f t="shared" si="0"/>
        <v>0</v>
      </c>
      <c r="U61" s="45"/>
    </row>
    <row r="62" spans="1:21" s="15" customFormat="1" ht="17.25" customHeight="1">
      <c r="A62" s="161"/>
      <c r="B62" s="46" t="s">
        <v>70</v>
      </c>
      <c r="C62" s="48" t="s">
        <v>71</v>
      </c>
      <c r="D62" s="117">
        <f ca="1">OFFSET($H62,0,MONTH(封面!$G$13)-1,)</f>
        <v>0</v>
      </c>
      <c r="E62" s="117">
        <f ca="1">OFFSET($H62,0,MONTH(封面!$G$13)-1,)-OFFSET('2018预算管理费用'!$H62,0,MONTH(封面!$G$13)-1,)</f>
        <v>0</v>
      </c>
      <c r="F62" s="117">
        <f ca="1">+SUM(OFFSET($H62,0,0,1,MONTH(封面!$G$13)))</f>
        <v>0</v>
      </c>
      <c r="G62" s="117">
        <f ca="1">SUM(OFFSET($H62,0,0,1,MONTH(封面!$G$13)))-SUM(OFFSET('2018预算管理费用'!$H62,0,0,1,MONTH(封面!$G$13)))</f>
        <v>0</v>
      </c>
      <c r="H62" s="117">
        <v>0</v>
      </c>
      <c r="I62" s="117">
        <v>0</v>
      </c>
      <c r="J62" s="117">
        <v>0</v>
      </c>
      <c r="K62" s="117">
        <v>0</v>
      </c>
      <c r="L62" s="117">
        <v>0</v>
      </c>
      <c r="M62" s="117">
        <v>0</v>
      </c>
      <c r="N62" s="117">
        <v>0</v>
      </c>
      <c r="O62" s="117">
        <v>0</v>
      </c>
      <c r="P62" s="117">
        <v>0</v>
      </c>
      <c r="Q62" s="117">
        <v>0</v>
      </c>
      <c r="R62" s="117">
        <v>0</v>
      </c>
      <c r="S62" s="117">
        <v>0</v>
      </c>
      <c r="T62" s="118">
        <f t="shared" si="0"/>
        <v>0</v>
      </c>
      <c r="U62" s="45"/>
    </row>
    <row r="63" spans="1:21" s="15" customFormat="1" ht="17.25" customHeight="1">
      <c r="A63" s="156" t="s">
        <v>72</v>
      </c>
      <c r="B63" s="47" t="s">
        <v>73</v>
      </c>
      <c r="C63" s="48" t="s">
        <v>74</v>
      </c>
      <c r="D63" s="117">
        <f ca="1">OFFSET($H63,0,MONTH(封面!$G$13)-1,)</f>
        <v>0</v>
      </c>
      <c r="E63" s="117">
        <f ca="1">OFFSET($H63,0,MONTH(封面!$G$13)-1,)-OFFSET('2018预算管理费用'!$H63,0,MONTH(封面!$G$13)-1,)</f>
        <v>0</v>
      </c>
      <c r="F63" s="117">
        <f ca="1">+SUM(OFFSET($H63,0,0,1,MONTH(封面!$G$13)))</f>
        <v>0</v>
      </c>
      <c r="G63" s="117">
        <f ca="1">SUM(OFFSET($H63,0,0,1,MONTH(封面!$G$13)))-SUM(OFFSET('2018预算管理费用'!$H63,0,0,1,MONTH(封面!$G$13)))</f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7">
        <v>0</v>
      </c>
      <c r="R63" s="117">
        <v>0</v>
      </c>
      <c r="S63" s="117">
        <v>0</v>
      </c>
      <c r="T63" s="118">
        <f t="shared" si="0"/>
        <v>0</v>
      </c>
      <c r="U63" s="45"/>
    </row>
    <row r="64" spans="1:21" s="15" customFormat="1" ht="17.25" customHeight="1">
      <c r="A64" s="156"/>
      <c r="B64" s="47" t="s">
        <v>218</v>
      </c>
      <c r="C64" s="48" t="s">
        <v>75</v>
      </c>
      <c r="D64" s="117">
        <f ca="1">OFFSET($H64,0,MONTH(封面!$G$13)-1,)</f>
        <v>0</v>
      </c>
      <c r="E64" s="117">
        <f ca="1">OFFSET($H64,0,MONTH(封面!$G$13)-1,)-OFFSET('2018预算管理费用'!$H64,0,MONTH(封面!$G$13)-1,)</f>
        <v>0</v>
      </c>
      <c r="F64" s="117">
        <f ca="1">+SUM(OFFSET($H64,0,0,1,MONTH(封面!$G$13)))</f>
        <v>0</v>
      </c>
      <c r="G64" s="117">
        <f ca="1">SUM(OFFSET($H64,0,0,1,MONTH(封面!$G$13)))-SUM(OFFSET('2018预算管理费用'!$H64,0,0,1,MONTH(封面!$G$13)))</f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>
        <v>0</v>
      </c>
      <c r="O64" s="117">
        <v>0</v>
      </c>
      <c r="P64" s="117">
        <v>0</v>
      </c>
      <c r="Q64" s="117">
        <v>0</v>
      </c>
      <c r="R64" s="117">
        <v>0</v>
      </c>
      <c r="S64" s="117">
        <v>0</v>
      </c>
      <c r="T64" s="118">
        <f t="shared" si="0"/>
        <v>0</v>
      </c>
      <c r="U64" s="45"/>
    </row>
    <row r="65" spans="1:21" s="15" customFormat="1" ht="17.25" customHeight="1">
      <c r="A65" s="156"/>
      <c r="B65" s="47" t="s">
        <v>219</v>
      </c>
      <c r="C65" s="48" t="s">
        <v>76</v>
      </c>
      <c r="D65" s="117">
        <f ca="1">OFFSET($H65,0,MONTH(封面!$G$13)-1,)</f>
        <v>0</v>
      </c>
      <c r="E65" s="117">
        <f ca="1">OFFSET($H65,0,MONTH(封面!$G$13)-1,)-OFFSET('2018预算管理费用'!$H65,0,MONTH(封面!$G$13)-1,)</f>
        <v>0</v>
      </c>
      <c r="F65" s="117">
        <f ca="1">+SUM(OFFSET($H65,0,0,1,MONTH(封面!$G$13)))</f>
        <v>0</v>
      </c>
      <c r="G65" s="117">
        <f ca="1">SUM(OFFSET($H65,0,0,1,MONTH(封面!$G$13)))-SUM(OFFSET('2018预算管理费用'!$H65,0,0,1,MONTH(封面!$G$13)))</f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7">
        <v>0</v>
      </c>
      <c r="R65" s="117">
        <v>0</v>
      </c>
      <c r="S65" s="117">
        <v>0</v>
      </c>
      <c r="T65" s="118">
        <f t="shared" si="0"/>
        <v>0</v>
      </c>
      <c r="U65" s="45"/>
    </row>
    <row r="66" spans="1:21" s="15" customFormat="1" ht="17.25" customHeight="1">
      <c r="A66" s="156"/>
      <c r="B66" s="47" t="s">
        <v>77</v>
      </c>
      <c r="C66" s="48" t="s">
        <v>78</v>
      </c>
      <c r="D66" s="117">
        <f ca="1">OFFSET($H66,0,MONTH(封面!$G$13)-1,)</f>
        <v>0</v>
      </c>
      <c r="E66" s="117">
        <f ca="1">OFFSET($H66,0,MONTH(封面!$G$13)-1,)-OFFSET('2018预算管理费用'!$H66,0,MONTH(封面!$G$13)-1,)</f>
        <v>0</v>
      </c>
      <c r="F66" s="117">
        <f ca="1">+SUM(OFFSET($H66,0,0,1,MONTH(封面!$G$13)))</f>
        <v>0</v>
      </c>
      <c r="G66" s="117">
        <f ca="1">SUM(OFFSET($H66,0,0,1,MONTH(封面!$G$13)))-SUM(OFFSET('2018预算管理费用'!$H66,0,0,1,MONTH(封面!$G$13)))</f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>
        <v>0</v>
      </c>
      <c r="O66" s="117">
        <v>0</v>
      </c>
      <c r="P66" s="117">
        <v>0</v>
      </c>
      <c r="Q66" s="117">
        <v>0</v>
      </c>
      <c r="R66" s="117">
        <v>0</v>
      </c>
      <c r="S66" s="117">
        <v>0</v>
      </c>
      <c r="T66" s="118">
        <f t="shared" si="0"/>
        <v>0</v>
      </c>
      <c r="U66" s="45"/>
    </row>
    <row r="67" spans="1:21" s="15" customFormat="1" ht="17.25" customHeight="1">
      <c r="A67" s="156"/>
      <c r="B67" s="47" t="s">
        <v>220</v>
      </c>
      <c r="C67" s="48" t="s">
        <v>79</v>
      </c>
      <c r="D67" s="117">
        <f ca="1">OFFSET($H67,0,MONTH(封面!$G$13)-1,)</f>
        <v>0</v>
      </c>
      <c r="E67" s="117">
        <f ca="1">OFFSET($H67,0,MONTH(封面!$G$13)-1,)-OFFSET('2018预算管理费用'!$H67,0,MONTH(封面!$G$13)-1,)</f>
        <v>0</v>
      </c>
      <c r="F67" s="117">
        <f ca="1">+SUM(OFFSET($H67,0,0,1,MONTH(封面!$G$13)))</f>
        <v>0</v>
      </c>
      <c r="G67" s="117">
        <f ca="1">SUM(OFFSET($H67,0,0,1,MONTH(封面!$G$13)))-SUM(OFFSET('2018预算管理费用'!$H67,0,0,1,MONTH(封面!$G$13)))</f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7">
        <v>0</v>
      </c>
      <c r="R67" s="117">
        <v>0</v>
      </c>
      <c r="S67" s="117">
        <v>0</v>
      </c>
      <c r="T67" s="118">
        <f t="shared" si="0"/>
        <v>0</v>
      </c>
      <c r="U67" s="45"/>
    </row>
    <row r="68" spans="1:21" s="15" customFormat="1" ht="17.25" customHeight="1">
      <c r="A68" s="156"/>
      <c r="B68" s="157" t="s">
        <v>80</v>
      </c>
      <c r="C68" s="48" t="s">
        <v>81</v>
      </c>
      <c r="D68" s="117">
        <f ca="1">OFFSET($H68,0,MONTH(封面!$G$13)-1,)</f>
        <v>0</v>
      </c>
      <c r="E68" s="117">
        <f ca="1">OFFSET($H68,0,MONTH(封面!$G$13)-1,)-OFFSET('2018预算管理费用'!$H68,0,MONTH(封面!$G$13)-1,)</f>
        <v>0</v>
      </c>
      <c r="F68" s="117">
        <f ca="1">+SUM(OFFSET($H68,0,0,1,MONTH(封面!$G$13)))</f>
        <v>0</v>
      </c>
      <c r="G68" s="117">
        <f ca="1">SUM(OFFSET($H68,0,0,1,MONTH(封面!$G$13)))-SUM(OFFSET('2018预算管理费用'!$H68,0,0,1,MONTH(封面!$G$13)))</f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>
        <v>0</v>
      </c>
      <c r="O68" s="117">
        <v>0</v>
      </c>
      <c r="P68" s="117">
        <v>0</v>
      </c>
      <c r="Q68" s="117">
        <v>0</v>
      </c>
      <c r="R68" s="117">
        <v>0</v>
      </c>
      <c r="S68" s="117">
        <v>0</v>
      </c>
      <c r="T68" s="118">
        <f t="shared" si="0"/>
        <v>0</v>
      </c>
      <c r="U68" s="45"/>
    </row>
    <row r="69" spans="1:21" s="15" customFormat="1" ht="17.25" customHeight="1">
      <c r="A69" s="156"/>
      <c r="B69" s="157"/>
      <c r="C69" s="48" t="s">
        <v>82</v>
      </c>
      <c r="D69" s="117">
        <f ca="1">OFFSET($H69,0,MONTH(封面!$G$13)-1,)</f>
        <v>0</v>
      </c>
      <c r="E69" s="117">
        <f ca="1">OFFSET($H69,0,MONTH(封面!$G$13)-1,)-OFFSET('2018预算管理费用'!$H69,0,MONTH(封面!$G$13)-1,)</f>
        <v>0</v>
      </c>
      <c r="F69" s="117">
        <f ca="1">+SUM(OFFSET($H69,0,0,1,MONTH(封面!$G$13)))</f>
        <v>0</v>
      </c>
      <c r="G69" s="117">
        <f ca="1">SUM(OFFSET($H69,0,0,1,MONTH(封面!$G$13)))-SUM(OFFSET('2018预算管理费用'!$H69,0,0,1,MONTH(封面!$G$13)))</f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7">
        <v>0</v>
      </c>
      <c r="R69" s="117">
        <v>0</v>
      </c>
      <c r="S69" s="117">
        <v>0</v>
      </c>
      <c r="T69" s="118">
        <f t="shared" si="0"/>
        <v>0</v>
      </c>
      <c r="U69" s="45"/>
    </row>
    <row r="70" spans="1:21" s="15" customFormat="1" ht="17.25" customHeight="1">
      <c r="A70" s="156"/>
      <c r="B70" s="49" t="s">
        <v>83</v>
      </c>
      <c r="C70" s="48" t="s">
        <v>84</v>
      </c>
      <c r="D70" s="117">
        <f ca="1">OFFSET($H70,0,MONTH(封面!$G$13)-1,)</f>
        <v>0</v>
      </c>
      <c r="E70" s="117">
        <f ca="1">OFFSET($H70,0,MONTH(封面!$G$13)-1,)-OFFSET('2018预算管理费用'!$H70,0,MONTH(封面!$G$13)-1,)</f>
        <v>0</v>
      </c>
      <c r="F70" s="117">
        <f ca="1">+SUM(OFFSET($H70,0,0,1,MONTH(封面!$G$13)))</f>
        <v>0</v>
      </c>
      <c r="G70" s="117">
        <f ca="1">SUM(OFFSET($H70,0,0,1,MONTH(封面!$G$13)))-SUM(OFFSET('2018预算管理费用'!$H70,0,0,1,MONTH(封面!$G$13)))</f>
        <v>0</v>
      </c>
      <c r="H70" s="117">
        <v>0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>
        <v>0</v>
      </c>
      <c r="O70" s="117">
        <v>0</v>
      </c>
      <c r="P70" s="117">
        <v>0</v>
      </c>
      <c r="Q70" s="117">
        <v>0</v>
      </c>
      <c r="R70" s="117">
        <v>0</v>
      </c>
      <c r="S70" s="117">
        <v>0</v>
      </c>
      <c r="T70" s="118">
        <f t="shared" si="0"/>
        <v>0</v>
      </c>
      <c r="U70" s="45"/>
    </row>
    <row r="71" spans="1:21" s="15" customFormat="1" ht="17.25" customHeight="1">
      <c r="A71" s="156"/>
      <c r="B71" s="49" t="s">
        <v>221</v>
      </c>
      <c r="C71" s="48" t="s">
        <v>85</v>
      </c>
      <c r="D71" s="117">
        <f ca="1">OFFSET($H71,0,MONTH(封面!$G$13)-1,)</f>
        <v>0</v>
      </c>
      <c r="E71" s="117">
        <f ca="1">OFFSET($H71,0,MONTH(封面!$G$13)-1,)-OFFSET('2018预算管理费用'!$H71,0,MONTH(封面!$G$13)-1,)</f>
        <v>0</v>
      </c>
      <c r="F71" s="117">
        <f ca="1">+SUM(OFFSET($H71,0,0,1,MONTH(封面!$G$13)))</f>
        <v>0</v>
      </c>
      <c r="G71" s="117">
        <f ca="1">SUM(OFFSET($H71,0,0,1,MONTH(封面!$G$13)))-SUM(OFFSET('2018预算管理费用'!$H71,0,0,1,MONTH(封面!$G$13)))</f>
        <v>0</v>
      </c>
      <c r="H71" s="117">
        <v>0</v>
      </c>
      <c r="I71" s="117">
        <v>0</v>
      </c>
      <c r="J71" s="117">
        <v>0</v>
      </c>
      <c r="K71" s="117">
        <v>0</v>
      </c>
      <c r="L71" s="117">
        <v>0</v>
      </c>
      <c r="M71" s="117">
        <v>0</v>
      </c>
      <c r="N71" s="117">
        <v>0</v>
      </c>
      <c r="O71" s="117">
        <v>0</v>
      </c>
      <c r="P71" s="117">
        <v>0</v>
      </c>
      <c r="Q71" s="117">
        <v>0</v>
      </c>
      <c r="R71" s="117">
        <v>0</v>
      </c>
      <c r="S71" s="117">
        <v>0</v>
      </c>
      <c r="T71" s="118">
        <f t="shared" ref="T71:T98" si="1">SUM(H71:S71)</f>
        <v>0</v>
      </c>
      <c r="U71" s="45"/>
    </row>
    <row r="72" spans="1:21" s="15" customFormat="1" ht="17.25" customHeight="1">
      <c r="A72" s="156"/>
      <c r="B72" s="49" t="s">
        <v>222</v>
      </c>
      <c r="C72" s="48" t="s">
        <v>86</v>
      </c>
      <c r="D72" s="117">
        <f ca="1">OFFSET($H72,0,MONTH(封面!$G$13)-1,)</f>
        <v>0</v>
      </c>
      <c r="E72" s="117">
        <f ca="1">OFFSET($H72,0,MONTH(封面!$G$13)-1,)-OFFSET('2018预算管理费用'!$H72,0,MONTH(封面!$G$13)-1,)</f>
        <v>0</v>
      </c>
      <c r="F72" s="117">
        <f ca="1">+SUM(OFFSET($H72,0,0,1,MONTH(封面!$G$13)))</f>
        <v>0</v>
      </c>
      <c r="G72" s="117">
        <f ca="1">SUM(OFFSET($H72,0,0,1,MONTH(封面!$G$13)))-SUM(OFFSET('2018预算管理费用'!$H72,0,0,1,MONTH(封面!$G$13)))</f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>
        <v>0</v>
      </c>
      <c r="O72" s="117">
        <v>0</v>
      </c>
      <c r="P72" s="117">
        <v>0</v>
      </c>
      <c r="Q72" s="117">
        <v>0</v>
      </c>
      <c r="R72" s="117">
        <v>0</v>
      </c>
      <c r="S72" s="117">
        <v>0</v>
      </c>
      <c r="T72" s="118">
        <f t="shared" si="1"/>
        <v>0</v>
      </c>
      <c r="U72" s="45"/>
    </row>
    <row r="73" spans="1:21" s="15" customFormat="1" ht="17.25" customHeight="1">
      <c r="A73" s="156"/>
      <c r="B73" s="157" t="s">
        <v>87</v>
      </c>
      <c r="C73" s="48" t="s">
        <v>88</v>
      </c>
      <c r="D73" s="117">
        <f ca="1">OFFSET($H73,0,MONTH(封面!$G$13)-1,)</f>
        <v>0</v>
      </c>
      <c r="E73" s="117">
        <f ca="1">OFFSET($H73,0,MONTH(封面!$G$13)-1,)-OFFSET('2018预算管理费用'!$H73,0,MONTH(封面!$G$13)-1,)</f>
        <v>0</v>
      </c>
      <c r="F73" s="117">
        <f ca="1">+SUM(OFFSET($H73,0,0,1,MONTH(封面!$G$13)))</f>
        <v>0</v>
      </c>
      <c r="G73" s="117">
        <f ca="1">SUM(OFFSET($H73,0,0,1,MONTH(封面!$G$13)))-SUM(OFFSET('2018预算管理费用'!$H73,0,0,1,MONTH(封面!$G$13)))</f>
        <v>0</v>
      </c>
      <c r="H73" s="117">
        <v>0</v>
      </c>
      <c r="I73" s="117">
        <v>0</v>
      </c>
      <c r="J73" s="117">
        <v>0</v>
      </c>
      <c r="K73" s="117">
        <v>0</v>
      </c>
      <c r="L73" s="117">
        <v>0</v>
      </c>
      <c r="M73" s="117">
        <v>0</v>
      </c>
      <c r="N73" s="117">
        <v>0</v>
      </c>
      <c r="O73" s="117">
        <v>0</v>
      </c>
      <c r="P73" s="117">
        <v>0</v>
      </c>
      <c r="Q73" s="117">
        <v>0</v>
      </c>
      <c r="R73" s="117">
        <v>0</v>
      </c>
      <c r="S73" s="117">
        <v>0</v>
      </c>
      <c r="T73" s="118">
        <f t="shared" si="1"/>
        <v>0</v>
      </c>
      <c r="U73" s="45"/>
    </row>
    <row r="74" spans="1:21" s="15" customFormat="1" ht="17.25" customHeight="1">
      <c r="A74" s="156"/>
      <c r="B74" s="157"/>
      <c r="C74" s="50" t="s">
        <v>89</v>
      </c>
      <c r="D74" s="117">
        <f ca="1">OFFSET($H74,0,MONTH(封面!$G$13)-1,)</f>
        <v>0</v>
      </c>
      <c r="E74" s="117">
        <f ca="1">OFFSET($H74,0,MONTH(封面!$G$13)-1,)-OFFSET('2018预算管理费用'!$H74,0,MONTH(封面!$G$13)-1,)</f>
        <v>0</v>
      </c>
      <c r="F74" s="117">
        <f ca="1">+SUM(OFFSET($H74,0,0,1,MONTH(封面!$G$13)))</f>
        <v>0</v>
      </c>
      <c r="G74" s="117">
        <f ca="1">SUM(OFFSET($H74,0,0,1,MONTH(封面!$G$13)))-SUM(OFFSET('2018预算管理费用'!$H74,0,0,1,MONTH(封面!$G$13)))</f>
        <v>0</v>
      </c>
      <c r="H74" s="117">
        <v>0</v>
      </c>
      <c r="I74" s="117">
        <v>0</v>
      </c>
      <c r="J74" s="117">
        <v>0</v>
      </c>
      <c r="K74" s="117">
        <v>0</v>
      </c>
      <c r="L74" s="117">
        <v>0</v>
      </c>
      <c r="M74" s="117">
        <v>0</v>
      </c>
      <c r="N74" s="117">
        <v>0</v>
      </c>
      <c r="O74" s="117">
        <v>0</v>
      </c>
      <c r="P74" s="117">
        <v>0</v>
      </c>
      <c r="Q74" s="117">
        <v>0</v>
      </c>
      <c r="R74" s="117">
        <v>0</v>
      </c>
      <c r="S74" s="117">
        <v>0</v>
      </c>
      <c r="T74" s="118">
        <f t="shared" si="1"/>
        <v>0</v>
      </c>
      <c r="U74" s="45"/>
    </row>
    <row r="75" spans="1:21" s="15" customFormat="1" ht="17.25" customHeight="1">
      <c r="A75" s="156"/>
      <c r="B75" s="49" t="s">
        <v>90</v>
      </c>
      <c r="C75" s="48" t="s">
        <v>91</v>
      </c>
      <c r="D75" s="117">
        <f ca="1">OFFSET($H75,0,MONTH(封面!$G$13)-1,)</f>
        <v>0</v>
      </c>
      <c r="E75" s="117">
        <f ca="1">OFFSET($H75,0,MONTH(封面!$G$13)-1,)-OFFSET('2018预算管理费用'!$H75,0,MONTH(封面!$G$13)-1,)</f>
        <v>0</v>
      </c>
      <c r="F75" s="117">
        <f ca="1">+SUM(OFFSET($H75,0,0,1,MONTH(封面!$G$13)))</f>
        <v>0</v>
      </c>
      <c r="G75" s="117">
        <f ca="1">SUM(OFFSET($H75,0,0,1,MONTH(封面!$G$13)))-SUM(OFFSET('2018预算管理费用'!$H75,0,0,1,MONTH(封面!$G$13)))</f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7">
        <v>0</v>
      </c>
      <c r="R75" s="117">
        <v>0</v>
      </c>
      <c r="S75" s="117">
        <v>0</v>
      </c>
      <c r="T75" s="118">
        <f t="shared" si="1"/>
        <v>0</v>
      </c>
      <c r="U75" s="45"/>
    </row>
    <row r="76" spans="1:21" s="15" customFormat="1" ht="17.25" customHeight="1">
      <c r="A76" s="151" t="s">
        <v>92</v>
      </c>
      <c r="B76" s="46" t="s">
        <v>223</v>
      </c>
      <c r="C76" s="48" t="s">
        <v>93</v>
      </c>
      <c r="D76" s="117">
        <f ca="1">OFFSET($H76,0,MONTH(封面!$G$13)-1,)</f>
        <v>0</v>
      </c>
      <c r="E76" s="117">
        <f ca="1">OFFSET($H76,0,MONTH(封面!$G$13)-1,)-OFFSET('2018预算管理费用'!$H76,0,MONTH(封面!$G$13)-1,)</f>
        <v>0</v>
      </c>
      <c r="F76" s="117">
        <f ca="1">+SUM(OFFSET($H76,0,0,1,MONTH(封面!$G$13)))</f>
        <v>0</v>
      </c>
      <c r="G76" s="117">
        <f ca="1">SUM(OFFSET($H76,0,0,1,MONTH(封面!$G$13)))-SUM(OFFSET('2018预算管理费用'!$H76,0,0,1,MONTH(封面!$G$13)))</f>
        <v>0</v>
      </c>
      <c r="H76" s="117">
        <v>0</v>
      </c>
      <c r="I76" s="117">
        <v>0</v>
      </c>
      <c r="J76" s="117">
        <v>300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7">
        <v>0</v>
      </c>
      <c r="R76" s="117">
        <v>0</v>
      </c>
      <c r="S76" s="117">
        <v>0</v>
      </c>
      <c r="T76" s="118">
        <f t="shared" si="1"/>
        <v>300</v>
      </c>
      <c r="U76" s="45"/>
    </row>
    <row r="77" spans="1:21" s="15" customFormat="1" ht="17.25" customHeight="1">
      <c r="A77" s="151"/>
      <c r="B77" s="152" t="s">
        <v>94</v>
      </c>
      <c r="C77" s="48" t="s">
        <v>95</v>
      </c>
      <c r="D77" s="117">
        <f ca="1">OFFSET($H77,0,MONTH(封面!$G$13)-1,)</f>
        <v>0</v>
      </c>
      <c r="E77" s="117">
        <f ca="1">OFFSET($H77,0,MONTH(封面!$G$13)-1,)-OFFSET('2018预算管理费用'!$H77,0,MONTH(封面!$G$13)-1,)</f>
        <v>0</v>
      </c>
      <c r="F77" s="117">
        <f ca="1">+SUM(OFFSET($H77,0,0,1,MONTH(封面!$G$13)))</f>
        <v>0</v>
      </c>
      <c r="G77" s="117">
        <f ca="1">SUM(OFFSET($H77,0,0,1,MONTH(封面!$G$13)))-SUM(OFFSET('2018预算管理费用'!$H77,0,0,1,MONTH(封面!$G$13)))</f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7">
        <v>0</v>
      </c>
      <c r="R77" s="117">
        <v>0</v>
      </c>
      <c r="S77" s="117">
        <v>0</v>
      </c>
      <c r="T77" s="118">
        <f t="shared" si="1"/>
        <v>0</v>
      </c>
      <c r="U77" s="45"/>
    </row>
    <row r="78" spans="1:21" s="15" customFormat="1" ht="17.25" customHeight="1">
      <c r="A78" s="151"/>
      <c r="B78" s="152"/>
      <c r="C78" s="50" t="s">
        <v>96</v>
      </c>
      <c r="D78" s="117">
        <f ca="1">OFFSET($H78,0,MONTH(封面!$G$13)-1,)</f>
        <v>0</v>
      </c>
      <c r="E78" s="117">
        <f ca="1">OFFSET($H78,0,MONTH(封面!$G$13)-1,)-OFFSET('2018预算管理费用'!$H78,0,MONTH(封面!$G$13)-1,)</f>
        <v>0</v>
      </c>
      <c r="F78" s="117">
        <f ca="1">+SUM(OFFSET($H78,0,0,1,MONTH(封面!$G$13)))</f>
        <v>0</v>
      </c>
      <c r="G78" s="117">
        <f ca="1">SUM(OFFSET($H78,0,0,1,MONTH(封面!$G$13)))-SUM(OFFSET('2018预算管理费用'!$H78,0,0,1,MONTH(封面!$G$13)))</f>
        <v>0</v>
      </c>
      <c r="H78" s="117">
        <v>0</v>
      </c>
      <c r="I78" s="117">
        <v>0</v>
      </c>
      <c r="J78" s="117">
        <v>0</v>
      </c>
      <c r="K78" s="117">
        <v>0</v>
      </c>
      <c r="L78" s="117">
        <v>0</v>
      </c>
      <c r="M78" s="117">
        <v>0</v>
      </c>
      <c r="N78" s="117">
        <v>0</v>
      </c>
      <c r="O78" s="117">
        <v>0</v>
      </c>
      <c r="P78" s="117">
        <v>0</v>
      </c>
      <c r="Q78" s="117">
        <v>0</v>
      </c>
      <c r="R78" s="117">
        <v>0</v>
      </c>
      <c r="S78" s="117">
        <v>0</v>
      </c>
      <c r="T78" s="118">
        <f t="shared" si="1"/>
        <v>0</v>
      </c>
      <c r="U78" s="125"/>
    </row>
    <row r="79" spans="1:21" s="15" customFormat="1" ht="17.25" customHeight="1">
      <c r="A79" s="151"/>
      <c r="B79" s="46" t="s">
        <v>224</v>
      </c>
      <c r="C79" s="48" t="s">
        <v>97</v>
      </c>
      <c r="D79" s="117">
        <f ca="1">OFFSET($H79,0,MONTH(封面!$G$13)-1,)</f>
        <v>0</v>
      </c>
      <c r="E79" s="117">
        <f ca="1">OFFSET($H79,0,MONTH(封面!$G$13)-1,)-OFFSET('2018预算管理费用'!$H79,0,MONTH(封面!$G$13)-1,)</f>
        <v>0</v>
      </c>
      <c r="F79" s="117">
        <f ca="1">+SUM(OFFSET($H79,0,0,1,MONTH(封面!$G$13)))</f>
        <v>0</v>
      </c>
      <c r="G79" s="117">
        <f ca="1">SUM(OFFSET($H79,0,0,1,MONTH(封面!$G$13)))-SUM(OFFSET('2018预算管理费用'!$H79,0,0,1,MONTH(封面!$G$13)))</f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7">
        <v>0</v>
      </c>
      <c r="R79" s="117">
        <v>0</v>
      </c>
      <c r="S79" s="117">
        <v>0</v>
      </c>
      <c r="T79" s="118">
        <f t="shared" si="1"/>
        <v>0</v>
      </c>
      <c r="U79" s="45"/>
    </row>
    <row r="80" spans="1:21" s="15" customFormat="1" ht="17.25" customHeight="1">
      <c r="A80" s="153" t="s">
        <v>98</v>
      </c>
      <c r="B80" s="46" t="s">
        <v>99</v>
      </c>
      <c r="C80" s="48" t="s">
        <v>100</v>
      </c>
      <c r="D80" s="117">
        <f ca="1">OFFSET($H80,0,MONTH(封面!$G$13)-1,)</f>
        <v>0</v>
      </c>
      <c r="E80" s="117">
        <f ca="1">OFFSET($H80,0,MONTH(封面!$G$13)-1,)-OFFSET('2018预算管理费用'!$H80,0,MONTH(封面!$G$13)-1,)</f>
        <v>0</v>
      </c>
      <c r="F80" s="117">
        <f ca="1">+SUM(OFFSET($H80,0,0,1,MONTH(封面!$G$13)))</f>
        <v>0</v>
      </c>
      <c r="G80" s="117">
        <f ca="1">SUM(OFFSET($H80,0,0,1,MONTH(封面!$G$13)))-SUM(OFFSET('2018预算管理费用'!$H80,0,0,1,MONTH(封面!$G$13)))</f>
        <v>0</v>
      </c>
      <c r="H80" s="117">
        <v>0</v>
      </c>
      <c r="I80" s="117">
        <v>0</v>
      </c>
      <c r="J80" s="117">
        <v>0</v>
      </c>
      <c r="K80" s="117">
        <v>0</v>
      </c>
      <c r="L80" s="117">
        <v>0</v>
      </c>
      <c r="M80" s="117">
        <v>0</v>
      </c>
      <c r="N80" s="117">
        <v>0</v>
      </c>
      <c r="O80" s="117">
        <v>0</v>
      </c>
      <c r="P80" s="117">
        <v>0</v>
      </c>
      <c r="Q80" s="117">
        <v>0</v>
      </c>
      <c r="R80" s="117">
        <v>0</v>
      </c>
      <c r="S80" s="117">
        <v>0</v>
      </c>
      <c r="T80" s="118">
        <f t="shared" si="1"/>
        <v>0</v>
      </c>
      <c r="U80" s="45"/>
    </row>
    <row r="81" spans="1:29" s="15" customFormat="1" ht="17.25" customHeight="1">
      <c r="A81" s="153"/>
      <c r="B81" s="46" t="s">
        <v>225</v>
      </c>
      <c r="C81" s="45" t="s">
        <v>101</v>
      </c>
      <c r="D81" s="117">
        <f ca="1">OFFSET($H81,0,MONTH(封面!$G$13)-1,)</f>
        <v>943.4</v>
      </c>
      <c r="E81" s="117">
        <f ca="1">OFFSET($H81,0,MONTH(封面!$G$13)-1,)-OFFSET('2018预算管理费用'!$H81,0,MONTH(封面!$G$13)-1,)</f>
        <v>943.4</v>
      </c>
      <c r="F81" s="117">
        <f ca="1">+SUM(OFFSET($H81,0,0,1,MONTH(封面!$G$13)))</f>
        <v>943.4</v>
      </c>
      <c r="G81" s="117">
        <f ca="1">SUM(OFFSET($H81,0,0,1,MONTH(封面!$G$13)))-SUM(OFFSET('2018预算管理费用'!$H81,0,0,1,MONTH(封面!$G$13)))</f>
        <v>943.4</v>
      </c>
      <c r="H81" s="117">
        <v>943.4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>
        <v>0</v>
      </c>
      <c r="O81" s="117">
        <v>0</v>
      </c>
      <c r="P81" s="117">
        <v>0</v>
      </c>
      <c r="Q81" s="117">
        <v>0</v>
      </c>
      <c r="R81" s="117">
        <v>0</v>
      </c>
      <c r="S81" s="117">
        <v>0</v>
      </c>
      <c r="T81" s="118">
        <f t="shared" si="1"/>
        <v>943.4</v>
      </c>
      <c r="U81" s="45"/>
    </row>
    <row r="82" spans="1:29" s="15" customFormat="1" ht="17.25" customHeight="1">
      <c r="A82" s="153"/>
      <c r="B82" s="152" t="s">
        <v>102</v>
      </c>
      <c r="C82" s="45" t="s">
        <v>103</v>
      </c>
      <c r="D82" s="117">
        <f ca="1">OFFSET($H82,0,MONTH(封面!$G$13)-1,)</f>
        <v>0</v>
      </c>
      <c r="E82" s="117">
        <f ca="1">OFFSET($H82,0,MONTH(封面!$G$13)-1,)-OFFSET('2018预算管理费用'!$H82,0,MONTH(封面!$G$13)-1,)</f>
        <v>0</v>
      </c>
      <c r="F82" s="117">
        <f ca="1">+SUM(OFFSET($H82,0,0,1,MONTH(封面!$G$13)))</f>
        <v>0</v>
      </c>
      <c r="G82" s="117">
        <f ca="1">SUM(OFFSET($H82,0,0,1,MONTH(封面!$G$13)))-SUM(OFFSET('2018预算管理费用'!$H82,0,0,1,MONTH(封面!$G$13)))</f>
        <v>0</v>
      </c>
      <c r="H82" s="117">
        <v>0</v>
      </c>
      <c r="I82" s="117">
        <v>0</v>
      </c>
      <c r="J82" s="117">
        <v>0</v>
      </c>
      <c r="K82" s="117">
        <v>0</v>
      </c>
      <c r="L82" s="117">
        <v>0</v>
      </c>
      <c r="M82" s="117">
        <v>0</v>
      </c>
      <c r="N82" s="117">
        <v>0</v>
      </c>
      <c r="O82" s="117">
        <v>0</v>
      </c>
      <c r="P82" s="117">
        <v>0</v>
      </c>
      <c r="Q82" s="117">
        <v>0</v>
      </c>
      <c r="R82" s="117">
        <v>0</v>
      </c>
      <c r="S82" s="117">
        <v>0</v>
      </c>
      <c r="T82" s="118">
        <f t="shared" si="1"/>
        <v>0</v>
      </c>
      <c r="U82" s="45"/>
    </row>
    <row r="83" spans="1:29" s="15" customFormat="1" ht="17.25" customHeight="1">
      <c r="A83" s="153"/>
      <c r="B83" s="152"/>
      <c r="C83" s="45" t="s">
        <v>104</v>
      </c>
      <c r="D83" s="117">
        <f ca="1">OFFSET($H83,0,MONTH(封面!$G$13)-1,)</f>
        <v>26681.42</v>
      </c>
      <c r="E83" s="117">
        <f ca="1">OFFSET($H83,0,MONTH(封面!$G$13)-1,)-OFFSET('2018预算管理费用'!$H83,0,MONTH(封面!$G$13)-1,)</f>
        <v>26681.42</v>
      </c>
      <c r="F83" s="117">
        <f ca="1">+SUM(OFFSET($H83,0,0,1,MONTH(封面!$G$13)))</f>
        <v>26681.42</v>
      </c>
      <c r="G83" s="117">
        <f ca="1">SUM(OFFSET($H83,0,0,1,MONTH(封面!$G$13)))-SUM(OFFSET('2018预算管理费用'!$H83,0,0,1,MONTH(封面!$G$13)))</f>
        <v>26681.42</v>
      </c>
      <c r="H83" s="117">
        <v>26681.42</v>
      </c>
      <c r="I83" s="117">
        <v>12035.4</v>
      </c>
      <c r="J83" s="117">
        <v>27920.35</v>
      </c>
      <c r="K83" s="117">
        <v>25331.86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7">
        <v>0</v>
      </c>
      <c r="R83" s="117">
        <v>0</v>
      </c>
      <c r="S83" s="117">
        <v>0</v>
      </c>
      <c r="T83" s="118">
        <f t="shared" si="1"/>
        <v>91969.03</v>
      </c>
      <c r="U83" s="45"/>
    </row>
    <row r="84" spans="1:29" s="15" customFormat="1" ht="17.25" customHeight="1">
      <c r="A84" s="153"/>
      <c r="B84" s="152"/>
      <c r="C84" s="45" t="s">
        <v>105</v>
      </c>
      <c r="D84" s="117">
        <f ca="1">OFFSET($H84,0,MONTH(封面!$G$13)-1,)</f>
        <v>0</v>
      </c>
      <c r="E84" s="117">
        <f ca="1">OFFSET($H84,0,MONTH(封面!$G$13)-1,)-OFFSET('2018预算管理费用'!$H84,0,MONTH(封面!$G$13)-1,)</f>
        <v>0</v>
      </c>
      <c r="F84" s="117">
        <f ca="1">+SUM(OFFSET($H84,0,0,1,MONTH(封面!$G$13)))</f>
        <v>0</v>
      </c>
      <c r="G84" s="117">
        <f ca="1">SUM(OFFSET($H84,0,0,1,MONTH(封面!$G$13)))-SUM(OFFSET('2018预算管理费用'!$H84,0,0,1,MONTH(封面!$G$13)))</f>
        <v>0</v>
      </c>
      <c r="H84" s="117">
        <v>0</v>
      </c>
      <c r="I84" s="117">
        <v>0</v>
      </c>
      <c r="J84" s="117">
        <v>0</v>
      </c>
      <c r="K84" s="117">
        <v>0</v>
      </c>
      <c r="L84" s="117">
        <v>0</v>
      </c>
      <c r="M84" s="117">
        <v>0</v>
      </c>
      <c r="N84" s="117">
        <v>0</v>
      </c>
      <c r="O84" s="117">
        <v>0</v>
      </c>
      <c r="P84" s="117">
        <v>0</v>
      </c>
      <c r="Q84" s="117">
        <v>0</v>
      </c>
      <c r="R84" s="117">
        <v>0</v>
      </c>
      <c r="S84" s="117">
        <v>0</v>
      </c>
      <c r="T84" s="118">
        <f t="shared" si="1"/>
        <v>0</v>
      </c>
      <c r="U84" s="45"/>
    </row>
    <row r="85" spans="1:29" s="15" customFormat="1" ht="17.25" customHeight="1">
      <c r="A85" s="153"/>
      <c r="B85" s="46" t="s">
        <v>106</v>
      </c>
      <c r="C85" s="48" t="s">
        <v>107</v>
      </c>
      <c r="D85" s="117">
        <f ca="1">OFFSET($H85,0,MONTH(封面!$G$13)-1,)</f>
        <v>0</v>
      </c>
      <c r="E85" s="117">
        <f ca="1">OFFSET($H85,0,MONTH(封面!$G$13)-1,)-OFFSET('2018预算管理费用'!$H85,0,MONTH(封面!$G$13)-1,)</f>
        <v>0</v>
      </c>
      <c r="F85" s="117">
        <f ca="1">+SUM(OFFSET($H85,0,0,1,MONTH(封面!$G$13)))</f>
        <v>0</v>
      </c>
      <c r="G85" s="117">
        <f ca="1">SUM(OFFSET($H85,0,0,1,MONTH(封面!$G$13)))-SUM(OFFSET('2018预算管理费用'!$H85,0,0,1,MONTH(封面!$G$13)))</f>
        <v>0</v>
      </c>
      <c r="H85" s="117">
        <v>0</v>
      </c>
      <c r="I85" s="117">
        <v>0</v>
      </c>
      <c r="J85" s="117">
        <v>0</v>
      </c>
      <c r="K85" s="117">
        <v>0</v>
      </c>
      <c r="L85" s="117">
        <v>0</v>
      </c>
      <c r="M85" s="117">
        <v>0</v>
      </c>
      <c r="N85" s="117">
        <v>0</v>
      </c>
      <c r="O85" s="117">
        <v>0</v>
      </c>
      <c r="P85" s="117">
        <v>0</v>
      </c>
      <c r="Q85" s="117">
        <v>0</v>
      </c>
      <c r="R85" s="117">
        <v>0</v>
      </c>
      <c r="S85" s="117">
        <v>0</v>
      </c>
      <c r="T85" s="118">
        <f t="shared" si="1"/>
        <v>0</v>
      </c>
      <c r="U85" s="45"/>
    </row>
    <row r="86" spans="1:29" s="15" customFormat="1" ht="17.25" customHeight="1">
      <c r="A86" s="154" t="s">
        <v>108</v>
      </c>
      <c r="B86" s="46" t="s">
        <v>109</v>
      </c>
      <c r="C86" s="48" t="s">
        <v>110</v>
      </c>
      <c r="D86" s="117">
        <f ca="1">OFFSET($H86,0,MONTH(封面!$G$13)-1,)</f>
        <v>0</v>
      </c>
      <c r="E86" s="117">
        <f ca="1">OFFSET($H86,0,MONTH(封面!$G$13)-1,)-OFFSET('2018预算管理费用'!$H86,0,MONTH(封面!$G$13)-1,)</f>
        <v>0</v>
      </c>
      <c r="F86" s="117">
        <f ca="1">+SUM(OFFSET($H86,0,0,1,MONTH(封面!$G$13)))</f>
        <v>0</v>
      </c>
      <c r="G86" s="117">
        <f ca="1">SUM(OFFSET($H86,0,0,1,MONTH(封面!$G$13)))-SUM(OFFSET('2018预算管理费用'!$H86,0,0,1,MONTH(封面!$G$13)))</f>
        <v>0</v>
      </c>
      <c r="H86" s="117">
        <v>0</v>
      </c>
      <c r="I86" s="117">
        <v>0</v>
      </c>
      <c r="J86" s="117">
        <v>0</v>
      </c>
      <c r="K86" s="117">
        <v>0</v>
      </c>
      <c r="L86" s="117">
        <v>0</v>
      </c>
      <c r="M86" s="117">
        <v>0</v>
      </c>
      <c r="N86" s="117">
        <v>0</v>
      </c>
      <c r="O86" s="117">
        <v>0</v>
      </c>
      <c r="P86" s="117">
        <v>0</v>
      </c>
      <c r="Q86" s="117">
        <v>0</v>
      </c>
      <c r="R86" s="117">
        <v>0</v>
      </c>
      <c r="S86" s="117">
        <v>0</v>
      </c>
      <c r="T86" s="118">
        <f t="shared" si="1"/>
        <v>0</v>
      </c>
      <c r="U86" s="45"/>
    </row>
    <row r="87" spans="1:29" s="15" customFormat="1" ht="17.25" customHeight="1">
      <c r="A87" s="154"/>
      <c r="B87" s="46" t="s">
        <v>111</v>
      </c>
      <c r="C87" s="48" t="s">
        <v>112</v>
      </c>
      <c r="D87" s="117">
        <f ca="1">OFFSET($H87,0,MONTH(封面!$G$13)-1,)</f>
        <v>0</v>
      </c>
      <c r="E87" s="117">
        <f ca="1">OFFSET($H87,0,MONTH(封面!$G$13)-1,)-OFFSET('2018预算管理费用'!$H87,0,MONTH(封面!$G$13)-1,)</f>
        <v>0</v>
      </c>
      <c r="F87" s="117">
        <f ca="1">+SUM(OFFSET($H87,0,0,1,MONTH(封面!$G$13)))</f>
        <v>0</v>
      </c>
      <c r="G87" s="117">
        <f ca="1">SUM(OFFSET($H87,0,0,1,MONTH(封面!$G$13)))-SUM(OFFSET('2018预算管理费用'!$H87,0,0,1,MONTH(封面!$G$13)))</f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7">
        <v>0</v>
      </c>
      <c r="R87" s="117">
        <v>0</v>
      </c>
      <c r="S87" s="117">
        <v>0</v>
      </c>
      <c r="T87" s="118">
        <f t="shared" si="1"/>
        <v>0</v>
      </c>
      <c r="U87" s="45"/>
    </row>
    <row r="88" spans="1:29" s="15" customFormat="1" ht="17.25" customHeight="1">
      <c r="A88" s="154"/>
      <c r="B88" s="46" t="s">
        <v>113</v>
      </c>
      <c r="C88" s="48" t="s">
        <v>114</v>
      </c>
      <c r="D88" s="117">
        <f ca="1">OFFSET($H88,0,MONTH(封面!$G$13)-1,)</f>
        <v>0</v>
      </c>
      <c r="E88" s="117">
        <f ca="1">OFFSET($H88,0,MONTH(封面!$G$13)-1,)-OFFSET('2018预算管理费用'!$H88,0,MONTH(封面!$G$13)-1,)</f>
        <v>0</v>
      </c>
      <c r="F88" s="117">
        <f ca="1">+SUM(OFFSET($H88,0,0,1,MONTH(封面!$G$13)))</f>
        <v>0</v>
      </c>
      <c r="G88" s="117">
        <f ca="1">SUM(OFFSET($H88,0,0,1,MONTH(封面!$G$13)))-SUM(OFFSET('2018预算管理费用'!$H88,0,0,1,MONTH(封面!$G$13)))</f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7">
        <v>0</v>
      </c>
      <c r="R88" s="117">
        <v>0</v>
      </c>
      <c r="S88" s="117">
        <v>0</v>
      </c>
      <c r="T88" s="118">
        <f t="shared" si="1"/>
        <v>0</v>
      </c>
      <c r="U88" s="45"/>
    </row>
    <row r="89" spans="1:29" s="15" customFormat="1" ht="17.25" customHeight="1">
      <c r="A89" s="154"/>
      <c r="B89" s="46" t="s">
        <v>226</v>
      </c>
      <c r="C89" s="48" t="s">
        <v>115</v>
      </c>
      <c r="D89" s="117">
        <f ca="1">OFFSET($H89,0,MONTH(封面!$G$13)-1,)</f>
        <v>0</v>
      </c>
      <c r="E89" s="117">
        <f ca="1">OFFSET($H89,0,MONTH(封面!$G$13)-1,)-OFFSET('2018预算管理费用'!$H89,0,MONTH(封面!$G$13)-1,)</f>
        <v>0</v>
      </c>
      <c r="F89" s="117">
        <f ca="1">+SUM(OFFSET($H89,0,0,1,MONTH(封面!$G$13)))</f>
        <v>0</v>
      </c>
      <c r="G89" s="117">
        <f ca="1">SUM(OFFSET($H89,0,0,1,MONTH(封面!$G$13)))-SUM(OFFSET('2018预算管理费用'!$H89,0,0,1,MONTH(封面!$G$13)))</f>
        <v>0</v>
      </c>
      <c r="H89" s="117">
        <v>0</v>
      </c>
      <c r="I89" s="117">
        <v>0</v>
      </c>
      <c r="J89" s="117">
        <v>0</v>
      </c>
      <c r="K89" s="117">
        <v>0</v>
      </c>
      <c r="L89" s="117">
        <v>0</v>
      </c>
      <c r="M89" s="117">
        <v>0</v>
      </c>
      <c r="N89" s="117">
        <v>0</v>
      </c>
      <c r="O89" s="117">
        <v>0</v>
      </c>
      <c r="P89" s="117">
        <v>0</v>
      </c>
      <c r="Q89" s="117">
        <v>0</v>
      </c>
      <c r="R89" s="117">
        <v>0</v>
      </c>
      <c r="S89" s="117">
        <v>0</v>
      </c>
      <c r="T89" s="118">
        <f t="shared" si="1"/>
        <v>0</v>
      </c>
      <c r="U89" s="45"/>
    </row>
    <row r="90" spans="1:29" s="15" customFormat="1" ht="17.25" customHeight="1">
      <c r="A90" s="155" t="s">
        <v>116</v>
      </c>
      <c r="B90" s="46" t="s">
        <v>227</v>
      </c>
      <c r="C90" s="48" t="s">
        <v>117</v>
      </c>
      <c r="D90" s="117">
        <f ca="1">OFFSET($H90,0,MONTH(封面!$G$13)-1,)</f>
        <v>0</v>
      </c>
      <c r="E90" s="117">
        <f ca="1">OFFSET($H90,0,MONTH(封面!$G$13)-1,)-OFFSET('2018预算管理费用'!$H90,0,MONTH(封面!$G$13)-1,)</f>
        <v>0</v>
      </c>
      <c r="F90" s="117">
        <f ca="1">+SUM(OFFSET($H90,0,0,1,MONTH(封面!$G$13)))</f>
        <v>0</v>
      </c>
      <c r="G90" s="117">
        <f ca="1">SUM(OFFSET($H90,0,0,1,MONTH(封面!$G$13)))-SUM(OFFSET('2018预算管理费用'!$H90,0,0,1,MONTH(封面!$G$13)))</f>
        <v>0</v>
      </c>
      <c r="H90" s="117">
        <v>0</v>
      </c>
      <c r="I90" s="117">
        <v>0</v>
      </c>
      <c r="J90" s="117">
        <v>0</v>
      </c>
      <c r="K90" s="117">
        <v>0</v>
      </c>
      <c r="L90" s="117">
        <v>0</v>
      </c>
      <c r="M90" s="117">
        <v>0</v>
      </c>
      <c r="N90" s="117">
        <v>0</v>
      </c>
      <c r="O90" s="117">
        <v>0</v>
      </c>
      <c r="P90" s="117">
        <v>0</v>
      </c>
      <c r="Q90" s="117">
        <v>0</v>
      </c>
      <c r="R90" s="117">
        <v>0</v>
      </c>
      <c r="S90" s="117">
        <v>0</v>
      </c>
      <c r="T90" s="118">
        <f t="shared" si="1"/>
        <v>0</v>
      </c>
      <c r="U90" s="45"/>
    </row>
    <row r="91" spans="1:29" s="15" customFormat="1" ht="17.25" customHeight="1">
      <c r="A91" s="155"/>
      <c r="B91" s="46" t="s">
        <v>228</v>
      </c>
      <c r="C91" s="48" t="s">
        <v>427</v>
      </c>
      <c r="D91" s="117">
        <f ca="1">OFFSET($H91,0,MONTH(封面!$G$13)-1,)</f>
        <v>0</v>
      </c>
      <c r="E91" s="117">
        <f ca="1">OFFSET($H91,0,MONTH(封面!$G$13)-1,)-OFFSET('2018预算管理费用'!$H91,0,MONTH(封面!$G$13)-1,)</f>
        <v>0</v>
      </c>
      <c r="F91" s="117">
        <f ca="1">+SUM(OFFSET($H91,0,0,1,MONTH(封面!$G$13)))</f>
        <v>0</v>
      </c>
      <c r="G91" s="117">
        <f ca="1">SUM(OFFSET($H91,0,0,1,MONTH(封面!$G$13)))-SUM(OFFSET('2018预算管理费用'!$H91,0,0,1,MONTH(封面!$G$13)))</f>
        <v>0</v>
      </c>
      <c r="H91" s="117">
        <v>0</v>
      </c>
      <c r="I91" s="117">
        <v>0</v>
      </c>
      <c r="J91" s="117">
        <v>0</v>
      </c>
      <c r="K91" s="117">
        <v>0</v>
      </c>
      <c r="L91" s="117">
        <v>0</v>
      </c>
      <c r="M91" s="117">
        <v>0</v>
      </c>
      <c r="N91" s="117">
        <v>0</v>
      </c>
      <c r="O91" s="117">
        <v>0</v>
      </c>
      <c r="P91" s="117">
        <v>0</v>
      </c>
      <c r="Q91" s="117">
        <v>0</v>
      </c>
      <c r="R91" s="117">
        <v>0</v>
      </c>
      <c r="S91" s="117">
        <v>0</v>
      </c>
      <c r="T91" s="118">
        <f t="shared" si="1"/>
        <v>0</v>
      </c>
      <c r="U91" s="45"/>
    </row>
    <row r="92" spans="1:29" s="15" customFormat="1" ht="17.25" customHeight="1">
      <c r="A92" s="155"/>
      <c r="B92" s="46" t="s">
        <v>118</v>
      </c>
      <c r="C92" s="48" t="s">
        <v>16</v>
      </c>
      <c r="D92" s="117">
        <f ca="1">OFFSET($H92,0,MONTH(封面!$G$13)-1,)</f>
        <v>0</v>
      </c>
      <c r="E92" s="117">
        <f ca="1">OFFSET($H92,0,MONTH(封面!$G$13)-1,)-OFFSET('2018预算管理费用'!$H92,0,MONTH(封面!$G$13)-1,)</f>
        <v>0</v>
      </c>
      <c r="F92" s="117">
        <f ca="1">+SUM(OFFSET($H92,0,0,1,MONTH(封面!$G$13)))</f>
        <v>0</v>
      </c>
      <c r="G92" s="117">
        <f ca="1">SUM(OFFSET($H92,0,0,1,MONTH(封面!$G$13)))-SUM(OFFSET('2018预算管理费用'!$H92,0,0,1,MONTH(封面!$G$13)))</f>
        <v>0</v>
      </c>
      <c r="H92" s="117">
        <v>0</v>
      </c>
      <c r="I92" s="117">
        <v>0</v>
      </c>
      <c r="J92" s="117">
        <v>0</v>
      </c>
      <c r="K92" s="117">
        <v>0</v>
      </c>
      <c r="L92" s="117">
        <v>0</v>
      </c>
      <c r="M92" s="117">
        <v>0</v>
      </c>
      <c r="N92" s="117">
        <v>0</v>
      </c>
      <c r="O92" s="117">
        <v>0</v>
      </c>
      <c r="P92" s="117">
        <v>0</v>
      </c>
      <c r="Q92" s="117">
        <v>0</v>
      </c>
      <c r="R92" s="117">
        <v>0</v>
      </c>
      <c r="S92" s="117">
        <v>0</v>
      </c>
      <c r="T92" s="118">
        <f t="shared" si="1"/>
        <v>0</v>
      </c>
      <c r="U92" s="45"/>
    </row>
    <row r="93" spans="1:29" s="34" customFormat="1" ht="15" customHeight="1">
      <c r="A93" s="208" t="s">
        <v>119</v>
      </c>
      <c r="B93" s="209"/>
      <c r="C93" s="210"/>
      <c r="D93" s="117">
        <f ca="1">OFFSET($H93,0,MONTH(封面!$G$13)-1,)</f>
        <v>296704.23000000004</v>
      </c>
      <c r="E93" s="118">
        <f t="shared" ref="E93:T93" ca="1" si="2">SUM(E6:E92)</f>
        <v>296704.23000000004</v>
      </c>
      <c r="F93" s="117">
        <f ca="1">+SUM(OFFSET($H93,0,0,1,MONTH(封面!$G$13)))</f>
        <v>296704.23000000004</v>
      </c>
      <c r="G93" s="118">
        <f t="shared" ca="1" si="2"/>
        <v>296704.23000000004</v>
      </c>
      <c r="H93" s="118">
        <f t="shared" si="2"/>
        <v>296704.23000000004</v>
      </c>
      <c r="I93" s="118">
        <v>230660.92</v>
      </c>
      <c r="J93" s="118">
        <v>307498.30999999994</v>
      </c>
      <c r="K93" s="118">
        <v>396376.41000000003</v>
      </c>
      <c r="L93" s="118">
        <f t="shared" si="2"/>
        <v>0</v>
      </c>
      <c r="M93" s="118">
        <f t="shared" si="2"/>
        <v>0</v>
      </c>
      <c r="N93" s="118">
        <f t="shared" si="2"/>
        <v>0</v>
      </c>
      <c r="O93" s="118">
        <f t="shared" si="2"/>
        <v>0</v>
      </c>
      <c r="P93" s="118">
        <f t="shared" si="2"/>
        <v>0</v>
      </c>
      <c r="Q93" s="118">
        <f t="shared" si="2"/>
        <v>0</v>
      </c>
      <c r="R93" s="118">
        <f t="shared" si="2"/>
        <v>0</v>
      </c>
      <c r="S93" s="118">
        <f t="shared" si="2"/>
        <v>0</v>
      </c>
      <c r="T93" s="118">
        <f t="shared" si="2"/>
        <v>1231239.8699999999</v>
      </c>
      <c r="U93" s="90"/>
      <c r="V93" s="142">
        <v>320985.43</v>
      </c>
      <c r="W93" s="128">
        <f>+V93-N93</f>
        <v>320985.43</v>
      </c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135</v>
      </c>
      <c r="B94" s="206"/>
      <c r="C94" s="207"/>
      <c r="D94" s="117">
        <f ca="1">OFFSET($H94,0,MONTH(封面!$G$13)-1,)</f>
        <v>0</v>
      </c>
      <c r="E94" s="117"/>
      <c r="F94" s="117">
        <f ca="1">+SUM(OFFSET($H94,0,0,1,MONTH(封面!$G$13)))</f>
        <v>0</v>
      </c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8">
        <f t="shared" si="1"/>
        <v>0</v>
      </c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136</v>
      </c>
      <c r="B95" s="206"/>
      <c r="C95" s="207"/>
      <c r="D95" s="117">
        <f ca="1">OFFSET($H95,0,MONTH(封面!$G$13)-1,)</f>
        <v>0</v>
      </c>
      <c r="E95" s="117"/>
      <c r="F95" s="117">
        <f ca="1">+SUM(OFFSET($H95,0,0,1,MONTH(封面!$G$13)))</f>
        <v>0</v>
      </c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8">
        <f t="shared" si="1"/>
        <v>0</v>
      </c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229</v>
      </c>
      <c r="B96" s="206"/>
      <c r="C96" s="207"/>
      <c r="D96" s="117">
        <f ca="1">OFFSET($H96,0,MONTH(封面!$G$13)-1,)</f>
        <v>296704.23000000004</v>
      </c>
      <c r="E96" s="117">
        <f ca="1">+E93</f>
        <v>296704.23000000004</v>
      </c>
      <c r="F96" s="117">
        <f ca="1">+F93</f>
        <v>296704.23000000004</v>
      </c>
      <c r="G96" s="117"/>
      <c r="H96" s="117">
        <f>H93</f>
        <v>296704.23000000004</v>
      </c>
      <c r="I96" s="117">
        <f t="shared" ref="I96:S96" si="3">I93</f>
        <v>230660.92</v>
      </c>
      <c r="J96" s="117">
        <f t="shared" si="3"/>
        <v>307498.30999999994</v>
      </c>
      <c r="K96" s="117">
        <f t="shared" si="3"/>
        <v>396376.41000000003</v>
      </c>
      <c r="L96" s="117">
        <f t="shared" si="3"/>
        <v>0</v>
      </c>
      <c r="M96" s="117">
        <f t="shared" si="3"/>
        <v>0</v>
      </c>
      <c r="N96" s="117">
        <f t="shared" si="3"/>
        <v>0</v>
      </c>
      <c r="O96" s="117">
        <f t="shared" si="3"/>
        <v>0</v>
      </c>
      <c r="P96" s="117">
        <f t="shared" si="3"/>
        <v>0</v>
      </c>
      <c r="Q96" s="117">
        <f t="shared" si="3"/>
        <v>0</v>
      </c>
      <c r="R96" s="117">
        <f t="shared" si="3"/>
        <v>0</v>
      </c>
      <c r="S96" s="117">
        <f t="shared" si="3"/>
        <v>0</v>
      </c>
      <c r="T96" s="118">
        <f t="shared" si="1"/>
        <v>1231239.8700000001</v>
      </c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" customHeight="1">
      <c r="A97" s="205" t="s">
        <v>120</v>
      </c>
      <c r="B97" s="206"/>
      <c r="C97" s="207"/>
      <c r="D97" s="117">
        <f ca="1">OFFSET($H97,0,MONTH(封面!$G$13)-1,)</f>
        <v>0</v>
      </c>
      <c r="E97" s="117"/>
      <c r="F97" s="117">
        <f ca="1">+SUM(OFFSET($H97,0,0,1,MONTH(封面!$G$13)))</f>
        <v>0</v>
      </c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>
        <v>0</v>
      </c>
      <c r="R97" s="117">
        <v>0</v>
      </c>
      <c r="S97" s="117">
        <v>0</v>
      </c>
      <c r="T97" s="118">
        <f>SUM(H97:S97)</f>
        <v>0</v>
      </c>
      <c r="U97" s="38"/>
    </row>
    <row r="98" spans="1:21" s="32" customFormat="1" ht="15" customHeight="1">
      <c r="A98" s="172" t="s">
        <v>239</v>
      </c>
      <c r="B98" s="172"/>
      <c r="C98" s="172"/>
      <c r="D98" s="117">
        <f ca="1">OFFSET($H98,0,MONTH(封面!$G$13)-1,)</f>
        <v>0</v>
      </c>
      <c r="E98" s="117"/>
      <c r="F98" s="117">
        <f ca="1">+SUM(OFFSET($H98,0,0,1,MONTH(封面!$G$13)))</f>
        <v>0</v>
      </c>
      <c r="G98" s="117"/>
      <c r="H98" s="117"/>
      <c r="I98" s="117">
        <v>0</v>
      </c>
      <c r="J98" s="117">
        <v>0</v>
      </c>
      <c r="K98" s="117">
        <v>0</v>
      </c>
      <c r="L98" s="118"/>
      <c r="M98" s="118"/>
      <c r="N98" s="122"/>
      <c r="O98" s="123"/>
      <c r="P98" s="123"/>
      <c r="Q98" s="123"/>
      <c r="R98" s="123"/>
      <c r="S98" s="123"/>
      <c r="T98" s="118">
        <f t="shared" si="1"/>
        <v>0</v>
      </c>
      <c r="U98" s="38"/>
    </row>
    <row r="99" spans="1:21">
      <c r="A99" s="31"/>
      <c r="B99" s="31"/>
      <c r="C99" s="53" t="s">
        <v>122</v>
      </c>
      <c r="D99" s="92">
        <f ca="1">OFFSET($H99,0,MONTH(封面!$G$13)-1,)</f>
        <v>0</v>
      </c>
      <c r="E99" s="92"/>
      <c r="F99" s="92"/>
      <c r="G99" s="92"/>
      <c r="H99" s="92">
        <f t="shared" ref="H99:T99" si="4">H93-SUM(H94:H98)</f>
        <v>0</v>
      </c>
      <c r="I99" s="92">
        <f t="shared" si="4"/>
        <v>0</v>
      </c>
      <c r="J99" s="92">
        <f t="shared" si="4"/>
        <v>0</v>
      </c>
      <c r="K99" s="92">
        <f>K93-SUM(K94:K98)</f>
        <v>0</v>
      </c>
      <c r="L99" s="92">
        <f>L93-SUM(L94:L98)</f>
        <v>0</v>
      </c>
      <c r="M99" s="92">
        <f>M93-SUM(M94:M98)</f>
        <v>0</v>
      </c>
      <c r="N99" s="92">
        <f t="shared" si="4"/>
        <v>0</v>
      </c>
      <c r="O99" s="92">
        <f t="shared" si="4"/>
        <v>0</v>
      </c>
      <c r="P99" s="92">
        <f t="shared" si="4"/>
        <v>0</v>
      </c>
      <c r="Q99" s="92">
        <f t="shared" si="4"/>
        <v>0</v>
      </c>
      <c r="R99" s="92">
        <f t="shared" si="4"/>
        <v>0</v>
      </c>
      <c r="S99" s="92">
        <f t="shared" si="4"/>
        <v>0</v>
      </c>
      <c r="T99" s="92">
        <f t="shared" si="4"/>
        <v>0</v>
      </c>
    </row>
    <row r="100" spans="1:21">
      <c r="D100" s="33">
        <f ca="1">OFFSET($H100,0,MONTH(封面!$G$13)-1,)</f>
        <v>0</v>
      </c>
      <c r="E100" s="33">
        <f ca="1">E91-'2018实际研发费用 '!E93</f>
        <v>0</v>
      </c>
      <c r="F100" s="33">
        <f ca="1">+SUM(OFFSET($H100,0,0,1,MONTH(封面!$G$13)))</f>
        <v>0</v>
      </c>
      <c r="G100" s="33">
        <f ca="1">G91-'2018实际研发费用 '!G93</f>
        <v>0</v>
      </c>
      <c r="H100" s="33">
        <f>H91-'2018实际研发费用 '!H93</f>
        <v>0</v>
      </c>
      <c r="I100" s="33">
        <f>I91-'2018实际研发费用 '!I93</f>
        <v>0</v>
      </c>
      <c r="J100" s="33">
        <f>J91-'2018实际研发费用 '!J93</f>
        <v>0</v>
      </c>
      <c r="K100" s="33">
        <f>K91-'2018实际研发费用 '!K93</f>
        <v>0</v>
      </c>
      <c r="L100" s="33">
        <f>L91-'2018实际研发费用 '!L93</f>
        <v>0</v>
      </c>
      <c r="M100" s="33">
        <f>M91-'2018实际研发费用 '!M93</f>
        <v>0</v>
      </c>
      <c r="N100" s="33">
        <f>N91-'2018实际研发费用 '!N93</f>
        <v>0</v>
      </c>
      <c r="O100" s="33">
        <f>O91-'2018实际研发费用 '!O93</f>
        <v>0</v>
      </c>
      <c r="P100" s="33">
        <f>P91-'2018实际研发费用 '!P93</f>
        <v>0</v>
      </c>
      <c r="Q100" s="33">
        <f>Q91-'2018实际研发费用 '!Q93</f>
        <v>0</v>
      </c>
      <c r="R100" s="33">
        <f>R91-'2018实际研发费用 '!R93</f>
        <v>0</v>
      </c>
      <c r="S100" s="33">
        <f>S91-'2018实际研发费用 '!S93</f>
        <v>0</v>
      </c>
      <c r="T100" s="33">
        <f>T91-'2018实际研发费用 '!T93</f>
        <v>0</v>
      </c>
    </row>
    <row r="101" spans="1:21" ht="24" customHeight="1">
      <c r="A101" s="31" t="s">
        <v>123</v>
      </c>
      <c r="D101" s="35"/>
      <c r="E101" s="35"/>
      <c r="F101" s="35"/>
      <c r="G101" s="35"/>
      <c r="S101" s="148" t="s">
        <v>631</v>
      </c>
    </row>
    <row r="102" spans="1:21">
      <c r="A102" s="31" t="s">
        <v>230</v>
      </c>
      <c r="G102" s="35"/>
    </row>
    <row r="103" spans="1:21">
      <c r="A103" s="31" t="s">
        <v>137</v>
      </c>
      <c r="G103" s="35"/>
      <c r="I103" s="33"/>
    </row>
    <row r="104" spans="1:21">
      <c r="A104" s="31" t="s">
        <v>138</v>
      </c>
      <c r="G104" s="35"/>
    </row>
    <row r="105" spans="1:21">
      <c r="A105" s="31" t="s">
        <v>139</v>
      </c>
    </row>
  </sheetData>
  <autoFilter ref="A5:AC105"/>
  <customSheetViews>
    <customSheetView guid="{D3A5671A-05DC-4910-85B5-90185A43D1DA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H6" activePane="bottomRight" state="frozen"/>
      <selection pane="bottomRight" activeCell="H5" sqref="H5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K87" activePane="bottomRight" state="frozen"/>
      <selection pane="bottomRight" activeCell="S6" sqref="S6:S92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54" activePane="bottomRight" state="frozen"/>
      <selection pane="bottomRight" activeCell="E87" sqref="E87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H24" activePane="bottomRight" state="frozen"/>
      <selection pane="bottomRight" activeCell="G100" sqref="G100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I84" activePane="bottomRight" state="frozen"/>
      <selection pane="bottomRight" activeCell="D100" sqref="D100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O91" activePane="bottomRight" state="frozen"/>
      <selection pane="bottomRight" activeCell="T93" sqref="T93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75" activePane="bottomRight" state="frozen"/>
      <selection pane="bottomRight" activeCell="D6" sqref="D6:G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J80" activePane="bottomRight" state="frozen"/>
      <selection pane="bottomRight" activeCell="S100" sqref="S10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H84" activePane="bottomRight" state="frozen"/>
      <selection pane="bottomRight" activeCell="L96" sqref="L96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40">
    <mergeCell ref="A1:N1"/>
    <mergeCell ref="A4:A5"/>
    <mergeCell ref="B4:B5"/>
    <mergeCell ref="C4:C5"/>
    <mergeCell ref="D4:E4"/>
    <mergeCell ref="F4:G4"/>
    <mergeCell ref="H4:S4"/>
    <mergeCell ref="T4:T5"/>
    <mergeCell ref="U4:U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57:A62"/>
    <mergeCell ref="B59:B60"/>
    <mergeCell ref="A98:C98"/>
    <mergeCell ref="A76:A79"/>
    <mergeCell ref="B77:B78"/>
    <mergeCell ref="A80:A85"/>
    <mergeCell ref="B82:B84"/>
    <mergeCell ref="A86:A89"/>
    <mergeCell ref="A90:A92"/>
    <mergeCell ref="A93:C93"/>
    <mergeCell ref="A94:C94"/>
    <mergeCell ref="A95:C95"/>
    <mergeCell ref="A96:C96"/>
    <mergeCell ref="A97:C97"/>
  </mergeCells>
  <phoneticPr fontId="10" type="noConversion"/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82" activePane="bottomRight" state="frozen"/>
      <selection activeCell="J106" sqref="J106"/>
      <selection pane="topRight" activeCell="J106" sqref="J106"/>
      <selection pane="bottomLeft" activeCell="J106" sqref="J106"/>
      <selection pane="bottomRight" activeCell="H97" sqref="H97:T9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5"/>
      <c r="N2" s="85"/>
      <c r="O2" s="85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6"/>
      <c r="N3" s="87"/>
      <c r="O3" s="87"/>
      <c r="P3" s="43"/>
    </row>
    <row r="4" spans="1:21" s="8" customFormat="1" ht="14.25" customHeight="1">
      <c r="A4" s="167" t="s">
        <v>276</v>
      </c>
      <c r="B4" s="167" t="s">
        <v>277</v>
      </c>
      <c r="C4" s="168" t="s">
        <v>278</v>
      </c>
      <c r="D4" s="169" t="s">
        <v>279</v>
      </c>
      <c r="E4" s="170"/>
      <c r="F4" s="171" t="s">
        <v>280</v>
      </c>
      <c r="G4" s="171"/>
      <c r="H4" s="162" t="s">
        <v>532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 t="s">
        <v>281</v>
      </c>
      <c r="U4" s="163"/>
    </row>
    <row r="5" spans="1:21" s="15" customFormat="1">
      <c r="A5" s="167"/>
      <c r="B5" s="167"/>
      <c r="C5" s="168"/>
      <c r="D5" s="81" t="s">
        <v>398</v>
      </c>
      <c r="E5" s="81" t="s">
        <v>399</v>
      </c>
      <c r="F5" s="81" t="s">
        <v>398</v>
      </c>
      <c r="G5" s="81" t="s">
        <v>399</v>
      </c>
      <c r="H5" s="82" t="s">
        <v>284</v>
      </c>
      <c r="I5" s="82" t="s">
        <v>285</v>
      </c>
      <c r="J5" s="82" t="s">
        <v>242</v>
      </c>
      <c r="K5" s="82" t="s">
        <v>243</v>
      </c>
      <c r="L5" s="82" t="s">
        <v>244</v>
      </c>
      <c r="M5" s="82" t="s">
        <v>245</v>
      </c>
      <c r="N5" s="82" t="s">
        <v>246</v>
      </c>
      <c r="O5" s="82" t="s">
        <v>247</v>
      </c>
      <c r="P5" s="82" t="s">
        <v>248</v>
      </c>
      <c r="Q5" s="82" t="s">
        <v>249</v>
      </c>
      <c r="R5" s="82" t="s">
        <v>250</v>
      </c>
      <c r="S5" s="82" t="s">
        <v>251</v>
      </c>
      <c r="T5" s="162"/>
      <c r="U5" s="164"/>
    </row>
    <row r="6" spans="1:21" s="15" customFormat="1" ht="14.25" customHeight="1">
      <c r="A6" s="165" t="s">
        <v>286</v>
      </c>
      <c r="B6" s="152" t="s">
        <v>287</v>
      </c>
      <c r="C6" s="45" t="s">
        <v>287</v>
      </c>
      <c r="D6" s="83"/>
      <c r="E6" s="83"/>
      <c r="F6" s="83"/>
      <c r="G6" s="83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>
        <f>SUM(H6:S6)</f>
        <v>0</v>
      </c>
      <c r="U6" s="90"/>
    </row>
    <row r="7" spans="1:21" s="15" customFormat="1">
      <c r="A7" s="165"/>
      <c r="B7" s="152"/>
      <c r="C7" s="45" t="s">
        <v>288</v>
      </c>
      <c r="D7" s="83"/>
      <c r="E7" s="83"/>
      <c r="F7" s="83"/>
      <c r="G7" s="83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>
        <f t="shared" ref="T7:T70" si="0">SUM(H7:S7)</f>
        <v>0</v>
      </c>
      <c r="U7" s="90"/>
    </row>
    <row r="8" spans="1:21" s="15" customFormat="1">
      <c r="A8" s="165"/>
      <c r="B8" s="65" t="s">
        <v>289</v>
      </c>
      <c r="C8" s="45" t="s">
        <v>5</v>
      </c>
      <c r="D8" s="83"/>
      <c r="E8" s="83"/>
      <c r="F8" s="83"/>
      <c r="G8" s="83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2">
        <f t="shared" si="0"/>
        <v>0</v>
      </c>
      <c r="U8" s="90"/>
    </row>
    <row r="9" spans="1:21" s="15" customFormat="1">
      <c r="A9" s="165"/>
      <c r="B9" s="65" t="s">
        <v>290</v>
      </c>
      <c r="C9" s="45" t="s">
        <v>7</v>
      </c>
      <c r="D9" s="83"/>
      <c r="E9" s="83"/>
      <c r="F9" s="83"/>
      <c r="G9" s="83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2">
        <f t="shared" si="0"/>
        <v>0</v>
      </c>
      <c r="U9" s="90"/>
    </row>
    <row r="10" spans="1:21" s="15" customFormat="1">
      <c r="A10" s="165"/>
      <c r="B10" s="152" t="s">
        <v>291</v>
      </c>
      <c r="C10" s="45" t="s">
        <v>8</v>
      </c>
      <c r="D10" s="83"/>
      <c r="E10" s="83"/>
      <c r="F10" s="83"/>
      <c r="G10" s="83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2">
        <f t="shared" si="0"/>
        <v>0</v>
      </c>
      <c r="U10" s="90"/>
    </row>
    <row r="11" spans="1:21" s="15" customFormat="1">
      <c r="A11" s="165"/>
      <c r="B11" s="152"/>
      <c r="C11" s="45" t="s">
        <v>9</v>
      </c>
      <c r="D11" s="83"/>
      <c r="E11" s="83"/>
      <c r="F11" s="83"/>
      <c r="G11" s="83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2">
        <f t="shared" si="0"/>
        <v>0</v>
      </c>
      <c r="U11" s="90"/>
    </row>
    <row r="12" spans="1:21" s="15" customFormat="1">
      <c r="A12" s="165"/>
      <c r="B12" s="152"/>
      <c r="C12" s="45" t="s">
        <v>10</v>
      </c>
      <c r="D12" s="83"/>
      <c r="E12" s="83"/>
      <c r="F12" s="83"/>
      <c r="G12" s="83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2">
        <f t="shared" si="0"/>
        <v>0</v>
      </c>
      <c r="U12" s="90"/>
    </row>
    <row r="13" spans="1:21" s="15" customFormat="1">
      <c r="A13" s="165"/>
      <c r="B13" s="152"/>
      <c r="C13" s="45" t="s">
        <v>11</v>
      </c>
      <c r="D13" s="83"/>
      <c r="E13" s="83"/>
      <c r="F13" s="83"/>
      <c r="G13" s="83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2">
        <f t="shared" si="0"/>
        <v>0</v>
      </c>
      <c r="U13" s="90"/>
    </row>
    <row r="14" spans="1:21" s="15" customFormat="1">
      <c r="A14" s="165"/>
      <c r="B14" s="152"/>
      <c r="C14" s="45" t="s">
        <v>12</v>
      </c>
      <c r="D14" s="83"/>
      <c r="E14" s="83"/>
      <c r="F14" s="83"/>
      <c r="G14" s="83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2">
        <f t="shared" si="0"/>
        <v>0</v>
      </c>
      <c r="U14" s="90"/>
    </row>
    <row r="15" spans="1:21" s="15" customFormat="1">
      <c r="A15" s="165"/>
      <c r="B15" s="152"/>
      <c r="C15" s="45" t="s">
        <v>13</v>
      </c>
      <c r="D15" s="83"/>
      <c r="E15" s="83"/>
      <c r="F15" s="83"/>
      <c r="G15" s="83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2">
        <f t="shared" si="0"/>
        <v>0</v>
      </c>
      <c r="U15" s="90"/>
    </row>
    <row r="16" spans="1:21" s="15" customFormat="1">
      <c r="A16" s="165"/>
      <c r="B16" s="152"/>
      <c r="C16" s="45" t="s">
        <v>14</v>
      </c>
      <c r="D16" s="83"/>
      <c r="E16" s="83"/>
      <c r="F16" s="83"/>
      <c r="G16" s="83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2">
        <f t="shared" si="0"/>
        <v>0</v>
      </c>
      <c r="U16" s="90"/>
    </row>
    <row r="17" spans="1:21" s="15" customFormat="1">
      <c r="A17" s="165"/>
      <c r="B17" s="152"/>
      <c r="C17" s="45" t="s">
        <v>15</v>
      </c>
      <c r="D17" s="83"/>
      <c r="E17" s="83"/>
      <c r="F17" s="83"/>
      <c r="G17" s="8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2">
        <f t="shared" si="0"/>
        <v>0</v>
      </c>
      <c r="U17" s="90"/>
    </row>
    <row r="18" spans="1:21" s="15" customFormat="1">
      <c r="A18" s="165"/>
      <c r="B18" s="152"/>
      <c r="C18" s="45" t="s">
        <v>16</v>
      </c>
      <c r="D18" s="83"/>
      <c r="E18" s="83"/>
      <c r="F18" s="83"/>
      <c r="G18" s="83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2">
        <f t="shared" si="0"/>
        <v>0</v>
      </c>
      <c r="U18" s="90"/>
    </row>
    <row r="19" spans="1:21" s="15" customFormat="1" ht="25.5">
      <c r="A19" s="165"/>
      <c r="B19" s="65" t="s">
        <v>292</v>
      </c>
      <c r="C19" s="45" t="s">
        <v>17</v>
      </c>
      <c r="D19" s="83"/>
      <c r="E19" s="83"/>
      <c r="F19" s="83"/>
      <c r="G19" s="83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2">
        <f t="shared" si="0"/>
        <v>0</v>
      </c>
      <c r="U19" s="90"/>
    </row>
    <row r="20" spans="1:21" s="15" customFormat="1">
      <c r="A20" s="165"/>
      <c r="B20" s="65" t="s">
        <v>293</v>
      </c>
      <c r="C20" s="45" t="s">
        <v>19</v>
      </c>
      <c r="D20" s="83"/>
      <c r="E20" s="83"/>
      <c r="F20" s="83"/>
      <c r="G20" s="83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2">
        <f t="shared" si="0"/>
        <v>0</v>
      </c>
      <c r="U20" s="90"/>
    </row>
    <row r="21" spans="1:21" s="15" customFormat="1">
      <c r="A21" s="165"/>
      <c r="B21" s="65" t="s">
        <v>294</v>
      </c>
      <c r="C21" s="45" t="s">
        <v>20</v>
      </c>
      <c r="D21" s="83"/>
      <c r="E21" s="83"/>
      <c r="F21" s="83"/>
      <c r="G21" s="83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2">
        <f t="shared" si="0"/>
        <v>0</v>
      </c>
      <c r="U21" s="90"/>
    </row>
    <row r="22" spans="1:21" s="15" customFormat="1" ht="14.25" customHeight="1">
      <c r="A22" s="165"/>
      <c r="B22" s="152" t="s">
        <v>295</v>
      </c>
      <c r="C22" s="45" t="s">
        <v>22</v>
      </c>
      <c r="D22" s="83"/>
      <c r="E22" s="83"/>
      <c r="F22" s="83"/>
      <c r="G22" s="83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2">
        <f t="shared" si="0"/>
        <v>0</v>
      </c>
      <c r="U22" s="90"/>
    </row>
    <row r="23" spans="1:21" s="15" customFormat="1">
      <c r="A23" s="165"/>
      <c r="B23" s="152"/>
      <c r="C23" s="45" t="s">
        <v>23</v>
      </c>
      <c r="D23" s="83"/>
      <c r="E23" s="83"/>
      <c r="F23" s="83"/>
      <c r="G23" s="83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2">
        <f t="shared" si="0"/>
        <v>0</v>
      </c>
      <c r="U23" s="90"/>
    </row>
    <row r="24" spans="1:21" s="15" customFormat="1">
      <c r="A24" s="165"/>
      <c r="B24" s="152"/>
      <c r="C24" s="45" t="s">
        <v>24</v>
      </c>
      <c r="D24" s="83"/>
      <c r="E24" s="83"/>
      <c r="F24" s="83"/>
      <c r="G24" s="83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2">
        <f t="shared" si="0"/>
        <v>0</v>
      </c>
      <c r="U24" s="90"/>
    </row>
    <row r="25" spans="1:21" s="15" customFormat="1">
      <c r="A25" s="165"/>
      <c r="B25" s="152"/>
      <c r="C25" s="45" t="s">
        <v>25</v>
      </c>
      <c r="D25" s="83"/>
      <c r="E25" s="83"/>
      <c r="F25" s="83"/>
      <c r="G25" s="83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2">
        <f t="shared" si="0"/>
        <v>0</v>
      </c>
      <c r="U25" s="90"/>
    </row>
    <row r="26" spans="1:21" s="15" customFormat="1">
      <c r="A26" s="165"/>
      <c r="B26" s="152"/>
      <c r="C26" s="45" t="s">
        <v>26</v>
      </c>
      <c r="D26" s="83"/>
      <c r="E26" s="83"/>
      <c r="F26" s="83"/>
      <c r="G26" s="83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2">
        <f t="shared" si="0"/>
        <v>0</v>
      </c>
      <c r="U26" s="90"/>
    </row>
    <row r="27" spans="1:21" s="15" customFormat="1">
      <c r="A27" s="165"/>
      <c r="B27" s="65" t="s">
        <v>296</v>
      </c>
      <c r="C27" s="45" t="s">
        <v>28</v>
      </c>
      <c r="D27" s="83"/>
      <c r="E27" s="83"/>
      <c r="F27" s="83"/>
      <c r="G27" s="83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2">
        <f t="shared" si="0"/>
        <v>0</v>
      </c>
      <c r="U27" s="90"/>
    </row>
    <row r="28" spans="1:21" s="15" customFormat="1" ht="14.25" customHeight="1">
      <c r="A28" s="158" t="s">
        <v>297</v>
      </c>
      <c r="B28" s="152" t="s">
        <v>298</v>
      </c>
      <c r="C28" s="45" t="s">
        <v>30</v>
      </c>
      <c r="D28" s="83"/>
      <c r="E28" s="83"/>
      <c r="F28" s="83"/>
      <c r="G28" s="83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2">
        <f t="shared" si="0"/>
        <v>0</v>
      </c>
      <c r="U28" s="90"/>
    </row>
    <row r="29" spans="1:21" s="15" customFormat="1" ht="25.5">
      <c r="A29" s="158"/>
      <c r="B29" s="152"/>
      <c r="C29" s="45" t="s">
        <v>31</v>
      </c>
      <c r="D29" s="83"/>
      <c r="E29" s="83"/>
      <c r="F29" s="83"/>
      <c r="G29" s="83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2">
        <f t="shared" si="0"/>
        <v>0</v>
      </c>
      <c r="U29" s="90"/>
    </row>
    <row r="30" spans="1:21" s="15" customFormat="1">
      <c r="A30" s="158"/>
      <c r="B30" s="65" t="s">
        <v>299</v>
      </c>
      <c r="C30" s="45" t="s">
        <v>33</v>
      </c>
      <c r="D30" s="83"/>
      <c r="E30" s="83"/>
      <c r="F30" s="83"/>
      <c r="G30" s="83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2">
        <f t="shared" si="0"/>
        <v>0</v>
      </c>
      <c r="U30" s="90"/>
    </row>
    <row r="31" spans="1:21" s="15" customFormat="1">
      <c r="A31" s="158"/>
      <c r="B31" s="152" t="s">
        <v>300</v>
      </c>
      <c r="C31" s="45" t="s">
        <v>34</v>
      </c>
      <c r="D31" s="83"/>
      <c r="E31" s="83"/>
      <c r="F31" s="83"/>
      <c r="G31" s="83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2">
        <f t="shared" si="0"/>
        <v>0</v>
      </c>
      <c r="U31" s="90"/>
    </row>
    <row r="32" spans="1:21" s="15" customFormat="1">
      <c r="A32" s="158"/>
      <c r="B32" s="152"/>
      <c r="C32" s="45" t="s">
        <v>35</v>
      </c>
      <c r="D32" s="83"/>
      <c r="E32" s="83"/>
      <c r="F32" s="83"/>
      <c r="G32" s="83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>
        <f t="shared" si="0"/>
        <v>0</v>
      </c>
      <c r="U32" s="90"/>
    </row>
    <row r="33" spans="1:21" s="15" customFormat="1">
      <c r="A33" s="158"/>
      <c r="B33" s="152"/>
      <c r="C33" s="45" t="s">
        <v>36</v>
      </c>
      <c r="D33" s="83"/>
      <c r="E33" s="83"/>
      <c r="F33" s="83"/>
      <c r="G33" s="83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>
        <f t="shared" si="0"/>
        <v>0</v>
      </c>
      <c r="U33" s="90"/>
    </row>
    <row r="34" spans="1:21" s="15" customFormat="1">
      <c r="A34" s="158"/>
      <c r="B34" s="152" t="s">
        <v>301</v>
      </c>
      <c r="C34" s="45" t="s">
        <v>38</v>
      </c>
      <c r="D34" s="83"/>
      <c r="E34" s="83"/>
      <c r="F34" s="83"/>
      <c r="G34" s="83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2">
        <f t="shared" si="0"/>
        <v>0</v>
      </c>
      <c r="U34" s="90"/>
    </row>
    <row r="35" spans="1:21" s="15" customFormat="1">
      <c r="A35" s="158"/>
      <c r="B35" s="152"/>
      <c r="C35" s="45" t="s">
        <v>39</v>
      </c>
      <c r="D35" s="83"/>
      <c r="E35" s="83"/>
      <c r="F35" s="83"/>
      <c r="G35" s="83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2">
        <f t="shared" si="0"/>
        <v>0</v>
      </c>
      <c r="U35" s="90"/>
    </row>
    <row r="36" spans="1:21" s="15" customFormat="1">
      <c r="A36" s="158"/>
      <c r="B36" s="65" t="s">
        <v>302</v>
      </c>
      <c r="C36" s="45" t="s">
        <v>40</v>
      </c>
      <c r="D36" s="83"/>
      <c r="E36" s="83"/>
      <c r="F36" s="83"/>
      <c r="G36" s="83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2">
        <f t="shared" si="0"/>
        <v>0</v>
      </c>
      <c r="U36" s="90"/>
    </row>
    <row r="37" spans="1:21" s="15" customFormat="1" ht="25.5">
      <c r="A37" s="158"/>
      <c r="B37" s="65" t="s">
        <v>303</v>
      </c>
      <c r="C37" s="45" t="s">
        <v>42</v>
      </c>
      <c r="D37" s="83"/>
      <c r="E37" s="83"/>
      <c r="F37" s="83"/>
      <c r="G37" s="83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2">
        <f t="shared" si="0"/>
        <v>0</v>
      </c>
      <c r="U37" s="90"/>
    </row>
    <row r="38" spans="1:21" s="15" customFormat="1" ht="14.25" customHeight="1">
      <c r="A38" s="158"/>
      <c r="B38" s="152" t="s">
        <v>304</v>
      </c>
      <c r="C38" s="45" t="s">
        <v>43</v>
      </c>
      <c r="D38" s="83"/>
      <c r="E38" s="83"/>
      <c r="F38" s="83"/>
      <c r="G38" s="83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2">
        <f t="shared" si="0"/>
        <v>0</v>
      </c>
      <c r="U38" s="90"/>
    </row>
    <row r="39" spans="1:21" s="15" customFormat="1">
      <c r="A39" s="158"/>
      <c r="B39" s="152"/>
      <c r="C39" s="45" t="s">
        <v>44</v>
      </c>
      <c r="D39" s="83"/>
      <c r="E39" s="83"/>
      <c r="F39" s="83"/>
      <c r="G39" s="83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2">
        <f t="shared" si="0"/>
        <v>0</v>
      </c>
      <c r="U39" s="90"/>
    </row>
    <row r="40" spans="1:21" s="15" customFormat="1" ht="25.5">
      <c r="A40" s="158"/>
      <c r="B40" s="65" t="s">
        <v>357</v>
      </c>
      <c r="C40" s="45" t="s">
        <v>46</v>
      </c>
      <c r="D40" s="83"/>
      <c r="E40" s="83"/>
      <c r="F40" s="83"/>
      <c r="G40" s="83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2">
        <f t="shared" si="0"/>
        <v>0</v>
      </c>
      <c r="U40" s="90"/>
    </row>
    <row r="41" spans="1:21" s="15" customFormat="1" ht="14.25" customHeight="1">
      <c r="A41" s="159" t="s">
        <v>358</v>
      </c>
      <c r="B41" s="47" t="s">
        <v>305</v>
      </c>
      <c r="C41" s="45" t="s">
        <v>305</v>
      </c>
      <c r="D41" s="83"/>
      <c r="E41" s="83"/>
      <c r="F41" s="83"/>
      <c r="G41" s="83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2">
        <f t="shared" si="0"/>
        <v>0</v>
      </c>
      <c r="U41" s="90"/>
    </row>
    <row r="42" spans="1:21" s="15" customFormat="1" ht="25.5">
      <c r="A42" s="159"/>
      <c r="B42" s="65" t="s">
        <v>306</v>
      </c>
      <c r="C42" s="48" t="s">
        <v>306</v>
      </c>
      <c r="D42" s="83"/>
      <c r="E42" s="83"/>
      <c r="F42" s="83"/>
      <c r="G42" s="83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2">
        <f t="shared" si="0"/>
        <v>0</v>
      </c>
      <c r="U42" s="90"/>
    </row>
    <row r="43" spans="1:21" s="15" customFormat="1">
      <c r="A43" s="159"/>
      <c r="B43" s="65" t="s">
        <v>307</v>
      </c>
      <c r="C43" s="48" t="s">
        <v>48</v>
      </c>
      <c r="D43" s="83"/>
      <c r="E43" s="83"/>
      <c r="F43" s="83"/>
      <c r="G43" s="83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2">
        <f t="shared" si="0"/>
        <v>0</v>
      </c>
      <c r="U43" s="90"/>
    </row>
    <row r="44" spans="1:21" s="15" customFormat="1">
      <c r="A44" s="159"/>
      <c r="B44" s="152" t="s">
        <v>308</v>
      </c>
      <c r="C44" s="48" t="s">
        <v>50</v>
      </c>
      <c r="D44" s="83"/>
      <c r="E44" s="83"/>
      <c r="F44" s="83"/>
      <c r="G44" s="83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2">
        <f t="shared" si="0"/>
        <v>0</v>
      </c>
      <c r="U44" s="90"/>
    </row>
    <row r="45" spans="1:21" s="15" customFormat="1">
      <c r="A45" s="159"/>
      <c r="B45" s="152"/>
      <c r="C45" s="48" t="s">
        <v>309</v>
      </c>
      <c r="D45" s="83"/>
      <c r="E45" s="83"/>
      <c r="F45" s="83"/>
      <c r="G45" s="83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2">
        <f t="shared" si="0"/>
        <v>0</v>
      </c>
      <c r="U45" s="90"/>
    </row>
    <row r="46" spans="1:21" s="15" customFormat="1" ht="25.5">
      <c r="A46" s="159"/>
      <c r="B46" s="65" t="s">
        <v>310</v>
      </c>
      <c r="C46" s="48" t="s">
        <v>52</v>
      </c>
      <c r="D46" s="83"/>
      <c r="E46" s="83"/>
      <c r="F46" s="83"/>
      <c r="G46" s="83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2">
        <f t="shared" si="0"/>
        <v>0</v>
      </c>
      <c r="U46" s="90"/>
    </row>
    <row r="47" spans="1:21" s="15" customFormat="1" ht="25.5">
      <c r="A47" s="159"/>
      <c r="B47" s="65" t="s">
        <v>311</v>
      </c>
      <c r="C47" s="48" t="s">
        <v>53</v>
      </c>
      <c r="D47" s="83"/>
      <c r="E47" s="83"/>
      <c r="F47" s="83"/>
      <c r="G47" s="83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2">
        <f t="shared" si="0"/>
        <v>0</v>
      </c>
      <c r="U47" s="90"/>
    </row>
    <row r="48" spans="1:21" s="15" customFormat="1">
      <c r="A48" s="159"/>
      <c r="B48" s="65" t="s">
        <v>312</v>
      </c>
      <c r="C48" s="48" t="s">
        <v>55</v>
      </c>
      <c r="D48" s="83"/>
      <c r="E48" s="83"/>
      <c r="F48" s="83"/>
      <c r="G48" s="83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2">
        <f t="shared" si="0"/>
        <v>0</v>
      </c>
      <c r="U48" s="90"/>
    </row>
    <row r="49" spans="1:21" s="15" customFormat="1" ht="14.25" customHeight="1">
      <c r="A49" s="160" t="s">
        <v>313</v>
      </c>
      <c r="B49" s="157" t="s">
        <v>314</v>
      </c>
      <c r="C49" s="48" t="s">
        <v>56</v>
      </c>
      <c r="D49" s="83"/>
      <c r="E49" s="83"/>
      <c r="F49" s="83"/>
      <c r="G49" s="83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2">
        <f t="shared" si="0"/>
        <v>0</v>
      </c>
      <c r="U49" s="90"/>
    </row>
    <row r="50" spans="1:21" s="15" customFormat="1">
      <c r="A50" s="160"/>
      <c r="B50" s="157"/>
      <c r="C50" s="48" t="s">
        <v>57</v>
      </c>
      <c r="D50" s="83"/>
      <c r="E50" s="83"/>
      <c r="F50" s="83"/>
      <c r="G50" s="83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2">
        <f t="shared" si="0"/>
        <v>0</v>
      </c>
      <c r="U50" s="90"/>
    </row>
    <row r="51" spans="1:21" s="15" customFormat="1">
      <c r="A51" s="160"/>
      <c r="B51" s="157"/>
      <c r="C51" s="48" t="s">
        <v>16</v>
      </c>
      <c r="D51" s="83"/>
      <c r="E51" s="83"/>
      <c r="F51" s="83"/>
      <c r="G51" s="83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2">
        <f t="shared" si="0"/>
        <v>0</v>
      </c>
      <c r="U51" s="90"/>
    </row>
    <row r="52" spans="1:21" s="15" customFormat="1" ht="14.25" customHeight="1">
      <c r="A52" s="160"/>
      <c r="B52" s="152" t="s">
        <v>315</v>
      </c>
      <c r="C52" s="48" t="s">
        <v>59</v>
      </c>
      <c r="D52" s="83"/>
      <c r="E52" s="83"/>
      <c r="F52" s="83"/>
      <c r="G52" s="83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2">
        <f t="shared" si="0"/>
        <v>0</v>
      </c>
      <c r="U52" s="90"/>
    </row>
    <row r="53" spans="1:21" s="15" customFormat="1" ht="25.5">
      <c r="A53" s="160"/>
      <c r="B53" s="152"/>
      <c r="C53" s="48" t="s">
        <v>60</v>
      </c>
      <c r="D53" s="83"/>
      <c r="E53" s="83"/>
      <c r="F53" s="83"/>
      <c r="G53" s="83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2">
        <f t="shared" si="0"/>
        <v>0</v>
      </c>
      <c r="U53" s="90"/>
    </row>
    <row r="54" spans="1:21" s="15" customFormat="1">
      <c r="A54" s="160"/>
      <c r="B54" s="152"/>
      <c r="C54" s="48" t="s">
        <v>16</v>
      </c>
      <c r="D54" s="83"/>
      <c r="E54" s="83"/>
      <c r="F54" s="83"/>
      <c r="G54" s="83"/>
      <c r="H54" s="111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2">
        <f t="shared" si="0"/>
        <v>0</v>
      </c>
      <c r="U54" s="90"/>
    </row>
    <row r="55" spans="1:21" s="15" customFormat="1">
      <c r="A55" s="160"/>
      <c r="B55" s="64" t="s">
        <v>316</v>
      </c>
      <c r="C55" s="48" t="s">
        <v>62</v>
      </c>
      <c r="D55" s="83"/>
      <c r="E55" s="83"/>
      <c r="F55" s="83"/>
      <c r="G55" s="83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2">
        <f t="shared" si="0"/>
        <v>0</v>
      </c>
      <c r="U55" s="90"/>
    </row>
    <row r="56" spans="1:21" s="15" customFormat="1">
      <c r="A56" s="160"/>
      <c r="B56" s="64" t="s">
        <v>359</v>
      </c>
      <c r="C56" s="48" t="s">
        <v>63</v>
      </c>
      <c r="D56" s="83"/>
      <c r="E56" s="83"/>
      <c r="F56" s="83"/>
      <c r="G56" s="83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2">
        <f t="shared" si="0"/>
        <v>0</v>
      </c>
      <c r="U56" s="90"/>
    </row>
    <row r="57" spans="1:21" s="15" customFormat="1" ht="14.25" customHeight="1">
      <c r="A57" s="161" t="s">
        <v>360</v>
      </c>
      <c r="B57" s="65" t="s">
        <v>361</v>
      </c>
      <c r="C57" s="48" t="s">
        <v>66</v>
      </c>
      <c r="D57" s="83"/>
      <c r="E57" s="83"/>
      <c r="F57" s="83"/>
      <c r="G57" s="83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2">
        <f t="shared" si="0"/>
        <v>0</v>
      </c>
      <c r="U57" s="90"/>
    </row>
    <row r="58" spans="1:21" s="15" customFormat="1" ht="25.5">
      <c r="A58" s="161"/>
      <c r="B58" s="64" t="s">
        <v>362</v>
      </c>
      <c r="C58" s="48" t="s">
        <v>67</v>
      </c>
      <c r="D58" s="83"/>
      <c r="E58" s="83"/>
      <c r="F58" s="83"/>
      <c r="G58" s="83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2">
        <f t="shared" si="0"/>
        <v>0</v>
      </c>
      <c r="U58" s="90"/>
    </row>
    <row r="59" spans="1:21" s="15" customFormat="1">
      <c r="A59" s="161"/>
      <c r="B59" s="157" t="s">
        <v>363</v>
      </c>
      <c r="C59" s="48" t="s">
        <v>68</v>
      </c>
      <c r="D59" s="83"/>
      <c r="E59" s="83"/>
      <c r="F59" s="83"/>
      <c r="G59" s="83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2">
        <f t="shared" si="0"/>
        <v>0</v>
      </c>
      <c r="U59" s="90"/>
    </row>
    <row r="60" spans="1:21" s="15" customFormat="1">
      <c r="A60" s="161"/>
      <c r="B60" s="157"/>
      <c r="C60" s="48" t="s">
        <v>16</v>
      </c>
      <c r="D60" s="83"/>
      <c r="E60" s="83"/>
      <c r="F60" s="83"/>
      <c r="G60" s="83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2">
        <f t="shared" si="0"/>
        <v>0</v>
      </c>
      <c r="U60" s="90"/>
    </row>
    <row r="61" spans="1:21" s="15" customFormat="1" ht="25.5">
      <c r="A61" s="161"/>
      <c r="B61" s="64" t="s">
        <v>364</v>
      </c>
      <c r="C61" s="48" t="s">
        <v>69</v>
      </c>
      <c r="D61" s="83"/>
      <c r="E61" s="83"/>
      <c r="F61" s="83"/>
      <c r="G61" s="83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2">
        <f t="shared" si="0"/>
        <v>0</v>
      </c>
      <c r="U61" s="90"/>
    </row>
    <row r="62" spans="1:21" s="15" customFormat="1" ht="25.5">
      <c r="A62" s="161"/>
      <c r="B62" s="65" t="s">
        <v>365</v>
      </c>
      <c r="C62" s="48" t="s">
        <v>71</v>
      </c>
      <c r="D62" s="83"/>
      <c r="E62" s="83"/>
      <c r="F62" s="83"/>
      <c r="G62" s="83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2">
        <f t="shared" si="0"/>
        <v>0</v>
      </c>
      <c r="U62" s="90"/>
    </row>
    <row r="63" spans="1:21" s="15" customFormat="1" ht="14.25" customHeight="1">
      <c r="A63" s="156" t="s">
        <v>366</v>
      </c>
      <c r="B63" s="47" t="s">
        <v>367</v>
      </c>
      <c r="C63" s="48" t="s">
        <v>74</v>
      </c>
      <c r="D63" s="83"/>
      <c r="E63" s="83"/>
      <c r="F63" s="83"/>
      <c r="G63" s="83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2">
        <f t="shared" si="0"/>
        <v>0</v>
      </c>
      <c r="U63" s="90"/>
    </row>
    <row r="64" spans="1:21" s="15" customFormat="1">
      <c r="A64" s="156"/>
      <c r="B64" s="47" t="s">
        <v>368</v>
      </c>
      <c r="C64" s="48" t="s">
        <v>75</v>
      </c>
      <c r="D64" s="83"/>
      <c r="E64" s="83"/>
      <c r="F64" s="83"/>
      <c r="G64" s="83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2">
        <f t="shared" si="0"/>
        <v>0</v>
      </c>
      <c r="U64" s="90"/>
    </row>
    <row r="65" spans="1:21" s="15" customFormat="1">
      <c r="A65" s="156"/>
      <c r="B65" s="47" t="s">
        <v>369</v>
      </c>
      <c r="C65" s="48" t="s">
        <v>76</v>
      </c>
      <c r="D65" s="83"/>
      <c r="E65" s="83"/>
      <c r="F65" s="83"/>
      <c r="G65" s="83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2">
        <f t="shared" si="0"/>
        <v>0</v>
      </c>
      <c r="U65" s="90"/>
    </row>
    <row r="66" spans="1:21" s="15" customFormat="1" ht="25.5">
      <c r="A66" s="156"/>
      <c r="B66" s="47" t="s">
        <v>370</v>
      </c>
      <c r="C66" s="48" t="s">
        <v>78</v>
      </c>
      <c r="D66" s="83"/>
      <c r="E66" s="83"/>
      <c r="F66" s="83"/>
      <c r="G66" s="83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2">
        <f t="shared" si="0"/>
        <v>0</v>
      </c>
      <c r="U66" s="90"/>
    </row>
    <row r="67" spans="1:21" s="15" customFormat="1">
      <c r="A67" s="156"/>
      <c r="B67" s="47" t="s">
        <v>371</v>
      </c>
      <c r="C67" s="48" t="s">
        <v>79</v>
      </c>
      <c r="D67" s="83"/>
      <c r="E67" s="83"/>
      <c r="F67" s="83"/>
      <c r="G67" s="83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2">
        <f t="shared" si="0"/>
        <v>0</v>
      </c>
      <c r="U67" s="90"/>
    </row>
    <row r="68" spans="1:21" s="15" customFormat="1">
      <c r="A68" s="156"/>
      <c r="B68" s="157" t="s">
        <v>372</v>
      </c>
      <c r="C68" s="48" t="s">
        <v>81</v>
      </c>
      <c r="D68" s="83"/>
      <c r="E68" s="83"/>
      <c r="F68" s="83"/>
      <c r="G68" s="83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2">
        <f t="shared" si="0"/>
        <v>0</v>
      </c>
      <c r="U68" s="90"/>
    </row>
    <row r="69" spans="1:21" s="15" customFormat="1">
      <c r="A69" s="156"/>
      <c r="B69" s="157"/>
      <c r="C69" s="48" t="s">
        <v>82</v>
      </c>
      <c r="D69" s="83"/>
      <c r="E69" s="83"/>
      <c r="F69" s="83"/>
      <c r="G69" s="83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2">
        <f t="shared" si="0"/>
        <v>0</v>
      </c>
      <c r="U69" s="90"/>
    </row>
    <row r="70" spans="1:21" s="15" customFormat="1">
      <c r="A70" s="156"/>
      <c r="B70" s="64" t="s">
        <v>373</v>
      </c>
      <c r="C70" s="48" t="s">
        <v>84</v>
      </c>
      <c r="D70" s="83"/>
      <c r="E70" s="83"/>
      <c r="F70" s="83"/>
      <c r="G70" s="83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2">
        <f t="shared" si="0"/>
        <v>0</v>
      </c>
      <c r="U70" s="90"/>
    </row>
    <row r="71" spans="1:21" s="15" customFormat="1" ht="25.5">
      <c r="A71" s="156"/>
      <c r="B71" s="64" t="s">
        <v>374</v>
      </c>
      <c r="C71" s="48" t="s">
        <v>85</v>
      </c>
      <c r="D71" s="83"/>
      <c r="E71" s="83"/>
      <c r="F71" s="83"/>
      <c r="G71" s="83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2">
        <f t="shared" ref="T71:T93" si="1">SUM(H71:S71)</f>
        <v>0</v>
      </c>
      <c r="U71" s="90"/>
    </row>
    <row r="72" spans="1:21" s="15" customFormat="1" ht="25.5">
      <c r="A72" s="156"/>
      <c r="B72" s="64" t="s">
        <v>375</v>
      </c>
      <c r="C72" s="48" t="s">
        <v>86</v>
      </c>
      <c r="D72" s="83"/>
      <c r="E72" s="83"/>
      <c r="F72" s="83"/>
      <c r="G72" s="83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2">
        <f t="shared" si="1"/>
        <v>0</v>
      </c>
      <c r="U72" s="90"/>
    </row>
    <row r="73" spans="1:21" s="15" customFormat="1">
      <c r="A73" s="156"/>
      <c r="B73" s="157" t="s">
        <v>376</v>
      </c>
      <c r="C73" s="48" t="s">
        <v>88</v>
      </c>
      <c r="D73" s="83"/>
      <c r="E73" s="83"/>
      <c r="F73" s="83"/>
      <c r="G73" s="83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2">
        <f t="shared" si="1"/>
        <v>0</v>
      </c>
      <c r="U73" s="90"/>
    </row>
    <row r="74" spans="1:21" s="15" customFormat="1">
      <c r="A74" s="156"/>
      <c r="B74" s="157"/>
      <c r="C74" s="50" t="s">
        <v>89</v>
      </c>
      <c r="D74" s="83"/>
      <c r="E74" s="83"/>
      <c r="F74" s="83"/>
      <c r="G74" s="83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2">
        <f t="shared" si="1"/>
        <v>0</v>
      </c>
      <c r="U74" s="90"/>
    </row>
    <row r="75" spans="1:21" s="15" customFormat="1" ht="25.5">
      <c r="A75" s="156"/>
      <c r="B75" s="64" t="s">
        <v>377</v>
      </c>
      <c r="C75" s="48" t="s">
        <v>91</v>
      </c>
      <c r="D75" s="83"/>
      <c r="E75" s="83"/>
      <c r="F75" s="83"/>
      <c r="G75" s="83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2">
        <f t="shared" si="1"/>
        <v>0</v>
      </c>
      <c r="U75" s="90"/>
    </row>
    <row r="76" spans="1:21" s="15" customFormat="1" ht="14.25" customHeight="1">
      <c r="A76" s="151" t="s">
        <v>378</v>
      </c>
      <c r="B76" s="65" t="s">
        <v>379</v>
      </c>
      <c r="C76" s="48" t="s">
        <v>93</v>
      </c>
      <c r="D76" s="83"/>
      <c r="E76" s="83"/>
      <c r="F76" s="83"/>
      <c r="G76" s="83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2">
        <f t="shared" si="1"/>
        <v>0</v>
      </c>
      <c r="U76" s="90"/>
    </row>
    <row r="77" spans="1:21" s="15" customFormat="1">
      <c r="A77" s="151"/>
      <c r="B77" s="152" t="s">
        <v>380</v>
      </c>
      <c r="C77" s="48" t="s">
        <v>95</v>
      </c>
      <c r="D77" s="83"/>
      <c r="E77" s="83"/>
      <c r="F77" s="83"/>
      <c r="G77" s="83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2">
        <f t="shared" si="1"/>
        <v>0</v>
      </c>
      <c r="U77" s="90"/>
    </row>
    <row r="78" spans="1:21" s="15" customFormat="1">
      <c r="A78" s="151"/>
      <c r="B78" s="152"/>
      <c r="C78" s="50" t="s">
        <v>96</v>
      </c>
      <c r="D78" s="83"/>
      <c r="E78" s="83"/>
      <c r="F78" s="83"/>
      <c r="G78" s="83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2">
        <f t="shared" si="1"/>
        <v>0</v>
      </c>
      <c r="U78" s="90"/>
    </row>
    <row r="79" spans="1:21" s="15" customFormat="1">
      <c r="A79" s="151"/>
      <c r="B79" s="65" t="s">
        <v>381</v>
      </c>
      <c r="C79" s="48" t="s">
        <v>97</v>
      </c>
      <c r="D79" s="83"/>
      <c r="E79" s="83"/>
      <c r="F79" s="83"/>
      <c r="G79" s="83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2">
        <f t="shared" si="1"/>
        <v>0</v>
      </c>
      <c r="U79" s="90"/>
    </row>
    <row r="80" spans="1:21" s="15" customFormat="1" ht="14.25" customHeight="1">
      <c r="A80" s="153" t="s">
        <v>382</v>
      </c>
      <c r="B80" s="65" t="s">
        <v>383</v>
      </c>
      <c r="C80" s="48" t="s">
        <v>100</v>
      </c>
      <c r="D80" s="83"/>
      <c r="E80" s="83"/>
      <c r="F80" s="83"/>
      <c r="G80" s="83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2">
        <f t="shared" si="1"/>
        <v>0</v>
      </c>
      <c r="U80" s="90"/>
    </row>
    <row r="81" spans="1:29" s="15" customFormat="1" ht="17.25" customHeight="1">
      <c r="A81" s="153"/>
      <c r="B81" s="65" t="s">
        <v>384</v>
      </c>
      <c r="C81" s="45" t="s">
        <v>101</v>
      </c>
      <c r="D81" s="83"/>
      <c r="E81" s="83"/>
      <c r="F81" s="83"/>
      <c r="G81" s="83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2">
        <f t="shared" si="1"/>
        <v>0</v>
      </c>
      <c r="U81" s="90"/>
    </row>
    <row r="82" spans="1:29" s="15" customFormat="1" ht="17.25" customHeight="1">
      <c r="A82" s="153"/>
      <c r="B82" s="152" t="s">
        <v>385</v>
      </c>
      <c r="C82" s="45" t="s">
        <v>103</v>
      </c>
      <c r="D82" s="83"/>
      <c r="E82" s="83"/>
      <c r="F82" s="83"/>
      <c r="G82" s="83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2">
        <f t="shared" si="1"/>
        <v>0</v>
      </c>
      <c r="U82" s="90"/>
    </row>
    <row r="83" spans="1:29" s="15" customFormat="1" ht="17.25" customHeight="1">
      <c r="A83" s="153"/>
      <c r="B83" s="152"/>
      <c r="C83" s="45" t="s">
        <v>104</v>
      </c>
      <c r="D83" s="83"/>
      <c r="E83" s="83"/>
      <c r="F83" s="83"/>
      <c r="G83" s="83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2">
        <f t="shared" si="1"/>
        <v>0</v>
      </c>
      <c r="U83" s="90"/>
    </row>
    <row r="84" spans="1:29" s="15" customFormat="1" ht="17.25" customHeight="1">
      <c r="A84" s="153"/>
      <c r="B84" s="152"/>
      <c r="C84" s="45" t="s">
        <v>105</v>
      </c>
      <c r="D84" s="83"/>
      <c r="E84" s="83"/>
      <c r="F84" s="83"/>
      <c r="G84" s="83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2">
        <f t="shared" si="1"/>
        <v>0</v>
      </c>
      <c r="U84" s="90"/>
    </row>
    <row r="85" spans="1:29" s="15" customFormat="1" ht="17.25" customHeight="1">
      <c r="A85" s="153"/>
      <c r="B85" s="65" t="s">
        <v>386</v>
      </c>
      <c r="C85" s="48" t="s">
        <v>107</v>
      </c>
      <c r="D85" s="83"/>
      <c r="E85" s="83"/>
      <c r="F85" s="83"/>
      <c r="G85" s="83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2">
        <f t="shared" si="1"/>
        <v>0</v>
      </c>
      <c r="U85" s="90"/>
    </row>
    <row r="86" spans="1:29" s="15" customFormat="1" ht="17.25" customHeight="1">
      <c r="A86" s="154" t="s">
        <v>387</v>
      </c>
      <c r="B86" s="65" t="s">
        <v>388</v>
      </c>
      <c r="C86" s="48" t="s">
        <v>110</v>
      </c>
      <c r="D86" s="83"/>
      <c r="E86" s="83"/>
      <c r="F86" s="83"/>
      <c r="G86" s="83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2">
        <f t="shared" si="1"/>
        <v>0</v>
      </c>
      <c r="U86" s="90"/>
    </row>
    <row r="87" spans="1:29" s="15" customFormat="1" ht="17.25" customHeight="1">
      <c r="A87" s="154"/>
      <c r="B87" s="65" t="s">
        <v>389</v>
      </c>
      <c r="C87" s="48" t="s">
        <v>112</v>
      </c>
      <c r="D87" s="83"/>
      <c r="E87" s="83"/>
      <c r="F87" s="83"/>
      <c r="G87" s="83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2">
        <f t="shared" si="1"/>
        <v>0</v>
      </c>
      <c r="U87" s="90"/>
    </row>
    <row r="88" spans="1:29" s="15" customFormat="1" ht="17.25" customHeight="1">
      <c r="A88" s="154"/>
      <c r="B88" s="65" t="s">
        <v>390</v>
      </c>
      <c r="C88" s="48" t="s">
        <v>114</v>
      </c>
      <c r="D88" s="83"/>
      <c r="E88" s="83"/>
      <c r="F88" s="83"/>
      <c r="G88" s="83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2">
        <f t="shared" si="1"/>
        <v>0</v>
      </c>
      <c r="U88" s="90"/>
    </row>
    <row r="89" spans="1:29" s="15" customFormat="1" ht="17.25" customHeight="1">
      <c r="A89" s="154"/>
      <c r="B89" s="65" t="s">
        <v>391</v>
      </c>
      <c r="C89" s="48" t="s">
        <v>115</v>
      </c>
      <c r="D89" s="83"/>
      <c r="E89" s="83"/>
      <c r="F89" s="83"/>
      <c r="G89" s="83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2">
        <f t="shared" si="1"/>
        <v>0</v>
      </c>
      <c r="U89" s="90"/>
    </row>
    <row r="90" spans="1:29" s="15" customFormat="1" ht="17.25" customHeight="1">
      <c r="A90" s="155" t="s">
        <v>275</v>
      </c>
      <c r="B90" s="65" t="s">
        <v>392</v>
      </c>
      <c r="C90" s="48" t="s">
        <v>117</v>
      </c>
      <c r="D90" s="83"/>
      <c r="E90" s="83"/>
      <c r="F90" s="83"/>
      <c r="G90" s="83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2">
        <f t="shared" si="1"/>
        <v>0</v>
      </c>
      <c r="U90" s="90"/>
    </row>
    <row r="91" spans="1:29" s="15" customFormat="1" ht="17.25" customHeight="1">
      <c r="A91" s="155"/>
      <c r="B91" s="65" t="s">
        <v>393</v>
      </c>
      <c r="C91" s="48" t="s">
        <v>393</v>
      </c>
      <c r="D91" s="83"/>
      <c r="E91" s="83"/>
      <c r="F91" s="83"/>
      <c r="G91" s="83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2">
        <f t="shared" si="1"/>
        <v>0</v>
      </c>
      <c r="U91" s="90"/>
    </row>
    <row r="92" spans="1:29" s="15" customFormat="1" ht="17.25" customHeight="1">
      <c r="A92" s="155"/>
      <c r="B92" s="65" t="s">
        <v>394</v>
      </c>
      <c r="C92" s="48" t="s">
        <v>16</v>
      </c>
      <c r="D92" s="83"/>
      <c r="E92" s="83"/>
      <c r="F92" s="83"/>
      <c r="G92" s="83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2">
        <f t="shared" si="1"/>
        <v>0</v>
      </c>
      <c r="U92" s="90"/>
    </row>
    <row r="93" spans="1:29" s="34" customFormat="1" ht="15" customHeight="1">
      <c r="A93" s="208" t="s">
        <v>395</v>
      </c>
      <c r="B93" s="209"/>
      <c r="C93" s="210"/>
      <c r="D93" s="91"/>
      <c r="E93" s="91"/>
      <c r="F93" s="91"/>
      <c r="G93" s="91"/>
      <c r="H93" s="112">
        <f>SUM(H6:H92)</f>
        <v>0</v>
      </c>
      <c r="I93" s="112">
        <f t="shared" ref="I93:S93" si="2">SUM(I6:I92)</f>
        <v>0</v>
      </c>
      <c r="J93" s="112">
        <f t="shared" si="2"/>
        <v>0</v>
      </c>
      <c r="K93" s="112">
        <f t="shared" si="2"/>
        <v>0</v>
      </c>
      <c r="L93" s="112">
        <f t="shared" si="2"/>
        <v>0</v>
      </c>
      <c r="M93" s="112">
        <f t="shared" si="2"/>
        <v>0</v>
      </c>
      <c r="N93" s="112">
        <f t="shared" si="2"/>
        <v>0</v>
      </c>
      <c r="O93" s="112">
        <f t="shared" si="2"/>
        <v>0</v>
      </c>
      <c r="P93" s="112">
        <f t="shared" si="2"/>
        <v>0</v>
      </c>
      <c r="Q93" s="112">
        <f t="shared" si="2"/>
        <v>0</v>
      </c>
      <c r="R93" s="112">
        <f t="shared" si="2"/>
        <v>0</v>
      </c>
      <c r="S93" s="112">
        <f t="shared" si="2"/>
        <v>0</v>
      </c>
      <c r="T93" s="112">
        <f t="shared" si="1"/>
        <v>0</v>
      </c>
      <c r="U93" s="90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05" t="s">
        <v>400</v>
      </c>
      <c r="B94" s="206"/>
      <c r="C94" s="207"/>
      <c r="D94" s="83"/>
      <c r="E94" s="83"/>
      <c r="F94" s="83"/>
      <c r="G94" s="83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2"/>
      <c r="U94" s="90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05" t="s">
        <v>401</v>
      </c>
      <c r="B95" s="206"/>
      <c r="C95" s="207"/>
      <c r="D95" s="83"/>
      <c r="E95" s="83"/>
      <c r="F95" s="83"/>
      <c r="G95" s="83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112"/>
      <c r="U95" s="90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05" t="s">
        <v>396</v>
      </c>
      <c r="B96" s="206"/>
      <c r="C96" s="207"/>
      <c r="D96" s="83"/>
      <c r="E96" s="83"/>
      <c r="F96" s="83"/>
      <c r="G96" s="83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2"/>
      <c r="U96" s="90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05" t="s">
        <v>397</v>
      </c>
      <c r="B97" s="206"/>
      <c r="C97" s="207"/>
      <c r="D97" s="83"/>
      <c r="E97" s="91"/>
      <c r="F97" s="83"/>
      <c r="G97" s="91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38"/>
    </row>
    <row r="98" spans="1:21" s="32" customFormat="1" ht="15.75">
      <c r="A98" s="172" t="s">
        <v>239</v>
      </c>
      <c r="B98" s="172"/>
      <c r="C98" s="172"/>
      <c r="D98" s="83"/>
      <c r="E98" s="91"/>
      <c r="F98" s="83"/>
      <c r="G98" s="91"/>
      <c r="H98" s="112"/>
      <c r="I98" s="112"/>
      <c r="J98" s="112"/>
      <c r="K98" s="112"/>
      <c r="L98" s="112"/>
      <c r="M98" s="112"/>
      <c r="N98" s="37"/>
      <c r="O98" s="116"/>
      <c r="P98" s="116"/>
      <c r="Q98" s="116"/>
      <c r="R98" s="116"/>
      <c r="S98" s="116"/>
      <c r="T98" s="112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0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封面</vt:lpstr>
      <vt:lpstr>目录</vt:lpstr>
      <vt:lpstr>中硝总体费用</vt:lpstr>
      <vt:lpstr>制造费用明细表</vt:lpstr>
      <vt:lpstr>2020实际制造费用</vt:lpstr>
      <vt:lpstr>2018预算制造费用</vt:lpstr>
      <vt:lpstr>管理费用明细表</vt:lpstr>
      <vt:lpstr>2020实际管理费用</vt:lpstr>
      <vt:lpstr>2018预算管理费用</vt:lpstr>
      <vt:lpstr>营业费用明细表</vt:lpstr>
      <vt:lpstr>2020实际研发费用</vt:lpstr>
      <vt:lpstr>2020实际营业费用</vt:lpstr>
      <vt:lpstr>2018预算营业费用</vt:lpstr>
      <vt:lpstr>研发费用明细表 </vt:lpstr>
      <vt:lpstr>2018实际研发费用 </vt:lpstr>
      <vt:lpstr>2018预算研发费用 </vt:lpstr>
      <vt:lpstr>财务费用明细表</vt:lpstr>
      <vt:lpstr>2020实际财务费用</vt:lpstr>
      <vt:lpstr>2018预算财务费用 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2020-05-08T05:56:19Z</dcterms:modified>
</cp:coreProperties>
</file>