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35" yWindow="3900" windowWidth="15480" windowHeight="4905" tabRatio="891" activeTab="7"/>
  </bookViews>
  <sheets>
    <sheet name="封面" sheetId="1" r:id="rId1"/>
    <sheet name="目录" sheetId="2" state="hidden" r:id="rId2"/>
    <sheet name="制造费用明细表" sheetId="4" state="hidden" r:id="rId3"/>
    <sheet name="2019预算制造费用" sheetId="6" state="hidden" r:id="rId4"/>
    <sheet name="2018制造费用" sheetId="7" state="hidden" r:id="rId5"/>
    <sheet name="管理费用明细表" sheetId="8" state="hidden" r:id="rId6"/>
    <sheet name="总体费用" sheetId="31" r:id="rId7"/>
    <sheet name="2020实际制造费用" sheetId="30" r:id="rId8"/>
    <sheet name="2020实际管理费用" sheetId="25" r:id="rId9"/>
    <sheet name="2019预算管理费用" sheetId="10" state="hidden" r:id="rId10"/>
    <sheet name="2018管理费用" sheetId="11" state="hidden" r:id="rId11"/>
    <sheet name="营业费用明细表" sheetId="12" state="hidden" r:id="rId12"/>
    <sheet name="2020实际营业费用" sheetId="26" r:id="rId13"/>
    <sheet name="2019预算营业费用" sheetId="14" state="hidden" r:id="rId14"/>
    <sheet name="2018营业费用" sheetId="15" state="hidden" r:id="rId15"/>
    <sheet name="研发费用明细表 " sheetId="16" state="hidden" r:id="rId16"/>
    <sheet name="2020实际研发费用" sheetId="27" r:id="rId17"/>
    <sheet name="2019预算研发费用 " sheetId="18" state="hidden" r:id="rId18"/>
    <sheet name="2018研发费用 " sheetId="19" state="hidden" r:id="rId19"/>
    <sheet name="财务费用明细表" sheetId="20" state="hidden" r:id="rId20"/>
    <sheet name="2020实际财务费用" sheetId="21" r:id="rId21"/>
    <sheet name="2019预算财务费用 " sheetId="22" state="hidden" r:id="rId22"/>
    <sheet name="2018财务费用 " sheetId="23" state="hidden" r:id="rId23"/>
  </sheets>
  <externalReferences>
    <externalReference r:id="rId24"/>
    <externalReference r:id="rId25"/>
  </externalReferences>
  <definedNames>
    <definedName name="_xlnm._FilterDatabase" localSheetId="20" hidden="1">'2020实际财务费用'!$A$5:$S$12</definedName>
    <definedName name="_xlnm._FilterDatabase" localSheetId="8" hidden="1">'2020实际管理费用'!$A$5:$AB$97</definedName>
    <definedName name="_xlnm._FilterDatabase" localSheetId="16" hidden="1">'2020实际研发费用'!$A$5:$AB$97</definedName>
    <definedName name="_xlnm._FilterDatabase" localSheetId="12" hidden="1">'2020实际营业费用'!$A$5:$AB$100</definedName>
    <definedName name="_xlnm._FilterDatabase" localSheetId="7" hidden="1">'2020实际制造费用'!$A$5:$AB$97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5" hidden="1">管理费用明细表!$A$5:$Q$98</definedName>
    <definedName name="_xlnm._FilterDatabase" localSheetId="1" hidden="1">目录!$A$2:$D$13</definedName>
    <definedName name="_xlnm._FilterDatabase" localSheetId="15" hidden="1">'研发费用明细表 '!$A$5:$Q$97</definedName>
    <definedName name="_xlnm._FilterDatabase" localSheetId="11" hidden="1">营业费用明细表!$B$5:$P$104</definedName>
    <definedName name="_xlnm._FilterDatabase" localSheetId="2" hidden="1">制造费用明细表!$A$5:$Q$98</definedName>
    <definedName name="_xlnm._FilterDatabase" localSheetId="6" hidden="1">总体费用!$A$5:$AB$93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localSheetId="8" hidden="1">[1]年前十大!#REF!</definedName>
    <definedName name="_xlnm.Database" localSheetId="16" hidden="1">[1]年前十大!#REF!</definedName>
    <definedName name="_xlnm.Database" localSheetId="12" hidden="1">[1]年前十大!#REF!</definedName>
    <definedName name="_xlnm.Database" localSheetId="7" hidden="1">[1]年前十大!#REF!</definedName>
    <definedName name="_xlnm.Database" localSheetId="6" hidden="1">[1]年前十大!#REF!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8" hidden="1">'2020实际管理费用'!$A$5:$P$97</definedName>
    <definedName name="Z_05CA8646_3C6D_44FC_B74F_CA9AF5DA40B7_.wvu.FilterData" localSheetId="16" hidden="1">'2020实际研发费用'!$A$5:$P$97</definedName>
    <definedName name="Z_05CA8646_3C6D_44FC_B74F_CA9AF5DA40B7_.wvu.FilterData" localSheetId="12" hidden="1">'2020实际营业费用'!$A$5:$P$100</definedName>
    <definedName name="Z_05CA8646_3C6D_44FC_B74F_CA9AF5DA40B7_.wvu.FilterData" localSheetId="7" hidden="1">'2020实际制造费用'!$A$5:$P$97</definedName>
    <definedName name="Z_05CA8646_3C6D_44FC_B74F_CA9AF5DA40B7_.wvu.FilterData" localSheetId="6" hidden="1">总体费用!$A$5:$P$93</definedName>
    <definedName name="Z_073769F0_25B6_4C09_9F61_686B0CEB78E2_.wvu.FilterData" localSheetId="8" hidden="1">'2020实际管理费用'!$A$5:$T$5</definedName>
    <definedName name="Z_073769F0_25B6_4C09_9F61_686B0CEB78E2_.wvu.FilterData" localSheetId="16" hidden="1">'2020实际研发费用'!$A$5:$T$5</definedName>
    <definedName name="Z_073769F0_25B6_4C09_9F61_686B0CEB78E2_.wvu.FilterData" localSheetId="12" hidden="1">'2020实际营业费用'!$A$5:$T$5</definedName>
    <definedName name="Z_073769F0_25B6_4C09_9F61_686B0CEB78E2_.wvu.FilterData" localSheetId="7" hidden="1">'2020实际制造费用'!$A$5:$T$5</definedName>
    <definedName name="Z_073769F0_25B6_4C09_9F61_686B0CEB78E2_.wvu.FilterData" localSheetId="6" hidden="1">总体费用!$A$5:$T$5</definedName>
    <definedName name="Z_20DEA1C3_F870_4325_A947_DF01307179C4_.wvu.FilterData" localSheetId="8" hidden="1">'2020实际管理费用'!$A$5:$T$5</definedName>
    <definedName name="Z_20DEA1C3_F870_4325_A947_DF01307179C4_.wvu.FilterData" localSheetId="16" hidden="1">'2020实际研发费用'!$A$5:$T$5</definedName>
    <definedName name="Z_20DEA1C3_F870_4325_A947_DF01307179C4_.wvu.FilterData" localSheetId="12" hidden="1">'2020实际营业费用'!$A$5:$T$5</definedName>
    <definedName name="Z_20DEA1C3_F870_4325_A947_DF01307179C4_.wvu.FilterData" localSheetId="7" hidden="1">'2020实际制造费用'!$A$5:$T$5</definedName>
    <definedName name="Z_20DEA1C3_F870_4325_A947_DF01307179C4_.wvu.FilterData" localSheetId="6" hidden="1">总体费用!$A$5:$T$5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'2020实际管理费用'!$A$5:$P$97</definedName>
    <definedName name="Z_283BA4F8_5E06_4567_A3C1_6849354D79E5_.wvu.FilterData" localSheetId="16" hidden="1">'2020实际研发费用'!$A$5:$P$97</definedName>
    <definedName name="Z_283BA4F8_5E06_4567_A3C1_6849354D79E5_.wvu.FilterData" localSheetId="12" hidden="1">'2020实际营业费用'!$A$5:$P$100</definedName>
    <definedName name="Z_283BA4F8_5E06_4567_A3C1_6849354D79E5_.wvu.FilterData" localSheetId="7" hidden="1">'2020实际制造费用'!$A$5:$P$97</definedName>
    <definedName name="Z_283BA4F8_5E06_4567_A3C1_6849354D79E5_.wvu.FilterData" localSheetId="6" hidden="1">总体费用!$A$5:$P$93</definedName>
    <definedName name="Z_28D77D46_EB06_4AEB_9F0D_8B69FC8A564F_.wvu.FilterData" localSheetId="8" hidden="1">'2020实际管理费用'!$A$5:$P$97</definedName>
    <definedName name="Z_28D77D46_EB06_4AEB_9F0D_8B69FC8A564F_.wvu.FilterData" localSheetId="16" hidden="1">'2020实际研发费用'!$A$5:$P$97</definedName>
    <definedName name="Z_28D77D46_EB06_4AEB_9F0D_8B69FC8A564F_.wvu.FilterData" localSheetId="12" hidden="1">'2020实际营业费用'!$A$5:$P$100</definedName>
    <definedName name="Z_28D77D46_EB06_4AEB_9F0D_8B69FC8A564F_.wvu.FilterData" localSheetId="7" hidden="1">'2020实际制造费用'!$A$5:$P$97</definedName>
    <definedName name="Z_28D77D46_EB06_4AEB_9F0D_8B69FC8A564F_.wvu.FilterData" localSheetId="6" hidden="1">总体费用!$A$5:$P$93</definedName>
    <definedName name="Z_2BEAD394_976D_4730_A0A0_6B9EA477FA68_.wvu.Cols" localSheetId="22" hidden="1">'2018财务费用 '!$C:$F</definedName>
    <definedName name="Z_2BEAD394_976D_4730_A0A0_6B9EA477FA68_.wvu.Cols" localSheetId="10" hidden="1">'2018管理费用'!$D:$G</definedName>
    <definedName name="Z_2BEAD394_976D_4730_A0A0_6B9EA477FA68_.wvu.Cols" localSheetId="18" hidden="1">'2018研发费用 '!$D:$G</definedName>
    <definedName name="Z_2BEAD394_976D_4730_A0A0_6B9EA477FA68_.wvu.Cols" localSheetId="14" hidden="1">'2018营业费用'!$D:$G</definedName>
    <definedName name="Z_2BEAD394_976D_4730_A0A0_6B9EA477FA68_.wvu.Cols" localSheetId="4" hidden="1">'2018制造费用'!$D:$G</definedName>
    <definedName name="Z_2BEAD394_976D_4730_A0A0_6B9EA477FA68_.wvu.Cols" localSheetId="21" hidden="1">'2019预算财务费用 '!$C:$F</definedName>
    <definedName name="Z_2BEAD394_976D_4730_A0A0_6B9EA477FA68_.wvu.Cols" localSheetId="9" hidden="1">'2019预算管理费用'!$D:$G</definedName>
    <definedName name="Z_2BEAD394_976D_4730_A0A0_6B9EA477FA68_.wvu.Cols" localSheetId="17" hidden="1">'2019预算研发费用 '!$D:$G</definedName>
    <definedName name="Z_2BEAD394_976D_4730_A0A0_6B9EA477FA68_.wvu.Cols" localSheetId="13" hidden="1">'2019预算营业费用'!$D:$G</definedName>
    <definedName name="Z_2BEAD394_976D_4730_A0A0_6B9EA477FA68_.wvu.Cols" localSheetId="3" hidden="1">'2019预算制造费用'!$D:$G</definedName>
    <definedName name="Z_2BEAD394_976D_4730_A0A0_6B9EA477FA68_.wvu.FilterData" localSheetId="20" hidden="1">'2020实际财务费用'!$A$5:$S$12</definedName>
    <definedName name="Z_2BEAD394_976D_4730_A0A0_6B9EA477FA68_.wvu.FilterData" localSheetId="19" hidden="1">财务费用明细表!$A$5:$P$11</definedName>
    <definedName name="Z_2BEAD394_976D_4730_A0A0_6B9EA477FA68_.wvu.FilterData" localSheetId="5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5" hidden="1">'研发费用明细表 '!$A$5:$Q$95</definedName>
    <definedName name="Z_2BEAD394_976D_4730_A0A0_6B9EA477FA68_.wvu.FilterData" localSheetId="11" hidden="1">营业费用明细表!$B$5:$P$104</definedName>
    <definedName name="Z_2BEAD394_976D_4730_A0A0_6B9EA477FA68_.wvu.FilterData" localSheetId="2" hidden="1">制造费用明细表!$A$5:$Q$34</definedName>
    <definedName name="Z_32F6004C_FCD8_4606_8BB7_0BE0BE0666BF_.wvu.FilterData" localSheetId="8" hidden="1">'2020实际管理费用'!$A$5:$T$5</definedName>
    <definedName name="Z_32F6004C_FCD8_4606_8BB7_0BE0BE0666BF_.wvu.FilterData" localSheetId="16" hidden="1">'2020实际研发费用'!$A$5:$T$5</definedName>
    <definedName name="Z_32F6004C_FCD8_4606_8BB7_0BE0BE0666BF_.wvu.FilterData" localSheetId="12" hidden="1">'2020实际营业费用'!$A$5:$T$5</definedName>
    <definedName name="Z_32F6004C_FCD8_4606_8BB7_0BE0BE0666BF_.wvu.FilterData" localSheetId="7" hidden="1">'2020实际制造费用'!$A$5:$T$5</definedName>
    <definedName name="Z_32F6004C_FCD8_4606_8BB7_0BE0BE0666BF_.wvu.FilterData" localSheetId="6" hidden="1">总体费用!$A$5:$T$5</definedName>
    <definedName name="Z_35971C6B_DC11_492B_B782_2EF173FCC689_.wvu.Cols" localSheetId="22" hidden="1">'2018财务费用 '!$C:$F</definedName>
    <definedName name="Z_35971C6B_DC11_492B_B782_2EF173FCC689_.wvu.Cols" localSheetId="10" hidden="1">'2018管理费用'!$D:$G</definedName>
    <definedName name="Z_35971C6B_DC11_492B_B782_2EF173FCC689_.wvu.Cols" localSheetId="18" hidden="1">'2018研发费用 '!$D:$G</definedName>
    <definedName name="Z_35971C6B_DC11_492B_B782_2EF173FCC689_.wvu.Cols" localSheetId="14" hidden="1">'2018营业费用'!$D:$G</definedName>
    <definedName name="Z_35971C6B_DC11_492B_B782_2EF173FCC689_.wvu.Cols" localSheetId="4" hidden="1">'2018制造费用'!$D:$G</definedName>
    <definedName name="Z_35971C6B_DC11_492B_B782_2EF173FCC689_.wvu.Cols" localSheetId="21" hidden="1">'2019预算财务费用 '!$C:$F</definedName>
    <definedName name="Z_35971C6B_DC11_492B_B782_2EF173FCC689_.wvu.Cols" localSheetId="9" hidden="1">'2019预算管理费用'!$D:$G</definedName>
    <definedName name="Z_35971C6B_DC11_492B_B782_2EF173FCC689_.wvu.Cols" localSheetId="17" hidden="1">'2019预算研发费用 '!$D:$G</definedName>
    <definedName name="Z_35971C6B_DC11_492B_B782_2EF173FCC689_.wvu.Cols" localSheetId="13" hidden="1">'2019预算营业费用'!$D:$G</definedName>
    <definedName name="Z_35971C6B_DC11_492B_B782_2EF173FCC689_.wvu.Cols" localSheetId="3" hidden="1">'2019预算制造费用'!$D:$G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'2020实际管理费用'!$A$5:$T$5</definedName>
    <definedName name="Z_35971C6B_DC11_492B_B782_2EF173FCC689_.wvu.FilterData" localSheetId="16" hidden="1">'2020实际研发费用'!$A$5:$T$5</definedName>
    <definedName name="Z_35971C6B_DC11_492B_B782_2EF173FCC689_.wvu.FilterData" localSheetId="12" hidden="1">'2020实际营业费用'!$A$5:$T$5</definedName>
    <definedName name="Z_35971C6B_DC11_492B_B782_2EF173FCC689_.wvu.FilterData" localSheetId="7" hidden="1">'2020实际制造费用'!$A$5:$T$5</definedName>
    <definedName name="Z_35971C6B_DC11_492B_B782_2EF173FCC689_.wvu.FilterData" localSheetId="19" hidden="1">财务费用明细表!$A$5:$P$11</definedName>
    <definedName name="Z_35971C6B_DC11_492B_B782_2EF173FCC689_.wvu.FilterData" localSheetId="5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2" hidden="1">制造费用明细表!$A$5:$Q$34</definedName>
    <definedName name="Z_35971C6B_DC11_492B_B782_2EF173FCC689_.wvu.FilterData" localSheetId="6" hidden="1">总体费用!$A$5:$T$5</definedName>
    <definedName name="Z_361755AB_1A27_4613_B996_CB61FB37BBE3_.wvu.FilterData" localSheetId="8" hidden="1">'2020实际管理费用'!$A$5:$P$97</definedName>
    <definedName name="Z_361755AB_1A27_4613_B996_CB61FB37BBE3_.wvu.FilterData" localSheetId="16" hidden="1">'2020实际研发费用'!$A$5:$P$97</definedName>
    <definedName name="Z_361755AB_1A27_4613_B996_CB61FB37BBE3_.wvu.FilterData" localSheetId="12" hidden="1">'2020实际营业费用'!$A$5:$P$100</definedName>
    <definedName name="Z_361755AB_1A27_4613_B996_CB61FB37BBE3_.wvu.FilterData" localSheetId="7" hidden="1">'2020实际制造费用'!$A$5:$P$97</definedName>
    <definedName name="Z_361755AB_1A27_4613_B996_CB61FB37BBE3_.wvu.FilterData" localSheetId="6" hidden="1">总体费用!$A$5:$P$93</definedName>
    <definedName name="Z_4948553E_BE76_402B_BAA8_3966B343194D_.wvu.Cols" localSheetId="22" hidden="1">'2018财务费用 '!$C:$F</definedName>
    <definedName name="Z_4948553E_BE76_402B_BAA8_3966B343194D_.wvu.Cols" localSheetId="10" hidden="1">'2018管理费用'!$D:$G</definedName>
    <definedName name="Z_4948553E_BE76_402B_BAA8_3966B343194D_.wvu.Cols" localSheetId="18" hidden="1">'2018研发费用 '!$D:$G</definedName>
    <definedName name="Z_4948553E_BE76_402B_BAA8_3966B343194D_.wvu.Cols" localSheetId="14" hidden="1">'2018营业费用'!$D:$G</definedName>
    <definedName name="Z_4948553E_BE76_402B_BAA8_3966B343194D_.wvu.Cols" localSheetId="4" hidden="1">'2018制造费用'!$D:$G</definedName>
    <definedName name="Z_4948553E_BE76_402B_BAA8_3966B343194D_.wvu.Cols" localSheetId="21" hidden="1">'2019预算财务费用 '!$C:$F</definedName>
    <definedName name="Z_4948553E_BE76_402B_BAA8_3966B343194D_.wvu.Cols" localSheetId="9" hidden="1">'2019预算管理费用'!$D:$G</definedName>
    <definedName name="Z_4948553E_BE76_402B_BAA8_3966B343194D_.wvu.Cols" localSheetId="17" hidden="1">'2019预算研发费用 '!$D:$G</definedName>
    <definedName name="Z_4948553E_BE76_402B_BAA8_3966B343194D_.wvu.Cols" localSheetId="13" hidden="1">'2019预算营业费用'!$D:$G</definedName>
    <definedName name="Z_4948553E_BE76_402B_BAA8_3966B343194D_.wvu.Cols" localSheetId="3" hidden="1">'2019预算制造费用'!$D:$G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'2020实际管理费用'!$A$5:$T$5</definedName>
    <definedName name="Z_4948553E_BE76_402B_BAA8_3966B343194D_.wvu.FilterData" localSheetId="16" hidden="1">'2020实际研发费用'!$A$5:$T$5</definedName>
    <definedName name="Z_4948553E_BE76_402B_BAA8_3966B343194D_.wvu.FilterData" localSheetId="12" hidden="1">'2020实际营业费用'!$A$5:$T$5</definedName>
    <definedName name="Z_4948553E_BE76_402B_BAA8_3966B343194D_.wvu.FilterData" localSheetId="7" hidden="1">'2020实际制造费用'!$A$5:$T$5</definedName>
    <definedName name="Z_4948553E_BE76_402B_BAA8_3966B343194D_.wvu.FilterData" localSheetId="19" hidden="1">财务费用明细表!$A$5:$P$11</definedName>
    <definedName name="Z_4948553E_BE76_402B_BAA8_3966B343194D_.wvu.FilterData" localSheetId="5" hidden="1">管理费用明细表!$A$5:$Q$98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2" hidden="1">制造费用明细表!$A$5:$Q$34</definedName>
    <definedName name="Z_4948553E_BE76_402B_BAA8_3966B343194D_.wvu.FilterData" localSheetId="6" hidden="1">总体费用!$A$5:$T$5</definedName>
    <definedName name="Z_4C1D2AD0_11FF_4247_9F64_D68F5AC5EBD6_.wvu.FilterData" localSheetId="8" hidden="1">'2020实际管理费用'!$A$5:$P$97</definedName>
    <definedName name="Z_4C1D2AD0_11FF_4247_9F64_D68F5AC5EBD6_.wvu.FilterData" localSheetId="16" hidden="1">'2020实际研发费用'!$A$5:$P$97</definedName>
    <definedName name="Z_4C1D2AD0_11FF_4247_9F64_D68F5AC5EBD6_.wvu.FilterData" localSheetId="12" hidden="1">'2020实际营业费用'!$A$5:$P$100</definedName>
    <definedName name="Z_4C1D2AD0_11FF_4247_9F64_D68F5AC5EBD6_.wvu.FilterData" localSheetId="7" hidden="1">'2020实际制造费用'!$A$5:$P$97</definedName>
    <definedName name="Z_4C1D2AD0_11FF_4247_9F64_D68F5AC5EBD6_.wvu.FilterData" localSheetId="6" hidden="1">总体费用!$A$5:$P$93</definedName>
    <definedName name="Z_4E293143_9CC2_4B82_B20E_97F0D9DBBB34_.wvu.Cols" localSheetId="22" hidden="1">'2018财务费用 '!$C:$F</definedName>
    <definedName name="Z_4E293143_9CC2_4B82_B20E_97F0D9DBBB34_.wvu.Cols" localSheetId="10" hidden="1">'2018管理费用'!$D:$G</definedName>
    <definedName name="Z_4E293143_9CC2_4B82_B20E_97F0D9DBBB34_.wvu.Cols" localSheetId="18" hidden="1">'2018研发费用 '!$D:$G</definedName>
    <definedName name="Z_4E293143_9CC2_4B82_B20E_97F0D9DBBB34_.wvu.Cols" localSheetId="14" hidden="1">'2018营业费用'!$D:$G</definedName>
    <definedName name="Z_4E293143_9CC2_4B82_B20E_97F0D9DBBB34_.wvu.Cols" localSheetId="4" hidden="1">'2018制造费用'!$D:$G</definedName>
    <definedName name="Z_4E293143_9CC2_4B82_B20E_97F0D9DBBB34_.wvu.Cols" localSheetId="21" hidden="1">'2019预算财务费用 '!$C:$F</definedName>
    <definedName name="Z_4E293143_9CC2_4B82_B20E_97F0D9DBBB34_.wvu.Cols" localSheetId="9" hidden="1">'2019预算管理费用'!$D:$G</definedName>
    <definedName name="Z_4E293143_9CC2_4B82_B20E_97F0D9DBBB34_.wvu.Cols" localSheetId="17" hidden="1">'2019预算研发费用 '!$D:$G</definedName>
    <definedName name="Z_4E293143_9CC2_4B82_B20E_97F0D9DBBB34_.wvu.Cols" localSheetId="13" hidden="1">'2019预算营业费用'!$D:$G</definedName>
    <definedName name="Z_4E293143_9CC2_4B82_B20E_97F0D9DBBB34_.wvu.Cols" localSheetId="3" hidden="1">'2019预算制造费用'!$D:$G</definedName>
    <definedName name="Z_4E293143_9CC2_4B82_B20E_97F0D9DBBB34_.wvu.FilterData" localSheetId="20" hidden="1">'2020实际财务费用'!$A$5:$S$12</definedName>
    <definedName name="Z_4E293143_9CC2_4B82_B20E_97F0D9DBBB34_.wvu.FilterData" localSheetId="19" hidden="1">财务费用明细表!$A$5:$P$11</definedName>
    <definedName name="Z_4E293143_9CC2_4B82_B20E_97F0D9DBBB34_.wvu.FilterData" localSheetId="5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5" hidden="1">'研发费用明细表 '!$A$5:$Q$97</definedName>
    <definedName name="Z_4E293143_9CC2_4B82_B20E_97F0D9DBBB34_.wvu.FilterData" localSheetId="11" hidden="1">营业费用明细表!$B$5:$P$104</definedName>
    <definedName name="Z_4E293143_9CC2_4B82_B20E_97F0D9DBBB34_.wvu.FilterData" localSheetId="2" hidden="1">制造费用明细表!$A$5:$Q$34</definedName>
    <definedName name="Z_50C6B4FE_3059_4DA5_BCA6_E2B9EEC70A61_.wvu.FilterData" localSheetId="8" hidden="1">'2020实际管理费用'!$A$5:$T$5</definedName>
    <definedName name="Z_50C6B4FE_3059_4DA5_BCA6_E2B9EEC70A61_.wvu.FilterData" localSheetId="16" hidden="1">'2020实际研发费用'!$A$5:$T$5</definedName>
    <definedName name="Z_50C6B4FE_3059_4DA5_BCA6_E2B9EEC70A61_.wvu.FilterData" localSheetId="12" hidden="1">'2020实际营业费用'!$A$5:$T$5</definedName>
    <definedName name="Z_50C6B4FE_3059_4DA5_BCA6_E2B9EEC70A61_.wvu.FilterData" localSheetId="7" hidden="1">'2020实际制造费用'!$A$5:$T$5</definedName>
    <definedName name="Z_50C6B4FE_3059_4DA5_BCA6_E2B9EEC70A61_.wvu.FilterData" localSheetId="6" hidden="1">总体费用!$A$5:$T$5</definedName>
    <definedName name="Z_5B69994B_EA13_486B_ABC6_63CDC6137C88_.wvu.Cols" localSheetId="22" hidden="1">'2018财务费用 '!$C:$F</definedName>
    <definedName name="Z_5B69994B_EA13_486B_ABC6_63CDC6137C88_.wvu.Cols" localSheetId="10" hidden="1">'2018管理费用'!$D:$G</definedName>
    <definedName name="Z_5B69994B_EA13_486B_ABC6_63CDC6137C88_.wvu.Cols" localSheetId="18" hidden="1">'2018研发费用 '!$D:$G</definedName>
    <definedName name="Z_5B69994B_EA13_486B_ABC6_63CDC6137C88_.wvu.Cols" localSheetId="14" hidden="1">'2018营业费用'!$D:$G</definedName>
    <definedName name="Z_5B69994B_EA13_486B_ABC6_63CDC6137C88_.wvu.Cols" localSheetId="4" hidden="1">'2018制造费用'!$D:$G</definedName>
    <definedName name="Z_5B69994B_EA13_486B_ABC6_63CDC6137C88_.wvu.Cols" localSheetId="21" hidden="1">'2019预算财务费用 '!$C:$F</definedName>
    <definedName name="Z_5B69994B_EA13_486B_ABC6_63CDC6137C88_.wvu.Cols" localSheetId="9" hidden="1">'2019预算管理费用'!$D:$G</definedName>
    <definedName name="Z_5B69994B_EA13_486B_ABC6_63CDC6137C88_.wvu.Cols" localSheetId="17" hidden="1">'2019预算研发费用 '!$D:$G</definedName>
    <definedName name="Z_5B69994B_EA13_486B_ABC6_63CDC6137C88_.wvu.Cols" localSheetId="13" hidden="1">'2019预算营业费用'!$D:$G</definedName>
    <definedName name="Z_5B69994B_EA13_486B_ABC6_63CDC6137C88_.wvu.Cols" localSheetId="3" hidden="1">'2019预算制造费用'!$D:$G</definedName>
    <definedName name="Z_5B69994B_EA13_486B_ABC6_63CDC6137C88_.wvu.FilterData" localSheetId="20" hidden="1">'2020实际财务费用'!$A$5:$S$12</definedName>
    <definedName name="Z_5B69994B_EA13_486B_ABC6_63CDC6137C88_.wvu.FilterData" localSheetId="19" hidden="1">财务费用明细表!$A$5:$P$11</definedName>
    <definedName name="Z_5B69994B_EA13_486B_ABC6_63CDC6137C88_.wvu.FilterData" localSheetId="5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5" hidden="1">'研发费用明细表 '!$A$5:$Q$97</definedName>
    <definedName name="Z_5B69994B_EA13_486B_ABC6_63CDC6137C88_.wvu.FilterData" localSheetId="11" hidden="1">营业费用明细表!$B$5:$P$104</definedName>
    <definedName name="Z_5B69994B_EA13_486B_ABC6_63CDC6137C88_.wvu.FilterData" localSheetId="2" hidden="1">制造费用明细表!$A$5:$Q$34</definedName>
    <definedName name="Z_5F046216_F62E_4A95_B8BD_6D2AB894BA3D_.wvu.FilterData" localSheetId="8" hidden="1">'2020实际管理费用'!$A$5:$T$5</definedName>
    <definedName name="Z_5F046216_F62E_4A95_B8BD_6D2AB894BA3D_.wvu.FilterData" localSheetId="16" hidden="1">'2020实际研发费用'!$A$5:$T$5</definedName>
    <definedName name="Z_5F046216_F62E_4A95_B8BD_6D2AB894BA3D_.wvu.FilterData" localSheetId="12" hidden="1">'2020实际营业费用'!$A$5:$T$5</definedName>
    <definedName name="Z_5F046216_F62E_4A95_B8BD_6D2AB894BA3D_.wvu.FilterData" localSheetId="7" hidden="1">'2020实际制造费用'!$A$5:$T$5</definedName>
    <definedName name="Z_5F046216_F62E_4A95_B8BD_6D2AB894BA3D_.wvu.FilterData" localSheetId="6" hidden="1">总体费用!$A$5:$T$5</definedName>
    <definedName name="Z_663DC3F3_CE8C_4451_8BFF_91872309D7CA_.wvu.Cols" localSheetId="22" hidden="1">'2018财务费用 '!$C:$F</definedName>
    <definedName name="Z_663DC3F3_CE8C_4451_8BFF_91872309D7CA_.wvu.Cols" localSheetId="10" hidden="1">'2018管理费用'!$D:$G</definedName>
    <definedName name="Z_663DC3F3_CE8C_4451_8BFF_91872309D7CA_.wvu.Cols" localSheetId="18" hidden="1">'2018研发费用 '!$D:$G</definedName>
    <definedName name="Z_663DC3F3_CE8C_4451_8BFF_91872309D7CA_.wvu.Cols" localSheetId="14" hidden="1">'2018营业费用'!$D:$G</definedName>
    <definedName name="Z_663DC3F3_CE8C_4451_8BFF_91872309D7CA_.wvu.Cols" localSheetId="4" hidden="1">'2018制造费用'!$D:$G</definedName>
    <definedName name="Z_663DC3F3_CE8C_4451_8BFF_91872309D7CA_.wvu.Cols" localSheetId="21" hidden="1">'2019预算财务费用 '!$C:$F</definedName>
    <definedName name="Z_663DC3F3_CE8C_4451_8BFF_91872309D7CA_.wvu.Cols" localSheetId="9" hidden="1">'2019预算管理费用'!$D:$G</definedName>
    <definedName name="Z_663DC3F3_CE8C_4451_8BFF_91872309D7CA_.wvu.Cols" localSheetId="17" hidden="1">'2019预算研发费用 '!$D:$G</definedName>
    <definedName name="Z_663DC3F3_CE8C_4451_8BFF_91872309D7CA_.wvu.Cols" localSheetId="13" hidden="1">'2019预算营业费用'!$D:$G</definedName>
    <definedName name="Z_663DC3F3_CE8C_4451_8BFF_91872309D7CA_.wvu.Cols" localSheetId="3" hidden="1">'2019预算制造费用'!$D:$G</definedName>
    <definedName name="Z_663DC3F3_CE8C_4451_8BFF_91872309D7CA_.wvu.FilterData" localSheetId="20" hidden="1">'2020实际财务费用'!$A$5:$S$12</definedName>
    <definedName name="Z_663DC3F3_CE8C_4451_8BFF_91872309D7CA_.wvu.FilterData" localSheetId="19" hidden="1">财务费用明细表!$A$5:$P$11</definedName>
    <definedName name="Z_663DC3F3_CE8C_4451_8BFF_91872309D7CA_.wvu.FilterData" localSheetId="5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5" hidden="1">'研发费用明细表 '!$A$5:$Q$97</definedName>
    <definedName name="Z_663DC3F3_CE8C_4451_8BFF_91872309D7CA_.wvu.FilterData" localSheetId="11" hidden="1">营业费用明细表!$B$5:$P$104</definedName>
    <definedName name="Z_663DC3F3_CE8C_4451_8BFF_91872309D7CA_.wvu.FilterData" localSheetId="2" hidden="1">制造费用明细表!$A$5:$Q$34</definedName>
    <definedName name="Z_69310E7E_E840_482D_9BDC_79B86B058589_.wvu.Cols" localSheetId="22" hidden="1">'2018财务费用 '!$C:$F</definedName>
    <definedName name="Z_69310E7E_E840_482D_9BDC_79B86B058589_.wvu.Cols" localSheetId="10" hidden="1">'2018管理费用'!$D:$G</definedName>
    <definedName name="Z_69310E7E_E840_482D_9BDC_79B86B058589_.wvu.Cols" localSheetId="18" hidden="1">'2018研发费用 '!$D:$G</definedName>
    <definedName name="Z_69310E7E_E840_482D_9BDC_79B86B058589_.wvu.Cols" localSheetId="14" hidden="1">'2018营业费用'!$D:$G</definedName>
    <definedName name="Z_69310E7E_E840_482D_9BDC_79B86B058589_.wvu.Cols" localSheetId="4" hidden="1">'2018制造费用'!$D:$G</definedName>
    <definedName name="Z_69310E7E_E840_482D_9BDC_79B86B058589_.wvu.Cols" localSheetId="21" hidden="1">'2019预算财务费用 '!$C:$F</definedName>
    <definedName name="Z_69310E7E_E840_482D_9BDC_79B86B058589_.wvu.Cols" localSheetId="9" hidden="1">'2019预算管理费用'!$D:$G</definedName>
    <definedName name="Z_69310E7E_E840_482D_9BDC_79B86B058589_.wvu.Cols" localSheetId="17" hidden="1">'2019预算研发费用 '!$D:$G</definedName>
    <definedName name="Z_69310E7E_E840_482D_9BDC_79B86B058589_.wvu.Cols" localSheetId="13" hidden="1">'2019预算营业费用'!$D:$G</definedName>
    <definedName name="Z_69310E7E_E840_482D_9BDC_79B86B058589_.wvu.Cols" localSheetId="3" hidden="1">'2019预算制造费用'!$D:$G</definedName>
    <definedName name="Z_69310E7E_E840_482D_9BDC_79B86B058589_.wvu.FilterData" localSheetId="20" hidden="1">'2020实际财务费用'!$A$5:$S$12</definedName>
    <definedName name="Z_69310E7E_E840_482D_9BDC_79B86B058589_.wvu.FilterData" localSheetId="19" hidden="1">财务费用明细表!$A$5:$P$11</definedName>
    <definedName name="Z_69310E7E_E840_482D_9BDC_79B86B058589_.wvu.FilterData" localSheetId="5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5" hidden="1">'研发费用明细表 '!$A$5:$Q$97</definedName>
    <definedName name="Z_69310E7E_E840_482D_9BDC_79B86B058589_.wvu.FilterData" localSheetId="11" hidden="1">营业费用明细表!$B$5:$P$104</definedName>
    <definedName name="Z_69310E7E_E840_482D_9BDC_79B86B058589_.wvu.FilterData" localSheetId="2" hidden="1">制造费用明细表!$A$5:$Q$34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'2020实际管理费用'!$A$5:$P$97</definedName>
    <definedName name="Z_7357CCE3_C903_4788_8E8B_5E3094A7B601_.wvu.FilterData" localSheetId="16" hidden="1">'2020实际研发费用'!$A$5:$P$97</definedName>
    <definedName name="Z_7357CCE3_C903_4788_8E8B_5E3094A7B601_.wvu.FilterData" localSheetId="12" hidden="1">'2020实际营业费用'!$A$5:$P$100</definedName>
    <definedName name="Z_7357CCE3_C903_4788_8E8B_5E3094A7B601_.wvu.FilterData" localSheetId="7" hidden="1">'2020实际制造费用'!$A$5:$P$97</definedName>
    <definedName name="Z_7357CCE3_C903_4788_8E8B_5E3094A7B601_.wvu.FilterData" localSheetId="6" hidden="1">总体费用!$A$5:$P$93</definedName>
    <definedName name="Z_8309B07A_FC01_4476_88AB_A9C1650B1DDA_.wvu.FilterData" localSheetId="8" hidden="1">'2020实际管理费用'!$A$5:$T$5</definedName>
    <definedName name="Z_8309B07A_FC01_4476_88AB_A9C1650B1DDA_.wvu.FilterData" localSheetId="16" hidden="1">'2020实际研发费用'!$A$5:$T$5</definedName>
    <definedName name="Z_8309B07A_FC01_4476_88AB_A9C1650B1DDA_.wvu.FilterData" localSheetId="12" hidden="1">'2020实际营业费用'!$A$5:$T$5</definedName>
    <definedName name="Z_8309B07A_FC01_4476_88AB_A9C1650B1DDA_.wvu.FilterData" localSheetId="7" hidden="1">'2020实际制造费用'!$A$5:$T$5</definedName>
    <definedName name="Z_8309B07A_FC01_4476_88AB_A9C1650B1DDA_.wvu.FilterData" localSheetId="6" hidden="1">总体费用!$A$5:$T$5</definedName>
    <definedName name="Z_83FC79E5_2621_4A43_B3FB_A097A1388D8A_.wvu.Cols" localSheetId="22" hidden="1">'2018财务费用 '!$C:$F</definedName>
    <definedName name="Z_83FC79E5_2621_4A43_B3FB_A097A1388D8A_.wvu.Cols" localSheetId="10" hidden="1">'2018管理费用'!$D:$G</definedName>
    <definedName name="Z_83FC79E5_2621_4A43_B3FB_A097A1388D8A_.wvu.Cols" localSheetId="18" hidden="1">'2018研发费用 '!$D:$G</definedName>
    <definedName name="Z_83FC79E5_2621_4A43_B3FB_A097A1388D8A_.wvu.Cols" localSheetId="14" hidden="1">'2018营业费用'!$D:$G</definedName>
    <definedName name="Z_83FC79E5_2621_4A43_B3FB_A097A1388D8A_.wvu.Cols" localSheetId="4" hidden="1">'2018制造费用'!$D:$G</definedName>
    <definedName name="Z_83FC79E5_2621_4A43_B3FB_A097A1388D8A_.wvu.Cols" localSheetId="21" hidden="1">'2019预算财务费用 '!$C:$F</definedName>
    <definedName name="Z_83FC79E5_2621_4A43_B3FB_A097A1388D8A_.wvu.Cols" localSheetId="9" hidden="1">'2019预算管理费用'!$D:$G</definedName>
    <definedName name="Z_83FC79E5_2621_4A43_B3FB_A097A1388D8A_.wvu.Cols" localSheetId="17" hidden="1">'2019预算研发费用 '!$D:$G</definedName>
    <definedName name="Z_83FC79E5_2621_4A43_B3FB_A097A1388D8A_.wvu.Cols" localSheetId="13" hidden="1">'2019预算营业费用'!$D:$G</definedName>
    <definedName name="Z_83FC79E5_2621_4A43_B3FB_A097A1388D8A_.wvu.Cols" localSheetId="3" hidden="1">'2019预算制造费用'!$D:$G</definedName>
    <definedName name="Z_83FC79E5_2621_4A43_B3FB_A097A1388D8A_.wvu.FilterData" localSheetId="20" hidden="1">'2020实际财务费用'!$A$5:$S$12</definedName>
    <definedName name="Z_83FC79E5_2621_4A43_B3FB_A097A1388D8A_.wvu.FilterData" localSheetId="19" hidden="1">财务费用明细表!$A$5:$P$11</definedName>
    <definedName name="Z_83FC79E5_2621_4A43_B3FB_A097A1388D8A_.wvu.FilterData" localSheetId="5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5" hidden="1">'研发费用明细表 '!$A$5:$Q$97</definedName>
    <definedName name="Z_83FC79E5_2621_4A43_B3FB_A097A1388D8A_.wvu.FilterData" localSheetId="11" hidden="1">营业费用明细表!$B$5:$P$104</definedName>
    <definedName name="Z_83FC79E5_2621_4A43_B3FB_A097A1388D8A_.wvu.FilterData" localSheetId="2" hidden="1">制造费用明细表!$A$5:$Q$34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'2020实际管理费用'!$A$5:$P$97</definedName>
    <definedName name="Z_8AA425A4_C4ED_49F9_8CBC_DEBF71F918CE_.wvu.FilterData" localSheetId="16" hidden="1">'2020实际研发费用'!$A$5:$P$97</definedName>
    <definedName name="Z_8AA425A4_C4ED_49F9_8CBC_DEBF71F918CE_.wvu.FilterData" localSheetId="12" hidden="1">'2020实际营业费用'!$A$5:$P$100</definedName>
    <definedName name="Z_8AA425A4_C4ED_49F9_8CBC_DEBF71F918CE_.wvu.FilterData" localSheetId="7" hidden="1">'2020实际制造费用'!$A$5:$P$97</definedName>
    <definedName name="Z_8AA425A4_C4ED_49F9_8CBC_DEBF71F918CE_.wvu.FilterData" localSheetId="6" hidden="1">总体费用!$A$5:$P$93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'2020实际管理费用'!$A$5:$P$97</definedName>
    <definedName name="Z_9257F733_1CB3_4FBE_A4BA_DE9F82EA6142_.wvu.FilterData" localSheetId="16" hidden="1">'2020实际研发费用'!$A$5:$P$97</definedName>
    <definedName name="Z_9257F733_1CB3_4FBE_A4BA_DE9F82EA6142_.wvu.FilterData" localSheetId="12" hidden="1">'2020实际营业费用'!$A$5:$P$100</definedName>
    <definedName name="Z_9257F733_1CB3_4FBE_A4BA_DE9F82EA6142_.wvu.FilterData" localSheetId="7" hidden="1">'2020实际制造费用'!$A$5:$P$97</definedName>
    <definedName name="Z_9257F733_1CB3_4FBE_A4BA_DE9F82EA6142_.wvu.FilterData" localSheetId="6" hidden="1">总体费用!$A$5:$P$93</definedName>
    <definedName name="Z_95FB644D_B2B3_45F5_9B25_4C51C737F4B0_.wvu.FilterData" localSheetId="8" hidden="1">'2020实际管理费用'!$A$5:$P$97</definedName>
    <definedName name="Z_95FB644D_B2B3_45F5_9B25_4C51C737F4B0_.wvu.FilterData" localSheetId="16" hidden="1">'2020实际研发费用'!$A$5:$P$97</definedName>
    <definedName name="Z_95FB644D_B2B3_45F5_9B25_4C51C737F4B0_.wvu.FilterData" localSheetId="12" hidden="1">'2020实际营业费用'!$A$5:$P$100</definedName>
    <definedName name="Z_95FB644D_B2B3_45F5_9B25_4C51C737F4B0_.wvu.FilterData" localSheetId="7" hidden="1">'2020实际制造费用'!$A$5:$P$97</definedName>
    <definedName name="Z_95FB644D_B2B3_45F5_9B25_4C51C737F4B0_.wvu.FilterData" localSheetId="6" hidden="1">总体费用!$A$5:$P$93</definedName>
    <definedName name="Z_9C451687_76D2_4866_B290_03441AABFEA9_.wvu.FilterData" localSheetId="8" hidden="1">'2020实际管理费用'!$A$5:$P$97</definedName>
    <definedName name="Z_9C451687_76D2_4866_B290_03441AABFEA9_.wvu.FilterData" localSheetId="16" hidden="1">'2020实际研发费用'!$A$5:$P$97</definedName>
    <definedName name="Z_9C451687_76D2_4866_B290_03441AABFEA9_.wvu.FilterData" localSheetId="12" hidden="1">'2020实际营业费用'!$A$5:$P$100</definedName>
    <definedName name="Z_9C451687_76D2_4866_B290_03441AABFEA9_.wvu.FilterData" localSheetId="7" hidden="1">'2020实际制造费用'!$A$5:$P$97</definedName>
    <definedName name="Z_9C451687_76D2_4866_B290_03441AABFEA9_.wvu.FilterData" localSheetId="6" hidden="1">总体费用!$A$5:$P$93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'2020实际管理费用'!$A$5:$P$97</definedName>
    <definedName name="Z_A21F0BE5_678B_485E_A1CB_F338BECA63D3_.wvu.FilterData" localSheetId="16" hidden="1">'2020实际研发费用'!$A$5:$P$97</definedName>
    <definedName name="Z_A21F0BE5_678B_485E_A1CB_F338BECA63D3_.wvu.FilterData" localSheetId="12" hidden="1">'2020实际营业费用'!$A$5:$P$100</definedName>
    <definedName name="Z_A21F0BE5_678B_485E_A1CB_F338BECA63D3_.wvu.FilterData" localSheetId="7" hidden="1">'2020实际制造费用'!$A$5:$P$97</definedName>
    <definedName name="Z_A21F0BE5_678B_485E_A1CB_F338BECA63D3_.wvu.FilterData" localSheetId="6" hidden="1">总体费用!$A$5:$P$93</definedName>
    <definedName name="Z_A37983A8_BC51_4154_8FEA_C3D4561882CC_.wvu.FilterData" localSheetId="8" hidden="1">'2020实际管理费用'!$A$5:$T$5</definedName>
    <definedName name="Z_A37983A8_BC51_4154_8FEA_C3D4561882CC_.wvu.FilterData" localSheetId="16" hidden="1">'2020实际研发费用'!$A$5:$T$5</definedName>
    <definedName name="Z_A37983A8_BC51_4154_8FEA_C3D4561882CC_.wvu.FilterData" localSheetId="12" hidden="1">'2020实际营业费用'!$A$5:$T$5</definedName>
    <definedName name="Z_A37983A8_BC51_4154_8FEA_C3D4561882CC_.wvu.FilterData" localSheetId="7" hidden="1">'2020实际制造费用'!$A$5:$T$5</definedName>
    <definedName name="Z_A37983A8_BC51_4154_8FEA_C3D4561882CC_.wvu.FilterData" localSheetId="6" hidden="1">总体费用!$A$5:$T$5</definedName>
    <definedName name="Z_A3FA7EEE_F1DD_4CDE_9B9E_86CE545DE7D3_.wvu.FilterData" localSheetId="8" hidden="1">'2020实际管理费用'!$A$5:$T$5</definedName>
    <definedName name="Z_A3FA7EEE_F1DD_4CDE_9B9E_86CE545DE7D3_.wvu.FilterData" localSheetId="16" hidden="1">'2020实际研发费用'!$A$5:$T$5</definedName>
    <definedName name="Z_A3FA7EEE_F1DD_4CDE_9B9E_86CE545DE7D3_.wvu.FilterData" localSheetId="12" hidden="1">'2020实际营业费用'!$A$5:$T$5</definedName>
    <definedName name="Z_A3FA7EEE_F1DD_4CDE_9B9E_86CE545DE7D3_.wvu.FilterData" localSheetId="7" hidden="1">'2020实际制造费用'!$A$5:$T$5</definedName>
    <definedName name="Z_A3FA7EEE_F1DD_4CDE_9B9E_86CE545DE7D3_.wvu.FilterData" localSheetId="6" hidden="1">总体费用!$A$5:$T$5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'2020实际管理费用'!$A$5:$P$97</definedName>
    <definedName name="Z_A4E8292F_C18E_4A41_96F5_BF88006A2ED5_.wvu.FilterData" localSheetId="16" hidden="1">'2020实际研发费用'!$A$5:$P$97</definedName>
    <definedName name="Z_A4E8292F_C18E_4A41_96F5_BF88006A2ED5_.wvu.FilterData" localSheetId="12" hidden="1">'2020实际营业费用'!$A$5:$P$100</definedName>
    <definedName name="Z_A4E8292F_C18E_4A41_96F5_BF88006A2ED5_.wvu.FilterData" localSheetId="7" hidden="1">'2020实际制造费用'!$A$5:$P$97</definedName>
    <definedName name="Z_A4E8292F_C18E_4A41_96F5_BF88006A2ED5_.wvu.FilterData" localSheetId="6" hidden="1">总体费用!$A$5:$P$93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'2020实际管理费用'!$A$5:$P$97</definedName>
    <definedName name="Z_AABD3B03_1526_4D5C_9554_769EF9DF18AA_.wvu.FilterData" localSheetId="16" hidden="1">'2020实际研发费用'!$A$5:$P$97</definedName>
    <definedName name="Z_AABD3B03_1526_4D5C_9554_769EF9DF18AA_.wvu.FilterData" localSheetId="12" hidden="1">'2020实际营业费用'!$A$5:$P$100</definedName>
    <definedName name="Z_AABD3B03_1526_4D5C_9554_769EF9DF18AA_.wvu.FilterData" localSheetId="7" hidden="1">'2020实际制造费用'!$A$5:$P$97</definedName>
    <definedName name="Z_AABD3B03_1526_4D5C_9554_769EF9DF18AA_.wvu.FilterData" localSheetId="6" hidden="1">总体费用!$A$5:$P$93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'2020实际管理费用'!$A$5:$P$97</definedName>
    <definedName name="Z_BCAB9B2F_B311_4D7F_83B6_22E55D37CF84_.wvu.FilterData" localSheetId="16" hidden="1">'2020实际研发费用'!$A$5:$P$97</definedName>
    <definedName name="Z_BCAB9B2F_B311_4D7F_83B6_22E55D37CF84_.wvu.FilterData" localSheetId="12" hidden="1">'2020实际营业费用'!$A$5:$P$100</definedName>
    <definedName name="Z_BCAB9B2F_B311_4D7F_83B6_22E55D37CF84_.wvu.FilterData" localSheetId="7" hidden="1">'2020实际制造费用'!$A$5:$P$97</definedName>
    <definedName name="Z_BCAB9B2F_B311_4D7F_83B6_22E55D37CF84_.wvu.FilterData" localSheetId="6" hidden="1">总体费用!$A$5:$P$93</definedName>
    <definedName name="Z_BF4F8524_265E_498B_AF1B_28D3D5CFB0B9_.wvu.FilterData" localSheetId="8" hidden="1">'2020实际管理费用'!$A$5:$Q$34</definedName>
    <definedName name="Z_BF4F8524_265E_498B_AF1B_28D3D5CFB0B9_.wvu.FilterData" localSheetId="16" hidden="1">'2020实际研发费用'!$A$5:$Q$34</definedName>
    <definedName name="Z_BF4F8524_265E_498B_AF1B_28D3D5CFB0B9_.wvu.FilterData" localSheetId="12" hidden="1">'2020实际营业费用'!$A$5:$Q$34</definedName>
    <definedName name="Z_BF4F8524_265E_498B_AF1B_28D3D5CFB0B9_.wvu.FilterData" localSheetId="7" hidden="1">'2020实际制造费用'!$A$5:$Q$34</definedName>
    <definedName name="Z_BF4F8524_265E_498B_AF1B_28D3D5CFB0B9_.wvu.FilterData" localSheetId="6" hidden="1">总体费用!$A$5:$Q$34</definedName>
    <definedName name="Z_D1FD56D2_BD24_4613_BC4E_4A2FE50A7A42_.wvu.FilterData" localSheetId="20" hidden="1">'2020实际财务费用'!$A$5:$O$11</definedName>
    <definedName name="Z_D3A5671A_05DC_4910_85B5_90185A43D1DA_.wvu.Cols" localSheetId="22" hidden="1">'2018财务费用 '!$C:$F</definedName>
    <definedName name="Z_D3A5671A_05DC_4910_85B5_90185A43D1DA_.wvu.Cols" localSheetId="10" hidden="1">'2018管理费用'!$D:$G</definedName>
    <definedName name="Z_D3A5671A_05DC_4910_85B5_90185A43D1DA_.wvu.Cols" localSheetId="18" hidden="1">'2018研发费用 '!$D:$G</definedName>
    <definedName name="Z_D3A5671A_05DC_4910_85B5_90185A43D1DA_.wvu.Cols" localSheetId="14" hidden="1">'2018营业费用'!$L:$L</definedName>
    <definedName name="Z_D3A5671A_05DC_4910_85B5_90185A43D1DA_.wvu.Cols" localSheetId="4" hidden="1">'2018制造费用'!$D:$G</definedName>
    <definedName name="Z_D3A5671A_05DC_4910_85B5_90185A43D1DA_.wvu.Cols" localSheetId="21" hidden="1">'2019预算财务费用 '!$C:$F</definedName>
    <definedName name="Z_D3A5671A_05DC_4910_85B5_90185A43D1DA_.wvu.Cols" localSheetId="9" hidden="1">'2019预算管理费用'!$D:$G</definedName>
    <definedName name="Z_D3A5671A_05DC_4910_85B5_90185A43D1DA_.wvu.Cols" localSheetId="17" hidden="1">'2019预算研发费用 '!$D:$G</definedName>
    <definedName name="Z_D3A5671A_05DC_4910_85B5_90185A43D1DA_.wvu.Cols" localSheetId="13" hidden="1">'2019预算营业费用'!$L:$L</definedName>
    <definedName name="Z_D3A5671A_05DC_4910_85B5_90185A43D1DA_.wvu.Cols" localSheetId="3" hidden="1">'2019预算制造费用'!$D:$G</definedName>
    <definedName name="Z_D3A5671A_05DC_4910_85B5_90185A43D1DA_.wvu.FilterData" localSheetId="20" hidden="1">'2020实际财务费用'!$A$5:$S$12</definedName>
    <definedName name="Z_D3A5671A_05DC_4910_85B5_90185A43D1DA_.wvu.FilterData" localSheetId="19" hidden="1">财务费用明细表!$A$5:$P$11</definedName>
    <definedName name="Z_D3A5671A_05DC_4910_85B5_90185A43D1DA_.wvu.FilterData" localSheetId="5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5" hidden="1">'研发费用明细表 '!$A$5:$Q$97</definedName>
    <definedName name="Z_D3A5671A_05DC_4910_85B5_90185A43D1DA_.wvu.FilterData" localSheetId="11" hidden="1">营业费用明细表!$B$5:$P$104</definedName>
    <definedName name="Z_D3A5671A_05DC_4910_85B5_90185A43D1DA_.wvu.FilterData" localSheetId="2" hidden="1">制造费用明细表!$A$5:$Q$34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'2020实际管理费用'!$A$5:$P$97</definedName>
    <definedName name="Z_D46013A9_DDAF_47CE_A104_626138A1B4F5_.wvu.FilterData" localSheetId="16" hidden="1">'2020实际研发费用'!$A$5:$P$97</definedName>
    <definedName name="Z_D46013A9_DDAF_47CE_A104_626138A1B4F5_.wvu.FilterData" localSheetId="12" hidden="1">'2020实际营业费用'!$A$5:$P$100</definedName>
    <definedName name="Z_D46013A9_DDAF_47CE_A104_626138A1B4F5_.wvu.FilterData" localSheetId="7" hidden="1">'2020实际制造费用'!$A$5:$P$97</definedName>
    <definedName name="Z_D46013A9_DDAF_47CE_A104_626138A1B4F5_.wvu.FilterData" localSheetId="6" hidden="1">总体费用!$A$5:$P$93</definedName>
    <definedName name="Z_D4D59768_72E0_4FAB_974B_C4290D2FAC8F_.wvu.FilterData" localSheetId="8" hidden="1">'2020实际管理费用'!$A$5:$T$5</definedName>
    <definedName name="Z_D4D59768_72E0_4FAB_974B_C4290D2FAC8F_.wvu.FilterData" localSheetId="16" hidden="1">'2020实际研发费用'!$A$5:$T$5</definedName>
    <definedName name="Z_D4D59768_72E0_4FAB_974B_C4290D2FAC8F_.wvu.FilterData" localSheetId="12" hidden="1">'2020实际营业费用'!$A$5:$T$5</definedName>
    <definedName name="Z_D4D59768_72E0_4FAB_974B_C4290D2FAC8F_.wvu.FilterData" localSheetId="7" hidden="1">'2020实际制造费用'!$A$5:$T$5</definedName>
    <definedName name="Z_D4D59768_72E0_4FAB_974B_C4290D2FAC8F_.wvu.FilterData" localSheetId="6" hidden="1">总体费用!$A$5:$T$5</definedName>
    <definedName name="Z_E095C395_12E1_4751_9F5E_A07EA2ABA4C4_.wvu.FilterData" localSheetId="20" hidden="1">'2020实际财务费用'!$A$5:$P$11</definedName>
    <definedName name="Z_E9E4B59B_7C94_4F13_A87E_91DFE81D681A_.wvu.Cols" localSheetId="22" hidden="1">'2018财务费用 '!$C:$F</definedName>
    <definedName name="Z_E9E4B59B_7C94_4F13_A87E_91DFE81D681A_.wvu.Cols" localSheetId="10" hidden="1">'2018管理费用'!$D:$G</definedName>
    <definedName name="Z_E9E4B59B_7C94_4F13_A87E_91DFE81D681A_.wvu.Cols" localSheetId="18" hidden="1">'2018研发费用 '!$D:$G</definedName>
    <definedName name="Z_E9E4B59B_7C94_4F13_A87E_91DFE81D681A_.wvu.Cols" localSheetId="14" hidden="1">'2018营业费用'!$D:$G</definedName>
    <definedName name="Z_E9E4B59B_7C94_4F13_A87E_91DFE81D681A_.wvu.Cols" localSheetId="4" hidden="1">'2018制造费用'!$D:$G</definedName>
    <definedName name="Z_E9E4B59B_7C94_4F13_A87E_91DFE81D681A_.wvu.Cols" localSheetId="21" hidden="1">'2019预算财务费用 '!$C:$F</definedName>
    <definedName name="Z_E9E4B59B_7C94_4F13_A87E_91DFE81D681A_.wvu.Cols" localSheetId="9" hidden="1">'2019预算管理费用'!$D:$G</definedName>
    <definedName name="Z_E9E4B59B_7C94_4F13_A87E_91DFE81D681A_.wvu.Cols" localSheetId="17" hidden="1">'2019预算研发费用 '!$D:$G</definedName>
    <definedName name="Z_E9E4B59B_7C94_4F13_A87E_91DFE81D681A_.wvu.Cols" localSheetId="13" hidden="1">'2019预算营业费用'!$D:$G</definedName>
    <definedName name="Z_E9E4B59B_7C94_4F13_A87E_91DFE81D681A_.wvu.Cols" localSheetId="3" hidden="1">'2019预算制造费用'!$D:$G</definedName>
    <definedName name="Z_E9E4B59B_7C94_4F13_A87E_91DFE81D681A_.wvu.FilterData" localSheetId="20" hidden="1">'2020实际财务费用'!$A$5:$S$12</definedName>
    <definedName name="Z_E9E4B59B_7C94_4F13_A87E_91DFE81D681A_.wvu.FilterData" localSheetId="19" hidden="1">财务费用明细表!$A$5:$P$11</definedName>
    <definedName name="Z_E9E4B59B_7C94_4F13_A87E_91DFE81D681A_.wvu.FilterData" localSheetId="5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5" hidden="1">'研发费用明细表 '!$A$5:$Q$97</definedName>
    <definedName name="Z_E9E4B59B_7C94_4F13_A87E_91DFE81D681A_.wvu.FilterData" localSheetId="11" hidden="1">营业费用明细表!$B$5:$P$104</definedName>
    <definedName name="Z_E9E4B59B_7C94_4F13_A87E_91DFE81D681A_.wvu.FilterData" localSheetId="2" hidden="1">制造费用明细表!$A$5:$Q$34</definedName>
    <definedName name="Z_F490C797_EFD5_4E75_944C_CCCAD3866D0C_.wvu.Cols" localSheetId="22" hidden="1">'2018财务费用 '!$C:$F</definedName>
    <definedName name="Z_F490C797_EFD5_4E75_944C_CCCAD3866D0C_.wvu.Cols" localSheetId="10" hidden="1">'2018管理费用'!$D:$G</definedName>
    <definedName name="Z_F490C797_EFD5_4E75_944C_CCCAD3866D0C_.wvu.Cols" localSheetId="18" hidden="1">'2018研发费用 '!$D:$G</definedName>
    <definedName name="Z_F490C797_EFD5_4E75_944C_CCCAD3866D0C_.wvu.Cols" localSheetId="14" hidden="1">'2018营业费用'!$D:$G</definedName>
    <definedName name="Z_F490C797_EFD5_4E75_944C_CCCAD3866D0C_.wvu.Cols" localSheetId="4" hidden="1">'2018制造费用'!$D:$G</definedName>
    <definedName name="Z_F490C797_EFD5_4E75_944C_CCCAD3866D0C_.wvu.Cols" localSheetId="21" hidden="1">'2019预算财务费用 '!$C:$F</definedName>
    <definedName name="Z_F490C797_EFD5_4E75_944C_CCCAD3866D0C_.wvu.Cols" localSheetId="9" hidden="1">'2019预算管理费用'!$D:$G</definedName>
    <definedName name="Z_F490C797_EFD5_4E75_944C_CCCAD3866D0C_.wvu.Cols" localSheetId="17" hidden="1">'2019预算研发费用 '!$D:$G</definedName>
    <definedName name="Z_F490C797_EFD5_4E75_944C_CCCAD3866D0C_.wvu.Cols" localSheetId="13" hidden="1">'2019预算营业费用'!$D:$G</definedName>
    <definedName name="Z_F490C797_EFD5_4E75_944C_CCCAD3866D0C_.wvu.Cols" localSheetId="3" hidden="1">'2019预算制造费用'!$D:$G</definedName>
    <definedName name="Z_F490C797_EFD5_4E75_944C_CCCAD3866D0C_.wvu.FilterData" localSheetId="20" hidden="1">'2020实际财务费用'!$A$5:$S$12</definedName>
    <definedName name="Z_F490C797_EFD5_4E75_944C_CCCAD3866D0C_.wvu.FilterData" localSheetId="19" hidden="1">财务费用明细表!$A$5:$P$11</definedName>
    <definedName name="Z_F490C797_EFD5_4E75_944C_CCCAD3866D0C_.wvu.FilterData" localSheetId="5" hidden="1">管理费用明细表!$A$5:$Q$98</definedName>
    <definedName name="Z_F490C797_EFD5_4E75_944C_CCCAD3866D0C_.wvu.FilterData" localSheetId="15" hidden="1">'研发费用明细表 '!$A$5:$Q$95</definedName>
    <definedName name="Z_F490C797_EFD5_4E75_944C_CCCAD3866D0C_.wvu.FilterData" localSheetId="11" hidden="1">营业费用明细表!$B$5:$P$104</definedName>
    <definedName name="Z_F490C797_EFD5_4E75_944C_CCCAD3866D0C_.wvu.FilterData" localSheetId="2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 concurrentCalc="0"/>
  <customWorkbookViews>
    <customWorkbookView name="江贺青 - 个人视图" guid="{D3A5671A-05DC-4910-85B5-90185A43D1DA}" mergeInterval="0" personalView="1" maximized="1" windowWidth="1596" windowHeight="621" tabRatio="891" activeSheetId="13"/>
    <customWorkbookView name="刘婕 - 个人视图" guid="{5B69994B-EA13-486B-ABC6-63CDC6137C88}" mergeInterval="0" personalView="1" maximized="1" windowWidth="1436" windowHeight="657" tabRatio="891" activeSheetId="20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苏灿 - 个人视图" guid="{83FC79E5-2621-4A43-B3FB-A097A1388D8A}" mergeInterval="0" personalView="1" maximized="1" windowWidth="1276" windowHeight="591" tabRatio="930" activeSheetId="20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administrator - 个人视图" guid="{69310E7E-E840-482D-9BDC-79B86B058589}" mergeInterval="0" personalView="1" maximized="1" windowWidth="1362" windowHeight="524" tabRatio="891" activeSheetId="3"/>
  </customWorkbookViews>
</workbook>
</file>

<file path=xl/calcChain.xml><?xml version="1.0" encoding="utf-8"?>
<calcChain xmlns="http://schemas.openxmlformats.org/spreadsheetml/2006/main">
  <c r="K99" i="27" l="1"/>
  <c r="L93" i="26"/>
  <c r="L101" i="26"/>
  <c r="M93" i="26"/>
  <c r="M101" i="26"/>
  <c r="N93" i="26"/>
  <c r="N101" i="26"/>
  <c r="O93" i="26"/>
  <c r="O101" i="26"/>
  <c r="P93" i="26"/>
  <c r="P101" i="26"/>
  <c r="Q93" i="26"/>
  <c r="Q101" i="26"/>
  <c r="R93" i="26"/>
  <c r="R101" i="26"/>
  <c r="S93" i="26"/>
  <c r="S101" i="26"/>
  <c r="K101" i="26"/>
  <c r="K101" i="25"/>
  <c r="H7" i="31"/>
  <c r="I7" i="31"/>
  <c r="J7" i="31"/>
  <c r="K7" i="31"/>
  <c r="L7" i="31"/>
  <c r="M7" i="31"/>
  <c r="N7" i="31"/>
  <c r="O7" i="31"/>
  <c r="P7" i="31"/>
  <c r="Q7" i="31"/>
  <c r="R7" i="31"/>
  <c r="S7" i="31"/>
  <c r="H8" i="31"/>
  <c r="I8" i="31"/>
  <c r="J8" i="31"/>
  <c r="K8" i="31"/>
  <c r="L8" i="31"/>
  <c r="M8" i="31"/>
  <c r="N8" i="31"/>
  <c r="O8" i="31"/>
  <c r="P8" i="31"/>
  <c r="Q8" i="31"/>
  <c r="R8" i="31"/>
  <c r="S8" i="31"/>
  <c r="H9" i="31"/>
  <c r="I9" i="31"/>
  <c r="J9" i="31"/>
  <c r="K9" i="31"/>
  <c r="L9" i="31"/>
  <c r="M9" i="31"/>
  <c r="N9" i="31"/>
  <c r="O9" i="31"/>
  <c r="P9" i="31"/>
  <c r="Q9" i="31"/>
  <c r="R9" i="31"/>
  <c r="S9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T84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T88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I6" i="31"/>
  <c r="J6" i="31"/>
  <c r="K6" i="31"/>
  <c r="L6" i="31"/>
  <c r="M6" i="31"/>
  <c r="N6" i="31"/>
  <c r="O6" i="31"/>
  <c r="P6" i="31"/>
  <c r="Q6" i="31"/>
  <c r="R6" i="31"/>
  <c r="S6" i="31"/>
  <c r="T82" i="31"/>
  <c r="T86" i="31"/>
  <c r="T90" i="31"/>
  <c r="T84" i="25"/>
  <c r="T85" i="25"/>
  <c r="T86" i="25"/>
  <c r="T87" i="25"/>
  <c r="T88" i="25"/>
  <c r="T89" i="25"/>
  <c r="T90" i="25"/>
  <c r="T91" i="25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H93" i="26"/>
  <c r="I93" i="26"/>
  <c r="T93" i="26"/>
  <c r="T84" i="30"/>
  <c r="T85" i="30"/>
  <c r="T86" i="30"/>
  <c r="T87" i="30"/>
  <c r="T88" i="30"/>
  <c r="T89" i="30"/>
  <c r="T90" i="30"/>
  <c r="T91" i="30"/>
  <c r="T92" i="30"/>
  <c r="T91" i="31"/>
  <c r="T89" i="31"/>
  <c r="T87" i="31"/>
  <c r="T85" i="31"/>
  <c r="T83" i="31"/>
  <c r="J101" i="26"/>
  <c r="I93" i="27"/>
  <c r="H93" i="27"/>
  <c r="I101" i="26"/>
  <c r="H101" i="26"/>
  <c r="I93" i="25"/>
  <c r="H93" i="25"/>
  <c r="I93" i="30"/>
  <c r="H93" i="30"/>
  <c r="H6" i="31"/>
  <c r="L3" i="31"/>
  <c r="L3" i="30"/>
  <c r="A3" i="31"/>
  <c r="A3" i="30"/>
  <c r="A2" i="31"/>
  <c r="A2" i="30"/>
  <c r="A2" i="25"/>
  <c r="A2" i="26"/>
  <c r="A2" i="27"/>
  <c r="T92" i="31"/>
  <c r="T81" i="31"/>
  <c r="T79" i="31"/>
  <c r="T78" i="31"/>
  <c r="T77" i="31"/>
  <c r="T75" i="31"/>
  <c r="T74" i="31"/>
  <c r="T73" i="31"/>
  <c r="T72" i="31"/>
  <c r="T71" i="31"/>
  <c r="T70" i="31"/>
  <c r="T69" i="31"/>
  <c r="T68" i="31"/>
  <c r="T67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T98" i="30"/>
  <c r="T96" i="30"/>
  <c r="R95" i="30"/>
  <c r="P95" i="30"/>
  <c r="N95" i="30"/>
  <c r="L95" i="30"/>
  <c r="S95" i="30"/>
  <c r="Q95" i="30"/>
  <c r="O95" i="30"/>
  <c r="M95" i="30"/>
  <c r="T94" i="30"/>
  <c r="T82" i="30"/>
  <c r="T81" i="30"/>
  <c r="T69" i="30"/>
  <c r="T68" i="30"/>
  <c r="T67" i="30"/>
  <c r="T66" i="30"/>
  <c r="T50" i="30"/>
  <c r="T49" i="30"/>
  <c r="T48" i="30"/>
  <c r="T98" i="27"/>
  <c r="T97" i="27"/>
  <c r="T96" i="27"/>
  <c r="S95" i="27"/>
  <c r="R95" i="27"/>
  <c r="Q95" i="27"/>
  <c r="P95" i="27"/>
  <c r="O95" i="27"/>
  <c r="N95" i="27"/>
  <c r="M95" i="27"/>
  <c r="L95" i="27"/>
  <c r="T95" i="27"/>
  <c r="T90" i="27"/>
  <c r="T89" i="27"/>
  <c r="T88" i="27"/>
  <c r="T87" i="27"/>
  <c r="T78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T64" i="27"/>
  <c r="T63" i="27"/>
  <c r="T62" i="27"/>
  <c r="T61" i="27"/>
  <c r="T60" i="27"/>
  <c r="T59" i="27"/>
  <c r="T58" i="27"/>
  <c r="T57" i="27"/>
  <c r="T56" i="27"/>
  <c r="T55" i="27"/>
  <c r="T54" i="27"/>
  <c r="T53" i="27"/>
  <c r="T52" i="27"/>
  <c r="T51" i="27"/>
  <c r="T49" i="27"/>
  <c r="T47" i="27"/>
  <c r="T46" i="27"/>
  <c r="T45" i="27"/>
  <c r="T44" i="27"/>
  <c r="T43" i="27"/>
  <c r="T42" i="27"/>
  <c r="T41" i="27"/>
  <c r="T40" i="27"/>
  <c r="T39" i="27"/>
  <c r="T38" i="27"/>
  <c r="T37" i="27"/>
  <c r="T36" i="27"/>
  <c r="T35" i="27"/>
  <c r="T24" i="27"/>
  <c r="T23" i="27"/>
  <c r="T22" i="27"/>
  <c r="T21" i="27"/>
  <c r="T20" i="27"/>
  <c r="T19" i="27"/>
  <c r="T94" i="26"/>
  <c r="T95" i="26"/>
  <c r="T50" i="26"/>
  <c r="T49" i="26"/>
  <c r="T48" i="26"/>
  <c r="T42" i="26"/>
  <c r="T41" i="26"/>
  <c r="T40" i="26"/>
  <c r="T39" i="26"/>
  <c r="T38" i="26"/>
  <c r="T37" i="26"/>
  <c r="T36" i="26"/>
  <c r="T35" i="26"/>
  <c r="T25" i="26"/>
  <c r="L3" i="25"/>
  <c r="L3" i="26"/>
  <c r="L3" i="27"/>
  <c r="A3" i="25"/>
  <c r="A3" i="26"/>
  <c r="A3" i="27"/>
  <c r="T98" i="25"/>
  <c r="T97" i="25"/>
  <c r="T96" i="25"/>
  <c r="S95" i="25"/>
  <c r="R95" i="25"/>
  <c r="Q95" i="25"/>
  <c r="P95" i="25"/>
  <c r="O95" i="25"/>
  <c r="N95" i="25"/>
  <c r="M95" i="25"/>
  <c r="L95" i="25"/>
  <c r="T95" i="25"/>
  <c r="T83" i="25"/>
  <c r="T95" i="30"/>
  <c r="I93" i="31"/>
  <c r="I95" i="31"/>
  <c r="M93" i="31"/>
  <c r="M93" i="30"/>
  <c r="M93" i="25"/>
  <c r="M95" i="31"/>
  <c r="Q93" i="31"/>
  <c r="Q93" i="30"/>
  <c r="Q93" i="25"/>
  <c r="Q95" i="31"/>
  <c r="T25" i="31"/>
  <c r="T19" i="31"/>
  <c r="T80" i="31"/>
  <c r="T26" i="31"/>
  <c r="T27" i="31"/>
  <c r="T28" i="31"/>
  <c r="T29" i="31"/>
  <c r="T30" i="31"/>
  <c r="T31" i="31"/>
  <c r="T32" i="31"/>
  <c r="T33" i="31"/>
  <c r="T34" i="31"/>
  <c r="T63" i="31"/>
  <c r="T64" i="31"/>
  <c r="T65" i="31"/>
  <c r="T66" i="31"/>
  <c r="T62" i="31"/>
  <c r="T76" i="31"/>
  <c r="T25" i="30"/>
  <c r="T19" i="30"/>
  <c r="T26" i="30"/>
  <c r="T27" i="30"/>
  <c r="T28" i="30"/>
  <c r="T29" i="30"/>
  <c r="T36" i="30"/>
  <c r="T35" i="30"/>
  <c r="T39" i="30"/>
  <c r="T41" i="30"/>
  <c r="T43" i="30"/>
  <c r="T45" i="30"/>
  <c r="T47" i="30"/>
  <c r="T63" i="30"/>
  <c r="T64" i="30"/>
  <c r="T65" i="30"/>
  <c r="T52" i="30"/>
  <c r="T51" i="30"/>
  <c r="T54" i="30"/>
  <c r="T56" i="30"/>
  <c r="T53" i="30"/>
  <c r="T60" i="30"/>
  <c r="T70" i="30"/>
  <c r="T75" i="30"/>
  <c r="T77" i="30"/>
  <c r="T72" i="30"/>
  <c r="T71" i="30"/>
  <c r="T78" i="30"/>
  <c r="T73" i="30"/>
  <c r="T74" i="30"/>
  <c r="T19" i="26"/>
  <c r="T20" i="26"/>
  <c r="T21" i="26"/>
  <c r="T22" i="26"/>
  <c r="T23" i="26"/>
  <c r="T24" i="26"/>
  <c r="T26" i="26"/>
  <c r="T27" i="26"/>
  <c r="T28" i="26"/>
  <c r="T29" i="26"/>
  <c r="T30" i="26"/>
  <c r="T31" i="26"/>
  <c r="T32" i="26"/>
  <c r="T33" i="26"/>
  <c r="T34" i="26"/>
  <c r="T47" i="26"/>
  <c r="T43" i="26"/>
  <c r="T44" i="26"/>
  <c r="T46" i="26"/>
  <c r="T52" i="26"/>
  <c r="T51" i="26"/>
  <c r="T54" i="26"/>
  <c r="T56" i="26"/>
  <c r="T53" i="26"/>
  <c r="T62" i="26"/>
  <c r="T64" i="26"/>
  <c r="T60" i="26"/>
  <c r="T67" i="26"/>
  <c r="T70" i="26"/>
  <c r="T69" i="26"/>
  <c r="T77" i="26"/>
  <c r="T79" i="26"/>
  <c r="T7" i="27"/>
  <c r="R93" i="27"/>
  <c r="R99" i="27"/>
  <c r="P93" i="27"/>
  <c r="P99" i="27"/>
  <c r="N93" i="27"/>
  <c r="N99" i="27"/>
  <c r="L93" i="27"/>
  <c r="L99" i="27"/>
  <c r="J99" i="27"/>
  <c r="S93" i="27"/>
  <c r="S99" i="27"/>
  <c r="T94" i="27"/>
  <c r="T26" i="27"/>
  <c r="T27" i="27"/>
  <c r="T28" i="27"/>
  <c r="T29" i="27"/>
  <c r="T30" i="27"/>
  <c r="T31" i="27"/>
  <c r="T32" i="27"/>
  <c r="T33" i="27"/>
  <c r="T34" i="27"/>
  <c r="T91" i="27"/>
  <c r="T92" i="27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R93" i="25"/>
  <c r="R99" i="25"/>
  <c r="P93" i="25"/>
  <c r="P99" i="25"/>
  <c r="L93" i="25"/>
  <c r="L99" i="25"/>
  <c r="T44" i="25"/>
  <c r="S93" i="25"/>
  <c r="S99" i="25"/>
  <c r="N93" i="25"/>
  <c r="N99" i="25"/>
  <c r="J99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94" i="25"/>
  <c r="T11" i="31"/>
  <c r="T24" i="31"/>
  <c r="T20" i="31"/>
  <c r="T18" i="31"/>
  <c r="T16" i="31"/>
  <c r="T10" i="31"/>
  <c r="T17" i="31"/>
  <c r="T9" i="31"/>
  <c r="O93" i="31"/>
  <c r="O93" i="30"/>
  <c r="O93" i="25"/>
  <c r="O95" i="31"/>
  <c r="H93" i="31"/>
  <c r="H95" i="31"/>
  <c r="T6" i="31"/>
  <c r="L93" i="31"/>
  <c r="L93" i="30"/>
  <c r="L95" i="31"/>
  <c r="P93" i="31"/>
  <c r="P93" i="30"/>
  <c r="P95" i="31"/>
  <c r="T7" i="31"/>
  <c r="T15" i="31"/>
  <c r="T22" i="31"/>
  <c r="T14" i="31"/>
  <c r="T12" i="31"/>
  <c r="T8" i="31"/>
  <c r="T23" i="31"/>
  <c r="T21" i="31"/>
  <c r="T13" i="31"/>
  <c r="S93" i="31"/>
  <c r="S93" i="30"/>
  <c r="S95" i="31"/>
  <c r="K93" i="31"/>
  <c r="K95" i="31"/>
  <c r="J93" i="31"/>
  <c r="J95" i="31"/>
  <c r="N93" i="31"/>
  <c r="N93" i="30"/>
  <c r="N95" i="31"/>
  <c r="R93" i="31"/>
  <c r="R93" i="30"/>
  <c r="R95" i="31"/>
  <c r="T58" i="30"/>
  <c r="T61" i="30"/>
  <c r="T59" i="30"/>
  <c r="T57" i="30"/>
  <c r="T55" i="30"/>
  <c r="T46" i="30"/>
  <c r="T44" i="30"/>
  <c r="T32" i="30"/>
  <c r="T42" i="30"/>
  <c r="T11" i="30"/>
  <c r="T33" i="30"/>
  <c r="T31" i="30"/>
  <c r="T24" i="30"/>
  <c r="T20" i="30"/>
  <c r="T18" i="30"/>
  <c r="T16" i="30"/>
  <c r="T10" i="30"/>
  <c r="T8" i="30"/>
  <c r="J99" i="30"/>
  <c r="T17" i="30"/>
  <c r="T9" i="30"/>
  <c r="T83" i="30"/>
  <c r="T79" i="30"/>
  <c r="T80" i="30"/>
  <c r="R99" i="30"/>
  <c r="N99" i="30"/>
  <c r="S99" i="30"/>
  <c r="O99" i="30"/>
  <c r="K99" i="30"/>
  <c r="T62" i="30"/>
  <c r="T40" i="30"/>
  <c r="T38" i="30"/>
  <c r="T34" i="30"/>
  <c r="T30" i="30"/>
  <c r="T37" i="30"/>
  <c r="T15" i="30"/>
  <c r="T7" i="30"/>
  <c r="Q99" i="30"/>
  <c r="M99" i="30"/>
  <c r="I99" i="30"/>
  <c r="T22" i="30"/>
  <c r="T14" i="30"/>
  <c r="T12" i="30"/>
  <c r="P99" i="30"/>
  <c r="L99" i="30"/>
  <c r="H99" i="30"/>
  <c r="T6" i="30"/>
  <c r="T23" i="30"/>
  <c r="T21" i="30"/>
  <c r="T13" i="30"/>
  <c r="T16" i="27"/>
  <c r="T12" i="27"/>
  <c r="T8" i="27"/>
  <c r="O93" i="27"/>
  <c r="O99" i="27"/>
  <c r="T17" i="27"/>
  <c r="T15" i="27"/>
  <c r="T13" i="27"/>
  <c r="T11" i="27"/>
  <c r="T9" i="27"/>
  <c r="T73" i="26"/>
  <c r="T71" i="26"/>
  <c r="H99" i="27"/>
  <c r="T76" i="26"/>
  <c r="T78" i="26"/>
  <c r="T74" i="26"/>
  <c r="T72" i="26"/>
  <c r="T68" i="26"/>
  <c r="T65" i="26"/>
  <c r="T18" i="27"/>
  <c r="T14" i="27"/>
  <c r="T10" i="27"/>
  <c r="Q93" i="27"/>
  <c r="Q99" i="27"/>
  <c r="M93" i="27"/>
  <c r="M99" i="27"/>
  <c r="I99" i="27"/>
  <c r="T75" i="26"/>
  <c r="T6" i="27"/>
  <c r="T58" i="26"/>
  <c r="T66" i="26"/>
  <c r="T63" i="26"/>
  <c r="T61" i="26"/>
  <c r="T59" i="26"/>
  <c r="T57" i="26"/>
  <c r="T55" i="26"/>
  <c r="T45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82" i="25"/>
  <c r="T79" i="25"/>
  <c r="T75" i="25"/>
  <c r="T80" i="25"/>
  <c r="T78" i="25"/>
  <c r="T76" i="25"/>
  <c r="T48" i="25"/>
  <c r="T47" i="25"/>
  <c r="T45" i="25"/>
  <c r="O99" i="25"/>
  <c r="T46" i="25"/>
  <c r="T92" i="25"/>
  <c r="T81" i="25"/>
  <c r="T77" i="25"/>
  <c r="T51" i="25"/>
  <c r="T49" i="25"/>
  <c r="Q99" i="25"/>
  <c r="M99" i="25"/>
  <c r="I99" i="25"/>
  <c r="T50" i="25"/>
  <c r="T6" i="25"/>
  <c r="H99" i="25"/>
  <c r="T93" i="27"/>
  <c r="T99" i="27"/>
  <c r="T93" i="31"/>
  <c r="T76" i="30"/>
  <c r="T93" i="30"/>
  <c r="T93" i="25"/>
  <c r="T95" i="31"/>
  <c r="T99" i="30"/>
  <c r="T99" i="25"/>
  <c r="G103" i="12"/>
  <c r="O85" i="8"/>
  <c r="E103" i="12"/>
  <c r="J103" i="12"/>
  <c r="H103" i="12"/>
  <c r="H93" i="7"/>
  <c r="I93" i="7"/>
  <c r="J93" i="7"/>
  <c r="K93" i="7"/>
  <c r="L93" i="7"/>
  <c r="M93" i="7"/>
  <c r="N93" i="7"/>
  <c r="O93" i="7"/>
  <c r="P93" i="7"/>
  <c r="Q93" i="7"/>
  <c r="R93" i="7"/>
  <c r="S93" i="7"/>
  <c r="H98" i="7"/>
  <c r="I98" i="7"/>
  <c r="J98" i="7"/>
  <c r="K98" i="7"/>
  <c r="L98" i="7"/>
  <c r="M98" i="7"/>
  <c r="N98" i="7"/>
  <c r="O98" i="7"/>
  <c r="P98" i="7"/>
  <c r="Q98" i="7"/>
  <c r="R98" i="7"/>
  <c r="S98" i="7"/>
  <c r="T93" i="7"/>
  <c r="O101" i="12"/>
  <c r="L101" i="12"/>
  <c r="J101" i="12"/>
  <c r="G101" i="12"/>
  <c r="E101" i="12"/>
  <c r="O100" i="12"/>
  <c r="L100" i="12"/>
  <c r="J100" i="12"/>
  <c r="G100" i="12"/>
  <c r="E100" i="12"/>
  <c r="M100" i="12"/>
  <c r="M101" i="12"/>
  <c r="H100" i="12"/>
  <c r="H101" i="12"/>
  <c r="T101" i="15"/>
  <c r="T100" i="15"/>
  <c r="J7" i="20"/>
  <c r="J8" i="20"/>
  <c r="J9" i="20"/>
  <c r="J10" i="20"/>
  <c r="J11" i="20"/>
  <c r="J12" i="20"/>
  <c r="J6" i="20"/>
  <c r="I7" i="20"/>
  <c r="I8" i="20"/>
  <c r="I9" i="20"/>
  <c r="I10" i="20"/>
  <c r="I11" i="20"/>
  <c r="I12" i="20"/>
  <c r="I6" i="20"/>
  <c r="E7" i="20"/>
  <c r="E8" i="20"/>
  <c r="E9" i="20"/>
  <c r="E10" i="20"/>
  <c r="E11" i="20"/>
  <c r="E12" i="20"/>
  <c r="E6" i="20"/>
  <c r="D7" i="20"/>
  <c r="D8" i="20"/>
  <c r="D9" i="20"/>
  <c r="D10" i="20"/>
  <c r="D11" i="20"/>
  <c r="D12" i="20"/>
  <c r="D6" i="20"/>
  <c r="L3" i="21"/>
  <c r="I93" i="6"/>
  <c r="J93" i="6"/>
  <c r="K93" i="6"/>
  <c r="L93" i="6"/>
  <c r="M93" i="6"/>
  <c r="N93" i="6"/>
  <c r="O93" i="6"/>
  <c r="P93" i="6"/>
  <c r="Q93" i="6"/>
  <c r="R93" i="6"/>
  <c r="S93" i="6"/>
  <c r="H93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I13" i="20"/>
  <c r="E13" i="20"/>
  <c r="D13" i="20"/>
  <c r="J13" i="20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7" i="16"/>
  <c r="G8" i="16"/>
  <c r="G6" i="16"/>
  <c r="F6" i="16"/>
  <c r="F7" i="16"/>
  <c r="L6" i="16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4" i="15"/>
  <c r="T103" i="15"/>
  <c r="T99" i="15"/>
  <c r="T98" i="15"/>
  <c r="T97" i="15"/>
  <c r="T96" i="15"/>
  <c r="T95" i="15"/>
  <c r="T98" i="11"/>
  <c r="T96" i="11"/>
  <c r="T95" i="11"/>
  <c r="T94" i="11"/>
  <c r="R13" i="23"/>
  <c r="Q13" i="23"/>
  <c r="P13" i="23"/>
  <c r="O13" i="23"/>
  <c r="N13" i="23"/>
  <c r="M13" i="23"/>
  <c r="L13" i="23"/>
  <c r="K13" i="23"/>
  <c r="J13" i="23"/>
  <c r="I13" i="23"/>
  <c r="H13" i="23"/>
  <c r="G13" i="23"/>
  <c r="S12" i="23"/>
  <c r="S11" i="23"/>
  <c r="S10" i="23"/>
  <c r="S9" i="23"/>
  <c r="S8" i="23"/>
  <c r="S7" i="23"/>
  <c r="S6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/>
  <c r="S11" i="22"/>
  <c r="C11" i="20"/>
  <c r="S10" i="22"/>
  <c r="C10" i="20"/>
  <c r="S9" i="22"/>
  <c r="C9" i="20"/>
  <c r="S8" i="22"/>
  <c r="C8" i="20"/>
  <c r="S7" i="22"/>
  <c r="C7" i="20"/>
  <c r="S6" i="22"/>
  <c r="C6" i="20"/>
  <c r="Q13" i="21"/>
  <c r="P13" i="21"/>
  <c r="O13" i="21"/>
  <c r="L13" i="21"/>
  <c r="K13" i="21"/>
  <c r="A3" i="21"/>
  <c r="A2" i="21"/>
  <c r="N13" i="20"/>
  <c r="L3" i="20"/>
  <c r="A3" i="20"/>
  <c r="A2" i="20"/>
  <c r="F97" i="19"/>
  <c r="D97" i="19"/>
  <c r="T96" i="19"/>
  <c r="T95" i="19"/>
  <c r="T94" i="19"/>
  <c r="S93" i="19"/>
  <c r="S97" i="19"/>
  <c r="R93" i="19"/>
  <c r="R97" i="19"/>
  <c r="Q93" i="19"/>
  <c r="Q97" i="19"/>
  <c r="P93" i="19"/>
  <c r="P97" i="19"/>
  <c r="O93" i="19"/>
  <c r="O97" i="19"/>
  <c r="N93" i="19"/>
  <c r="N97" i="19"/>
  <c r="M93" i="19"/>
  <c r="M97" i="19"/>
  <c r="L93" i="19"/>
  <c r="L97" i="19"/>
  <c r="K93" i="19"/>
  <c r="K97" i="19"/>
  <c r="J93" i="19"/>
  <c r="J97" i="19"/>
  <c r="I93" i="19"/>
  <c r="I97" i="19"/>
  <c r="H93" i="19"/>
  <c r="H97" i="19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/>
  <c r="T91" i="18"/>
  <c r="D91" i="16"/>
  <c r="T90" i="18"/>
  <c r="D90" i="16"/>
  <c r="T89" i="18"/>
  <c r="D89" i="16"/>
  <c r="T88" i="18"/>
  <c r="D88" i="16"/>
  <c r="T87" i="18"/>
  <c r="D87" i="16"/>
  <c r="T86" i="18"/>
  <c r="D86" i="16"/>
  <c r="T85" i="18"/>
  <c r="T84" i="18"/>
  <c r="D84" i="16"/>
  <c r="T83" i="18"/>
  <c r="D83" i="16"/>
  <c r="T82" i="18"/>
  <c r="D82" i="16"/>
  <c r="T81" i="18"/>
  <c r="D81" i="16"/>
  <c r="T80" i="18"/>
  <c r="D80" i="16"/>
  <c r="T79" i="18"/>
  <c r="D79" i="16"/>
  <c r="T78" i="18"/>
  <c r="D78" i="16"/>
  <c r="T77" i="18"/>
  <c r="D77" i="16"/>
  <c r="T76" i="18"/>
  <c r="D76" i="16"/>
  <c r="T75" i="18"/>
  <c r="D75" i="16"/>
  <c r="T74" i="18"/>
  <c r="D74" i="16"/>
  <c r="T73" i="18"/>
  <c r="D73" i="16"/>
  <c r="T72" i="18"/>
  <c r="D72" i="16"/>
  <c r="T71" i="18"/>
  <c r="D71" i="16"/>
  <c r="T70" i="18"/>
  <c r="D70" i="16"/>
  <c r="T69" i="18"/>
  <c r="D69" i="16"/>
  <c r="T68" i="18"/>
  <c r="D68" i="16"/>
  <c r="T67" i="18"/>
  <c r="D67" i="16"/>
  <c r="T66" i="18"/>
  <c r="D66" i="16"/>
  <c r="T65" i="18"/>
  <c r="T64" i="18"/>
  <c r="D64" i="16"/>
  <c r="T63" i="18"/>
  <c r="D63" i="16"/>
  <c r="T62" i="18"/>
  <c r="D62" i="16"/>
  <c r="T61" i="18"/>
  <c r="D61" i="16"/>
  <c r="T60" i="18"/>
  <c r="D60" i="16"/>
  <c r="T59" i="18"/>
  <c r="D59" i="16"/>
  <c r="T58" i="18"/>
  <c r="D58" i="16"/>
  <c r="T57" i="18"/>
  <c r="D57" i="16"/>
  <c r="T56" i="18"/>
  <c r="T55" i="18"/>
  <c r="D55" i="16"/>
  <c r="T54" i="18"/>
  <c r="D54" i="16"/>
  <c r="T53" i="18"/>
  <c r="D53" i="16"/>
  <c r="T52" i="18"/>
  <c r="D52" i="16"/>
  <c r="T51" i="18"/>
  <c r="D51" i="16"/>
  <c r="T50" i="18"/>
  <c r="D50" i="16"/>
  <c r="T49" i="18"/>
  <c r="D49" i="16"/>
  <c r="T48" i="18"/>
  <c r="D48" i="16"/>
  <c r="T47" i="18"/>
  <c r="D47" i="16"/>
  <c r="T46" i="18"/>
  <c r="D46" i="16"/>
  <c r="T45" i="18"/>
  <c r="T44" i="18"/>
  <c r="D44" i="16"/>
  <c r="T43" i="18"/>
  <c r="D43" i="16"/>
  <c r="T42" i="18"/>
  <c r="D42" i="16"/>
  <c r="T41" i="18"/>
  <c r="D41" i="16"/>
  <c r="T40" i="18"/>
  <c r="D40" i="16"/>
  <c r="T39" i="18"/>
  <c r="D39" i="16"/>
  <c r="T38" i="18"/>
  <c r="D38" i="16"/>
  <c r="T37" i="18"/>
  <c r="D37" i="16"/>
  <c r="T36" i="18"/>
  <c r="D36" i="16"/>
  <c r="T35" i="18"/>
  <c r="D35" i="16"/>
  <c r="T34" i="18"/>
  <c r="D34" i="16"/>
  <c r="T33" i="18"/>
  <c r="D33" i="16"/>
  <c r="T32" i="18"/>
  <c r="D32" i="16"/>
  <c r="T31" i="18"/>
  <c r="D31" i="16"/>
  <c r="T30" i="18"/>
  <c r="D30" i="16"/>
  <c r="T29" i="18"/>
  <c r="D29" i="16"/>
  <c r="T28" i="18"/>
  <c r="D28" i="16"/>
  <c r="T27" i="18"/>
  <c r="D27" i="16"/>
  <c r="T26" i="18"/>
  <c r="D26" i="16"/>
  <c r="T25" i="18"/>
  <c r="T24" i="18"/>
  <c r="D24" i="16"/>
  <c r="T23" i="18"/>
  <c r="D23" i="16"/>
  <c r="T22" i="18"/>
  <c r="D22" i="16"/>
  <c r="T21" i="18"/>
  <c r="D21" i="16"/>
  <c r="T20" i="18"/>
  <c r="D20" i="16"/>
  <c r="T19" i="18"/>
  <c r="D19" i="16"/>
  <c r="T18" i="18"/>
  <c r="D18" i="16"/>
  <c r="T17" i="18"/>
  <c r="T16" i="18"/>
  <c r="D16" i="16"/>
  <c r="T15" i="18"/>
  <c r="D15" i="16"/>
  <c r="T14" i="18"/>
  <c r="D14" i="16"/>
  <c r="T13" i="18"/>
  <c r="D13" i="16"/>
  <c r="T12" i="18"/>
  <c r="D12" i="16"/>
  <c r="T11" i="18"/>
  <c r="D11" i="16"/>
  <c r="T10" i="18"/>
  <c r="D10" i="16"/>
  <c r="T9" i="18"/>
  <c r="T8" i="18"/>
  <c r="D8" i="16"/>
  <c r="T7" i="18"/>
  <c r="D7" i="16"/>
  <c r="T6" i="18"/>
  <c r="D6" i="16"/>
  <c r="O96" i="16"/>
  <c r="J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F92" i="16"/>
  <c r="E92" i="16"/>
  <c r="O91" i="16"/>
  <c r="L91" i="16"/>
  <c r="K91" i="16"/>
  <c r="J91" i="16"/>
  <c r="F91" i="16"/>
  <c r="E91" i="16"/>
  <c r="O90" i="16"/>
  <c r="L90" i="16"/>
  <c r="K90" i="16"/>
  <c r="J90" i="16"/>
  <c r="F90" i="16"/>
  <c r="E90" i="16"/>
  <c r="O89" i="16"/>
  <c r="L89" i="16"/>
  <c r="K89" i="16"/>
  <c r="J89" i="16"/>
  <c r="F89" i="16"/>
  <c r="E89" i="16"/>
  <c r="O88" i="16"/>
  <c r="L88" i="16"/>
  <c r="K88" i="16"/>
  <c r="J88" i="16"/>
  <c r="F88" i="16"/>
  <c r="E88" i="16"/>
  <c r="O87" i="16"/>
  <c r="L87" i="16"/>
  <c r="K87" i="16"/>
  <c r="J87" i="16"/>
  <c r="F87" i="16"/>
  <c r="E87" i="16"/>
  <c r="O86" i="16"/>
  <c r="L86" i="16"/>
  <c r="K86" i="16"/>
  <c r="J86" i="16"/>
  <c r="F86" i="16"/>
  <c r="E86" i="16"/>
  <c r="O85" i="16"/>
  <c r="L85" i="16"/>
  <c r="K85" i="16"/>
  <c r="J85" i="16"/>
  <c r="F85" i="16"/>
  <c r="E85" i="16"/>
  <c r="D85" i="16"/>
  <c r="O84" i="16"/>
  <c r="L84" i="16"/>
  <c r="K84" i="16"/>
  <c r="J84" i="16"/>
  <c r="F84" i="16"/>
  <c r="E84" i="16"/>
  <c r="O83" i="16"/>
  <c r="L83" i="16"/>
  <c r="K83" i="16"/>
  <c r="J83" i="16"/>
  <c r="F83" i="16"/>
  <c r="E83" i="16"/>
  <c r="O82" i="16"/>
  <c r="L82" i="16"/>
  <c r="K82" i="16"/>
  <c r="J82" i="16"/>
  <c r="F82" i="16"/>
  <c r="E82" i="16"/>
  <c r="O81" i="16"/>
  <c r="L81" i="16"/>
  <c r="K81" i="16"/>
  <c r="J81" i="16"/>
  <c r="F81" i="16"/>
  <c r="E81" i="16"/>
  <c r="O80" i="16"/>
  <c r="L80" i="16"/>
  <c r="K80" i="16"/>
  <c r="J80" i="16"/>
  <c r="F80" i="16"/>
  <c r="E80" i="16"/>
  <c r="O79" i="16"/>
  <c r="L79" i="16"/>
  <c r="K79" i="16"/>
  <c r="J79" i="16"/>
  <c r="F79" i="16"/>
  <c r="E79" i="16"/>
  <c r="O78" i="16"/>
  <c r="L78" i="16"/>
  <c r="K78" i="16"/>
  <c r="J78" i="16"/>
  <c r="F78" i="16"/>
  <c r="E78" i="16"/>
  <c r="O77" i="16"/>
  <c r="L77" i="16"/>
  <c r="K77" i="16"/>
  <c r="J77" i="16"/>
  <c r="F77" i="16"/>
  <c r="E77" i="16"/>
  <c r="O76" i="16"/>
  <c r="L76" i="16"/>
  <c r="K76" i="16"/>
  <c r="J76" i="16"/>
  <c r="F76" i="16"/>
  <c r="E76" i="16"/>
  <c r="O75" i="16"/>
  <c r="L75" i="16"/>
  <c r="K75" i="16"/>
  <c r="J75" i="16"/>
  <c r="F75" i="16"/>
  <c r="E75" i="16"/>
  <c r="O74" i="16"/>
  <c r="L74" i="16"/>
  <c r="K74" i="16"/>
  <c r="J74" i="16"/>
  <c r="F74" i="16"/>
  <c r="E74" i="16"/>
  <c r="O73" i="16"/>
  <c r="L73" i="16"/>
  <c r="K73" i="16"/>
  <c r="J73" i="16"/>
  <c r="F73" i="16"/>
  <c r="E73" i="16"/>
  <c r="O72" i="16"/>
  <c r="L72" i="16"/>
  <c r="K72" i="16"/>
  <c r="J72" i="16"/>
  <c r="F72" i="16"/>
  <c r="E72" i="16"/>
  <c r="O71" i="16"/>
  <c r="L71" i="16"/>
  <c r="K71" i="16"/>
  <c r="J71" i="16"/>
  <c r="F71" i="16"/>
  <c r="E71" i="16"/>
  <c r="O70" i="16"/>
  <c r="L70" i="16"/>
  <c r="K70" i="16"/>
  <c r="J70" i="16"/>
  <c r="F70" i="16"/>
  <c r="E70" i="16"/>
  <c r="O69" i="16"/>
  <c r="L69" i="16"/>
  <c r="K69" i="16"/>
  <c r="J69" i="16"/>
  <c r="F69" i="16"/>
  <c r="E69" i="16"/>
  <c r="O68" i="16"/>
  <c r="L68" i="16"/>
  <c r="K68" i="16"/>
  <c r="J68" i="16"/>
  <c r="F68" i="16"/>
  <c r="E68" i="16"/>
  <c r="O67" i="16"/>
  <c r="L67" i="16"/>
  <c r="K67" i="16"/>
  <c r="J67" i="16"/>
  <c r="F67" i="16"/>
  <c r="E67" i="16"/>
  <c r="O66" i="16"/>
  <c r="L66" i="16"/>
  <c r="K66" i="16"/>
  <c r="J66" i="16"/>
  <c r="F66" i="16"/>
  <c r="E66" i="16"/>
  <c r="O65" i="16"/>
  <c r="L65" i="16"/>
  <c r="K65" i="16"/>
  <c r="J65" i="16"/>
  <c r="F65" i="16"/>
  <c r="E65" i="16"/>
  <c r="D65" i="16"/>
  <c r="O64" i="16"/>
  <c r="L64" i="16"/>
  <c r="K64" i="16"/>
  <c r="J64" i="16"/>
  <c r="F64" i="16"/>
  <c r="E64" i="16"/>
  <c r="O63" i="16"/>
  <c r="L63" i="16"/>
  <c r="K63" i="16"/>
  <c r="J63" i="16"/>
  <c r="F63" i="16"/>
  <c r="E63" i="16"/>
  <c r="O62" i="16"/>
  <c r="L62" i="16"/>
  <c r="K62" i="16"/>
  <c r="J62" i="16"/>
  <c r="F62" i="16"/>
  <c r="E62" i="16"/>
  <c r="O61" i="16"/>
  <c r="L61" i="16"/>
  <c r="K61" i="16"/>
  <c r="J61" i="16"/>
  <c r="F61" i="16"/>
  <c r="E61" i="16"/>
  <c r="O60" i="16"/>
  <c r="L60" i="16"/>
  <c r="K60" i="16"/>
  <c r="J60" i="16"/>
  <c r="F60" i="16"/>
  <c r="E60" i="16"/>
  <c r="O59" i="16"/>
  <c r="L59" i="16"/>
  <c r="K59" i="16"/>
  <c r="J59" i="16"/>
  <c r="F59" i="16"/>
  <c r="E59" i="16"/>
  <c r="O58" i="16"/>
  <c r="L58" i="16"/>
  <c r="K58" i="16"/>
  <c r="J58" i="16"/>
  <c r="F58" i="16"/>
  <c r="E58" i="16"/>
  <c r="O57" i="16"/>
  <c r="L57" i="16"/>
  <c r="K57" i="16"/>
  <c r="J57" i="16"/>
  <c r="F57" i="16"/>
  <c r="E57" i="16"/>
  <c r="O56" i="16"/>
  <c r="L56" i="16"/>
  <c r="K56" i="16"/>
  <c r="J56" i="16"/>
  <c r="F56" i="16"/>
  <c r="E56" i="16"/>
  <c r="D56" i="16"/>
  <c r="O55" i="16"/>
  <c r="L55" i="16"/>
  <c r="K55" i="16"/>
  <c r="J55" i="16"/>
  <c r="F55" i="16"/>
  <c r="E55" i="16"/>
  <c r="O54" i="16"/>
  <c r="L54" i="16"/>
  <c r="K54" i="16"/>
  <c r="J54" i="16"/>
  <c r="F54" i="16"/>
  <c r="E54" i="16"/>
  <c r="O53" i="16"/>
  <c r="L53" i="16"/>
  <c r="K53" i="16"/>
  <c r="J53" i="16"/>
  <c r="F53" i="16"/>
  <c r="E53" i="16"/>
  <c r="O52" i="16"/>
  <c r="L52" i="16"/>
  <c r="K52" i="16"/>
  <c r="J52" i="16"/>
  <c r="F52" i="16"/>
  <c r="E52" i="16"/>
  <c r="O51" i="16"/>
  <c r="L51" i="16"/>
  <c r="K51" i="16"/>
  <c r="J51" i="16"/>
  <c r="F51" i="16"/>
  <c r="E51" i="16"/>
  <c r="O50" i="16"/>
  <c r="L50" i="16"/>
  <c r="K50" i="16"/>
  <c r="J50" i="16"/>
  <c r="F50" i="16"/>
  <c r="E50" i="16"/>
  <c r="O49" i="16"/>
  <c r="L49" i="16"/>
  <c r="K49" i="16"/>
  <c r="J49" i="16"/>
  <c r="F49" i="16"/>
  <c r="E49" i="16"/>
  <c r="O48" i="16"/>
  <c r="L48" i="16"/>
  <c r="K48" i="16"/>
  <c r="J48" i="16"/>
  <c r="F48" i="16"/>
  <c r="E48" i="16"/>
  <c r="O47" i="16"/>
  <c r="L47" i="16"/>
  <c r="K47" i="16"/>
  <c r="J47" i="16"/>
  <c r="F47" i="16"/>
  <c r="E47" i="16"/>
  <c r="O46" i="16"/>
  <c r="L46" i="16"/>
  <c r="K46" i="16"/>
  <c r="J46" i="16"/>
  <c r="F46" i="16"/>
  <c r="E46" i="16"/>
  <c r="O45" i="16"/>
  <c r="L45" i="16"/>
  <c r="K45" i="16"/>
  <c r="J45" i="16"/>
  <c r="F45" i="16"/>
  <c r="E45" i="16"/>
  <c r="D45" i="16"/>
  <c r="O44" i="16"/>
  <c r="L44" i="16"/>
  <c r="K44" i="16"/>
  <c r="J44" i="16"/>
  <c r="F44" i="16"/>
  <c r="E44" i="16"/>
  <c r="O43" i="16"/>
  <c r="L43" i="16"/>
  <c r="K43" i="16"/>
  <c r="J43" i="16"/>
  <c r="F43" i="16"/>
  <c r="E43" i="16"/>
  <c r="O42" i="16"/>
  <c r="L42" i="16"/>
  <c r="K42" i="16"/>
  <c r="J42" i="16"/>
  <c r="F42" i="16"/>
  <c r="E42" i="16"/>
  <c r="O41" i="16"/>
  <c r="L41" i="16"/>
  <c r="K41" i="16"/>
  <c r="J41" i="16"/>
  <c r="F41" i="16"/>
  <c r="E41" i="16"/>
  <c r="O40" i="16"/>
  <c r="L40" i="16"/>
  <c r="K40" i="16"/>
  <c r="J40" i="16"/>
  <c r="F40" i="16"/>
  <c r="E40" i="16"/>
  <c r="O39" i="16"/>
  <c r="L39" i="16"/>
  <c r="K39" i="16"/>
  <c r="J39" i="16"/>
  <c r="F39" i="16"/>
  <c r="E39" i="16"/>
  <c r="O38" i="16"/>
  <c r="L38" i="16"/>
  <c r="K38" i="16"/>
  <c r="J38" i="16"/>
  <c r="F38" i="16"/>
  <c r="E38" i="16"/>
  <c r="O37" i="16"/>
  <c r="L37" i="16"/>
  <c r="K37" i="16"/>
  <c r="J37" i="16"/>
  <c r="F37" i="16"/>
  <c r="E37" i="16"/>
  <c r="O36" i="16"/>
  <c r="L36" i="16"/>
  <c r="K36" i="16"/>
  <c r="J36" i="16"/>
  <c r="F36" i="16"/>
  <c r="E36" i="16"/>
  <c r="O35" i="16"/>
  <c r="L35" i="16"/>
  <c r="K35" i="16"/>
  <c r="J35" i="16"/>
  <c r="F35" i="16"/>
  <c r="E35" i="16"/>
  <c r="O34" i="16"/>
  <c r="L34" i="16"/>
  <c r="K34" i="16"/>
  <c r="J34" i="16"/>
  <c r="F34" i="16"/>
  <c r="E34" i="16"/>
  <c r="O33" i="16"/>
  <c r="L33" i="16"/>
  <c r="K33" i="16"/>
  <c r="J33" i="16"/>
  <c r="F33" i="16"/>
  <c r="E33" i="16"/>
  <c r="O32" i="16"/>
  <c r="L32" i="16"/>
  <c r="K32" i="16"/>
  <c r="J32" i="16"/>
  <c r="F32" i="16"/>
  <c r="E32" i="16"/>
  <c r="O31" i="16"/>
  <c r="L31" i="16"/>
  <c r="K31" i="16"/>
  <c r="J31" i="16"/>
  <c r="F31" i="16"/>
  <c r="E31" i="16"/>
  <c r="O30" i="16"/>
  <c r="L30" i="16"/>
  <c r="K30" i="16"/>
  <c r="J30" i="16"/>
  <c r="F30" i="16"/>
  <c r="E30" i="16"/>
  <c r="O29" i="16"/>
  <c r="L29" i="16"/>
  <c r="K29" i="16"/>
  <c r="J29" i="16"/>
  <c r="F29" i="16"/>
  <c r="E29" i="16"/>
  <c r="O28" i="16"/>
  <c r="L28" i="16"/>
  <c r="K28" i="16"/>
  <c r="J28" i="16"/>
  <c r="F28" i="16"/>
  <c r="E28" i="16"/>
  <c r="O27" i="16"/>
  <c r="L27" i="16"/>
  <c r="K27" i="16"/>
  <c r="J27" i="16"/>
  <c r="F27" i="16"/>
  <c r="E27" i="16"/>
  <c r="O26" i="16"/>
  <c r="L26" i="16"/>
  <c r="K26" i="16"/>
  <c r="J26" i="16"/>
  <c r="F26" i="16"/>
  <c r="E26" i="16"/>
  <c r="O25" i="16"/>
  <c r="L25" i="16"/>
  <c r="K25" i="16"/>
  <c r="J25" i="16"/>
  <c r="F25" i="16"/>
  <c r="E25" i="16"/>
  <c r="D25" i="16"/>
  <c r="O24" i="16"/>
  <c r="L24" i="16"/>
  <c r="K24" i="16"/>
  <c r="J24" i="16"/>
  <c r="F24" i="16"/>
  <c r="E24" i="16"/>
  <c r="O23" i="16"/>
  <c r="L23" i="16"/>
  <c r="K23" i="16"/>
  <c r="J23" i="16"/>
  <c r="F23" i="16"/>
  <c r="E23" i="16"/>
  <c r="O22" i="16"/>
  <c r="L22" i="16"/>
  <c r="K22" i="16"/>
  <c r="J22" i="16"/>
  <c r="F22" i="16"/>
  <c r="E22" i="16"/>
  <c r="O21" i="16"/>
  <c r="L21" i="16"/>
  <c r="K21" i="16"/>
  <c r="J21" i="16"/>
  <c r="F21" i="16"/>
  <c r="E21" i="16"/>
  <c r="O20" i="16"/>
  <c r="L20" i="16"/>
  <c r="K20" i="16"/>
  <c r="J20" i="16"/>
  <c r="F20" i="16"/>
  <c r="E20" i="16"/>
  <c r="O19" i="16"/>
  <c r="L19" i="16"/>
  <c r="K19" i="16"/>
  <c r="J19" i="16"/>
  <c r="F19" i="16"/>
  <c r="E19" i="16"/>
  <c r="O18" i="16"/>
  <c r="L18" i="16"/>
  <c r="K18" i="16"/>
  <c r="J18" i="16"/>
  <c r="F18" i="16"/>
  <c r="E18" i="16"/>
  <c r="O17" i="16"/>
  <c r="L17" i="16"/>
  <c r="K17" i="16"/>
  <c r="J17" i="16"/>
  <c r="F17" i="16"/>
  <c r="E17" i="16"/>
  <c r="D17" i="16"/>
  <c r="O16" i="16"/>
  <c r="L16" i="16"/>
  <c r="K16" i="16"/>
  <c r="J16" i="16"/>
  <c r="F16" i="16"/>
  <c r="E16" i="16"/>
  <c r="O15" i="16"/>
  <c r="L15" i="16"/>
  <c r="K15" i="16"/>
  <c r="J15" i="16"/>
  <c r="F15" i="16"/>
  <c r="E15" i="16"/>
  <c r="O14" i="16"/>
  <c r="L14" i="16"/>
  <c r="K14" i="16"/>
  <c r="J14" i="16"/>
  <c r="F14" i="16"/>
  <c r="E14" i="16"/>
  <c r="O13" i="16"/>
  <c r="L13" i="16"/>
  <c r="K13" i="16"/>
  <c r="J13" i="16"/>
  <c r="F13" i="16"/>
  <c r="E13" i="16"/>
  <c r="O12" i="16"/>
  <c r="L12" i="16"/>
  <c r="K12" i="16"/>
  <c r="J12" i="16"/>
  <c r="F12" i="16"/>
  <c r="E12" i="16"/>
  <c r="O11" i="16"/>
  <c r="L11" i="16"/>
  <c r="K11" i="16"/>
  <c r="J11" i="16"/>
  <c r="F11" i="16"/>
  <c r="E11" i="16"/>
  <c r="O10" i="16"/>
  <c r="L10" i="16"/>
  <c r="K10" i="16"/>
  <c r="J10" i="16"/>
  <c r="F10" i="16"/>
  <c r="E10" i="16"/>
  <c r="O9" i="16"/>
  <c r="L9" i="16"/>
  <c r="K9" i="16"/>
  <c r="J9" i="16"/>
  <c r="F9" i="16"/>
  <c r="E9" i="16"/>
  <c r="D9" i="16"/>
  <c r="O8" i="16"/>
  <c r="L8" i="16"/>
  <c r="K8" i="16"/>
  <c r="J8" i="16"/>
  <c r="F8" i="16"/>
  <c r="E8" i="16"/>
  <c r="O7" i="16"/>
  <c r="L7" i="16"/>
  <c r="K7" i="16"/>
  <c r="J7" i="16"/>
  <c r="E7" i="16"/>
  <c r="O6" i="16"/>
  <c r="K6" i="16"/>
  <c r="J6" i="16"/>
  <c r="E6" i="16"/>
  <c r="L3" i="16"/>
  <c r="A3" i="16"/>
  <c r="A2" i="16"/>
  <c r="T94" i="15"/>
  <c r="S93" i="15"/>
  <c r="R93" i="15"/>
  <c r="Q93" i="15"/>
  <c r="P93" i="15"/>
  <c r="O93" i="15"/>
  <c r="O105" i="15"/>
  <c r="N93" i="15"/>
  <c r="N105" i="15"/>
  <c r="M93" i="15"/>
  <c r="M105" i="15"/>
  <c r="L93" i="15"/>
  <c r="L105" i="15"/>
  <c r="K93" i="15"/>
  <c r="K105" i="15"/>
  <c r="J93" i="15"/>
  <c r="J105" i="15"/>
  <c r="I93" i="15"/>
  <c r="I105" i="15"/>
  <c r="H93" i="15"/>
  <c r="H105" i="15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S93" i="14"/>
  <c r="S105" i="14"/>
  <c r="R93" i="14"/>
  <c r="R105" i="14"/>
  <c r="Q93" i="14"/>
  <c r="Q105" i="14"/>
  <c r="P93" i="14"/>
  <c r="P105" i="14"/>
  <c r="O93" i="14"/>
  <c r="O105" i="14"/>
  <c r="N93" i="14"/>
  <c r="N105" i="14"/>
  <c r="M93" i="14"/>
  <c r="M105" i="14"/>
  <c r="L93" i="14"/>
  <c r="L105" i="14"/>
  <c r="K93" i="14"/>
  <c r="K105" i="14"/>
  <c r="J93" i="14"/>
  <c r="J105" i="14"/>
  <c r="I93" i="14"/>
  <c r="I105" i="14"/>
  <c r="H93" i="14"/>
  <c r="H105" i="14"/>
  <c r="T92" i="14"/>
  <c r="D92" i="12"/>
  <c r="T91" i="14"/>
  <c r="D91" i="12"/>
  <c r="T90" i="14"/>
  <c r="D90" i="12"/>
  <c r="T89" i="14"/>
  <c r="D89" i="12"/>
  <c r="T88" i="14"/>
  <c r="D88" i="12"/>
  <c r="T87" i="14"/>
  <c r="D87" i="12"/>
  <c r="T86" i="14"/>
  <c r="D86" i="12"/>
  <c r="T85" i="14"/>
  <c r="D85" i="12"/>
  <c r="T84" i="14"/>
  <c r="D84" i="12"/>
  <c r="T83" i="14"/>
  <c r="D83" i="12"/>
  <c r="T82" i="14"/>
  <c r="D82" i="12"/>
  <c r="T81" i="14"/>
  <c r="D81" i="12"/>
  <c r="T80" i="14"/>
  <c r="D80" i="12"/>
  <c r="T79" i="14"/>
  <c r="D79" i="12"/>
  <c r="T78" i="14"/>
  <c r="T77" i="14"/>
  <c r="D77" i="12"/>
  <c r="T76" i="14"/>
  <c r="D76" i="12"/>
  <c r="T75" i="14"/>
  <c r="D75" i="12"/>
  <c r="T74" i="14"/>
  <c r="D74" i="12"/>
  <c r="T73" i="14"/>
  <c r="D73" i="12"/>
  <c r="T72" i="14"/>
  <c r="D72" i="12"/>
  <c r="T71" i="14"/>
  <c r="D71" i="12"/>
  <c r="T70" i="14"/>
  <c r="D70" i="12"/>
  <c r="T69" i="14"/>
  <c r="D69" i="12"/>
  <c r="T68" i="14"/>
  <c r="D68" i="12"/>
  <c r="T67" i="14"/>
  <c r="D67" i="12"/>
  <c r="T66" i="14"/>
  <c r="D66" i="12"/>
  <c r="T65" i="14"/>
  <c r="D65" i="12"/>
  <c r="T64" i="14"/>
  <c r="D64" i="12"/>
  <c r="T63" i="14"/>
  <c r="D63" i="12"/>
  <c r="T62" i="14"/>
  <c r="T61" i="14"/>
  <c r="D61" i="12"/>
  <c r="T60" i="14"/>
  <c r="D60" i="12"/>
  <c r="T59" i="14"/>
  <c r="D59" i="12"/>
  <c r="T58" i="14"/>
  <c r="D58" i="12"/>
  <c r="T57" i="14"/>
  <c r="D57" i="12"/>
  <c r="T56" i="14"/>
  <c r="D56" i="12"/>
  <c r="T55" i="14"/>
  <c r="D55" i="12"/>
  <c r="T54" i="14"/>
  <c r="D54" i="12"/>
  <c r="T53" i="14"/>
  <c r="D53" i="12"/>
  <c r="T52" i="14"/>
  <c r="D52" i="12"/>
  <c r="T51" i="14"/>
  <c r="D51" i="12"/>
  <c r="T50" i="14"/>
  <c r="D50" i="12"/>
  <c r="T49" i="14"/>
  <c r="D49" i="12"/>
  <c r="T48" i="14"/>
  <c r="D48" i="12"/>
  <c r="T47" i="14"/>
  <c r="D47" i="12"/>
  <c r="T46" i="14"/>
  <c r="T45" i="14"/>
  <c r="D45" i="12"/>
  <c r="T44" i="14"/>
  <c r="D44" i="12"/>
  <c r="T43" i="14"/>
  <c r="D43" i="12"/>
  <c r="T42" i="14"/>
  <c r="D42" i="12"/>
  <c r="T41" i="14"/>
  <c r="D41" i="12"/>
  <c r="T40" i="14"/>
  <c r="D40" i="12"/>
  <c r="T39" i="14"/>
  <c r="D39" i="12"/>
  <c r="T38" i="14"/>
  <c r="D38" i="12"/>
  <c r="T37" i="14"/>
  <c r="D37" i="12"/>
  <c r="T36" i="14"/>
  <c r="D36" i="12"/>
  <c r="T35" i="14"/>
  <c r="D35" i="12"/>
  <c r="T34" i="14"/>
  <c r="D34" i="12"/>
  <c r="T33" i="14"/>
  <c r="D33" i="12"/>
  <c r="T32" i="14"/>
  <c r="D32" i="12"/>
  <c r="T31" i="14"/>
  <c r="D31" i="12"/>
  <c r="T30" i="14"/>
  <c r="T29" i="14"/>
  <c r="D29" i="12"/>
  <c r="T28" i="14"/>
  <c r="D28" i="12"/>
  <c r="T27" i="14"/>
  <c r="D27" i="12"/>
  <c r="T26" i="14"/>
  <c r="D26" i="12"/>
  <c r="T25" i="14"/>
  <c r="D25" i="12"/>
  <c r="T24" i="14"/>
  <c r="D24" i="12"/>
  <c r="T23" i="14"/>
  <c r="D23" i="12"/>
  <c r="T22" i="14"/>
  <c r="D22" i="12"/>
  <c r="T21" i="14"/>
  <c r="D21" i="12"/>
  <c r="T20" i="14"/>
  <c r="D20" i="12"/>
  <c r="T19" i="14"/>
  <c r="D19" i="12"/>
  <c r="T18" i="14"/>
  <c r="D18" i="12"/>
  <c r="T17" i="14"/>
  <c r="D17" i="12"/>
  <c r="T16" i="14"/>
  <c r="D16" i="12"/>
  <c r="T15" i="14"/>
  <c r="D15" i="12"/>
  <c r="T14" i="14"/>
  <c r="T13" i="14"/>
  <c r="D13" i="12"/>
  <c r="T12" i="14"/>
  <c r="D12" i="12"/>
  <c r="T11" i="14"/>
  <c r="D11" i="12"/>
  <c r="T10" i="14"/>
  <c r="D10" i="12"/>
  <c r="T9" i="14"/>
  <c r="D9" i="12"/>
  <c r="T8" i="14"/>
  <c r="D8" i="12"/>
  <c r="T7" i="14"/>
  <c r="D7" i="12"/>
  <c r="T6" i="14"/>
  <c r="D6" i="12"/>
  <c r="O104" i="12"/>
  <c r="L104" i="12"/>
  <c r="J104" i="12"/>
  <c r="G104" i="12"/>
  <c r="E104" i="12"/>
  <c r="O103" i="12"/>
  <c r="L103" i="12"/>
  <c r="O102" i="12"/>
  <c r="O99" i="12"/>
  <c r="L99" i="12"/>
  <c r="J99" i="12"/>
  <c r="G99" i="12"/>
  <c r="E99" i="12"/>
  <c r="O98" i="12"/>
  <c r="L98" i="12"/>
  <c r="J98" i="12"/>
  <c r="G98" i="12"/>
  <c r="E98" i="12"/>
  <c r="O97" i="12"/>
  <c r="L97" i="12"/>
  <c r="J97" i="12"/>
  <c r="G97" i="12"/>
  <c r="E97" i="12"/>
  <c r="O96" i="12"/>
  <c r="L96" i="12"/>
  <c r="J96" i="12"/>
  <c r="G96" i="12"/>
  <c r="E96" i="12"/>
  <c r="O95" i="12"/>
  <c r="L95" i="12"/>
  <c r="J95" i="12"/>
  <c r="G95" i="12"/>
  <c r="E95" i="12"/>
  <c r="O94" i="12"/>
  <c r="L94" i="12"/>
  <c r="J94" i="12"/>
  <c r="G94" i="12"/>
  <c r="E94" i="12"/>
  <c r="O93" i="12"/>
  <c r="O92" i="12"/>
  <c r="L92" i="12"/>
  <c r="K92" i="12"/>
  <c r="J92" i="12"/>
  <c r="G92" i="12"/>
  <c r="F92" i="12"/>
  <c r="E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O88" i="12"/>
  <c r="L88" i="12"/>
  <c r="K88" i="12"/>
  <c r="J88" i="12"/>
  <c r="G88" i="12"/>
  <c r="F88" i="12"/>
  <c r="E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O84" i="12"/>
  <c r="L84" i="12"/>
  <c r="K84" i="12"/>
  <c r="J84" i="12"/>
  <c r="G84" i="12"/>
  <c r="F84" i="12"/>
  <c r="E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O80" i="12"/>
  <c r="L80" i="12"/>
  <c r="K80" i="12"/>
  <c r="J80" i="12"/>
  <c r="G80" i="12"/>
  <c r="F80" i="12"/>
  <c r="E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O76" i="12"/>
  <c r="L76" i="12"/>
  <c r="K76" i="12"/>
  <c r="J76" i="12"/>
  <c r="G76" i="12"/>
  <c r="F76" i="12"/>
  <c r="E76" i="12"/>
  <c r="O75" i="12"/>
  <c r="L75" i="12"/>
  <c r="K75" i="12"/>
  <c r="J75" i="12"/>
  <c r="G75" i="12"/>
  <c r="F75" i="12"/>
  <c r="E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O72" i="12"/>
  <c r="L72" i="12"/>
  <c r="K72" i="12"/>
  <c r="J72" i="12"/>
  <c r="G72" i="12"/>
  <c r="F72" i="12"/>
  <c r="E72" i="12"/>
  <c r="O71" i="12"/>
  <c r="L71" i="12"/>
  <c r="K71" i="12"/>
  <c r="J71" i="12"/>
  <c r="G71" i="12"/>
  <c r="F71" i="12"/>
  <c r="E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O68" i="12"/>
  <c r="L68" i="12"/>
  <c r="K68" i="12"/>
  <c r="J68" i="12"/>
  <c r="G68" i="12"/>
  <c r="F68" i="12"/>
  <c r="E68" i="12"/>
  <c r="O67" i="12"/>
  <c r="L67" i="12"/>
  <c r="K67" i="12"/>
  <c r="J67" i="12"/>
  <c r="G67" i="12"/>
  <c r="F67" i="12"/>
  <c r="E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O64" i="12"/>
  <c r="L64" i="12"/>
  <c r="K64" i="12"/>
  <c r="J64" i="12"/>
  <c r="G64" i="12"/>
  <c r="F64" i="12"/>
  <c r="E64" i="12"/>
  <c r="O63" i="12"/>
  <c r="L63" i="12"/>
  <c r="K63" i="12"/>
  <c r="J63" i="12"/>
  <c r="G63" i="12"/>
  <c r="F63" i="12"/>
  <c r="E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O60" i="12"/>
  <c r="L60" i="12"/>
  <c r="K60" i="12"/>
  <c r="J60" i="12"/>
  <c r="G60" i="12"/>
  <c r="F60" i="12"/>
  <c r="E60" i="12"/>
  <c r="O59" i="12"/>
  <c r="L59" i="12"/>
  <c r="K59" i="12"/>
  <c r="J59" i="12"/>
  <c r="G59" i="12"/>
  <c r="F59" i="12"/>
  <c r="E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O56" i="12"/>
  <c r="L56" i="12"/>
  <c r="K56" i="12"/>
  <c r="J56" i="12"/>
  <c r="G56" i="12"/>
  <c r="F56" i="12"/>
  <c r="E56" i="12"/>
  <c r="O55" i="12"/>
  <c r="L55" i="12"/>
  <c r="K55" i="12"/>
  <c r="J55" i="12"/>
  <c r="G55" i="12"/>
  <c r="F55" i="12"/>
  <c r="E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O52" i="12"/>
  <c r="L52" i="12"/>
  <c r="K52" i="12"/>
  <c r="J52" i="12"/>
  <c r="G52" i="12"/>
  <c r="F52" i="12"/>
  <c r="E52" i="12"/>
  <c r="O51" i="12"/>
  <c r="L51" i="12"/>
  <c r="K51" i="12"/>
  <c r="J51" i="12"/>
  <c r="G51" i="12"/>
  <c r="F51" i="12"/>
  <c r="E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O48" i="12"/>
  <c r="L48" i="12"/>
  <c r="K48" i="12"/>
  <c r="J48" i="12"/>
  <c r="G48" i="12"/>
  <c r="F48" i="12"/>
  <c r="E48" i="12"/>
  <c r="O47" i="12"/>
  <c r="L47" i="12"/>
  <c r="K47" i="12"/>
  <c r="J47" i="12"/>
  <c r="G47" i="12"/>
  <c r="F47" i="12"/>
  <c r="E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O44" i="12"/>
  <c r="L44" i="12"/>
  <c r="K44" i="12"/>
  <c r="J44" i="12"/>
  <c r="G44" i="12"/>
  <c r="F44" i="12"/>
  <c r="E44" i="12"/>
  <c r="O43" i="12"/>
  <c r="L43" i="12"/>
  <c r="K43" i="12"/>
  <c r="J43" i="12"/>
  <c r="G43" i="12"/>
  <c r="F43" i="12"/>
  <c r="E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O40" i="12"/>
  <c r="L40" i="12"/>
  <c r="K40" i="12"/>
  <c r="J40" i="12"/>
  <c r="G40" i="12"/>
  <c r="F40" i="12"/>
  <c r="E40" i="12"/>
  <c r="O39" i="12"/>
  <c r="L39" i="12"/>
  <c r="K39" i="12"/>
  <c r="J39" i="12"/>
  <c r="G39" i="12"/>
  <c r="F39" i="12"/>
  <c r="E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O36" i="12"/>
  <c r="L36" i="12"/>
  <c r="K36" i="12"/>
  <c r="J36" i="12"/>
  <c r="G36" i="12"/>
  <c r="F36" i="12"/>
  <c r="E36" i="12"/>
  <c r="O35" i="12"/>
  <c r="L35" i="12"/>
  <c r="K35" i="12"/>
  <c r="J35" i="12"/>
  <c r="G35" i="12"/>
  <c r="F35" i="12"/>
  <c r="E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O32" i="12"/>
  <c r="L32" i="12"/>
  <c r="K32" i="12"/>
  <c r="J32" i="12"/>
  <c r="G32" i="12"/>
  <c r="F32" i="12"/>
  <c r="E32" i="12"/>
  <c r="O31" i="12"/>
  <c r="L31" i="12"/>
  <c r="K31" i="12"/>
  <c r="J31" i="12"/>
  <c r="G31" i="12"/>
  <c r="F31" i="12"/>
  <c r="E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O28" i="12"/>
  <c r="L28" i="12"/>
  <c r="K28" i="12"/>
  <c r="J28" i="12"/>
  <c r="G28" i="12"/>
  <c r="F28" i="12"/>
  <c r="E28" i="12"/>
  <c r="O27" i="12"/>
  <c r="L27" i="12"/>
  <c r="K27" i="12"/>
  <c r="J27" i="12"/>
  <c r="G27" i="12"/>
  <c r="F27" i="12"/>
  <c r="E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O20" i="12"/>
  <c r="L20" i="12"/>
  <c r="K20" i="12"/>
  <c r="J20" i="12"/>
  <c r="G20" i="12"/>
  <c r="F20" i="12"/>
  <c r="E20" i="12"/>
  <c r="O19" i="12"/>
  <c r="L19" i="12"/>
  <c r="K19" i="12"/>
  <c r="J19" i="12"/>
  <c r="G19" i="12"/>
  <c r="F19" i="12"/>
  <c r="E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O16" i="12"/>
  <c r="L16" i="12"/>
  <c r="K16" i="12"/>
  <c r="J16" i="12"/>
  <c r="G16" i="12"/>
  <c r="F16" i="12"/>
  <c r="E16" i="12"/>
  <c r="O15" i="12"/>
  <c r="L15" i="12"/>
  <c r="K15" i="12"/>
  <c r="J15" i="12"/>
  <c r="G15" i="12"/>
  <c r="F15" i="12"/>
  <c r="E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O12" i="12"/>
  <c r="L12" i="12"/>
  <c r="K12" i="12"/>
  <c r="J12" i="12"/>
  <c r="G12" i="12"/>
  <c r="F12" i="12"/>
  <c r="E12" i="12"/>
  <c r="O11" i="12"/>
  <c r="L11" i="12"/>
  <c r="K11" i="12"/>
  <c r="J11" i="12"/>
  <c r="G11" i="12"/>
  <c r="F11" i="12"/>
  <c r="E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O8" i="12"/>
  <c r="L8" i="12"/>
  <c r="K8" i="12"/>
  <c r="J8" i="12"/>
  <c r="G8" i="12"/>
  <c r="F8" i="12"/>
  <c r="E8" i="12"/>
  <c r="O7" i="12"/>
  <c r="L7" i="12"/>
  <c r="K7" i="12"/>
  <c r="J7" i="12"/>
  <c r="G7" i="12"/>
  <c r="F7" i="12"/>
  <c r="E7" i="12"/>
  <c r="O6" i="12"/>
  <c r="L6" i="12"/>
  <c r="K6" i="12"/>
  <c r="J6" i="12"/>
  <c r="G6" i="12"/>
  <c r="F6" i="12"/>
  <c r="E6" i="12"/>
  <c r="L3" i="12"/>
  <c r="A3" i="12"/>
  <c r="A2" i="12"/>
  <c r="S93" i="11"/>
  <c r="R93" i="11"/>
  <c r="Q93" i="11"/>
  <c r="P93" i="11"/>
  <c r="O93" i="11"/>
  <c r="O99" i="11"/>
  <c r="N93" i="11"/>
  <c r="M93" i="11"/>
  <c r="M99" i="11"/>
  <c r="L93" i="11"/>
  <c r="L99" i="11"/>
  <c r="K93" i="11"/>
  <c r="K99" i="11"/>
  <c r="J93" i="11"/>
  <c r="J99" i="11"/>
  <c r="I93" i="11"/>
  <c r="I99" i="11"/>
  <c r="H93" i="11"/>
  <c r="H99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/>
  <c r="T91" i="10"/>
  <c r="D91" i="8"/>
  <c r="T90" i="10"/>
  <c r="T89" i="10"/>
  <c r="D89" i="8"/>
  <c r="T88" i="10"/>
  <c r="D88" i="8"/>
  <c r="T87" i="10"/>
  <c r="D87" i="8"/>
  <c r="T86" i="10"/>
  <c r="T85" i="10"/>
  <c r="D85" i="8"/>
  <c r="T84" i="10"/>
  <c r="D84" i="8"/>
  <c r="T83" i="10"/>
  <c r="D83" i="8"/>
  <c r="T82" i="10"/>
  <c r="T81" i="10"/>
  <c r="D81" i="8"/>
  <c r="T80" i="10"/>
  <c r="D80" i="8"/>
  <c r="T79" i="10"/>
  <c r="D79" i="8"/>
  <c r="T78" i="10"/>
  <c r="T77" i="10"/>
  <c r="D77" i="8"/>
  <c r="T76" i="10"/>
  <c r="D76" i="8"/>
  <c r="T75" i="10"/>
  <c r="D75" i="8"/>
  <c r="T74" i="10"/>
  <c r="T73" i="10"/>
  <c r="D73" i="8"/>
  <c r="T72" i="10"/>
  <c r="D72" i="8"/>
  <c r="T71" i="10"/>
  <c r="D71" i="8"/>
  <c r="T70" i="10"/>
  <c r="T69" i="10"/>
  <c r="D69" i="8"/>
  <c r="T68" i="10"/>
  <c r="D68" i="8"/>
  <c r="T67" i="10"/>
  <c r="D67" i="8"/>
  <c r="T66" i="10"/>
  <c r="T65" i="10"/>
  <c r="D65" i="8"/>
  <c r="T64" i="10"/>
  <c r="D64" i="8"/>
  <c r="T63" i="10"/>
  <c r="D63" i="8"/>
  <c r="T62" i="10"/>
  <c r="T61" i="10"/>
  <c r="D61" i="8"/>
  <c r="T60" i="10"/>
  <c r="D60" i="8"/>
  <c r="T59" i="10"/>
  <c r="D59" i="8"/>
  <c r="T58" i="10"/>
  <c r="T57" i="10"/>
  <c r="D57" i="8"/>
  <c r="T56" i="10"/>
  <c r="D56" i="8"/>
  <c r="T55" i="10"/>
  <c r="D55" i="8"/>
  <c r="T54" i="10"/>
  <c r="T53" i="10"/>
  <c r="D53" i="8"/>
  <c r="T52" i="10"/>
  <c r="D52" i="8"/>
  <c r="T51" i="10"/>
  <c r="D51" i="8"/>
  <c r="T50" i="10"/>
  <c r="T49" i="10"/>
  <c r="D49" i="8"/>
  <c r="T48" i="10"/>
  <c r="D48" i="8"/>
  <c r="T47" i="10"/>
  <c r="D47" i="8"/>
  <c r="T46" i="10"/>
  <c r="T45" i="10"/>
  <c r="D45" i="8"/>
  <c r="T44" i="10"/>
  <c r="D44" i="8"/>
  <c r="T43" i="10"/>
  <c r="D43" i="8"/>
  <c r="T42" i="10"/>
  <c r="T41" i="10"/>
  <c r="D41" i="8"/>
  <c r="T40" i="10"/>
  <c r="D40" i="8"/>
  <c r="T39" i="10"/>
  <c r="D39" i="8"/>
  <c r="T38" i="10"/>
  <c r="T37" i="10"/>
  <c r="D37" i="8"/>
  <c r="T36" i="10"/>
  <c r="D36" i="8"/>
  <c r="T35" i="10"/>
  <c r="D35" i="8"/>
  <c r="T34" i="10"/>
  <c r="T33" i="10"/>
  <c r="D33" i="8"/>
  <c r="T32" i="10"/>
  <c r="D32" i="8"/>
  <c r="T31" i="10"/>
  <c r="D31" i="8"/>
  <c r="T30" i="10"/>
  <c r="T29" i="10"/>
  <c r="D29" i="8"/>
  <c r="T28" i="10"/>
  <c r="D28" i="8"/>
  <c r="T27" i="10"/>
  <c r="D27" i="8"/>
  <c r="T26" i="10"/>
  <c r="T25" i="10"/>
  <c r="D25" i="8"/>
  <c r="T24" i="10"/>
  <c r="D24" i="8"/>
  <c r="T23" i="10"/>
  <c r="D23" i="8"/>
  <c r="T22" i="10"/>
  <c r="T21" i="10"/>
  <c r="D21" i="8"/>
  <c r="T20" i="10"/>
  <c r="D20" i="8"/>
  <c r="T19" i="10"/>
  <c r="D19" i="8"/>
  <c r="T18" i="10"/>
  <c r="T17" i="10"/>
  <c r="D17" i="8"/>
  <c r="T16" i="10"/>
  <c r="D16" i="8"/>
  <c r="T15" i="10"/>
  <c r="D15" i="8"/>
  <c r="T14" i="10"/>
  <c r="T13" i="10"/>
  <c r="D13" i="8"/>
  <c r="T12" i="10"/>
  <c r="D12" i="8"/>
  <c r="T11" i="10"/>
  <c r="D11" i="8"/>
  <c r="T10" i="10"/>
  <c r="T9" i="10"/>
  <c r="D9" i="8"/>
  <c r="T8" i="10"/>
  <c r="D8" i="8"/>
  <c r="T7" i="10"/>
  <c r="D7" i="8"/>
  <c r="T6" i="10"/>
  <c r="O98" i="8"/>
  <c r="L98" i="8"/>
  <c r="J98" i="8"/>
  <c r="G98" i="8"/>
  <c r="E98" i="8"/>
  <c r="O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O88" i="8"/>
  <c r="L88" i="8"/>
  <c r="K88" i="8"/>
  <c r="J88" i="8"/>
  <c r="G88" i="8"/>
  <c r="F88" i="8"/>
  <c r="E88" i="8"/>
  <c r="O87" i="8"/>
  <c r="L87" i="8"/>
  <c r="K87" i="8"/>
  <c r="J87" i="8"/>
  <c r="G87" i="8"/>
  <c r="F87" i="8"/>
  <c r="E87" i="8"/>
  <c r="O86" i="8"/>
  <c r="L86" i="8"/>
  <c r="K86" i="8"/>
  <c r="J86" i="8"/>
  <c r="G86" i="8"/>
  <c r="F86" i="8"/>
  <c r="E86" i="8"/>
  <c r="D86" i="8"/>
  <c r="L85" i="8"/>
  <c r="K85" i="8"/>
  <c r="J85" i="8"/>
  <c r="G85" i="8"/>
  <c r="F85" i="8"/>
  <c r="E85" i="8"/>
  <c r="O84" i="8"/>
  <c r="L84" i="8"/>
  <c r="K84" i="8"/>
  <c r="J84" i="8"/>
  <c r="G84" i="8"/>
  <c r="F84" i="8"/>
  <c r="E84" i="8"/>
  <c r="O83" i="8"/>
  <c r="L83" i="8"/>
  <c r="K83" i="8"/>
  <c r="J83" i="8"/>
  <c r="G83" i="8"/>
  <c r="F83" i="8"/>
  <c r="E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O80" i="8"/>
  <c r="L80" i="8"/>
  <c r="K80" i="8"/>
  <c r="J80" i="8"/>
  <c r="G80" i="8"/>
  <c r="F80" i="8"/>
  <c r="E80" i="8"/>
  <c r="O79" i="8"/>
  <c r="L79" i="8"/>
  <c r="K79" i="8"/>
  <c r="J79" i="8"/>
  <c r="G79" i="8"/>
  <c r="F79" i="8"/>
  <c r="E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O76" i="8"/>
  <c r="L76" i="8"/>
  <c r="K76" i="8"/>
  <c r="J76" i="8"/>
  <c r="G76" i="8"/>
  <c r="F76" i="8"/>
  <c r="E76" i="8"/>
  <c r="O75" i="8"/>
  <c r="L75" i="8"/>
  <c r="K75" i="8"/>
  <c r="J75" i="8"/>
  <c r="G75" i="8"/>
  <c r="F75" i="8"/>
  <c r="E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O72" i="8"/>
  <c r="L72" i="8"/>
  <c r="K72" i="8"/>
  <c r="J72" i="8"/>
  <c r="G72" i="8"/>
  <c r="F72" i="8"/>
  <c r="E72" i="8"/>
  <c r="O71" i="8"/>
  <c r="L71" i="8"/>
  <c r="K71" i="8"/>
  <c r="J71" i="8"/>
  <c r="G71" i="8"/>
  <c r="F71" i="8"/>
  <c r="E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O68" i="8"/>
  <c r="L68" i="8"/>
  <c r="K68" i="8"/>
  <c r="J68" i="8"/>
  <c r="G68" i="8"/>
  <c r="F68" i="8"/>
  <c r="E68" i="8"/>
  <c r="O67" i="8"/>
  <c r="L67" i="8"/>
  <c r="K67" i="8"/>
  <c r="J67" i="8"/>
  <c r="G67" i="8"/>
  <c r="F67" i="8"/>
  <c r="E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O64" i="8"/>
  <c r="L64" i="8"/>
  <c r="K64" i="8"/>
  <c r="J64" i="8"/>
  <c r="G64" i="8"/>
  <c r="F64" i="8"/>
  <c r="E64" i="8"/>
  <c r="O63" i="8"/>
  <c r="L63" i="8"/>
  <c r="K63" i="8"/>
  <c r="J63" i="8"/>
  <c r="G63" i="8"/>
  <c r="F63" i="8"/>
  <c r="E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O60" i="8"/>
  <c r="L60" i="8"/>
  <c r="K60" i="8"/>
  <c r="J60" i="8"/>
  <c r="G60" i="8"/>
  <c r="F60" i="8"/>
  <c r="E60" i="8"/>
  <c r="O59" i="8"/>
  <c r="L59" i="8"/>
  <c r="K59" i="8"/>
  <c r="J59" i="8"/>
  <c r="G59" i="8"/>
  <c r="F59" i="8"/>
  <c r="E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O56" i="8"/>
  <c r="L56" i="8"/>
  <c r="K56" i="8"/>
  <c r="J56" i="8"/>
  <c r="G56" i="8"/>
  <c r="F56" i="8"/>
  <c r="E56" i="8"/>
  <c r="O55" i="8"/>
  <c r="L55" i="8"/>
  <c r="K55" i="8"/>
  <c r="J55" i="8"/>
  <c r="G55" i="8"/>
  <c r="F55" i="8"/>
  <c r="E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O52" i="8"/>
  <c r="L52" i="8"/>
  <c r="K52" i="8"/>
  <c r="J52" i="8"/>
  <c r="G52" i="8"/>
  <c r="F52" i="8"/>
  <c r="E52" i="8"/>
  <c r="O51" i="8"/>
  <c r="L51" i="8"/>
  <c r="K51" i="8"/>
  <c r="J51" i="8"/>
  <c r="G51" i="8"/>
  <c r="F51" i="8"/>
  <c r="E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O48" i="8"/>
  <c r="L48" i="8"/>
  <c r="K48" i="8"/>
  <c r="J48" i="8"/>
  <c r="G48" i="8"/>
  <c r="F48" i="8"/>
  <c r="E48" i="8"/>
  <c r="O47" i="8"/>
  <c r="L47" i="8"/>
  <c r="K47" i="8"/>
  <c r="J47" i="8"/>
  <c r="G47" i="8"/>
  <c r="F47" i="8"/>
  <c r="E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O44" i="8"/>
  <c r="L44" i="8"/>
  <c r="K44" i="8"/>
  <c r="J44" i="8"/>
  <c r="G44" i="8"/>
  <c r="F44" i="8"/>
  <c r="E44" i="8"/>
  <c r="O43" i="8"/>
  <c r="L43" i="8"/>
  <c r="K43" i="8"/>
  <c r="J43" i="8"/>
  <c r="G43" i="8"/>
  <c r="F43" i="8"/>
  <c r="E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O40" i="8"/>
  <c r="L40" i="8"/>
  <c r="K40" i="8"/>
  <c r="J40" i="8"/>
  <c r="G40" i="8"/>
  <c r="F40" i="8"/>
  <c r="E40" i="8"/>
  <c r="O39" i="8"/>
  <c r="L39" i="8"/>
  <c r="K39" i="8"/>
  <c r="J39" i="8"/>
  <c r="G39" i="8"/>
  <c r="F39" i="8"/>
  <c r="E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O36" i="8"/>
  <c r="L36" i="8"/>
  <c r="K36" i="8"/>
  <c r="J36" i="8"/>
  <c r="G36" i="8"/>
  <c r="F36" i="8"/>
  <c r="E36" i="8"/>
  <c r="O35" i="8"/>
  <c r="L35" i="8"/>
  <c r="K35" i="8"/>
  <c r="J35" i="8"/>
  <c r="G35" i="8"/>
  <c r="F35" i="8"/>
  <c r="E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O32" i="8"/>
  <c r="L32" i="8"/>
  <c r="K32" i="8"/>
  <c r="J32" i="8"/>
  <c r="G32" i="8"/>
  <c r="F32" i="8"/>
  <c r="E32" i="8"/>
  <c r="O31" i="8"/>
  <c r="L31" i="8"/>
  <c r="K31" i="8"/>
  <c r="J31" i="8"/>
  <c r="G31" i="8"/>
  <c r="F31" i="8"/>
  <c r="E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O28" i="8"/>
  <c r="L28" i="8"/>
  <c r="K28" i="8"/>
  <c r="J28" i="8"/>
  <c r="G28" i="8"/>
  <c r="F28" i="8"/>
  <c r="E28" i="8"/>
  <c r="O27" i="8"/>
  <c r="L27" i="8"/>
  <c r="K27" i="8"/>
  <c r="J27" i="8"/>
  <c r="G27" i="8"/>
  <c r="F27" i="8"/>
  <c r="E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O23" i="8"/>
  <c r="L23" i="8"/>
  <c r="K23" i="8"/>
  <c r="J23" i="8"/>
  <c r="G23" i="8"/>
  <c r="F23" i="8"/>
  <c r="E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O20" i="8"/>
  <c r="L20" i="8"/>
  <c r="K20" i="8"/>
  <c r="J20" i="8"/>
  <c r="G20" i="8"/>
  <c r="F20" i="8"/>
  <c r="E20" i="8"/>
  <c r="O19" i="8"/>
  <c r="L19" i="8"/>
  <c r="K19" i="8"/>
  <c r="J19" i="8"/>
  <c r="G19" i="8"/>
  <c r="F19" i="8"/>
  <c r="E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O16" i="8"/>
  <c r="L16" i="8"/>
  <c r="K16" i="8"/>
  <c r="J16" i="8"/>
  <c r="G16" i="8"/>
  <c r="F16" i="8"/>
  <c r="E16" i="8"/>
  <c r="O15" i="8"/>
  <c r="L15" i="8"/>
  <c r="K15" i="8"/>
  <c r="J15" i="8"/>
  <c r="G15" i="8"/>
  <c r="F15" i="8"/>
  <c r="E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O12" i="8"/>
  <c r="L12" i="8"/>
  <c r="K12" i="8"/>
  <c r="J12" i="8"/>
  <c r="G12" i="8"/>
  <c r="F12" i="8"/>
  <c r="E12" i="8"/>
  <c r="O11" i="8"/>
  <c r="L11" i="8"/>
  <c r="K11" i="8"/>
  <c r="J11" i="8"/>
  <c r="G11" i="8"/>
  <c r="F11" i="8"/>
  <c r="E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O8" i="8"/>
  <c r="L8" i="8"/>
  <c r="K8" i="8"/>
  <c r="J8" i="8"/>
  <c r="G8" i="8"/>
  <c r="F8" i="8"/>
  <c r="E8" i="8"/>
  <c r="O7" i="8"/>
  <c r="L7" i="8"/>
  <c r="K7" i="8"/>
  <c r="J7" i="8"/>
  <c r="G7" i="8"/>
  <c r="F7" i="8"/>
  <c r="E7" i="8"/>
  <c r="O6" i="8"/>
  <c r="L6" i="8"/>
  <c r="K6" i="8"/>
  <c r="J6" i="8"/>
  <c r="G6" i="8"/>
  <c r="F6" i="8"/>
  <c r="E6" i="8"/>
  <c r="D6" i="8"/>
  <c r="L3" i="8"/>
  <c r="A3" i="8"/>
  <c r="A2" i="8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D92" i="4"/>
  <c r="D91" i="4"/>
  <c r="D89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69" i="4"/>
  <c r="D68" i="4"/>
  <c r="D66" i="4"/>
  <c r="D65" i="4"/>
  <c r="D62" i="4"/>
  <c r="D61" i="4"/>
  <c r="D60" i="4"/>
  <c r="D59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37" i="4"/>
  <c r="D36" i="4"/>
  <c r="D34" i="4"/>
  <c r="D33" i="4"/>
  <c r="D30" i="4"/>
  <c r="D29" i="4"/>
  <c r="D28" i="4"/>
  <c r="D27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6" i="4"/>
  <c r="O97" i="4"/>
  <c r="L97" i="4"/>
  <c r="J97" i="4"/>
  <c r="G97" i="4"/>
  <c r="E97" i="4"/>
  <c r="O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E92" i="4"/>
  <c r="O91" i="4"/>
  <c r="L91" i="4"/>
  <c r="K91" i="4"/>
  <c r="J91" i="4"/>
  <c r="G91" i="4"/>
  <c r="E91" i="4"/>
  <c r="O90" i="4"/>
  <c r="L90" i="4"/>
  <c r="K90" i="4"/>
  <c r="J90" i="4"/>
  <c r="G90" i="4"/>
  <c r="E90" i="4"/>
  <c r="D90" i="4"/>
  <c r="O89" i="4"/>
  <c r="L89" i="4"/>
  <c r="K89" i="4"/>
  <c r="J89" i="4"/>
  <c r="G89" i="4"/>
  <c r="E89" i="4"/>
  <c r="O88" i="4"/>
  <c r="L88" i="4"/>
  <c r="K88" i="4"/>
  <c r="J88" i="4"/>
  <c r="G88" i="4"/>
  <c r="E88" i="4"/>
  <c r="O87" i="4"/>
  <c r="L87" i="4"/>
  <c r="K87" i="4"/>
  <c r="J87" i="4"/>
  <c r="G87" i="4"/>
  <c r="E87" i="4"/>
  <c r="O86" i="4"/>
  <c r="L86" i="4"/>
  <c r="K86" i="4"/>
  <c r="J86" i="4"/>
  <c r="G86" i="4"/>
  <c r="E86" i="4"/>
  <c r="O85" i="4"/>
  <c r="L85" i="4"/>
  <c r="K85" i="4"/>
  <c r="J85" i="4"/>
  <c r="G85" i="4"/>
  <c r="E85" i="4"/>
  <c r="O84" i="4"/>
  <c r="L84" i="4"/>
  <c r="K84" i="4"/>
  <c r="J84" i="4"/>
  <c r="G84" i="4"/>
  <c r="E84" i="4"/>
  <c r="O83" i="4"/>
  <c r="L83" i="4"/>
  <c r="K83" i="4"/>
  <c r="J83" i="4"/>
  <c r="G83" i="4"/>
  <c r="E83" i="4"/>
  <c r="D83" i="4"/>
  <c r="O82" i="4"/>
  <c r="L82" i="4"/>
  <c r="K82" i="4"/>
  <c r="J82" i="4"/>
  <c r="G82" i="4"/>
  <c r="E82" i="4"/>
  <c r="O81" i="4"/>
  <c r="L81" i="4"/>
  <c r="K81" i="4"/>
  <c r="J81" i="4"/>
  <c r="G81" i="4"/>
  <c r="E81" i="4"/>
  <c r="O80" i="4"/>
  <c r="L80" i="4"/>
  <c r="K80" i="4"/>
  <c r="J80" i="4"/>
  <c r="G80" i="4"/>
  <c r="E80" i="4"/>
  <c r="O79" i="4"/>
  <c r="L79" i="4"/>
  <c r="K79" i="4"/>
  <c r="J79" i="4"/>
  <c r="G79" i="4"/>
  <c r="E79" i="4"/>
  <c r="O78" i="4"/>
  <c r="L78" i="4"/>
  <c r="K78" i="4"/>
  <c r="J78" i="4"/>
  <c r="G78" i="4"/>
  <c r="E78" i="4"/>
  <c r="O77" i="4"/>
  <c r="L77" i="4"/>
  <c r="K77" i="4"/>
  <c r="J77" i="4"/>
  <c r="G77" i="4"/>
  <c r="E77" i="4"/>
  <c r="O76" i="4"/>
  <c r="L76" i="4"/>
  <c r="K76" i="4"/>
  <c r="J76" i="4"/>
  <c r="G76" i="4"/>
  <c r="E76" i="4"/>
  <c r="O75" i="4"/>
  <c r="L75" i="4"/>
  <c r="K75" i="4"/>
  <c r="J75" i="4"/>
  <c r="G75" i="4"/>
  <c r="E75" i="4"/>
  <c r="O74" i="4"/>
  <c r="L74" i="4"/>
  <c r="K74" i="4"/>
  <c r="J74" i="4"/>
  <c r="G74" i="4"/>
  <c r="E74" i="4"/>
  <c r="O73" i="4"/>
  <c r="L73" i="4"/>
  <c r="K73" i="4"/>
  <c r="J73" i="4"/>
  <c r="G73" i="4"/>
  <c r="E73" i="4"/>
  <c r="O72" i="4"/>
  <c r="L72" i="4"/>
  <c r="K72" i="4"/>
  <c r="J72" i="4"/>
  <c r="G72" i="4"/>
  <c r="E72" i="4"/>
  <c r="D72" i="4"/>
  <c r="O71" i="4"/>
  <c r="L71" i="4"/>
  <c r="K71" i="4"/>
  <c r="J71" i="4"/>
  <c r="G71" i="4"/>
  <c r="E71" i="4"/>
  <c r="D71" i="4"/>
  <c r="O70" i="4"/>
  <c r="L70" i="4"/>
  <c r="K70" i="4"/>
  <c r="J70" i="4"/>
  <c r="G70" i="4"/>
  <c r="E70" i="4"/>
  <c r="D70" i="4"/>
  <c r="O69" i="4"/>
  <c r="L69" i="4"/>
  <c r="K69" i="4"/>
  <c r="J69" i="4"/>
  <c r="G69" i="4"/>
  <c r="E69" i="4"/>
  <c r="O68" i="4"/>
  <c r="L68" i="4"/>
  <c r="K68" i="4"/>
  <c r="J68" i="4"/>
  <c r="G68" i="4"/>
  <c r="E68" i="4"/>
  <c r="O67" i="4"/>
  <c r="L67" i="4"/>
  <c r="K67" i="4"/>
  <c r="J67" i="4"/>
  <c r="G67" i="4"/>
  <c r="E67" i="4"/>
  <c r="D67" i="4"/>
  <c r="O66" i="4"/>
  <c r="L66" i="4"/>
  <c r="K66" i="4"/>
  <c r="J66" i="4"/>
  <c r="G66" i="4"/>
  <c r="E66" i="4"/>
  <c r="O65" i="4"/>
  <c r="L65" i="4"/>
  <c r="K65" i="4"/>
  <c r="J65" i="4"/>
  <c r="G65" i="4"/>
  <c r="E65" i="4"/>
  <c r="O64" i="4"/>
  <c r="L64" i="4"/>
  <c r="K64" i="4"/>
  <c r="J64" i="4"/>
  <c r="G64" i="4"/>
  <c r="E64" i="4"/>
  <c r="D64" i="4"/>
  <c r="O63" i="4"/>
  <c r="L63" i="4"/>
  <c r="K63" i="4"/>
  <c r="J63" i="4"/>
  <c r="G63" i="4"/>
  <c r="E63" i="4"/>
  <c r="D63" i="4"/>
  <c r="O62" i="4"/>
  <c r="L62" i="4"/>
  <c r="K62" i="4"/>
  <c r="J62" i="4"/>
  <c r="G62" i="4"/>
  <c r="E62" i="4"/>
  <c r="O61" i="4"/>
  <c r="L61" i="4"/>
  <c r="K61" i="4"/>
  <c r="J61" i="4"/>
  <c r="G61" i="4"/>
  <c r="E61" i="4"/>
  <c r="O60" i="4"/>
  <c r="L60" i="4"/>
  <c r="K60" i="4"/>
  <c r="J60" i="4"/>
  <c r="G60" i="4"/>
  <c r="E60" i="4"/>
  <c r="O59" i="4"/>
  <c r="L59" i="4"/>
  <c r="K59" i="4"/>
  <c r="J59" i="4"/>
  <c r="G59" i="4"/>
  <c r="E59" i="4"/>
  <c r="O58" i="4"/>
  <c r="L58" i="4"/>
  <c r="K58" i="4"/>
  <c r="J58" i="4"/>
  <c r="G58" i="4"/>
  <c r="E58" i="4"/>
  <c r="D58" i="4"/>
  <c r="O57" i="4"/>
  <c r="L57" i="4"/>
  <c r="K57" i="4"/>
  <c r="J57" i="4"/>
  <c r="G57" i="4"/>
  <c r="E57" i="4"/>
  <c r="O56" i="4"/>
  <c r="L56" i="4"/>
  <c r="K56" i="4"/>
  <c r="J56" i="4"/>
  <c r="G56" i="4"/>
  <c r="E56" i="4"/>
  <c r="O55" i="4"/>
  <c r="L55" i="4"/>
  <c r="K55" i="4"/>
  <c r="J55" i="4"/>
  <c r="G55" i="4"/>
  <c r="E55" i="4"/>
  <c r="O54" i="4"/>
  <c r="L54" i="4"/>
  <c r="K54" i="4"/>
  <c r="J54" i="4"/>
  <c r="G54" i="4"/>
  <c r="E54" i="4"/>
  <c r="O53" i="4"/>
  <c r="L53" i="4"/>
  <c r="K53" i="4"/>
  <c r="J53" i="4"/>
  <c r="G53" i="4"/>
  <c r="E53" i="4"/>
  <c r="O52" i="4"/>
  <c r="L52" i="4"/>
  <c r="K52" i="4"/>
  <c r="J52" i="4"/>
  <c r="G52" i="4"/>
  <c r="E52" i="4"/>
  <c r="O51" i="4"/>
  <c r="L51" i="4"/>
  <c r="K51" i="4"/>
  <c r="J51" i="4"/>
  <c r="G51" i="4"/>
  <c r="E51" i="4"/>
  <c r="D51" i="4"/>
  <c r="O50" i="4"/>
  <c r="L50" i="4"/>
  <c r="K50" i="4"/>
  <c r="J50" i="4"/>
  <c r="G50" i="4"/>
  <c r="E50" i="4"/>
  <c r="O49" i="4"/>
  <c r="L49" i="4"/>
  <c r="K49" i="4"/>
  <c r="J49" i="4"/>
  <c r="G49" i="4"/>
  <c r="E49" i="4"/>
  <c r="O48" i="4"/>
  <c r="L48" i="4"/>
  <c r="K48" i="4"/>
  <c r="J48" i="4"/>
  <c r="G48" i="4"/>
  <c r="E48" i="4"/>
  <c r="O47" i="4"/>
  <c r="L47" i="4"/>
  <c r="K47" i="4"/>
  <c r="J47" i="4"/>
  <c r="G47" i="4"/>
  <c r="E47" i="4"/>
  <c r="O46" i="4"/>
  <c r="L46" i="4"/>
  <c r="K46" i="4"/>
  <c r="J46" i="4"/>
  <c r="G46" i="4"/>
  <c r="E46" i="4"/>
  <c r="O45" i="4"/>
  <c r="L45" i="4"/>
  <c r="K45" i="4"/>
  <c r="J45" i="4"/>
  <c r="G45" i="4"/>
  <c r="E45" i="4"/>
  <c r="O44" i="4"/>
  <c r="L44" i="4"/>
  <c r="K44" i="4"/>
  <c r="J44" i="4"/>
  <c r="G44" i="4"/>
  <c r="E44" i="4"/>
  <c r="O43" i="4"/>
  <c r="L43" i="4"/>
  <c r="K43" i="4"/>
  <c r="J43" i="4"/>
  <c r="G43" i="4"/>
  <c r="E43" i="4"/>
  <c r="O42" i="4"/>
  <c r="L42" i="4"/>
  <c r="K42" i="4"/>
  <c r="J42" i="4"/>
  <c r="G42" i="4"/>
  <c r="E42" i="4"/>
  <c r="O41" i="4"/>
  <c r="L41" i="4"/>
  <c r="K41" i="4"/>
  <c r="J41" i="4"/>
  <c r="G41" i="4"/>
  <c r="E41" i="4"/>
  <c r="O40" i="4"/>
  <c r="L40" i="4"/>
  <c r="K40" i="4"/>
  <c r="J40" i="4"/>
  <c r="G40" i="4"/>
  <c r="E40" i="4"/>
  <c r="D40" i="4"/>
  <c r="O39" i="4"/>
  <c r="L39" i="4"/>
  <c r="K39" i="4"/>
  <c r="J39" i="4"/>
  <c r="G39" i="4"/>
  <c r="E39" i="4"/>
  <c r="D39" i="4"/>
  <c r="O38" i="4"/>
  <c r="L38" i="4"/>
  <c r="K38" i="4"/>
  <c r="J38" i="4"/>
  <c r="G38" i="4"/>
  <c r="E38" i="4"/>
  <c r="D38" i="4"/>
  <c r="O37" i="4"/>
  <c r="L37" i="4"/>
  <c r="K37" i="4"/>
  <c r="J37" i="4"/>
  <c r="G37" i="4"/>
  <c r="E37" i="4"/>
  <c r="O36" i="4"/>
  <c r="L36" i="4"/>
  <c r="K36" i="4"/>
  <c r="J36" i="4"/>
  <c r="G36" i="4"/>
  <c r="E36" i="4"/>
  <c r="O35" i="4"/>
  <c r="L35" i="4"/>
  <c r="K35" i="4"/>
  <c r="J35" i="4"/>
  <c r="G35" i="4"/>
  <c r="E35" i="4"/>
  <c r="D35" i="4"/>
  <c r="O34" i="4"/>
  <c r="L34" i="4"/>
  <c r="K34" i="4"/>
  <c r="J34" i="4"/>
  <c r="G34" i="4"/>
  <c r="E34" i="4"/>
  <c r="O33" i="4"/>
  <c r="L33" i="4"/>
  <c r="K33" i="4"/>
  <c r="J33" i="4"/>
  <c r="G33" i="4"/>
  <c r="E33" i="4"/>
  <c r="O32" i="4"/>
  <c r="L32" i="4"/>
  <c r="K32" i="4"/>
  <c r="J32" i="4"/>
  <c r="G32" i="4"/>
  <c r="E32" i="4"/>
  <c r="D32" i="4"/>
  <c r="O31" i="4"/>
  <c r="L31" i="4"/>
  <c r="K31" i="4"/>
  <c r="J31" i="4"/>
  <c r="G31" i="4"/>
  <c r="E31" i="4"/>
  <c r="D31" i="4"/>
  <c r="O30" i="4"/>
  <c r="L30" i="4"/>
  <c r="K30" i="4"/>
  <c r="J30" i="4"/>
  <c r="G30" i="4"/>
  <c r="E30" i="4"/>
  <c r="O29" i="4"/>
  <c r="L29" i="4"/>
  <c r="K29" i="4"/>
  <c r="J29" i="4"/>
  <c r="G29" i="4"/>
  <c r="E29" i="4"/>
  <c r="O28" i="4"/>
  <c r="L28" i="4"/>
  <c r="K28" i="4"/>
  <c r="J28" i="4"/>
  <c r="G28" i="4"/>
  <c r="E28" i="4"/>
  <c r="O27" i="4"/>
  <c r="L27" i="4"/>
  <c r="K27" i="4"/>
  <c r="J27" i="4"/>
  <c r="G27" i="4"/>
  <c r="E27" i="4"/>
  <c r="O26" i="4"/>
  <c r="L26" i="4"/>
  <c r="K26" i="4"/>
  <c r="J26" i="4"/>
  <c r="G26" i="4"/>
  <c r="E26" i="4"/>
  <c r="D26" i="4"/>
  <c r="O25" i="4"/>
  <c r="L25" i="4"/>
  <c r="K25" i="4"/>
  <c r="J25" i="4"/>
  <c r="G25" i="4"/>
  <c r="E25" i="4"/>
  <c r="O24" i="4"/>
  <c r="L24" i="4"/>
  <c r="K24" i="4"/>
  <c r="J24" i="4"/>
  <c r="G24" i="4"/>
  <c r="E24" i="4"/>
  <c r="O23" i="4"/>
  <c r="L23" i="4"/>
  <c r="K23" i="4"/>
  <c r="J23" i="4"/>
  <c r="G23" i="4"/>
  <c r="E23" i="4"/>
  <c r="O22" i="4"/>
  <c r="L22" i="4"/>
  <c r="K22" i="4"/>
  <c r="J22" i="4"/>
  <c r="G22" i="4"/>
  <c r="E22" i="4"/>
  <c r="O21" i="4"/>
  <c r="L21" i="4"/>
  <c r="K21" i="4"/>
  <c r="J21" i="4"/>
  <c r="G21" i="4"/>
  <c r="E21" i="4"/>
  <c r="O20" i="4"/>
  <c r="L20" i="4"/>
  <c r="K20" i="4"/>
  <c r="J20" i="4"/>
  <c r="G20" i="4"/>
  <c r="E20" i="4"/>
  <c r="O19" i="4"/>
  <c r="L19" i="4"/>
  <c r="K19" i="4"/>
  <c r="J19" i="4"/>
  <c r="G19" i="4"/>
  <c r="E19" i="4"/>
  <c r="D19" i="4"/>
  <c r="O18" i="4"/>
  <c r="L18" i="4"/>
  <c r="K18" i="4"/>
  <c r="J18" i="4"/>
  <c r="G18" i="4"/>
  <c r="E18" i="4"/>
  <c r="O17" i="4"/>
  <c r="L17" i="4"/>
  <c r="K17" i="4"/>
  <c r="J17" i="4"/>
  <c r="G17" i="4"/>
  <c r="E17" i="4"/>
  <c r="O16" i="4"/>
  <c r="L16" i="4"/>
  <c r="K16" i="4"/>
  <c r="J16" i="4"/>
  <c r="G16" i="4"/>
  <c r="E16" i="4"/>
  <c r="O15" i="4"/>
  <c r="L15" i="4"/>
  <c r="K15" i="4"/>
  <c r="J15" i="4"/>
  <c r="G15" i="4"/>
  <c r="E15" i="4"/>
  <c r="O14" i="4"/>
  <c r="L14" i="4"/>
  <c r="K14" i="4"/>
  <c r="J14" i="4"/>
  <c r="G14" i="4"/>
  <c r="E14" i="4"/>
  <c r="O13" i="4"/>
  <c r="L13" i="4"/>
  <c r="K13" i="4"/>
  <c r="J13" i="4"/>
  <c r="G13" i="4"/>
  <c r="E13" i="4"/>
  <c r="O12" i="4"/>
  <c r="L12" i="4"/>
  <c r="K12" i="4"/>
  <c r="J12" i="4"/>
  <c r="G12" i="4"/>
  <c r="E12" i="4"/>
  <c r="O11" i="4"/>
  <c r="L11" i="4"/>
  <c r="K11" i="4"/>
  <c r="J11" i="4"/>
  <c r="G11" i="4"/>
  <c r="E11" i="4"/>
  <c r="O10" i="4"/>
  <c r="L10" i="4"/>
  <c r="K10" i="4"/>
  <c r="J10" i="4"/>
  <c r="G10" i="4"/>
  <c r="E10" i="4"/>
  <c r="O9" i="4"/>
  <c r="L9" i="4"/>
  <c r="K9" i="4"/>
  <c r="J9" i="4"/>
  <c r="G9" i="4"/>
  <c r="E9" i="4"/>
  <c r="O8" i="4"/>
  <c r="L8" i="4"/>
  <c r="K8" i="4"/>
  <c r="J8" i="4"/>
  <c r="G8" i="4"/>
  <c r="E8" i="4"/>
  <c r="D8" i="4"/>
  <c r="O7" i="4"/>
  <c r="L7" i="4"/>
  <c r="K7" i="4"/>
  <c r="J7" i="4"/>
  <c r="G7" i="4"/>
  <c r="E7" i="4"/>
  <c r="D7" i="4"/>
  <c r="O6" i="4"/>
  <c r="L6" i="4"/>
  <c r="K6" i="4"/>
  <c r="J6" i="4"/>
  <c r="G6" i="4"/>
  <c r="F6" i="4"/>
  <c r="E6" i="4"/>
  <c r="L3" i="4"/>
  <c r="A3" i="4"/>
  <c r="A2" i="4"/>
  <c r="A4" i="2"/>
  <c r="A5" i="2"/>
  <c r="A6" i="2"/>
  <c r="A7" i="2"/>
  <c r="A8" i="2"/>
  <c r="A9" i="2"/>
  <c r="A10" i="2"/>
  <c r="A11" i="2"/>
  <c r="A12" i="2"/>
  <c r="A13" i="2"/>
  <c r="A9" i="1"/>
  <c r="S12" i="21"/>
  <c r="K7" i="20"/>
  <c r="F7" i="20"/>
  <c r="S7" i="21"/>
  <c r="K9" i="20"/>
  <c r="F9" i="20"/>
  <c r="S9" i="21"/>
  <c r="F11" i="20"/>
  <c r="S11" i="21"/>
  <c r="K8" i="20"/>
  <c r="S8" i="21"/>
  <c r="S105" i="15"/>
  <c r="P105" i="15"/>
  <c r="R105" i="15"/>
  <c r="P99" i="11"/>
  <c r="R99" i="11"/>
  <c r="S99" i="11"/>
  <c r="C13" i="20"/>
  <c r="S13" i="23"/>
  <c r="S13" i="22"/>
  <c r="T93" i="10"/>
  <c r="D93" i="16"/>
  <c r="T93" i="15"/>
  <c r="H71" i="16"/>
  <c r="H73" i="16"/>
  <c r="I73" i="16"/>
  <c r="I41" i="12"/>
  <c r="N47" i="12"/>
  <c r="N52" i="12"/>
  <c r="N58" i="12"/>
  <c r="I28" i="16"/>
  <c r="N59" i="12"/>
  <c r="I56" i="8"/>
  <c r="I6" i="4"/>
  <c r="N20" i="4"/>
  <c r="N23" i="4"/>
  <c r="N34" i="4"/>
  <c r="N55" i="4"/>
  <c r="N61" i="8"/>
  <c r="N12" i="12"/>
  <c r="N20" i="12"/>
  <c r="N28" i="12"/>
  <c r="N55" i="12"/>
  <c r="I62" i="12"/>
  <c r="I19" i="16"/>
  <c r="I67" i="16"/>
  <c r="N41" i="12"/>
  <c r="M74" i="16"/>
  <c r="N15" i="4"/>
  <c r="H50" i="4"/>
  <c r="N75" i="8"/>
  <c r="I58" i="12"/>
  <c r="I15" i="4"/>
  <c r="I42" i="8"/>
  <c r="N9" i="12"/>
  <c r="N16" i="12"/>
  <c r="N24" i="12"/>
  <c r="N33" i="12"/>
  <c r="N50" i="12"/>
  <c r="N78" i="12"/>
  <c r="M22" i="4"/>
  <c r="H34" i="8"/>
  <c r="M50" i="8"/>
  <c r="I55" i="8"/>
  <c r="H57" i="8"/>
  <c r="N67" i="8"/>
  <c r="M8" i="12"/>
  <c r="M9" i="12"/>
  <c r="M16" i="12"/>
  <c r="M17" i="12"/>
  <c r="M24" i="12"/>
  <c r="M25" i="12"/>
  <c r="M32" i="12"/>
  <c r="M33" i="12"/>
  <c r="N36" i="12"/>
  <c r="N38" i="12"/>
  <c r="I39" i="12"/>
  <c r="I42" i="12"/>
  <c r="M50" i="12"/>
  <c r="N51" i="12"/>
  <c r="M55" i="12"/>
  <c r="N61" i="12"/>
  <c r="M62" i="12"/>
  <c r="N74" i="12"/>
  <c r="M78" i="12"/>
  <c r="I87" i="12"/>
  <c r="N91" i="12"/>
  <c r="M97" i="12"/>
  <c r="I15" i="16"/>
  <c r="I17" i="16"/>
  <c r="I18" i="16"/>
  <c r="I20" i="16"/>
  <c r="I21" i="16"/>
  <c r="H32" i="16"/>
  <c r="H33" i="16"/>
  <c r="H34" i="16"/>
  <c r="I35" i="16"/>
  <c r="I41" i="16"/>
  <c r="M46" i="16"/>
  <c r="I53" i="16"/>
  <c r="I57" i="16"/>
  <c r="I58" i="16"/>
  <c r="I74" i="16"/>
  <c r="H80" i="16"/>
  <c r="H81" i="16"/>
  <c r="M92" i="16"/>
  <c r="M94" i="16"/>
  <c r="I79" i="4"/>
  <c r="I26" i="8"/>
  <c r="I36" i="8"/>
  <c r="N8" i="12"/>
  <c r="N17" i="12"/>
  <c r="N25" i="12"/>
  <c r="N32" i="12"/>
  <c r="I45" i="12"/>
  <c r="I46" i="12"/>
  <c r="I51" i="12"/>
  <c r="M19" i="4"/>
  <c r="I11" i="4"/>
  <c r="I63" i="4"/>
  <c r="I75" i="4"/>
  <c r="N57" i="8"/>
  <c r="N59" i="8"/>
  <c r="N63" i="8"/>
  <c r="N71" i="8"/>
  <c r="I75" i="8"/>
  <c r="I77" i="8"/>
  <c r="I85" i="8"/>
  <c r="I44" i="12"/>
  <c r="M51" i="12"/>
  <c r="H59" i="12"/>
  <c r="I60" i="12"/>
  <c r="M61" i="12"/>
  <c r="N65" i="12"/>
  <c r="I67" i="12"/>
  <c r="M74" i="12"/>
  <c r="N76" i="12"/>
  <c r="I83" i="12"/>
  <c r="N87" i="12"/>
  <c r="H98" i="12"/>
  <c r="N19" i="16"/>
  <c r="I30" i="16"/>
  <c r="M34" i="16"/>
  <c r="H35" i="16"/>
  <c r="H37" i="16"/>
  <c r="N40" i="16"/>
  <c r="I46" i="16"/>
  <c r="H53" i="16"/>
  <c r="I59" i="16"/>
  <c r="I60" i="16"/>
  <c r="M63" i="16"/>
  <c r="M64" i="16"/>
  <c r="I76" i="16"/>
  <c r="N71" i="4"/>
  <c r="I6" i="8"/>
  <c r="I8" i="8"/>
  <c r="I9" i="8"/>
  <c r="I12" i="8"/>
  <c r="H13" i="8"/>
  <c r="I65" i="8"/>
  <c r="N77" i="8"/>
  <c r="N85" i="8"/>
  <c r="I68" i="16"/>
  <c r="I78" i="16"/>
  <c r="M80" i="16"/>
  <c r="M82" i="16"/>
  <c r="H83" i="16"/>
  <c r="H85" i="16"/>
  <c r="I92" i="16"/>
  <c r="H95" i="16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H99" i="12"/>
  <c r="M103" i="12"/>
  <c r="I90" i="16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I40" i="12"/>
  <c r="H104" i="12"/>
  <c r="I10" i="16"/>
  <c r="M23" i="16"/>
  <c r="N24" i="16"/>
  <c r="I27" i="16"/>
  <c r="I31" i="16"/>
  <c r="I44" i="16"/>
  <c r="I47" i="16"/>
  <c r="H55" i="16"/>
  <c r="M58" i="16"/>
  <c r="I63" i="16"/>
  <c r="M83" i="16"/>
  <c r="I14" i="4"/>
  <c r="I17" i="4"/>
  <c r="H26" i="4"/>
  <c r="N31" i="4"/>
  <c r="M48" i="4"/>
  <c r="I89" i="4"/>
  <c r="M10" i="8"/>
  <c r="I13" i="8"/>
  <c r="I14" i="8"/>
  <c r="I16" i="8"/>
  <c r="I22" i="8"/>
  <c r="I45" i="8"/>
  <c r="M51" i="8"/>
  <c r="H53" i="8"/>
  <c r="H87" i="8"/>
  <c r="M41" i="12"/>
  <c r="M7" i="16"/>
  <c r="N8" i="16"/>
  <c r="N10" i="16"/>
  <c r="N31" i="16"/>
  <c r="I37" i="16"/>
  <c r="H44" i="16"/>
  <c r="H46" i="16"/>
  <c r="M47" i="16"/>
  <c r="M62" i="16"/>
  <c r="H65" i="16"/>
  <c r="I83" i="16"/>
  <c r="M90" i="16"/>
  <c r="H92" i="16"/>
  <c r="I9" i="4"/>
  <c r="H14" i="4"/>
  <c r="N36" i="4"/>
  <c r="I81" i="4"/>
  <c r="H83" i="4"/>
  <c r="N92" i="4"/>
  <c r="I20" i="8"/>
  <c r="N42" i="12"/>
  <c r="N64" i="12"/>
  <c r="I26" i="16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I10" i="12"/>
  <c r="I18" i="12"/>
  <c r="I26" i="12"/>
  <c r="I34" i="12"/>
  <c r="N44" i="12"/>
  <c r="N54" i="12"/>
  <c r="I55" i="12"/>
  <c r="N56" i="12"/>
  <c r="N62" i="12"/>
  <c r="M64" i="12"/>
  <c r="N66" i="12"/>
  <c r="I73" i="12"/>
  <c r="N77" i="12"/>
  <c r="N83" i="12"/>
  <c r="H84" i="12"/>
  <c r="N88" i="12"/>
  <c r="H94" i="12"/>
  <c r="H7" i="16"/>
  <c r="H9" i="16"/>
  <c r="H16" i="16"/>
  <c r="H17" i="16"/>
  <c r="M35" i="16"/>
  <c r="I42" i="16"/>
  <c r="M44" i="16"/>
  <c r="I51" i="16"/>
  <c r="N58" i="16"/>
  <c r="I62" i="16"/>
  <c r="I65" i="16"/>
  <c r="N67" i="16"/>
  <c r="N74" i="16"/>
  <c r="I75" i="16"/>
  <c r="I79" i="16"/>
  <c r="I81" i="16"/>
  <c r="I84" i="16"/>
  <c r="I85" i="16"/>
  <c r="I87" i="16"/>
  <c r="I88" i="16"/>
  <c r="I89" i="16"/>
  <c r="I47" i="4"/>
  <c r="I43" i="4"/>
  <c r="I29" i="4"/>
  <c r="I37" i="4"/>
  <c r="N80" i="4"/>
  <c r="I57" i="8"/>
  <c r="I58" i="8"/>
  <c r="N70" i="12"/>
  <c r="N75" i="12"/>
  <c r="I81" i="12"/>
  <c r="I9" i="16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N45" i="12"/>
  <c r="N46" i="12"/>
  <c r="H52" i="12"/>
  <c r="M54" i="12"/>
  <c r="I69" i="12"/>
  <c r="N73" i="12"/>
  <c r="N79" i="12"/>
  <c r="N84" i="12"/>
  <c r="N90" i="12"/>
  <c r="H91" i="12"/>
  <c r="H96" i="12"/>
  <c r="M10" i="16"/>
  <c r="I11" i="16"/>
  <c r="I12" i="16"/>
  <c r="M18" i="16"/>
  <c r="H19" i="16"/>
  <c r="M19" i="16"/>
  <c r="H21" i="16"/>
  <c r="M26" i="16"/>
  <c r="H28" i="16"/>
  <c r="M28" i="16"/>
  <c r="M31" i="16"/>
  <c r="I36" i="16"/>
  <c r="I39" i="16"/>
  <c r="I40" i="16"/>
  <c r="N47" i="16"/>
  <c r="H50" i="16"/>
  <c r="N51" i="16"/>
  <c r="I55" i="16"/>
  <c r="I56" i="16"/>
  <c r="H62" i="16"/>
  <c r="M71" i="16"/>
  <c r="N72" i="16"/>
  <c r="N83" i="16"/>
  <c r="M87" i="16"/>
  <c r="N88" i="16"/>
  <c r="I91" i="16"/>
  <c r="N42" i="16"/>
  <c r="M42" i="16"/>
  <c r="I25" i="4"/>
  <c r="H25" i="4"/>
  <c r="I65" i="4"/>
  <c r="H65" i="4"/>
  <c r="I49" i="16"/>
  <c r="H49" i="16"/>
  <c r="N79" i="16"/>
  <c r="M79" i="16"/>
  <c r="H74" i="4"/>
  <c r="N87" i="4"/>
  <c r="N13" i="12"/>
  <c r="N14" i="12"/>
  <c r="N22" i="12"/>
  <c r="N30" i="12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I29" i="8"/>
  <c r="I30" i="8"/>
  <c r="I32" i="8"/>
  <c r="N87" i="8"/>
  <c r="N89" i="8"/>
  <c r="M44" i="12"/>
  <c r="N68" i="12"/>
  <c r="N69" i="12"/>
  <c r="I76" i="12"/>
  <c r="N80" i="12"/>
  <c r="I85" i="12"/>
  <c r="I90" i="12"/>
  <c r="M104" i="12"/>
  <c r="I14" i="16"/>
  <c r="I23" i="16"/>
  <c r="I24" i="16"/>
  <c r="I25" i="16"/>
  <c r="I66" i="16"/>
  <c r="N11" i="4"/>
  <c r="M11" i="4"/>
  <c r="I21" i="4"/>
  <c r="H21" i="4"/>
  <c r="N15" i="16"/>
  <c r="M15" i="16"/>
  <c r="N75" i="4"/>
  <c r="M75" i="4"/>
  <c r="I89" i="8"/>
  <c r="H89" i="8"/>
  <c r="I69" i="16"/>
  <c r="H69" i="16"/>
  <c r="F93" i="4"/>
  <c r="I58" i="4"/>
  <c r="H69" i="4"/>
  <c r="I82" i="4"/>
  <c r="I7" i="12"/>
  <c r="I15" i="12"/>
  <c r="N21" i="12"/>
  <c r="I23" i="12"/>
  <c r="N29" i="12"/>
  <c r="I31" i="12"/>
  <c r="N37" i="12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I7" i="8"/>
  <c r="N16" i="8"/>
  <c r="N18" i="8"/>
  <c r="I39" i="8"/>
  <c r="I40" i="8"/>
  <c r="I41" i="8"/>
  <c r="I50" i="8"/>
  <c r="I71" i="8"/>
  <c r="H77" i="8"/>
  <c r="H83" i="8"/>
  <c r="N72" i="12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M7" i="12"/>
  <c r="I12" i="12"/>
  <c r="M15" i="12"/>
  <c r="I20" i="12"/>
  <c r="M23" i="12"/>
  <c r="I28" i="12"/>
  <c r="M31" i="12"/>
  <c r="I36" i="12"/>
  <c r="H38" i="12"/>
  <c r="N39" i="12"/>
  <c r="M43" i="12"/>
  <c r="H45" i="12"/>
  <c r="H48" i="12"/>
  <c r="N48" i="12"/>
  <c r="I49" i="12"/>
  <c r="N49" i="12"/>
  <c r="N53" i="12"/>
  <c r="I64" i="12"/>
  <c r="I74" i="12"/>
  <c r="H77" i="12"/>
  <c r="I78" i="12"/>
  <c r="H80" i="12"/>
  <c r="M82" i="12"/>
  <c r="M83" i="12"/>
  <c r="M86" i="12"/>
  <c r="M87" i="12"/>
  <c r="M95" i="12"/>
  <c r="H97" i="12"/>
  <c r="M98" i="12"/>
  <c r="F93" i="16"/>
  <c r="I7" i="16"/>
  <c r="I8" i="16"/>
  <c r="H12" i="16"/>
  <c r="M12" i="16"/>
  <c r="M16" i="16"/>
  <c r="H18" i="16"/>
  <c r="N26" i="16"/>
  <c r="H30" i="16"/>
  <c r="M30" i="16"/>
  <c r="I33" i="16"/>
  <c r="I34" i="16"/>
  <c r="N35" i="16"/>
  <c r="H39" i="16"/>
  <c r="H41" i="16"/>
  <c r="I43" i="16"/>
  <c r="M48" i="16"/>
  <c r="I50" i="16"/>
  <c r="I52" i="16"/>
  <c r="M55" i="16"/>
  <c r="N56" i="16"/>
  <c r="N63" i="16"/>
  <c r="H64" i="16"/>
  <c r="M66" i="16"/>
  <c r="H67" i="16"/>
  <c r="M67" i="16"/>
  <c r="I71" i="16"/>
  <c r="I72" i="16"/>
  <c r="H76" i="16"/>
  <c r="M76" i="16"/>
  <c r="H82" i="16"/>
  <c r="N90" i="16"/>
  <c r="M95" i="16"/>
  <c r="H15" i="8"/>
  <c r="H16" i="8"/>
  <c r="M16" i="8"/>
  <c r="H31" i="8"/>
  <c r="H32" i="8"/>
  <c r="M32" i="8"/>
  <c r="H47" i="8"/>
  <c r="I48" i="8"/>
  <c r="H50" i="8"/>
  <c r="H69" i="8"/>
  <c r="N69" i="8"/>
  <c r="N7" i="12"/>
  <c r="N10" i="12"/>
  <c r="M13" i="12"/>
  <c r="M14" i="12"/>
  <c r="N15" i="12"/>
  <c r="N18" i="12"/>
  <c r="M21" i="12"/>
  <c r="M22" i="12"/>
  <c r="N23" i="12"/>
  <c r="N26" i="12"/>
  <c r="M29" i="12"/>
  <c r="M30" i="12"/>
  <c r="N31" i="12"/>
  <c r="N34" i="12"/>
  <c r="M37" i="12"/>
  <c r="M38" i="12"/>
  <c r="M39" i="12"/>
  <c r="M42" i="12"/>
  <c r="N43" i="12"/>
  <c r="M46" i="12"/>
  <c r="M47" i="12"/>
  <c r="I48" i="12"/>
  <c r="M48" i="12"/>
  <c r="I52" i="12"/>
  <c r="I56" i="12"/>
  <c r="H62" i="12"/>
  <c r="I63" i="12"/>
  <c r="M65" i="12"/>
  <c r="H66" i="12"/>
  <c r="M68" i="12"/>
  <c r="M69" i="12"/>
  <c r="M72" i="12"/>
  <c r="M73" i="12"/>
  <c r="M75" i="12"/>
  <c r="M76" i="12"/>
  <c r="M79" i="12"/>
  <c r="N82" i="12"/>
  <c r="N86" i="12"/>
  <c r="I91" i="12"/>
  <c r="H95" i="12"/>
  <c r="H14" i="16"/>
  <c r="M14" i="16"/>
  <c r="H23" i="16"/>
  <c r="M32" i="16"/>
  <c r="M39" i="16"/>
  <c r="H48" i="16"/>
  <c r="M50" i="16"/>
  <c r="H51" i="16"/>
  <c r="M51" i="16"/>
  <c r="H60" i="16"/>
  <c r="M60" i="16"/>
  <c r="H66" i="16"/>
  <c r="H78" i="16"/>
  <c r="M78" i="16"/>
  <c r="I82" i="16"/>
  <c r="H87" i="16"/>
  <c r="H89" i="16"/>
  <c r="I53" i="4"/>
  <c r="H53" i="4"/>
  <c r="N43" i="8"/>
  <c r="M43" i="8"/>
  <c r="H89" i="12"/>
  <c r="I89" i="12"/>
  <c r="M92" i="12"/>
  <c r="N92" i="12"/>
  <c r="N22" i="16"/>
  <c r="M22" i="16"/>
  <c r="N70" i="16"/>
  <c r="M70" i="16"/>
  <c r="N39" i="8"/>
  <c r="M39" i="8"/>
  <c r="H71" i="12"/>
  <c r="I71" i="12"/>
  <c r="N27" i="16"/>
  <c r="M27" i="16"/>
  <c r="N75" i="16"/>
  <c r="M75" i="16"/>
  <c r="N91" i="16"/>
  <c r="M91" i="16"/>
  <c r="N15" i="8"/>
  <c r="M15" i="8"/>
  <c r="N31" i="8"/>
  <c r="M31" i="8"/>
  <c r="N47" i="8"/>
  <c r="M47" i="8"/>
  <c r="M57" i="12"/>
  <c r="N57" i="12"/>
  <c r="G93" i="16"/>
  <c r="G100" i="8"/>
  <c r="I6" i="16"/>
  <c r="N12" i="4"/>
  <c r="H27" i="4"/>
  <c r="H31" i="4"/>
  <c r="N40" i="4"/>
  <c r="J93" i="12"/>
  <c r="I88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M12" i="12"/>
  <c r="M20" i="12"/>
  <c r="M28" i="12"/>
  <c r="M36" i="12"/>
  <c r="I53" i="12"/>
  <c r="N81" i="12"/>
  <c r="I92" i="12"/>
  <c r="M8" i="16"/>
  <c r="I16" i="16"/>
  <c r="I22" i="16"/>
  <c r="M24" i="16"/>
  <c r="I32" i="16"/>
  <c r="I38" i="16"/>
  <c r="M40" i="16"/>
  <c r="I48" i="16"/>
  <c r="I54" i="16"/>
  <c r="M56" i="16"/>
  <c r="I64" i="16"/>
  <c r="I70" i="16"/>
  <c r="M72" i="16"/>
  <c r="I80" i="16"/>
  <c r="I86" i="16"/>
  <c r="M88" i="16"/>
  <c r="N46" i="4"/>
  <c r="M46" i="4"/>
  <c r="N11" i="8"/>
  <c r="M11" i="8"/>
  <c r="N27" i="8"/>
  <c r="M27" i="8"/>
  <c r="N54" i="8"/>
  <c r="M54" i="8"/>
  <c r="N6" i="16"/>
  <c r="M6" i="16"/>
  <c r="N38" i="16"/>
  <c r="M38" i="16"/>
  <c r="N54" i="16"/>
  <c r="M54" i="16"/>
  <c r="N86" i="16"/>
  <c r="M86" i="16"/>
  <c r="N7" i="8"/>
  <c r="M7" i="8"/>
  <c r="N23" i="8"/>
  <c r="M23" i="8"/>
  <c r="M89" i="12"/>
  <c r="N89" i="12"/>
  <c r="N11" i="16"/>
  <c r="M11" i="16"/>
  <c r="N43" i="16"/>
  <c r="M43" i="16"/>
  <c r="N59" i="16"/>
  <c r="M59" i="16"/>
  <c r="I57" i="4"/>
  <c r="H57" i="4"/>
  <c r="N19" i="8"/>
  <c r="M19" i="8"/>
  <c r="N35" i="8"/>
  <c r="M35" i="8"/>
  <c r="N52" i="8"/>
  <c r="M52" i="8"/>
  <c r="I73" i="8"/>
  <c r="H73" i="8"/>
  <c r="I91" i="8"/>
  <c r="H91" i="8"/>
  <c r="H57" i="12"/>
  <c r="I57" i="12"/>
  <c r="M60" i="12"/>
  <c r="N60" i="12"/>
  <c r="M67" i="12"/>
  <c r="N67" i="12"/>
  <c r="M71" i="12"/>
  <c r="N71" i="12"/>
  <c r="H13" i="16"/>
  <c r="I13" i="16"/>
  <c r="N20" i="16"/>
  <c r="M20" i="16"/>
  <c r="H29" i="16"/>
  <c r="I29" i="16"/>
  <c r="N36" i="16"/>
  <c r="M36" i="16"/>
  <c r="H45" i="16"/>
  <c r="I45" i="16"/>
  <c r="N52" i="16"/>
  <c r="M52" i="16"/>
  <c r="H61" i="16"/>
  <c r="I61" i="16"/>
  <c r="N68" i="16"/>
  <c r="M68" i="16"/>
  <c r="H77" i="16"/>
  <c r="I77" i="16"/>
  <c r="N84" i="16"/>
  <c r="M84" i="16"/>
  <c r="H23" i="4"/>
  <c r="H35" i="4"/>
  <c r="I77" i="12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N40" i="12"/>
  <c r="I59" i="12"/>
  <c r="N63" i="12"/>
  <c r="I66" i="12"/>
  <c r="I70" i="12"/>
  <c r="I80" i="12"/>
  <c r="M80" i="12"/>
  <c r="I84" i="12"/>
  <c r="N85" i="12"/>
  <c r="M99" i="12"/>
  <c r="H25" i="16"/>
  <c r="H57" i="16"/>
  <c r="H9" i="12"/>
  <c r="N11" i="12"/>
  <c r="H17" i="12"/>
  <c r="N19" i="12"/>
  <c r="H25" i="12"/>
  <c r="N27" i="12"/>
  <c r="H33" i="12"/>
  <c r="N35" i="12"/>
  <c r="I38" i="12"/>
  <c r="M40" i="12"/>
  <c r="H41" i="12"/>
  <c r="H43" i="12"/>
  <c r="I47" i="12"/>
  <c r="M49" i="12"/>
  <c r="H50" i="12"/>
  <c r="M53" i="12"/>
  <c r="H55" i="12"/>
  <c r="H61" i="12"/>
  <c r="M63" i="12"/>
  <c r="I65" i="12"/>
  <c r="H68" i="12"/>
  <c r="H73" i="12"/>
  <c r="H75" i="12"/>
  <c r="I79" i="12"/>
  <c r="M81" i="12"/>
  <c r="H82" i="12"/>
  <c r="M85" i="12"/>
  <c r="H87" i="12"/>
  <c r="E93" i="16"/>
  <c r="E97" i="16"/>
  <c r="J93" i="16"/>
  <c r="J100" i="8"/>
  <c r="H11" i="16"/>
  <c r="N12" i="16"/>
  <c r="N14" i="16"/>
  <c r="H20" i="16"/>
  <c r="H22" i="16"/>
  <c r="H27" i="16"/>
  <c r="N28" i="16"/>
  <c r="N30" i="16"/>
  <c r="H36" i="16"/>
  <c r="H38" i="16"/>
  <c r="H43" i="16"/>
  <c r="N44" i="16"/>
  <c r="N46" i="16"/>
  <c r="H52" i="16"/>
  <c r="H54" i="16"/>
  <c r="H59" i="16"/>
  <c r="N60" i="16"/>
  <c r="N62" i="16"/>
  <c r="H68" i="16"/>
  <c r="H70" i="16"/>
  <c r="H75" i="16"/>
  <c r="N76" i="16"/>
  <c r="N78" i="16"/>
  <c r="H84" i="16"/>
  <c r="H86" i="16"/>
  <c r="H91" i="16"/>
  <c r="N92" i="16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M10" i="12"/>
  <c r="M11" i="12"/>
  <c r="I13" i="12"/>
  <c r="M18" i="12"/>
  <c r="M19" i="12"/>
  <c r="I21" i="12"/>
  <c r="M26" i="12"/>
  <c r="M27" i="12"/>
  <c r="I29" i="12"/>
  <c r="M34" i="12"/>
  <c r="M35" i="12"/>
  <c r="I37" i="12"/>
  <c r="H40" i="12"/>
  <c r="I43" i="12"/>
  <c r="M45" i="12"/>
  <c r="H46" i="12"/>
  <c r="I50" i="12"/>
  <c r="M52" i="12"/>
  <c r="I54" i="12"/>
  <c r="M56" i="12"/>
  <c r="M58" i="12"/>
  <c r="M59" i="12"/>
  <c r="I61" i="12"/>
  <c r="H64" i="12"/>
  <c r="M66" i="12"/>
  <c r="I68" i="12"/>
  <c r="M70" i="12"/>
  <c r="I72" i="12"/>
  <c r="I75" i="12"/>
  <c r="M77" i="12"/>
  <c r="H78" i="12"/>
  <c r="I82" i="12"/>
  <c r="M84" i="12"/>
  <c r="I86" i="12"/>
  <c r="M88" i="12"/>
  <c r="M90" i="12"/>
  <c r="M91" i="12"/>
  <c r="N7" i="16"/>
  <c r="H8" i="16"/>
  <c r="H10" i="16"/>
  <c r="H15" i="16"/>
  <c r="N16" i="16"/>
  <c r="N18" i="16"/>
  <c r="N23" i="16"/>
  <c r="H24" i="16"/>
  <c r="H26" i="16"/>
  <c r="H31" i="16"/>
  <c r="N32" i="16"/>
  <c r="N34" i="16"/>
  <c r="N39" i="16"/>
  <c r="H40" i="16"/>
  <c r="H42" i="16"/>
  <c r="H47" i="16"/>
  <c r="N48" i="16"/>
  <c r="N50" i="16"/>
  <c r="N55" i="16"/>
  <c r="H56" i="16"/>
  <c r="H58" i="16"/>
  <c r="H63" i="16"/>
  <c r="N64" i="16"/>
  <c r="N66" i="16"/>
  <c r="N71" i="16"/>
  <c r="H72" i="16"/>
  <c r="H74" i="16"/>
  <c r="H79" i="16"/>
  <c r="N80" i="16"/>
  <c r="N82" i="16"/>
  <c r="N87" i="16"/>
  <c r="H88" i="16"/>
  <c r="H90" i="16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H8" i="12"/>
  <c r="I8" i="12"/>
  <c r="H11" i="12"/>
  <c r="I11" i="12"/>
  <c r="H24" i="12"/>
  <c r="I24" i="12"/>
  <c r="H27" i="12"/>
  <c r="I27" i="12"/>
  <c r="N9" i="16"/>
  <c r="M9" i="16"/>
  <c r="N17" i="16"/>
  <c r="M17" i="16"/>
  <c r="N25" i="16"/>
  <c r="M25" i="16"/>
  <c r="N33" i="16"/>
  <c r="M33" i="16"/>
  <c r="N37" i="16"/>
  <c r="M37" i="16"/>
  <c r="N45" i="16"/>
  <c r="M45" i="16"/>
  <c r="N53" i="16"/>
  <c r="M53" i="16"/>
  <c r="N61" i="16"/>
  <c r="M61" i="16"/>
  <c r="N69" i="16"/>
  <c r="M69" i="16"/>
  <c r="N77" i="16"/>
  <c r="M77" i="16"/>
  <c r="L93" i="4"/>
  <c r="N6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14" i="12"/>
  <c r="I14" i="12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H6" i="8"/>
  <c r="T93" i="11"/>
  <c r="N8" i="4"/>
  <c r="G93" i="8"/>
  <c r="H6" i="16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16" i="12"/>
  <c r="I16" i="12"/>
  <c r="H19" i="12"/>
  <c r="I19" i="12"/>
  <c r="H32" i="12"/>
  <c r="I32" i="12"/>
  <c r="H35" i="12"/>
  <c r="I35" i="12"/>
  <c r="N13" i="16"/>
  <c r="M13" i="16"/>
  <c r="N21" i="16"/>
  <c r="M21" i="16"/>
  <c r="N29" i="16"/>
  <c r="M29" i="16"/>
  <c r="N41" i="16"/>
  <c r="M41" i="16"/>
  <c r="N49" i="16"/>
  <c r="M49" i="16"/>
  <c r="N57" i="16"/>
  <c r="M57" i="16"/>
  <c r="N65" i="16"/>
  <c r="M65" i="16"/>
  <c r="N73" i="16"/>
  <c r="M73" i="16"/>
  <c r="N81" i="16"/>
  <c r="M81" i="16"/>
  <c r="N85" i="16"/>
  <c r="M85" i="16"/>
  <c r="N89" i="16"/>
  <c r="M89" i="16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H6" i="12"/>
  <c r="G93" i="12"/>
  <c r="I6" i="12"/>
  <c r="H22" i="12"/>
  <c r="I22" i="12"/>
  <c r="H30" i="12"/>
  <c r="I30" i="12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N6" i="12"/>
  <c r="G93" i="4"/>
  <c r="D93" i="4"/>
  <c r="H6" i="4"/>
  <c r="H13" i="4"/>
  <c r="M18" i="4"/>
  <c r="H29" i="4"/>
  <c r="M34" i="4"/>
  <c r="H45" i="4"/>
  <c r="M50" i="4"/>
  <c r="H61" i="4"/>
  <c r="M66" i="4"/>
  <c r="H77" i="4"/>
  <c r="M82" i="4"/>
  <c r="J93" i="4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I9" i="12"/>
  <c r="I17" i="12"/>
  <c r="I25" i="12"/>
  <c r="I33" i="12"/>
  <c r="H94" i="16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H7" i="12"/>
  <c r="H10" i="12"/>
  <c r="H12" i="12"/>
  <c r="H15" i="12"/>
  <c r="H18" i="12"/>
  <c r="H20" i="12"/>
  <c r="H23" i="12"/>
  <c r="H26" i="12"/>
  <c r="H28" i="12"/>
  <c r="H31" i="12"/>
  <c r="H34" i="12"/>
  <c r="H36" i="12"/>
  <c r="H39" i="12"/>
  <c r="H42" i="12"/>
  <c r="H44" i="12"/>
  <c r="H51" i="12"/>
  <c r="H53" i="12"/>
  <c r="H58" i="12"/>
  <c r="H60" i="12"/>
  <c r="H67" i="12"/>
  <c r="H69" i="12"/>
  <c r="H74" i="12"/>
  <c r="H76" i="12"/>
  <c r="H83" i="12"/>
  <c r="H85" i="12"/>
  <c r="H90" i="12"/>
  <c r="H92" i="12"/>
  <c r="T93" i="18"/>
  <c r="D93" i="12"/>
  <c r="M6" i="12"/>
  <c r="H13" i="12"/>
  <c r="H21" i="12"/>
  <c r="H29" i="12"/>
  <c r="H37" i="12"/>
  <c r="H47" i="12"/>
  <c r="H49" i="12"/>
  <c r="H54" i="12"/>
  <c r="H56" i="12"/>
  <c r="H63" i="12"/>
  <c r="H65" i="12"/>
  <c r="H70" i="12"/>
  <c r="H72" i="12"/>
  <c r="H79" i="12"/>
  <c r="H81" i="12"/>
  <c r="H86" i="12"/>
  <c r="H88" i="12"/>
  <c r="M96" i="12"/>
  <c r="T93" i="14"/>
  <c r="T105" i="14"/>
  <c r="T93" i="19"/>
  <c r="T97" i="19"/>
  <c r="G96" i="16"/>
  <c r="H96" i="16"/>
  <c r="N99" i="11"/>
  <c r="J97" i="8"/>
  <c r="J99" i="8"/>
  <c r="J102" i="12"/>
  <c r="J105" i="12"/>
  <c r="E102" i="12"/>
  <c r="E105" i="12"/>
  <c r="L102" i="12"/>
  <c r="L105" i="12"/>
  <c r="J96" i="4"/>
  <c r="J98" i="4"/>
  <c r="E96" i="4"/>
  <c r="E98" i="4"/>
  <c r="Q99" i="11"/>
  <c r="E97" i="8"/>
  <c r="E99" i="8"/>
  <c r="Q105" i="15"/>
  <c r="G102" i="12"/>
  <c r="K12" i="20"/>
  <c r="L12" i="20"/>
  <c r="N13" i="21"/>
  <c r="F12" i="20"/>
  <c r="H12" i="20"/>
  <c r="F8" i="20"/>
  <c r="H8" i="20"/>
  <c r="K11" i="20"/>
  <c r="L11" i="20"/>
  <c r="M8" i="20"/>
  <c r="L8" i="20"/>
  <c r="H11" i="20"/>
  <c r="G11" i="20"/>
  <c r="L9" i="20"/>
  <c r="M9" i="20"/>
  <c r="H7" i="20"/>
  <c r="G7" i="20"/>
  <c r="H9" i="20"/>
  <c r="G9" i="20"/>
  <c r="L7" i="20"/>
  <c r="M7" i="20"/>
  <c r="T102" i="15"/>
  <c r="T105" i="15"/>
  <c r="T97" i="11"/>
  <c r="T99" i="11"/>
  <c r="E100" i="8"/>
  <c r="G97" i="8"/>
  <c r="G99" i="8"/>
  <c r="L96" i="4"/>
  <c r="L98" i="4"/>
  <c r="G96" i="4"/>
  <c r="G98" i="4"/>
  <c r="L97" i="8"/>
  <c r="L99" i="8"/>
  <c r="L96" i="16"/>
  <c r="M96" i="16"/>
  <c r="H93" i="16"/>
  <c r="M93" i="8"/>
  <c r="M93" i="12"/>
  <c r="N93" i="12"/>
  <c r="I93" i="4"/>
  <c r="M93" i="16"/>
  <c r="J97" i="16"/>
  <c r="I93" i="8"/>
  <c r="N93" i="16"/>
  <c r="M93" i="4"/>
  <c r="I93" i="16"/>
  <c r="L100" i="8"/>
  <c r="I93" i="12"/>
  <c r="N93" i="4"/>
  <c r="H93" i="12"/>
  <c r="H93" i="4"/>
  <c r="N93" i="8"/>
  <c r="H93" i="8"/>
  <c r="M12" i="20"/>
  <c r="H97" i="16"/>
  <c r="G97" i="16"/>
  <c r="H102" i="12"/>
  <c r="H105" i="12"/>
  <c r="M102" i="12"/>
  <c r="M105" i="12"/>
  <c r="G105" i="12"/>
  <c r="G12" i="20"/>
  <c r="M11" i="20"/>
  <c r="G8" i="20"/>
  <c r="K10" i="20"/>
  <c r="F10" i="20"/>
  <c r="S10" i="21"/>
  <c r="M13" i="21"/>
  <c r="M97" i="16"/>
  <c r="L97" i="16"/>
  <c r="M10" i="20"/>
  <c r="L10" i="20"/>
  <c r="H10" i="20"/>
  <c r="G10" i="20"/>
  <c r="R13" i="21"/>
  <c r="F6" i="20"/>
  <c r="F13" i="20"/>
  <c r="S6" i="21"/>
  <c r="S13" i="21"/>
  <c r="K6" i="20"/>
  <c r="K13" i="20"/>
  <c r="D13" i="21"/>
  <c r="F13" i="21"/>
  <c r="G6" i="20"/>
  <c r="G13" i="20"/>
  <c r="L6" i="20"/>
  <c r="L13" i="20"/>
  <c r="E13" i="21"/>
  <c r="H6" i="20"/>
  <c r="H13" i="20"/>
  <c r="M6" i="20"/>
  <c r="M13" i="20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<sst xmlns="http://schemas.openxmlformats.org/spreadsheetml/2006/main" count="3329" uniqueCount="573">
  <si>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</si>
  <si>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</si>
  <si>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</si>
  <si>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</si>
  <si>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</si>
  <si>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</si>
  <si>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</si>
  <si>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</si>
  <si>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</si>
  <si>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</si>
  <si>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</si>
  <si>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</si>
  <si>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</si>
  <si>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</si>
  <si>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</si>
  <si>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</si>
  <si>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</si>
  <si>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</si>
  <si>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</si>
  <si>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</si>
  <si>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</si>
  <si>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</si>
  <si>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</si>
  <si>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</si>
  <si>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</si>
  <si>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</si>
  <si>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</si>
  <si>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</si>
  <si>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</si>
  <si>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</si>
  <si>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</si>
  <si>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</si>
  <si>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</si>
  <si>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</si>
  <si>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</si>
  <si>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</si>
  <si>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</si>
  <si>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</si>
  <si>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</si>
  <si>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</si>
  <si>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</si>
  <si>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</si>
  <si>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</si>
  <si>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</si>
  <si>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</si>
  <si>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</si>
  <si>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</si>
  <si>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</si>
  <si>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</si>
  <si>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</si>
  <si>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</si>
  <si>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</si>
  <si>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</si>
  <si>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</si>
  <si>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</si>
  <si>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</si>
  <si>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</si>
  <si>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</si>
  <si>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</si>
  <si>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</si>
  <si>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</si>
  <si>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</si>
  <si>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</si>
  <si>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</si>
  <si>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</si>
  <si>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</si>
  <si>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</si>
  <si>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</si>
  <si>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</si>
  <si>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</si>
  <si>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</si>
  <si>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</si>
  <si>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</si>
  <si>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</si>
  <si>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</si>
  <si>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</si>
  <si>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</si>
  <si>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</si>
  <si>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</si>
  <si>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</si>
  <si>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</si>
  <si>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</si>
  <si>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</si>
  <si>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</si>
  <si>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</si>
  <si>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</si>
  <si>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</si>
  <si>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</si>
  <si>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</si>
  <si>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</si>
  <si>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</si>
  <si>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</si>
  <si>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</si>
  <si>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</si>
  <si>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</si>
  <si>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</si>
  <si>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</si>
  <si>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</si>
  <si>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</si>
  <si>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</si>
  <si>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</si>
  <si>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</si>
  <si>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</si>
  <si>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</si>
  <si>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</si>
  <si>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</si>
  <si>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</si>
  <si>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</si>
  <si>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</si>
  <si>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</si>
  <si>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</si>
  <si>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</si>
  <si>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</si>
  <si>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</si>
  <si>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</si>
  <si>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</si>
  <si>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</si>
  <si>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</si>
  <si>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</si>
  <si>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</si>
  <si>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</si>
  <si>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</si>
  <si>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</si>
  <si>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</si>
  <si>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</si>
  <si>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</si>
  <si>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</si>
  <si>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</si>
  <si>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</si>
  <si>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</si>
  <si>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</si>
  <si>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</si>
  <si>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</si>
  <si>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</si>
  <si>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</si>
  <si>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</si>
  <si>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</si>
  <si>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</si>
  <si>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</si>
  <si>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</si>
  <si>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</si>
  <si>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</si>
  <si>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</si>
  <si>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</si>
  <si>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</si>
  <si>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</si>
  <si>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</si>
  <si>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</si>
  <si>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</si>
  <si>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</si>
  <si>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</si>
  <si>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</si>
  <si>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</si>
  <si>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</si>
  <si>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</si>
  <si>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</si>
  <si>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</si>
  <si>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</si>
  <si>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</si>
  <si>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</si>
  <si>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</si>
  <si>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</si>
  <si>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</si>
  <si>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</si>
  <si>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</si>
  <si>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</si>
  <si>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</si>
  <si>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</si>
  <si>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</si>
  <si>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</si>
  <si>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</si>
  <si>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</si>
  <si>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</si>
  <si>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</si>
  <si>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</si>
  <si>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</si>
  <si>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</si>
  <si>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</si>
  <si>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</si>
  <si>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</si>
  <si>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</si>
  <si>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</si>
  <si>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</si>
  <si>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</si>
  <si>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</si>
  <si>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</si>
  <si>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</si>
  <si>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</si>
  <si>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</si>
  <si>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</si>
  <si>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</si>
  <si>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</si>
  <si>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</si>
  <si>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</si>
  <si>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</si>
  <si>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</si>
  <si>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</si>
  <si>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</si>
  <si>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</si>
  <si>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</si>
  <si>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</si>
  <si>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</si>
  <si>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</si>
  <si>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</si>
  <si>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</si>
  <si>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</si>
  <si>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</si>
  <si>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</si>
  <si>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</si>
  <si>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</si>
  <si>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</si>
  <si>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</si>
  <si>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</si>
  <si>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</si>
  <si>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</si>
  <si>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</si>
  <si>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</si>
  <si>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</si>
  <si>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</si>
  <si>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</si>
  <si>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</si>
  <si>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</si>
  <si>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</si>
  <si>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</si>
  <si>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</si>
  <si>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</si>
  <si>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</si>
  <si>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</si>
  <si>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</si>
  <si>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</si>
  <si>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</si>
  <si>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</si>
  <si>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</si>
  <si>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</si>
  <si>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</si>
  <si>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</si>
  <si>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</si>
  <si>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</si>
  <si>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</si>
  <si>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</si>
  <si>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</si>
  <si>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</si>
  <si>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</si>
  <si>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</si>
  <si>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</si>
  <si>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</si>
  <si>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</si>
  <si>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</si>
  <si>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</si>
  <si>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</si>
  <si>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</si>
  <si>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</si>
  <si>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</si>
  <si>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</si>
  <si>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</si>
  <si>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</si>
  <si>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</si>
  <si>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三大费用预算执行情况表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</si>
  <si>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</si>
  <si>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</si>
  <si>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</si>
  <si>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</si>
  <si>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</si>
  <si>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</si>
  <si>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</si>
  <si>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</si>
  <si>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</si>
  <si>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</si>
  <si>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</si>
  <si>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</si>
  <si>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</si>
  <si>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</si>
  <si>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</si>
  <si>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</si>
  <si>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</si>
  <si>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</si>
  <si>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</si>
  <si>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</si>
  <si>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</si>
  <si>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</si>
  <si>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</si>
  <si>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</si>
  <si>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</si>
  <si>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</si>
  <si>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</si>
  <si>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</si>
  <si>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</si>
  <si>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</si>
  <si>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</si>
  <si>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</si>
  <si>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</si>
  <si>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</si>
  <si>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</si>
  <si>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</si>
  <si>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</si>
  <si>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</si>
  <si>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</si>
  <si>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</si>
  <si>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</si>
  <si>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</si>
  <si>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</si>
  <si>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</si>
  <si>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</si>
  <si>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</si>
  <si>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</si>
  <si>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</si>
  <si>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</si>
  <si>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</si>
  <si>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</si>
  <si>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</si>
  <si>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</si>
  <si>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</si>
  <si>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</si>
  <si>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</si>
  <si>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</si>
  <si>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</si>
  <si>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</si>
  <si>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</si>
  <si>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</si>
  <si>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</si>
  <si>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</si>
  <si>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</si>
  <si>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</si>
  <si>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</si>
  <si>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</si>
  <si>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</si>
  <si>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</si>
  <si>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</si>
  <si>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</si>
  <si>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</si>
  <si>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</si>
  <si>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</si>
  <si>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</si>
  <si>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</si>
  <si>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</si>
  <si>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</si>
  <si>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</si>
  <si>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</si>
  <si>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</si>
  <si>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</si>
  <si>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</si>
  <si>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</si>
  <si>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</si>
  <si>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</si>
  <si>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</si>
  <si>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</si>
  <si>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</si>
  <si>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</si>
  <si>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</si>
  <si>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</si>
  <si>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</si>
  <si>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</si>
  <si>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</si>
  <si>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</si>
  <si>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</si>
  <si>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</si>
  <si>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</si>
  <si>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</si>
  <si>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</si>
  <si>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</si>
  <si>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</si>
  <si>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</si>
  <si>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</si>
  <si>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</si>
  <si>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</si>
  <si>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</si>
  <si>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</si>
  <si>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</si>
  <si>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</si>
  <si>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</si>
  <si>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</si>
  <si>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</si>
  <si>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</si>
  <si>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</si>
  <si>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</si>
  <si>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</si>
  <si>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</si>
  <si>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</si>
  <si>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</si>
  <si>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</si>
  <si>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</si>
  <si>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</si>
  <si>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</si>
  <si>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</si>
  <si>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</si>
  <si>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</si>
  <si>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</si>
  <si>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</si>
  <si>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</si>
  <si>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</si>
  <si>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</si>
  <si>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</si>
  <si>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</si>
  <si>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</si>
  <si>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</si>
  <si>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</si>
  <si>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</si>
  <si>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</si>
  <si>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</si>
  <si>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</si>
  <si>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</si>
  <si>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</si>
  <si>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</si>
  <si>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</si>
  <si>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</si>
  <si>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</si>
  <si>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</si>
  <si>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</si>
  <si>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</si>
  <si>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</si>
  <si>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</si>
  <si>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</si>
  <si>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</si>
  <si>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</si>
  <si>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</si>
  <si>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</si>
  <si>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</si>
  <si>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</si>
  <si>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</si>
  <si>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</si>
  <si>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</si>
  <si>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</si>
  <si>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</si>
  <si>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</si>
  <si>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</si>
  <si>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</si>
  <si>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</si>
  <si>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</si>
  <si>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</si>
  <si>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</si>
  <si>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</si>
  <si>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</si>
  <si>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</si>
  <si>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</si>
  <si>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</si>
  <si>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</si>
  <si>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</si>
  <si>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</si>
  <si>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有机硅总体费用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</si>
  <si>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</si>
  <si>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</si>
  <si>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</si>
  <si>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check</t>
    <phoneticPr fontId="11" type="noConversion"/>
  </si>
  <si>
    <t>check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</si>
  <si>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</si>
  <si>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</si>
  <si>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</si>
  <si>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2019实际制造费用</t>
  </si>
  <si>
    <t>2019实际管理费用</t>
  </si>
  <si>
    <t>2019实际营业费用</t>
  </si>
  <si>
    <t>2019实际研发费用</t>
  </si>
  <si>
    <t>2019实际财务费用</t>
  </si>
  <si>
    <t>2019年制造费用预算</t>
    <phoneticPr fontId="6" type="noConversion"/>
  </si>
  <si>
    <t>2018年制造费用</t>
    <phoneticPr fontId="6" type="noConversion"/>
  </si>
  <si>
    <t>2019年管理费用预算</t>
    <phoneticPr fontId="6" type="noConversion"/>
  </si>
  <si>
    <t>2018年管理费用</t>
    <phoneticPr fontId="6" type="noConversion"/>
  </si>
  <si>
    <t>2019年研发费用预算</t>
    <phoneticPr fontId="6" type="noConversion"/>
  </si>
  <si>
    <t>2018年研发费用</t>
    <phoneticPr fontId="6" type="noConversion"/>
  </si>
  <si>
    <t>2019年销售费用预算</t>
    <phoneticPr fontId="6" type="noConversion"/>
  </si>
  <si>
    <t>2018年销售费用</t>
    <phoneticPr fontId="6" type="noConversion"/>
  </si>
  <si>
    <t>2019年财务费用预算</t>
    <phoneticPr fontId="6" type="noConversion"/>
  </si>
  <si>
    <t>2018年实际财务费用</t>
    <phoneticPr fontId="6" type="noConversion"/>
  </si>
  <si>
    <t>李艾聪</t>
  </si>
  <si>
    <t>李艾聪</t>
    <phoneticPr fontId="11" type="noConversion"/>
  </si>
  <si>
    <t>许薇</t>
    <phoneticPr fontId="11" type="noConversion"/>
  </si>
  <si>
    <t>张倩</t>
    <phoneticPr fontId="11" type="noConversion"/>
  </si>
  <si>
    <t>2020年实际</t>
    <phoneticPr fontId="6" type="noConversion"/>
  </si>
  <si>
    <t>管理费用预算执行情况表</t>
    <phoneticPr fontId="7" type="noConversion"/>
  </si>
  <si>
    <t>已更新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</si>
  <si>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</si>
  <si>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</si>
  <si>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</si>
  <si>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2020年实际</t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</si>
  <si>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</si>
  <si>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</si>
  <si>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</si>
  <si>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</si>
  <si>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合计</t>
    <phoneticPr fontId="11" type="noConversion"/>
  </si>
  <si>
    <t>其中：个人护理（日化事业部）</t>
  </si>
  <si>
    <t>其中：个人护理（国际贸易部）</t>
  </si>
  <si>
    <t>其中：锂离子电池材料</t>
  </si>
  <si>
    <t>其中：有机硅橡胶材料</t>
  </si>
  <si>
    <t>check</t>
  </si>
  <si>
    <t>销售费用预算执行情况表</t>
    <phoneticPr fontId="7" type="noConversion"/>
  </si>
  <si>
    <t>二级科目</t>
    <phoneticPr fontId="11" type="noConversion"/>
  </si>
  <si>
    <t>三级科目</t>
    <phoneticPr fontId="7" type="noConversion"/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</si>
  <si>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</si>
  <si>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</si>
  <si>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</si>
  <si>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</si>
  <si>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</si>
  <si>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</si>
  <si>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招聘费</t>
    <phoneticPr fontId="11" type="noConversion"/>
  </si>
  <si>
    <t>合计</t>
    <phoneticPr fontId="11" type="noConversion"/>
  </si>
  <si>
    <t>研发费用预算执行情况表</t>
    <phoneticPr fontId="7" type="noConversion"/>
  </si>
  <si>
    <t>制造费用预算执行情况表</t>
    <phoneticPr fontId="7" type="noConversion"/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</si>
  <si>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</si>
  <si>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</si>
  <si>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</si>
  <si>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</si>
  <si>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</si>
  <si>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本期</t>
    <phoneticPr fontId="6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</si>
  <si>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</si>
  <si>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</si>
  <si>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</si>
  <si>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</si>
  <si>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</si>
  <si>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</si>
  <si>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奖励费</t>
    <phoneticPr fontId="11" type="noConversion"/>
  </si>
  <si>
    <t>住房公积金</t>
    <phoneticPr fontId="11" type="noConversion"/>
  </si>
  <si>
    <t>工会经费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</si>
  <si>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</si>
  <si>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</si>
  <si>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</si>
  <si>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</si>
  <si>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</si>
  <si>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</si>
  <si>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</si>
  <si>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</si>
  <si>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</si>
  <si>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</si>
  <si>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</si>
  <si>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</si>
  <si>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</si>
  <si>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</si>
  <si>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</si>
  <si>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</si>
  <si>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</si>
  <si>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</si>
  <si>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</si>
  <si>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</si>
  <si>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</si>
  <si>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</si>
  <si>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</si>
  <si>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</si>
  <si>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</si>
  <si>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</si>
  <si>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</si>
  <si>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</si>
  <si>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</si>
  <si>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</si>
  <si>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</si>
  <si>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</si>
  <si>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</si>
  <si>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</si>
  <si>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</si>
  <si>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</si>
  <si>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</si>
  <si>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</si>
  <si>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</si>
  <si>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</si>
  <si>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</si>
  <si>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</si>
  <si>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</si>
  <si>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</si>
  <si>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</si>
  <si>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</si>
  <si>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</si>
  <si>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</si>
  <si>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</si>
  <si>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</si>
  <si>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</si>
  <si>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</si>
  <si>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</si>
  <si>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</si>
  <si>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</si>
  <si>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</si>
  <si>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</si>
  <si>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</si>
  <si>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证券发行费用</t>
    <phoneticPr fontId="6" type="noConversion"/>
  </si>
  <si>
    <t>再其中：运输费</t>
    <phoneticPr fontId="6" type="noConversion"/>
  </si>
  <si>
    <t>九江天赐高新材料有限公司</t>
    <phoneticPr fontId="11" type="noConversion"/>
  </si>
  <si>
    <t>范岸芷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</si>
</sst>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</numFmts>
  <fonts count="6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9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4" fillId="0" borderId="0"/>
    <xf numFmtId="185" fontId="8" fillId="0" borderId="0"/>
    <xf numFmtId="185" fontId="13" fillId="0" borderId="0">
      <alignment vertical="top"/>
    </xf>
    <xf numFmtId="185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9" fontId="13" fillId="0" borderId="0" applyFont="0" applyFill="0" applyBorder="0" applyAlignment="0" applyProtection="0"/>
    <xf numFmtId="0" fontId="27" fillId="0" borderId="7" applyNumberFormat="0" applyFill="0" applyProtection="0">
      <alignment horizontal="right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4" fillId="0" borderId="0">
      <alignment vertical="center"/>
    </xf>
    <xf numFmtId="185" fontId="13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top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10" applyNumberFormat="0" applyFill="0" applyProtection="0">
      <alignment horizontal="left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0" borderId="7" applyNumberFormat="0" applyFill="0" applyProtection="0">
      <alignment horizontal="left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4" fillId="0" borderId="0"/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</cellStyleXfs>
  <cellXfs count="284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91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20" fillId="0" borderId="0" xfId="3" applyNumberFormat="1" applyFont="1" applyFill="1" applyBorder="1" applyAlignment="1">
      <alignment horizontal="right" vertical="center"/>
    </xf>
    <xf numFmtId="0" fontId="59" fillId="6" borderId="2" xfId="628" applyFont="1" applyFill="1" applyBorder="1" applyAlignment="1" applyProtection="1">
      <alignment vertical="center"/>
    </xf>
    <xf numFmtId="0" fontId="12" fillId="6" borderId="2" xfId="0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77" fontId="61" fillId="0" borderId="2" xfId="1" applyNumberFormat="1" applyFont="1" applyFill="1" applyBorder="1" applyAlignment="1">
      <alignment horizontal="right" vertical="center"/>
    </xf>
    <xf numFmtId="177" fontId="62" fillId="0" borderId="2" xfId="1" applyNumberFormat="1" applyFont="1" applyFill="1" applyBorder="1" applyAlignment="1">
      <alignment horizontal="right" vertical="center"/>
    </xf>
    <xf numFmtId="43" fontId="61" fillId="0" borderId="2" xfId="1" applyNumberFormat="1" applyFont="1" applyFill="1" applyBorder="1" applyAlignment="1">
      <alignment horizontal="right" vertical="center"/>
    </xf>
    <xf numFmtId="43" fontId="18" fillId="0" borderId="2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92" fontId="15" fillId="0" borderId="0" xfId="0" applyNumberFormat="1" applyFont="1" applyAlignment="1">
      <alignment horizontal="center" vertical="center"/>
    </xf>
    <xf numFmtId="185" fontId="5" fillId="0" borderId="0" xfId="639" applyFont="1" applyFill="1" applyAlignment="1">
      <alignment vertical="center"/>
    </xf>
    <xf numFmtId="185" fontId="9" fillId="0" borderId="0" xfId="640" applyFont="1" applyFill="1" applyAlignment="1">
      <alignment vertical="center"/>
    </xf>
    <xf numFmtId="185" fontId="10" fillId="0" borderId="0" xfId="641" applyNumberFormat="1" applyFont="1" applyAlignment="1">
      <alignment vertical="center"/>
    </xf>
    <xf numFmtId="185" fontId="10" fillId="0" borderId="0" xfId="641" applyFont="1" applyAlignment="1">
      <alignment vertical="center"/>
    </xf>
    <xf numFmtId="43" fontId="10" fillId="0" borderId="0" xfId="102" applyFont="1" applyAlignment="1">
      <alignment horizontal="left" vertical="center"/>
    </xf>
    <xf numFmtId="43" fontId="10" fillId="0" borderId="0" xfId="102" applyFont="1" applyFill="1" applyAlignment="1">
      <alignment vertical="center"/>
    </xf>
    <xf numFmtId="179" fontId="10" fillId="0" borderId="0" xfId="640" applyNumberFormat="1" applyFont="1" applyAlignment="1">
      <alignment vertical="center"/>
    </xf>
    <xf numFmtId="185" fontId="10" fillId="0" borderId="1" xfId="641" applyFont="1" applyBorder="1" applyAlignment="1">
      <alignment vertical="center"/>
    </xf>
    <xf numFmtId="185" fontId="10" fillId="0" borderId="0" xfId="641" applyFont="1" applyBorder="1" applyAlignment="1">
      <alignment vertical="center"/>
    </xf>
    <xf numFmtId="185" fontId="15" fillId="0" borderId="0" xfId="640" applyFont="1" applyFill="1" applyAlignment="1">
      <alignment vertical="center"/>
    </xf>
    <xf numFmtId="185" fontId="41" fillId="18" borderId="2" xfId="641" applyFont="1" applyFill="1" applyBorder="1" applyAlignment="1">
      <alignment horizontal="center" vertical="center"/>
    </xf>
    <xf numFmtId="185" fontId="15" fillId="0" borderId="0" xfId="640" applyFont="1" applyFill="1" applyAlignment="1">
      <alignment horizontal="center" vertical="center"/>
    </xf>
    <xf numFmtId="185" fontId="18" fillId="0" borderId="2" xfId="642" applyFont="1" applyFill="1" applyBorder="1" applyAlignment="1">
      <alignment horizontal="left" vertical="center" wrapText="1"/>
    </xf>
    <xf numFmtId="43" fontId="18" fillId="0" borderId="2" xfId="102" applyNumberFormat="1" applyFont="1" applyFill="1" applyBorder="1" applyAlignment="1">
      <alignment horizontal="right" vertical="center"/>
    </xf>
    <xf numFmtId="43" fontId="20" fillId="0" borderId="2" xfId="102" applyNumberFormat="1" applyFont="1" applyFill="1" applyBorder="1" applyAlignment="1">
      <alignment horizontal="right" vertical="center"/>
    </xf>
    <xf numFmtId="185" fontId="15" fillId="0" borderId="2" xfId="640" applyFont="1" applyFill="1" applyBorder="1" applyAlignment="1">
      <alignment horizontal="center" vertical="center"/>
    </xf>
    <xf numFmtId="185" fontId="18" fillId="41" borderId="2" xfId="642" applyFont="1" applyFill="1" applyBorder="1" applyAlignment="1">
      <alignment horizontal="left" vertical="center" wrapText="1"/>
    </xf>
    <xf numFmtId="185" fontId="12" fillId="41" borderId="2" xfId="642" applyFont="1" applyFill="1" applyBorder="1" applyAlignment="1">
      <alignment horizontal="left" vertical="center" wrapText="1"/>
    </xf>
    <xf numFmtId="185" fontId="12" fillId="0" borderId="2" xfId="642" applyFont="1" applyFill="1" applyBorder="1" applyAlignment="1">
      <alignment horizontal="left" vertical="center" wrapText="1"/>
    </xf>
    <xf numFmtId="185" fontId="18" fillId="0" borderId="2" xfId="641" applyFont="1" applyBorder="1" applyAlignment="1">
      <alignment horizontal="left" vertical="center" wrapText="1"/>
    </xf>
    <xf numFmtId="185" fontId="18" fillId="41" borderId="2" xfId="641" applyFont="1" applyFill="1" applyBorder="1" applyAlignment="1">
      <alignment horizontal="left" vertical="center" wrapText="1"/>
    </xf>
    <xf numFmtId="185" fontId="12" fillId="41" borderId="2" xfId="641" applyFont="1" applyFill="1" applyBorder="1" applyAlignment="1">
      <alignment horizontal="left" vertical="center" wrapText="1"/>
    </xf>
    <xf numFmtId="185" fontId="18" fillId="0" borderId="2" xfId="641" applyFont="1" applyFill="1" applyBorder="1" applyAlignment="1">
      <alignment horizontal="left" vertical="center" wrapText="1"/>
    </xf>
    <xf numFmtId="185" fontId="18" fillId="42" borderId="2" xfId="641" applyFont="1" applyFill="1" applyBorder="1" applyAlignment="1">
      <alignment horizontal="left" vertical="center" wrapText="1"/>
    </xf>
    <xf numFmtId="185" fontId="12" fillId="0" borderId="0" xfId="640" applyFont="1" applyFill="1" applyAlignment="1">
      <alignment vertical="center"/>
    </xf>
    <xf numFmtId="185" fontId="10" fillId="0" borderId="0" xfId="640" applyFont="1" applyFill="1" applyAlignment="1">
      <alignment vertical="center"/>
    </xf>
    <xf numFmtId="185" fontId="13" fillId="0" borderId="2" xfId="640" applyFont="1" applyFill="1" applyBorder="1" applyAlignment="1">
      <alignment vertical="center"/>
    </xf>
    <xf numFmtId="185" fontId="13" fillId="0" borderId="0" xfId="640" applyFont="1" applyFill="1" applyAlignment="1">
      <alignment vertical="center"/>
    </xf>
    <xf numFmtId="185" fontId="12" fillId="0" borderId="0" xfId="640" applyNumberFormat="1" applyFont="1" applyFill="1" applyAlignment="1">
      <alignment vertical="center"/>
    </xf>
    <xf numFmtId="43" fontId="13" fillId="0" borderId="0" xfId="643" applyFont="1" applyFill="1" applyAlignment="1">
      <alignment vertical="center"/>
    </xf>
    <xf numFmtId="185" fontId="13" fillId="0" borderId="0" xfId="640" applyNumberFormat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12" fillId="0" borderId="2" xfId="641" applyFont="1" applyFill="1" applyBorder="1" applyAlignment="1">
      <alignment horizontal="left" vertical="center" wrapText="1"/>
    </xf>
    <xf numFmtId="1" fontId="15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20" fillId="0" borderId="2" xfId="642" applyFont="1" applyFill="1" applyBorder="1" applyAlignment="1">
      <alignment horizontal="left" vertical="center" wrapText="1"/>
    </xf>
    <xf numFmtId="185" fontId="20" fillId="9" borderId="2" xfId="642" applyFont="1" applyFill="1" applyBorder="1" applyAlignment="1">
      <alignment horizontal="left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6" borderId="2" xfId="642" applyFont="1" applyFill="1" applyBorder="1" applyAlignment="1">
      <alignment horizontal="left" vertical="center" wrapText="1"/>
    </xf>
    <xf numFmtId="43" fontId="13" fillId="0" borderId="0" xfId="1" applyFont="1" applyFill="1" applyAlignment="1">
      <alignment vertical="center"/>
    </xf>
    <xf numFmtId="43" fontId="18" fillId="0" borderId="4" xfId="102" applyNumberFormat="1" applyFont="1" applyFill="1" applyBorder="1" applyAlignment="1">
      <alignment horizontal="right" vertical="center"/>
    </xf>
    <xf numFmtId="43" fontId="20" fillId="0" borderId="6" xfId="102" applyNumberFormat="1" applyFont="1" applyFill="1" applyBorder="1" applyAlignment="1">
      <alignment horizontal="right" vertical="center"/>
    </xf>
    <xf numFmtId="43" fontId="13" fillId="0" borderId="2" xfId="643" applyFont="1" applyFill="1" applyBorder="1" applyAlignment="1">
      <alignment vertical="center"/>
    </xf>
    <xf numFmtId="0" fontId="12" fillId="0" borderId="2" xfId="640" applyNumberFormat="1" applyFont="1" applyFill="1" applyBorder="1" applyAlignment="1">
      <alignment vertical="center"/>
    </xf>
    <xf numFmtId="43" fontId="10" fillId="0" borderId="0" xfId="1" applyFont="1" applyAlignment="1">
      <alignment vertical="center"/>
    </xf>
    <xf numFmtId="43" fontId="10" fillId="0" borderId="1" xfId="1" applyFont="1" applyBorder="1" applyAlignment="1">
      <alignment vertical="center"/>
    </xf>
    <xf numFmtId="43" fontId="41" fillId="18" borderId="2" xfId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5" fillId="0" borderId="0" xfId="3" applyFont="1" applyFill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0" fillId="0" borderId="7" xfId="0" applyBorder="1">
      <alignment vertical="top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5" fillId="0" borderId="0" xfId="3" applyFont="1" applyFill="1" applyAlignment="1">
      <alignment horizontal="left" vertical="center"/>
    </xf>
    <xf numFmtId="185" fontId="20" fillId="0" borderId="2" xfId="642" applyFont="1" applyFill="1" applyBorder="1" applyAlignment="1">
      <alignment horizontal="left" vertical="center" wrapText="1"/>
    </xf>
    <xf numFmtId="185" fontId="20" fillId="8" borderId="2" xfId="641" applyFont="1" applyFill="1" applyBorder="1" applyAlignment="1">
      <alignment horizontal="center" vertical="center" wrapText="1"/>
    </xf>
    <xf numFmtId="185" fontId="20" fillId="15" borderId="2" xfId="641" applyFont="1" applyFill="1" applyBorder="1" applyAlignment="1">
      <alignment horizontal="center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13" borderId="2" xfId="641" applyFont="1" applyFill="1" applyBorder="1" applyAlignment="1">
      <alignment horizontal="center" vertical="center" wrapText="1"/>
    </xf>
    <xf numFmtId="185" fontId="20" fillId="14" borderId="2" xfId="641" applyFont="1" applyFill="1" applyBorder="1" applyAlignment="1">
      <alignment horizontal="center" vertical="center" wrapText="1"/>
    </xf>
    <xf numFmtId="185" fontId="41" fillId="18" borderId="2" xfId="641" applyFont="1" applyFill="1" applyBorder="1" applyAlignment="1">
      <alignment horizontal="center" vertical="center"/>
    </xf>
    <xf numFmtId="185" fontId="10" fillId="5" borderId="3" xfId="639" applyFont="1" applyFill="1" applyBorder="1" applyAlignment="1">
      <alignment horizontal="left" vertical="center" wrapText="1"/>
    </xf>
    <xf numFmtId="185" fontId="10" fillId="5" borderId="7" xfId="639" applyFont="1" applyFill="1" applyBorder="1" applyAlignment="1">
      <alignment horizontal="left" vertical="center" wrapText="1"/>
    </xf>
    <xf numFmtId="185" fontId="20" fillId="6" borderId="2" xfId="641" applyFont="1" applyFill="1" applyBorder="1" applyAlignment="1">
      <alignment horizontal="center" vertical="center" wrapText="1"/>
    </xf>
    <xf numFmtId="185" fontId="15" fillId="2" borderId="2" xfId="639" applyFont="1" applyFill="1" applyBorder="1" applyAlignment="1">
      <alignment horizontal="center" vertical="center"/>
    </xf>
    <xf numFmtId="185" fontId="15" fillId="2" borderId="2" xfId="639" applyFont="1" applyFill="1" applyBorder="1" applyAlignment="1">
      <alignment horizontal="center" vertical="center" wrapText="1"/>
    </xf>
    <xf numFmtId="185" fontId="20" fillId="7" borderId="2" xfId="641" applyFont="1" applyFill="1" applyBorder="1" applyAlignment="1">
      <alignment horizontal="center" vertical="center" wrapText="1"/>
    </xf>
    <xf numFmtId="1" fontId="15" fillId="0" borderId="2" xfId="639" applyNumberFormat="1" applyFont="1" applyFill="1" applyBorder="1" applyAlignment="1">
      <alignment horizontal="center" vertical="center"/>
    </xf>
    <xf numFmtId="185" fontId="20" fillId="10" borderId="2" xfId="641" applyFont="1" applyFill="1" applyBorder="1" applyAlignment="1">
      <alignment horizontal="center" vertical="center" wrapText="1"/>
    </xf>
    <xf numFmtId="185" fontId="20" fillId="11" borderId="2" xfId="641" applyFont="1" applyFill="1" applyBorder="1" applyAlignment="1">
      <alignment horizontal="center" vertical="center" wrapText="1"/>
    </xf>
    <xf numFmtId="185" fontId="20" fillId="12" borderId="2" xfId="641" applyFont="1" applyFill="1" applyBorder="1" applyAlignment="1">
      <alignment horizontal="center" vertical="center" wrapText="1"/>
    </xf>
    <xf numFmtId="185" fontId="20" fillId="16" borderId="2" xfId="641" applyFont="1" applyFill="1" applyBorder="1" applyAlignment="1">
      <alignment horizontal="center" vertical="center" wrapText="1"/>
    </xf>
    <xf numFmtId="1" fontId="10" fillId="0" borderId="4" xfId="639" applyNumberFormat="1" applyFont="1" applyFill="1" applyBorder="1" applyAlignment="1">
      <alignment horizontal="center" vertical="center"/>
    </xf>
    <xf numFmtId="1" fontId="10" fillId="0" borderId="5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5" fillId="0" borderId="0" xfId="639" applyFont="1" applyFill="1" applyAlignment="1">
      <alignment horizontal="center" vertical="center"/>
    </xf>
    <xf numFmtId="1" fontId="26" fillId="0" borderId="2" xfId="3" applyNumberFormat="1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1" fontId="15" fillId="0" borderId="4" xfId="639" applyNumberFormat="1" applyFont="1" applyFill="1" applyBorder="1" applyAlignment="1">
      <alignment horizontal="center" vertical="center"/>
    </xf>
    <xf numFmtId="1" fontId="15" fillId="0" borderId="5" xfId="639" applyNumberFormat="1" applyFont="1" applyFill="1" applyBorder="1" applyAlignment="1">
      <alignment horizontal="center" vertical="center"/>
    </xf>
    <xf numFmtId="1" fontId="15" fillId="0" borderId="6" xfId="639" applyNumberFormat="1" applyFont="1" applyFill="1" applyBorder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</cellXfs>
  <cellStyles count="1269">
    <cellStyle name="_0610合并报表" xfId="7"/>
    <cellStyle name="_0610合并报表 2" xfId="644"/>
    <cellStyle name="_08年资金分析表" xfId="8"/>
    <cellStyle name="_08年资金分析表 2" xfId="645"/>
    <cellStyle name="_ET_STYLE_NoName_00_" xfId="9"/>
    <cellStyle name="_ET_STYLE_NoName_00_ 2" xfId="646"/>
    <cellStyle name="_成本报表" xfId="10"/>
    <cellStyle name="_成本报表 2" xfId="647"/>
    <cellStyle name="20% - 强调文字颜色 1 10" xfId="119"/>
    <cellStyle name="20% - 强调文字颜色 1 10 2" xfId="648"/>
    <cellStyle name="20% - 强调文字颜色 1 11" xfId="120"/>
    <cellStyle name="20% - 强调文字颜色 1 11 2" xfId="649"/>
    <cellStyle name="20% - 强调文字颜色 1 12" xfId="121"/>
    <cellStyle name="20% - 强调文字颜色 1 12 2" xfId="650"/>
    <cellStyle name="20% - 强调文字颜色 1 13" xfId="122"/>
    <cellStyle name="20% - 强调文字颜色 1 13 2" xfId="651"/>
    <cellStyle name="20% - 强调文字颜色 1 2" xfId="123"/>
    <cellStyle name="20% - 强调文字颜色 1 2 2" xfId="652"/>
    <cellStyle name="20% - 强调文字颜色 1 3" xfId="124"/>
    <cellStyle name="20% - 强调文字颜色 1 3 2" xfId="653"/>
    <cellStyle name="20% - 强调文字颜色 1 4" xfId="125"/>
    <cellStyle name="20% - 强调文字颜色 1 4 2" xfId="654"/>
    <cellStyle name="20% - 强调文字颜色 1 5" xfId="126"/>
    <cellStyle name="20% - 强调文字颜色 1 5 2" xfId="655"/>
    <cellStyle name="20% - 强调文字颜色 1 6" xfId="127"/>
    <cellStyle name="20% - 强调文字颜色 1 6 2" xfId="656"/>
    <cellStyle name="20% - 强调文字颜色 1 7" xfId="128"/>
    <cellStyle name="20% - 强调文字颜色 1 7 2" xfId="657"/>
    <cellStyle name="20% - 强调文字颜色 1 8" xfId="129"/>
    <cellStyle name="20% - 强调文字颜色 1 8 2" xfId="658"/>
    <cellStyle name="20% - 强调文字颜色 1 9" xfId="130"/>
    <cellStyle name="20% - 强调文字颜色 1 9 2" xfId="659"/>
    <cellStyle name="20% - 强调文字颜色 2 10" xfId="131"/>
    <cellStyle name="20% - 强调文字颜色 2 10 2" xfId="660"/>
    <cellStyle name="20% - 强调文字颜色 2 11" xfId="132"/>
    <cellStyle name="20% - 强调文字颜色 2 11 2" xfId="661"/>
    <cellStyle name="20% - 强调文字颜色 2 12" xfId="133"/>
    <cellStyle name="20% - 强调文字颜色 2 12 2" xfId="662"/>
    <cellStyle name="20% - 强调文字颜色 2 13" xfId="134"/>
    <cellStyle name="20% - 强调文字颜色 2 13 2" xfId="663"/>
    <cellStyle name="20% - 强调文字颜色 2 2" xfId="135"/>
    <cellStyle name="20% - 强调文字颜色 2 2 2" xfId="664"/>
    <cellStyle name="20% - 强调文字颜色 2 3" xfId="136"/>
    <cellStyle name="20% - 强调文字颜色 2 3 2" xfId="665"/>
    <cellStyle name="20% - 强调文字颜色 2 4" xfId="137"/>
    <cellStyle name="20% - 强调文字颜色 2 4 2" xfId="666"/>
    <cellStyle name="20% - 强调文字颜色 2 5" xfId="138"/>
    <cellStyle name="20% - 强调文字颜色 2 5 2" xfId="667"/>
    <cellStyle name="20% - 强调文字颜色 2 6" xfId="139"/>
    <cellStyle name="20% - 强调文字颜色 2 6 2" xfId="668"/>
    <cellStyle name="20% - 强调文字颜色 2 7" xfId="140"/>
    <cellStyle name="20% - 强调文字颜色 2 7 2" xfId="669"/>
    <cellStyle name="20% - 强调文字颜色 2 8" xfId="141"/>
    <cellStyle name="20% - 强调文字颜色 2 8 2" xfId="670"/>
    <cellStyle name="20% - 强调文字颜色 2 9" xfId="142"/>
    <cellStyle name="20% - 强调文字颜色 2 9 2" xfId="671"/>
    <cellStyle name="20% - 强调文字颜色 3 10" xfId="143"/>
    <cellStyle name="20% - 强调文字颜色 3 10 2" xfId="672"/>
    <cellStyle name="20% - 强调文字颜色 3 11" xfId="144"/>
    <cellStyle name="20% - 强调文字颜色 3 11 2" xfId="673"/>
    <cellStyle name="20% - 强调文字颜色 3 12" xfId="145"/>
    <cellStyle name="20% - 强调文字颜色 3 12 2" xfId="674"/>
    <cellStyle name="20% - 强调文字颜色 3 13" xfId="146"/>
    <cellStyle name="20% - 强调文字颜色 3 13 2" xfId="675"/>
    <cellStyle name="20% - 强调文字颜色 3 2" xfId="147"/>
    <cellStyle name="20% - 强调文字颜色 3 2 2" xfId="676"/>
    <cellStyle name="20% - 强调文字颜色 3 3" xfId="148"/>
    <cellStyle name="20% - 强调文字颜色 3 3 2" xfId="677"/>
    <cellStyle name="20% - 强调文字颜色 3 4" xfId="149"/>
    <cellStyle name="20% - 强调文字颜色 3 4 2" xfId="678"/>
    <cellStyle name="20% - 强调文字颜色 3 5" xfId="150"/>
    <cellStyle name="20% - 强调文字颜色 3 5 2" xfId="679"/>
    <cellStyle name="20% - 强调文字颜色 3 6" xfId="151"/>
    <cellStyle name="20% - 强调文字颜色 3 6 2" xfId="680"/>
    <cellStyle name="20% - 强调文字颜色 3 7" xfId="152"/>
    <cellStyle name="20% - 强调文字颜色 3 7 2" xfId="681"/>
    <cellStyle name="20% - 强调文字颜色 3 8" xfId="153"/>
    <cellStyle name="20% - 强调文字颜色 3 8 2" xfId="682"/>
    <cellStyle name="20% - 强调文字颜色 3 9" xfId="154"/>
    <cellStyle name="20% - 强调文字颜色 3 9 2" xfId="683"/>
    <cellStyle name="20% - 强调文字颜色 4 10" xfId="155"/>
    <cellStyle name="20% - 强调文字颜色 4 10 2" xfId="684"/>
    <cellStyle name="20% - 强调文字颜色 4 11" xfId="156"/>
    <cellStyle name="20% - 强调文字颜色 4 11 2" xfId="685"/>
    <cellStyle name="20% - 强调文字颜色 4 12" xfId="157"/>
    <cellStyle name="20% - 强调文字颜色 4 12 2" xfId="686"/>
    <cellStyle name="20% - 强调文字颜色 4 13" xfId="158"/>
    <cellStyle name="20% - 强调文字颜色 4 13 2" xfId="687"/>
    <cellStyle name="20% - 强调文字颜色 4 2" xfId="159"/>
    <cellStyle name="20% - 强调文字颜色 4 2 2" xfId="688"/>
    <cellStyle name="20% - 强调文字颜色 4 3" xfId="160"/>
    <cellStyle name="20% - 强调文字颜色 4 3 2" xfId="689"/>
    <cellStyle name="20% - 强调文字颜色 4 4" xfId="161"/>
    <cellStyle name="20% - 强调文字颜色 4 4 2" xfId="690"/>
    <cellStyle name="20% - 强调文字颜色 4 5" xfId="162"/>
    <cellStyle name="20% - 强调文字颜色 4 5 2" xfId="691"/>
    <cellStyle name="20% - 强调文字颜色 4 6" xfId="163"/>
    <cellStyle name="20% - 强调文字颜色 4 6 2" xfId="692"/>
    <cellStyle name="20% - 强调文字颜色 4 7" xfId="164"/>
    <cellStyle name="20% - 强调文字颜色 4 7 2" xfId="693"/>
    <cellStyle name="20% - 强调文字颜色 4 8" xfId="165"/>
    <cellStyle name="20% - 强调文字颜色 4 8 2" xfId="694"/>
    <cellStyle name="20% - 强调文字颜色 4 9" xfId="166"/>
    <cellStyle name="20% - 强调文字颜色 4 9 2" xfId="695"/>
    <cellStyle name="20% - 强调文字颜色 5 10" xfId="167"/>
    <cellStyle name="20% - 强调文字颜色 5 10 2" xfId="696"/>
    <cellStyle name="20% - 强调文字颜色 5 11" xfId="168"/>
    <cellStyle name="20% - 强调文字颜色 5 11 2" xfId="697"/>
    <cellStyle name="20% - 强调文字颜色 5 12" xfId="169"/>
    <cellStyle name="20% - 强调文字颜色 5 12 2" xfId="698"/>
    <cellStyle name="20% - 强调文字颜色 5 13" xfId="170"/>
    <cellStyle name="20% - 强调文字颜色 5 13 2" xfId="699"/>
    <cellStyle name="20% - 强调文字颜色 5 2" xfId="171"/>
    <cellStyle name="20% - 强调文字颜色 5 2 2" xfId="700"/>
    <cellStyle name="20% - 强调文字颜色 5 3" xfId="172"/>
    <cellStyle name="20% - 强调文字颜色 5 3 2" xfId="701"/>
    <cellStyle name="20% - 强调文字颜色 5 4" xfId="173"/>
    <cellStyle name="20% - 强调文字颜色 5 4 2" xfId="702"/>
    <cellStyle name="20% - 强调文字颜色 5 5" xfId="174"/>
    <cellStyle name="20% - 强调文字颜色 5 5 2" xfId="703"/>
    <cellStyle name="20% - 强调文字颜色 5 6" xfId="175"/>
    <cellStyle name="20% - 强调文字颜色 5 6 2" xfId="704"/>
    <cellStyle name="20% - 强调文字颜色 5 7" xfId="176"/>
    <cellStyle name="20% - 强调文字颜色 5 7 2" xfId="705"/>
    <cellStyle name="20% - 强调文字颜色 5 8" xfId="177"/>
    <cellStyle name="20% - 强调文字颜色 5 8 2" xfId="706"/>
    <cellStyle name="20% - 强调文字颜色 5 9" xfId="178"/>
    <cellStyle name="20% - 强调文字颜色 5 9 2" xfId="707"/>
    <cellStyle name="20% - 强调文字颜色 6 10" xfId="179"/>
    <cellStyle name="20% - 强调文字颜色 6 10 2" xfId="708"/>
    <cellStyle name="20% - 强调文字颜色 6 11" xfId="180"/>
    <cellStyle name="20% - 强调文字颜色 6 11 2" xfId="709"/>
    <cellStyle name="20% - 强调文字颜色 6 12" xfId="181"/>
    <cellStyle name="20% - 强调文字颜色 6 12 2" xfId="710"/>
    <cellStyle name="20% - 强调文字颜色 6 13" xfId="182"/>
    <cellStyle name="20% - 强调文字颜色 6 13 2" xfId="711"/>
    <cellStyle name="20% - 强调文字颜色 6 2" xfId="183"/>
    <cellStyle name="20% - 强调文字颜色 6 2 2" xfId="712"/>
    <cellStyle name="20% - 强调文字颜色 6 3" xfId="184"/>
    <cellStyle name="20% - 强调文字颜色 6 3 2" xfId="713"/>
    <cellStyle name="20% - 强调文字颜色 6 4" xfId="185"/>
    <cellStyle name="20% - 强调文字颜色 6 4 2" xfId="714"/>
    <cellStyle name="20% - 强调文字颜色 6 5" xfId="186"/>
    <cellStyle name="20% - 强调文字颜色 6 5 2" xfId="715"/>
    <cellStyle name="20% - 强调文字颜色 6 6" xfId="187"/>
    <cellStyle name="20% - 强调文字颜色 6 6 2" xfId="716"/>
    <cellStyle name="20% - 强调文字颜色 6 7" xfId="188"/>
    <cellStyle name="20% - 强调文字颜色 6 7 2" xfId="717"/>
    <cellStyle name="20% - 强调文字颜色 6 8" xfId="189"/>
    <cellStyle name="20% - 强调文字颜色 6 8 2" xfId="718"/>
    <cellStyle name="20% - 强调文字颜色 6 9" xfId="190"/>
    <cellStyle name="20% - 强调文字颜色 6 9 2" xfId="719"/>
    <cellStyle name="40% - 强调文字颜色 1 10" xfId="191"/>
    <cellStyle name="40% - 强调文字颜色 1 10 2" xfId="720"/>
    <cellStyle name="40% - 强调文字颜色 1 11" xfId="192"/>
    <cellStyle name="40% - 强调文字颜色 1 11 2" xfId="721"/>
    <cellStyle name="40% - 强调文字颜色 1 12" xfId="193"/>
    <cellStyle name="40% - 强调文字颜色 1 12 2" xfId="722"/>
    <cellStyle name="40% - 强调文字颜色 1 13" xfId="194"/>
    <cellStyle name="40% - 强调文字颜色 1 13 2" xfId="723"/>
    <cellStyle name="40% - 强调文字颜色 1 2" xfId="195"/>
    <cellStyle name="40% - 强调文字颜色 1 2 2" xfId="724"/>
    <cellStyle name="40% - 强调文字颜色 1 3" xfId="196"/>
    <cellStyle name="40% - 强调文字颜色 1 3 2" xfId="725"/>
    <cellStyle name="40% - 强调文字颜色 1 4" xfId="197"/>
    <cellStyle name="40% - 强调文字颜色 1 4 2" xfId="726"/>
    <cellStyle name="40% - 强调文字颜色 1 5" xfId="198"/>
    <cellStyle name="40% - 强调文字颜色 1 5 2" xfId="727"/>
    <cellStyle name="40% - 强调文字颜色 1 6" xfId="199"/>
    <cellStyle name="40% - 强调文字颜色 1 6 2" xfId="728"/>
    <cellStyle name="40% - 强调文字颜色 1 7" xfId="200"/>
    <cellStyle name="40% - 强调文字颜色 1 7 2" xfId="729"/>
    <cellStyle name="40% - 强调文字颜色 1 8" xfId="201"/>
    <cellStyle name="40% - 强调文字颜色 1 8 2" xfId="730"/>
    <cellStyle name="40% - 强调文字颜色 1 9" xfId="202"/>
    <cellStyle name="40% - 强调文字颜色 1 9 2" xfId="731"/>
    <cellStyle name="40% - 强调文字颜色 2 10" xfId="203"/>
    <cellStyle name="40% - 强调文字颜色 2 10 2" xfId="732"/>
    <cellStyle name="40% - 强调文字颜色 2 11" xfId="204"/>
    <cellStyle name="40% - 强调文字颜色 2 11 2" xfId="733"/>
    <cellStyle name="40% - 强调文字颜色 2 12" xfId="205"/>
    <cellStyle name="40% - 强调文字颜色 2 12 2" xfId="734"/>
    <cellStyle name="40% - 强调文字颜色 2 13" xfId="206"/>
    <cellStyle name="40% - 强调文字颜色 2 13 2" xfId="735"/>
    <cellStyle name="40% - 强调文字颜色 2 2" xfId="207"/>
    <cellStyle name="40% - 强调文字颜色 2 2 2" xfId="736"/>
    <cellStyle name="40% - 强调文字颜色 2 3" xfId="208"/>
    <cellStyle name="40% - 强调文字颜色 2 3 2" xfId="737"/>
    <cellStyle name="40% - 强调文字颜色 2 4" xfId="209"/>
    <cellStyle name="40% - 强调文字颜色 2 4 2" xfId="738"/>
    <cellStyle name="40% - 强调文字颜色 2 5" xfId="210"/>
    <cellStyle name="40% - 强调文字颜色 2 5 2" xfId="739"/>
    <cellStyle name="40% - 强调文字颜色 2 6" xfId="211"/>
    <cellStyle name="40% - 强调文字颜色 2 6 2" xfId="740"/>
    <cellStyle name="40% - 强调文字颜色 2 7" xfId="212"/>
    <cellStyle name="40% - 强调文字颜色 2 7 2" xfId="741"/>
    <cellStyle name="40% - 强调文字颜色 2 8" xfId="213"/>
    <cellStyle name="40% - 强调文字颜色 2 8 2" xfId="742"/>
    <cellStyle name="40% - 强调文字颜色 2 9" xfId="214"/>
    <cellStyle name="40% - 强调文字颜色 2 9 2" xfId="743"/>
    <cellStyle name="40% - 强调文字颜色 3 10" xfId="215"/>
    <cellStyle name="40% - 强调文字颜色 3 10 2" xfId="744"/>
    <cellStyle name="40% - 强调文字颜色 3 11" xfId="216"/>
    <cellStyle name="40% - 强调文字颜色 3 11 2" xfId="745"/>
    <cellStyle name="40% - 强调文字颜色 3 12" xfId="217"/>
    <cellStyle name="40% - 强调文字颜色 3 12 2" xfId="746"/>
    <cellStyle name="40% - 强调文字颜色 3 13" xfId="218"/>
    <cellStyle name="40% - 强调文字颜色 3 13 2" xfId="747"/>
    <cellStyle name="40% - 强调文字颜色 3 2" xfId="219"/>
    <cellStyle name="40% - 强调文字颜色 3 2 2" xfId="748"/>
    <cellStyle name="40% - 强调文字颜色 3 3" xfId="220"/>
    <cellStyle name="40% - 强调文字颜色 3 3 2" xfId="749"/>
    <cellStyle name="40% - 强调文字颜色 3 4" xfId="221"/>
    <cellStyle name="40% - 强调文字颜色 3 4 2" xfId="750"/>
    <cellStyle name="40% - 强调文字颜色 3 5" xfId="222"/>
    <cellStyle name="40% - 强调文字颜色 3 5 2" xfId="751"/>
    <cellStyle name="40% - 强调文字颜色 3 6" xfId="223"/>
    <cellStyle name="40% - 强调文字颜色 3 6 2" xfId="752"/>
    <cellStyle name="40% - 强调文字颜色 3 7" xfId="224"/>
    <cellStyle name="40% - 强调文字颜色 3 7 2" xfId="753"/>
    <cellStyle name="40% - 强调文字颜色 3 8" xfId="225"/>
    <cellStyle name="40% - 强调文字颜色 3 8 2" xfId="754"/>
    <cellStyle name="40% - 强调文字颜色 3 9" xfId="226"/>
    <cellStyle name="40% - 强调文字颜色 3 9 2" xfId="755"/>
    <cellStyle name="40% - 强调文字颜色 4 10" xfId="227"/>
    <cellStyle name="40% - 强调文字颜色 4 10 2" xfId="756"/>
    <cellStyle name="40% - 强调文字颜色 4 11" xfId="228"/>
    <cellStyle name="40% - 强调文字颜色 4 11 2" xfId="757"/>
    <cellStyle name="40% - 强调文字颜色 4 12" xfId="229"/>
    <cellStyle name="40% - 强调文字颜色 4 12 2" xfId="758"/>
    <cellStyle name="40% - 强调文字颜色 4 13" xfId="230"/>
    <cellStyle name="40% - 强调文字颜色 4 13 2" xfId="759"/>
    <cellStyle name="40% - 强调文字颜色 4 2" xfId="231"/>
    <cellStyle name="40% - 强调文字颜色 4 2 2" xfId="760"/>
    <cellStyle name="40% - 强调文字颜色 4 3" xfId="232"/>
    <cellStyle name="40% - 强调文字颜色 4 3 2" xfId="761"/>
    <cellStyle name="40% - 强调文字颜色 4 4" xfId="233"/>
    <cellStyle name="40% - 强调文字颜色 4 4 2" xfId="762"/>
    <cellStyle name="40% - 强调文字颜色 4 5" xfId="234"/>
    <cellStyle name="40% - 强调文字颜色 4 5 2" xfId="763"/>
    <cellStyle name="40% - 强调文字颜色 4 6" xfId="235"/>
    <cellStyle name="40% - 强调文字颜色 4 6 2" xfId="764"/>
    <cellStyle name="40% - 强调文字颜色 4 7" xfId="236"/>
    <cellStyle name="40% - 强调文字颜色 4 7 2" xfId="765"/>
    <cellStyle name="40% - 强调文字颜色 4 8" xfId="237"/>
    <cellStyle name="40% - 强调文字颜色 4 8 2" xfId="766"/>
    <cellStyle name="40% - 强调文字颜色 4 9" xfId="238"/>
    <cellStyle name="40% - 强调文字颜色 4 9 2" xfId="767"/>
    <cellStyle name="40% - 强调文字颜色 5 10" xfId="239"/>
    <cellStyle name="40% - 强调文字颜色 5 10 2" xfId="768"/>
    <cellStyle name="40% - 强调文字颜色 5 11" xfId="240"/>
    <cellStyle name="40% - 强调文字颜色 5 11 2" xfId="769"/>
    <cellStyle name="40% - 强调文字颜色 5 12" xfId="241"/>
    <cellStyle name="40% - 强调文字颜色 5 12 2" xfId="770"/>
    <cellStyle name="40% - 强调文字颜色 5 13" xfId="242"/>
    <cellStyle name="40% - 强调文字颜色 5 13 2" xfId="771"/>
    <cellStyle name="40% - 强调文字颜色 5 2" xfId="243"/>
    <cellStyle name="40% - 强调文字颜色 5 2 2" xfId="772"/>
    <cellStyle name="40% - 强调文字颜色 5 3" xfId="244"/>
    <cellStyle name="40% - 强调文字颜色 5 3 2" xfId="773"/>
    <cellStyle name="40% - 强调文字颜色 5 4" xfId="245"/>
    <cellStyle name="40% - 强调文字颜色 5 4 2" xfId="774"/>
    <cellStyle name="40% - 强调文字颜色 5 5" xfId="246"/>
    <cellStyle name="40% - 强调文字颜色 5 5 2" xfId="775"/>
    <cellStyle name="40% - 强调文字颜色 5 6" xfId="247"/>
    <cellStyle name="40% - 强调文字颜色 5 6 2" xfId="776"/>
    <cellStyle name="40% - 强调文字颜色 5 7" xfId="248"/>
    <cellStyle name="40% - 强调文字颜色 5 7 2" xfId="777"/>
    <cellStyle name="40% - 强调文字颜色 5 8" xfId="249"/>
    <cellStyle name="40% - 强调文字颜色 5 8 2" xfId="778"/>
    <cellStyle name="40% - 强调文字颜色 5 9" xfId="250"/>
    <cellStyle name="40% - 强调文字颜色 5 9 2" xfId="779"/>
    <cellStyle name="40% - 强调文字颜色 6 10" xfId="251"/>
    <cellStyle name="40% - 强调文字颜色 6 10 2" xfId="780"/>
    <cellStyle name="40% - 强调文字颜色 6 11" xfId="252"/>
    <cellStyle name="40% - 强调文字颜色 6 11 2" xfId="781"/>
    <cellStyle name="40% - 强调文字颜色 6 12" xfId="253"/>
    <cellStyle name="40% - 强调文字颜色 6 12 2" xfId="782"/>
    <cellStyle name="40% - 强调文字颜色 6 13" xfId="254"/>
    <cellStyle name="40% - 强调文字颜色 6 13 2" xfId="783"/>
    <cellStyle name="40% - 强调文字颜色 6 2" xfId="255"/>
    <cellStyle name="40% - 强调文字颜色 6 2 2" xfId="784"/>
    <cellStyle name="40% - 强调文字颜色 6 3" xfId="256"/>
    <cellStyle name="40% - 强调文字颜色 6 3 2" xfId="785"/>
    <cellStyle name="40% - 强调文字颜色 6 4" xfId="257"/>
    <cellStyle name="40% - 强调文字颜色 6 4 2" xfId="786"/>
    <cellStyle name="40% - 强调文字颜色 6 5" xfId="258"/>
    <cellStyle name="40% - 强调文字颜色 6 5 2" xfId="787"/>
    <cellStyle name="40% - 强调文字颜色 6 6" xfId="259"/>
    <cellStyle name="40% - 强调文字颜色 6 6 2" xfId="788"/>
    <cellStyle name="40% - 强调文字颜色 6 7" xfId="260"/>
    <cellStyle name="40% - 强调文字颜色 6 7 2" xfId="789"/>
    <cellStyle name="40% - 强调文字颜色 6 8" xfId="261"/>
    <cellStyle name="40% - 强调文字颜色 6 8 2" xfId="790"/>
    <cellStyle name="40% - 强调文字颜色 6 9" xfId="262"/>
    <cellStyle name="40% - 强调文字颜色 6 9 2" xfId="791"/>
    <cellStyle name="60% - 强调文字颜色 1 10" xfId="263"/>
    <cellStyle name="60% - 强调文字颜色 1 10 2" xfId="792"/>
    <cellStyle name="60% - 强调文字颜色 1 11" xfId="264"/>
    <cellStyle name="60% - 强调文字颜色 1 11 2" xfId="793"/>
    <cellStyle name="60% - 强调文字颜色 1 12" xfId="265"/>
    <cellStyle name="60% - 强调文字颜色 1 12 2" xfId="794"/>
    <cellStyle name="60% - 强调文字颜色 1 13" xfId="266"/>
    <cellStyle name="60% - 强调文字颜色 1 13 2" xfId="795"/>
    <cellStyle name="60% - 强调文字颜色 1 2" xfId="267"/>
    <cellStyle name="60% - 强调文字颜色 1 2 2" xfId="796"/>
    <cellStyle name="60% - 强调文字颜色 1 3" xfId="268"/>
    <cellStyle name="60% - 强调文字颜色 1 3 2" xfId="797"/>
    <cellStyle name="60% - 强调文字颜色 1 4" xfId="269"/>
    <cellStyle name="60% - 强调文字颜色 1 4 2" xfId="798"/>
    <cellStyle name="60% - 强调文字颜色 1 5" xfId="270"/>
    <cellStyle name="60% - 强调文字颜色 1 5 2" xfId="799"/>
    <cellStyle name="60% - 强调文字颜色 1 6" xfId="271"/>
    <cellStyle name="60% - 强调文字颜色 1 6 2" xfId="800"/>
    <cellStyle name="60% - 强调文字颜色 1 7" xfId="272"/>
    <cellStyle name="60% - 强调文字颜色 1 7 2" xfId="801"/>
    <cellStyle name="60% - 强调文字颜色 1 8" xfId="273"/>
    <cellStyle name="60% - 强调文字颜色 1 8 2" xfId="802"/>
    <cellStyle name="60% - 强调文字颜色 1 9" xfId="274"/>
    <cellStyle name="60% - 强调文字颜色 1 9 2" xfId="803"/>
    <cellStyle name="60% - 强调文字颜色 2 10" xfId="275"/>
    <cellStyle name="60% - 强调文字颜色 2 10 2" xfId="804"/>
    <cellStyle name="60% - 强调文字颜色 2 11" xfId="276"/>
    <cellStyle name="60% - 强调文字颜色 2 11 2" xfId="805"/>
    <cellStyle name="60% - 强调文字颜色 2 12" xfId="277"/>
    <cellStyle name="60% - 强调文字颜色 2 12 2" xfId="806"/>
    <cellStyle name="60% - 强调文字颜色 2 13" xfId="278"/>
    <cellStyle name="60% - 强调文字颜色 2 13 2" xfId="807"/>
    <cellStyle name="60% - 强调文字颜色 2 2" xfId="279"/>
    <cellStyle name="60% - 强调文字颜色 2 2 2" xfId="808"/>
    <cellStyle name="60% - 强调文字颜色 2 3" xfId="280"/>
    <cellStyle name="60% - 强调文字颜色 2 3 2" xfId="809"/>
    <cellStyle name="60% - 强调文字颜色 2 4" xfId="281"/>
    <cellStyle name="60% - 强调文字颜色 2 4 2" xfId="810"/>
    <cellStyle name="60% - 强调文字颜色 2 5" xfId="282"/>
    <cellStyle name="60% - 强调文字颜色 2 5 2" xfId="811"/>
    <cellStyle name="60% - 强调文字颜色 2 6" xfId="283"/>
    <cellStyle name="60% - 强调文字颜色 2 6 2" xfId="812"/>
    <cellStyle name="60% - 强调文字颜色 2 7" xfId="284"/>
    <cellStyle name="60% - 强调文字颜色 2 7 2" xfId="813"/>
    <cellStyle name="60% - 强调文字颜色 2 8" xfId="285"/>
    <cellStyle name="60% - 强调文字颜色 2 8 2" xfId="814"/>
    <cellStyle name="60% - 强调文字颜色 2 9" xfId="286"/>
    <cellStyle name="60% - 强调文字颜色 2 9 2" xfId="815"/>
    <cellStyle name="60% - 强调文字颜色 3 10" xfId="287"/>
    <cellStyle name="60% - 强调文字颜色 3 10 2" xfId="816"/>
    <cellStyle name="60% - 强调文字颜色 3 11" xfId="288"/>
    <cellStyle name="60% - 强调文字颜色 3 11 2" xfId="817"/>
    <cellStyle name="60% - 强调文字颜色 3 12" xfId="289"/>
    <cellStyle name="60% - 强调文字颜色 3 12 2" xfId="818"/>
    <cellStyle name="60% - 强调文字颜色 3 13" xfId="290"/>
    <cellStyle name="60% - 强调文字颜色 3 13 2" xfId="819"/>
    <cellStyle name="60% - 强调文字颜色 3 2" xfId="291"/>
    <cellStyle name="60% - 强调文字颜色 3 2 2" xfId="820"/>
    <cellStyle name="60% - 强调文字颜色 3 3" xfId="292"/>
    <cellStyle name="60% - 强调文字颜色 3 3 2" xfId="821"/>
    <cellStyle name="60% - 强调文字颜色 3 4" xfId="293"/>
    <cellStyle name="60% - 强调文字颜色 3 4 2" xfId="822"/>
    <cellStyle name="60% - 强调文字颜色 3 5" xfId="294"/>
    <cellStyle name="60% - 强调文字颜色 3 5 2" xfId="823"/>
    <cellStyle name="60% - 强调文字颜色 3 6" xfId="295"/>
    <cellStyle name="60% - 强调文字颜色 3 6 2" xfId="824"/>
    <cellStyle name="60% - 强调文字颜色 3 7" xfId="296"/>
    <cellStyle name="60% - 强调文字颜色 3 7 2" xfId="825"/>
    <cellStyle name="60% - 强调文字颜色 3 8" xfId="297"/>
    <cellStyle name="60% - 强调文字颜色 3 8 2" xfId="826"/>
    <cellStyle name="60% - 强调文字颜色 3 9" xfId="298"/>
    <cellStyle name="60% - 强调文字颜色 3 9 2" xfId="827"/>
    <cellStyle name="60% - 强调文字颜色 4 10" xfId="299"/>
    <cellStyle name="60% - 强调文字颜色 4 10 2" xfId="828"/>
    <cellStyle name="60% - 强调文字颜色 4 11" xfId="300"/>
    <cellStyle name="60% - 强调文字颜色 4 11 2" xfId="829"/>
    <cellStyle name="60% - 强调文字颜色 4 12" xfId="301"/>
    <cellStyle name="60% - 强调文字颜色 4 12 2" xfId="830"/>
    <cellStyle name="60% - 强调文字颜色 4 13" xfId="302"/>
    <cellStyle name="60% - 强调文字颜色 4 13 2" xfId="831"/>
    <cellStyle name="60% - 强调文字颜色 4 2" xfId="303"/>
    <cellStyle name="60% - 强调文字颜色 4 2 2" xfId="832"/>
    <cellStyle name="60% - 强调文字颜色 4 3" xfId="304"/>
    <cellStyle name="60% - 强调文字颜色 4 3 2" xfId="833"/>
    <cellStyle name="60% - 强调文字颜色 4 4" xfId="305"/>
    <cellStyle name="60% - 强调文字颜色 4 4 2" xfId="834"/>
    <cellStyle name="60% - 强调文字颜色 4 5" xfId="306"/>
    <cellStyle name="60% - 强调文字颜色 4 5 2" xfId="835"/>
    <cellStyle name="60% - 强调文字颜色 4 6" xfId="307"/>
    <cellStyle name="60% - 强调文字颜色 4 6 2" xfId="836"/>
    <cellStyle name="60% - 强调文字颜色 4 7" xfId="308"/>
    <cellStyle name="60% - 强调文字颜色 4 7 2" xfId="837"/>
    <cellStyle name="60% - 强调文字颜色 4 8" xfId="309"/>
    <cellStyle name="60% - 强调文字颜色 4 8 2" xfId="838"/>
    <cellStyle name="60% - 强调文字颜色 4 9" xfId="310"/>
    <cellStyle name="60% - 强调文字颜色 4 9 2" xfId="839"/>
    <cellStyle name="60% - 强调文字颜色 5 10" xfId="311"/>
    <cellStyle name="60% - 强调文字颜色 5 10 2" xfId="840"/>
    <cellStyle name="60% - 强调文字颜色 5 11" xfId="312"/>
    <cellStyle name="60% - 强调文字颜色 5 11 2" xfId="841"/>
    <cellStyle name="60% - 强调文字颜色 5 12" xfId="313"/>
    <cellStyle name="60% - 强调文字颜色 5 12 2" xfId="842"/>
    <cellStyle name="60% - 强调文字颜色 5 13" xfId="314"/>
    <cellStyle name="60% - 强调文字颜色 5 13 2" xfId="843"/>
    <cellStyle name="60% - 强调文字颜色 5 2" xfId="315"/>
    <cellStyle name="60% - 强调文字颜色 5 2 2" xfId="844"/>
    <cellStyle name="60% - 强调文字颜色 5 3" xfId="316"/>
    <cellStyle name="60% - 强调文字颜色 5 3 2" xfId="845"/>
    <cellStyle name="60% - 强调文字颜色 5 4" xfId="317"/>
    <cellStyle name="60% - 强调文字颜色 5 4 2" xfId="846"/>
    <cellStyle name="60% - 强调文字颜色 5 5" xfId="318"/>
    <cellStyle name="60% - 强调文字颜色 5 5 2" xfId="847"/>
    <cellStyle name="60% - 强调文字颜色 5 6" xfId="319"/>
    <cellStyle name="60% - 强调文字颜色 5 6 2" xfId="848"/>
    <cellStyle name="60% - 强调文字颜色 5 7" xfId="320"/>
    <cellStyle name="60% - 强调文字颜色 5 7 2" xfId="849"/>
    <cellStyle name="60% - 强调文字颜色 5 8" xfId="321"/>
    <cellStyle name="60% - 强调文字颜色 5 8 2" xfId="850"/>
    <cellStyle name="60% - 强调文字颜色 5 9" xfId="322"/>
    <cellStyle name="60% - 强调文字颜色 5 9 2" xfId="851"/>
    <cellStyle name="60% - 强调文字颜色 6 10" xfId="323"/>
    <cellStyle name="60% - 强调文字颜色 6 10 2" xfId="852"/>
    <cellStyle name="60% - 强调文字颜色 6 11" xfId="324"/>
    <cellStyle name="60% - 强调文字颜色 6 11 2" xfId="853"/>
    <cellStyle name="60% - 强调文字颜色 6 12" xfId="325"/>
    <cellStyle name="60% - 强调文字颜色 6 12 2" xfId="854"/>
    <cellStyle name="60% - 强调文字颜色 6 13" xfId="326"/>
    <cellStyle name="60% - 强调文字颜色 6 13 2" xfId="855"/>
    <cellStyle name="60% - 强调文字颜色 6 2" xfId="327"/>
    <cellStyle name="60% - 强调文字颜色 6 2 2" xfId="856"/>
    <cellStyle name="60% - 强调文字颜色 6 3" xfId="328"/>
    <cellStyle name="60% - 强调文字颜色 6 3 2" xfId="857"/>
    <cellStyle name="60% - 强调文字颜色 6 4" xfId="329"/>
    <cellStyle name="60% - 强调文字颜色 6 4 2" xfId="858"/>
    <cellStyle name="60% - 强调文字颜色 6 5" xfId="330"/>
    <cellStyle name="60% - 强调文字颜色 6 5 2" xfId="859"/>
    <cellStyle name="60% - 强调文字颜色 6 6" xfId="331"/>
    <cellStyle name="60% - 强调文字颜色 6 6 2" xfId="860"/>
    <cellStyle name="60% - 强调文字颜色 6 7" xfId="332"/>
    <cellStyle name="60% - 强调文字颜色 6 7 2" xfId="861"/>
    <cellStyle name="60% - 强调文字颜色 6 8" xfId="333"/>
    <cellStyle name="60% - 强调文字颜色 6 8 2" xfId="862"/>
    <cellStyle name="60% - 强调文字颜色 6 9" xfId="334"/>
    <cellStyle name="60% - 强调文字颜色 6 9 2" xfId="863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1 2" xfId="864"/>
    <cellStyle name="Header2" xfId="20"/>
    <cellStyle name="Header2 2" xfId="865"/>
    <cellStyle name="New Times Roman" xfId="21"/>
    <cellStyle name="New Times Roman 2" xfId="866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百分比 4" xfId="867"/>
    <cellStyle name="编号" xfId="27"/>
    <cellStyle name="编号 2" xfId="868"/>
    <cellStyle name="标题 1 10" xfId="335"/>
    <cellStyle name="标题 1 10 2" xfId="869"/>
    <cellStyle name="标题 1 11" xfId="336"/>
    <cellStyle name="标题 1 11 2" xfId="870"/>
    <cellStyle name="标题 1 12" xfId="337"/>
    <cellStyle name="标题 1 12 2" xfId="871"/>
    <cellStyle name="标题 1 13" xfId="338"/>
    <cellStyle name="标题 1 13 2" xfId="872"/>
    <cellStyle name="标题 1 2" xfId="339"/>
    <cellStyle name="标题 1 2 2" xfId="873"/>
    <cellStyle name="标题 1 3" xfId="340"/>
    <cellStyle name="标题 1 3 2" xfId="874"/>
    <cellStyle name="标题 1 4" xfId="341"/>
    <cellStyle name="标题 1 4 2" xfId="875"/>
    <cellStyle name="标题 1 5" xfId="342"/>
    <cellStyle name="标题 1 5 2" xfId="876"/>
    <cellStyle name="标题 1 6" xfId="343"/>
    <cellStyle name="标题 1 6 2" xfId="877"/>
    <cellStyle name="标题 1 7" xfId="344"/>
    <cellStyle name="标题 1 7 2" xfId="878"/>
    <cellStyle name="标题 1 8" xfId="345"/>
    <cellStyle name="标题 1 8 2" xfId="879"/>
    <cellStyle name="标题 1 9" xfId="346"/>
    <cellStyle name="标题 1 9 2" xfId="880"/>
    <cellStyle name="标题 10" xfId="347"/>
    <cellStyle name="标题 10 2" xfId="881"/>
    <cellStyle name="标题 11" xfId="348"/>
    <cellStyle name="标题 11 2" xfId="882"/>
    <cellStyle name="标题 12" xfId="349"/>
    <cellStyle name="标题 12 2" xfId="883"/>
    <cellStyle name="标题 13" xfId="350"/>
    <cellStyle name="标题 13 2" xfId="884"/>
    <cellStyle name="标题 14" xfId="351"/>
    <cellStyle name="标题 14 2" xfId="885"/>
    <cellStyle name="标题 15" xfId="352"/>
    <cellStyle name="标题 15 2" xfId="886"/>
    <cellStyle name="标题 16" xfId="353"/>
    <cellStyle name="标题 16 2" xfId="887"/>
    <cellStyle name="标题 2 10" xfId="354"/>
    <cellStyle name="标题 2 10 2" xfId="888"/>
    <cellStyle name="标题 2 11" xfId="355"/>
    <cellStyle name="标题 2 11 2" xfId="889"/>
    <cellStyle name="标题 2 12" xfId="356"/>
    <cellStyle name="标题 2 12 2" xfId="890"/>
    <cellStyle name="标题 2 13" xfId="357"/>
    <cellStyle name="标题 2 13 2" xfId="891"/>
    <cellStyle name="标题 2 2" xfId="358"/>
    <cellStyle name="标题 2 2 2" xfId="892"/>
    <cellStyle name="标题 2 3" xfId="359"/>
    <cellStyle name="标题 2 3 2" xfId="893"/>
    <cellStyle name="标题 2 4" xfId="360"/>
    <cellStyle name="标题 2 4 2" xfId="894"/>
    <cellStyle name="标题 2 5" xfId="361"/>
    <cellStyle name="标题 2 5 2" xfId="895"/>
    <cellStyle name="标题 2 6" xfId="362"/>
    <cellStyle name="标题 2 6 2" xfId="896"/>
    <cellStyle name="标题 2 7" xfId="363"/>
    <cellStyle name="标题 2 7 2" xfId="897"/>
    <cellStyle name="标题 2 8" xfId="364"/>
    <cellStyle name="标题 2 8 2" xfId="898"/>
    <cellStyle name="标题 2 9" xfId="365"/>
    <cellStyle name="标题 2 9 2" xfId="899"/>
    <cellStyle name="标题 3 10" xfId="366"/>
    <cellStyle name="标题 3 10 2" xfId="900"/>
    <cellStyle name="标题 3 11" xfId="367"/>
    <cellStyle name="标题 3 11 2" xfId="901"/>
    <cellStyle name="标题 3 12" xfId="368"/>
    <cellStyle name="标题 3 12 2" xfId="902"/>
    <cellStyle name="标题 3 13" xfId="369"/>
    <cellStyle name="标题 3 13 2" xfId="903"/>
    <cellStyle name="标题 3 2" xfId="370"/>
    <cellStyle name="标题 3 2 2" xfId="904"/>
    <cellStyle name="标题 3 3" xfId="371"/>
    <cellStyle name="标题 3 3 2" xfId="905"/>
    <cellStyle name="标题 3 4" xfId="372"/>
    <cellStyle name="标题 3 4 2" xfId="906"/>
    <cellStyle name="标题 3 5" xfId="373"/>
    <cellStyle name="标题 3 5 2" xfId="907"/>
    <cellStyle name="标题 3 6" xfId="374"/>
    <cellStyle name="标题 3 6 2" xfId="908"/>
    <cellStyle name="标题 3 7" xfId="375"/>
    <cellStyle name="标题 3 7 2" xfId="909"/>
    <cellStyle name="标题 3 8" xfId="376"/>
    <cellStyle name="标题 3 8 2" xfId="910"/>
    <cellStyle name="标题 3 9" xfId="377"/>
    <cellStyle name="标题 3 9 2" xfId="911"/>
    <cellStyle name="标题 4 10" xfId="378"/>
    <cellStyle name="标题 4 10 2" xfId="912"/>
    <cellStyle name="标题 4 11" xfId="379"/>
    <cellStyle name="标题 4 11 2" xfId="913"/>
    <cellStyle name="标题 4 12" xfId="380"/>
    <cellStyle name="标题 4 12 2" xfId="914"/>
    <cellStyle name="标题 4 13" xfId="381"/>
    <cellStyle name="标题 4 13 2" xfId="915"/>
    <cellStyle name="标题 4 2" xfId="382"/>
    <cellStyle name="标题 4 2 2" xfId="916"/>
    <cellStyle name="标题 4 3" xfId="383"/>
    <cellStyle name="标题 4 3 2" xfId="917"/>
    <cellStyle name="标题 4 4" xfId="384"/>
    <cellStyle name="标题 4 4 2" xfId="918"/>
    <cellStyle name="标题 4 5" xfId="385"/>
    <cellStyle name="标题 4 5 2" xfId="919"/>
    <cellStyle name="标题 4 6" xfId="386"/>
    <cellStyle name="标题 4 6 2" xfId="920"/>
    <cellStyle name="标题 4 7" xfId="387"/>
    <cellStyle name="标题 4 7 2" xfId="921"/>
    <cellStyle name="标题 4 8" xfId="388"/>
    <cellStyle name="标题 4 8 2" xfId="922"/>
    <cellStyle name="标题 4 9" xfId="389"/>
    <cellStyle name="标题 4 9 2" xfId="923"/>
    <cellStyle name="标题 5" xfId="390"/>
    <cellStyle name="标题 5 2" xfId="924"/>
    <cellStyle name="标题 6" xfId="391"/>
    <cellStyle name="标题 6 2" xfId="925"/>
    <cellStyle name="标题 7" xfId="392"/>
    <cellStyle name="标题 7 2" xfId="926"/>
    <cellStyle name="标题 8" xfId="393"/>
    <cellStyle name="标题 8 2" xfId="927"/>
    <cellStyle name="标题 9" xfId="394"/>
    <cellStyle name="标题 9 2" xfId="928"/>
    <cellStyle name="标题1" xfId="28"/>
    <cellStyle name="标题1 2" xfId="929"/>
    <cellStyle name="部门" xfId="29"/>
    <cellStyle name="部门 2" xfId="930"/>
    <cellStyle name="差 10" xfId="395"/>
    <cellStyle name="差 10 2" xfId="931"/>
    <cellStyle name="差 11" xfId="396"/>
    <cellStyle name="差 11 2" xfId="932"/>
    <cellStyle name="差 12" xfId="397"/>
    <cellStyle name="差 12 2" xfId="933"/>
    <cellStyle name="差 13" xfId="398"/>
    <cellStyle name="差 13 2" xfId="934"/>
    <cellStyle name="差 2" xfId="399"/>
    <cellStyle name="差 2 2" xfId="935"/>
    <cellStyle name="差 3" xfId="400"/>
    <cellStyle name="差 3 2" xfId="936"/>
    <cellStyle name="差 4" xfId="401"/>
    <cellStyle name="差 4 2" xfId="937"/>
    <cellStyle name="差 5" xfId="402"/>
    <cellStyle name="差 5 2" xfId="938"/>
    <cellStyle name="差 6" xfId="403"/>
    <cellStyle name="差 6 2" xfId="939"/>
    <cellStyle name="差 7" xfId="404"/>
    <cellStyle name="差 7 2" xfId="940"/>
    <cellStyle name="差 8" xfId="405"/>
    <cellStyle name="差 8 2" xfId="941"/>
    <cellStyle name="差 9" xfId="406"/>
    <cellStyle name="差 9 2" xfId="942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05 2" xfId="943"/>
    <cellStyle name="常规 111" xfId="33"/>
    <cellStyle name="常规 111 2" xfId="944"/>
    <cellStyle name="常规 112" xfId="34"/>
    <cellStyle name="常规 112 2" xfId="945"/>
    <cellStyle name="常规 113" xfId="35"/>
    <cellStyle name="常规 113 2" xfId="946"/>
    <cellStyle name="常规 122" xfId="36"/>
    <cellStyle name="常规 122 2" xfId="947"/>
    <cellStyle name="常规 123" xfId="37"/>
    <cellStyle name="常规 123 2" xfId="948"/>
    <cellStyle name="常规 14" xfId="38"/>
    <cellStyle name="常规 14 2" xfId="39"/>
    <cellStyle name="常规 14 2 2" xfId="949"/>
    <cellStyle name="常规 14 3" xfId="641"/>
    <cellStyle name="常规 16" xfId="40"/>
    <cellStyle name="常规 16 2" xfId="41"/>
    <cellStyle name="常规 16 2 2" xfId="950"/>
    <cellStyle name="常规 16 2 2 2" xfId="951"/>
    <cellStyle name="常规 16 2 3" xfId="952"/>
    <cellStyle name="常规 16 3" xfId="953"/>
    <cellStyle name="常规 16 3 2" xfId="954"/>
    <cellStyle name="常规 16 4" xfId="955"/>
    <cellStyle name="常规 18" xfId="42"/>
    <cellStyle name="常规 18 2" xfId="956"/>
    <cellStyle name="常规 18 2 2" xfId="957"/>
    <cellStyle name="常规 18 3" xfId="43"/>
    <cellStyle name="常规 18 3 2" xfId="44"/>
    <cellStyle name="常规 18 3 2 2" xfId="958"/>
    <cellStyle name="常规 18 3 2 2 2" xfId="959"/>
    <cellStyle name="常规 18 3 2 3" xfId="960"/>
    <cellStyle name="常规 18 3 3" xfId="961"/>
    <cellStyle name="常规 18 3 3 2" xfId="962"/>
    <cellStyle name="常规 18 3 4" xfId="963"/>
    <cellStyle name="常规 18 4" xfId="964"/>
    <cellStyle name="常规 2" xfId="45"/>
    <cellStyle name="常规 2 2" xfId="46"/>
    <cellStyle name="常规 2 2 10" xfId="407"/>
    <cellStyle name="常规 2 2 10 2" xfId="965"/>
    <cellStyle name="常规 2 2 11" xfId="408"/>
    <cellStyle name="常规 2 2 11 2" xfId="966"/>
    <cellStyle name="常规 2 2 12" xfId="409"/>
    <cellStyle name="常规 2 2 12 2" xfId="967"/>
    <cellStyle name="常规 2 2 13" xfId="410"/>
    <cellStyle name="常规 2 2 13 2" xfId="968"/>
    <cellStyle name="常规 2 2 14" xfId="633"/>
    <cellStyle name="常规 2 2 2" xfId="47"/>
    <cellStyle name="常规 2 2 2 2" xfId="48"/>
    <cellStyle name="常规 2 2 2 2 2" xfId="969"/>
    <cellStyle name="常规 2 2 2 3" xfId="970"/>
    <cellStyle name="常规 2 2 3" xfId="49"/>
    <cellStyle name="常规 2 2 3 2" xfId="50"/>
    <cellStyle name="常规 2 2 3 2 2" xfId="971"/>
    <cellStyle name="常规 2 2 3 3" xfId="972"/>
    <cellStyle name="常规 2 2 4" xfId="51"/>
    <cellStyle name="常规 2 2 4 2" xfId="52"/>
    <cellStyle name="常规 2 2 5" xfId="53"/>
    <cellStyle name="常规 2 2 6" xfId="411"/>
    <cellStyle name="常规 2 2 6 2" xfId="973"/>
    <cellStyle name="常规 2 2 7" xfId="412"/>
    <cellStyle name="常规 2 2 7 2" xfId="974"/>
    <cellStyle name="常规 2 2 8" xfId="413"/>
    <cellStyle name="常规 2 2 8 2" xfId="975"/>
    <cellStyle name="常规 2 2 9" xfId="414"/>
    <cellStyle name="常规 2 2 9 2" xfId="976"/>
    <cellStyle name="常规 2 3" xfId="54"/>
    <cellStyle name="常规 2 3 3" xfId="55"/>
    <cellStyle name="常规 2 3 3 2" xfId="977"/>
    <cellStyle name="常规 2 4" xfId="56"/>
    <cellStyle name="常规 2 4 2" xfId="978"/>
    <cellStyle name="常规 2 5" xfId="630"/>
    <cellStyle name="常规 2 6" xfId="979"/>
    <cellStyle name="常规 3" xfId="57"/>
    <cellStyle name="常规 3 2" xfId="5"/>
    <cellStyle name="常规 3 2 2" xfId="980"/>
    <cellStyle name="常规 3 3" xfId="636"/>
    <cellStyle name="常规 4" xfId="58"/>
    <cellStyle name="常规 4 2" xfId="981"/>
    <cellStyle name="常规 4 3" xfId="982"/>
    <cellStyle name="常规 5" xfId="59"/>
    <cellStyle name="常规 5 2" xfId="60"/>
    <cellStyle name="常规 5 2 2" xfId="61"/>
    <cellStyle name="常规 5 2 2 2" xfId="983"/>
    <cellStyle name="常规 5 2 2 2 2" xfId="984"/>
    <cellStyle name="常规 5 2 2 3" xfId="985"/>
    <cellStyle name="常规 5 2 3" xfId="986"/>
    <cellStyle name="常规 5 2 3 2" xfId="987"/>
    <cellStyle name="常规 5 2 4" xfId="988"/>
    <cellStyle name="常规 5 3" xfId="62"/>
    <cellStyle name="常规 5 3 2" xfId="63"/>
    <cellStyle name="常规 5 3 2 2" xfId="989"/>
    <cellStyle name="常规 5 3 2 2 2" xfId="990"/>
    <cellStyle name="常规 5 3 2 3" xfId="991"/>
    <cellStyle name="常规 5 3 3" xfId="992"/>
    <cellStyle name="常规 5 3 3 2" xfId="993"/>
    <cellStyle name="常规 5 3 4" xfId="994"/>
    <cellStyle name="常规 5 4" xfId="64"/>
    <cellStyle name="常规 5 4 2" xfId="65"/>
    <cellStyle name="常规 5 4 2 2" xfId="995"/>
    <cellStyle name="常规 5 4 2 2 2" xfId="996"/>
    <cellStyle name="常规 5 4 2 3" xfId="997"/>
    <cellStyle name="常规 5 4 3" xfId="998"/>
    <cellStyle name="常规 5 4 3 2" xfId="999"/>
    <cellStyle name="常规 5 4 4" xfId="1000"/>
    <cellStyle name="常规 5 5" xfId="66"/>
    <cellStyle name="常规 5 5 2" xfId="1001"/>
    <cellStyle name="常规 5 5 2 2" xfId="1002"/>
    <cellStyle name="常规 5 5 3" xfId="1003"/>
    <cellStyle name="常规 5 6" xfId="1004"/>
    <cellStyle name="常规 5 6 2" xfId="1005"/>
    <cellStyle name="常规 5 7" xfId="1006"/>
    <cellStyle name="常规 57" xfId="118"/>
    <cellStyle name="常规 57 2" xfId="1007"/>
    <cellStyle name="常规 6" xfId="67"/>
    <cellStyle name="常规 6 2" xfId="68"/>
    <cellStyle name="常规 6 2 2" xfId="69"/>
    <cellStyle name="常规 6 2 2 2" xfId="1008"/>
    <cellStyle name="常规 6 2 2 2 2" xfId="1009"/>
    <cellStyle name="常规 6 2 2 3" xfId="1010"/>
    <cellStyle name="常规 6 2 3" xfId="1011"/>
    <cellStyle name="常规 6 2 3 2" xfId="1012"/>
    <cellStyle name="常规 6 2 4" xfId="1013"/>
    <cellStyle name="常规 6 3" xfId="70"/>
    <cellStyle name="常规 6 3 2" xfId="71"/>
    <cellStyle name="常规 6 3 2 2" xfId="1014"/>
    <cellStyle name="常规 6 3 2 2 2" xfId="1015"/>
    <cellStyle name="常规 6 3 2 3" xfId="1016"/>
    <cellStyle name="常规 6 3 3" xfId="1017"/>
    <cellStyle name="常规 6 3 3 2" xfId="1018"/>
    <cellStyle name="常规 6 3 4" xfId="1019"/>
    <cellStyle name="常规 6 4" xfId="72"/>
    <cellStyle name="常规 6 4 2" xfId="73"/>
    <cellStyle name="常规 6 4 2 2" xfId="1020"/>
    <cellStyle name="常规 6 4 2 2 2" xfId="1021"/>
    <cellStyle name="常规 6 4 2 3" xfId="1022"/>
    <cellStyle name="常规 6 4 3" xfId="1023"/>
    <cellStyle name="常规 6 4 3 2" xfId="1024"/>
    <cellStyle name="常规 6 4 4" xfId="1025"/>
    <cellStyle name="常规 6 5" xfId="1026"/>
    <cellStyle name="常规 7" xfId="74"/>
    <cellStyle name="常规 7 10" xfId="415"/>
    <cellStyle name="常规 7 10 2" xfId="1027"/>
    <cellStyle name="常规 7 11" xfId="416"/>
    <cellStyle name="常规 7 11 2" xfId="1028"/>
    <cellStyle name="常规 7 12" xfId="417"/>
    <cellStyle name="常规 7 12 2" xfId="1029"/>
    <cellStyle name="常规 7 13" xfId="418"/>
    <cellStyle name="常规 7 13 2" xfId="1030"/>
    <cellStyle name="常规 7 14" xfId="1031"/>
    <cellStyle name="常规 7 2" xfId="75"/>
    <cellStyle name="常规 7 2 2" xfId="76"/>
    <cellStyle name="常规 7 2 2 2" xfId="1032"/>
    <cellStyle name="常规 7 2 2 2 2" xfId="1033"/>
    <cellStyle name="常规 7 2 2 3" xfId="1034"/>
    <cellStyle name="常规 7 2 3" xfId="1035"/>
    <cellStyle name="常规 7 2 3 2" xfId="1036"/>
    <cellStyle name="常规 7 2 4" xfId="1037"/>
    <cellStyle name="常规 7 3" xfId="77"/>
    <cellStyle name="常规 7 3 2" xfId="78"/>
    <cellStyle name="常规 7 3 2 2" xfId="1038"/>
    <cellStyle name="常规 7 3 2 2 2" xfId="1039"/>
    <cellStyle name="常规 7 3 2 3" xfId="1040"/>
    <cellStyle name="常规 7 3 3" xfId="1041"/>
    <cellStyle name="常规 7 3 3 2" xfId="1042"/>
    <cellStyle name="常规 7 3 4" xfId="1043"/>
    <cellStyle name="常规 7 4" xfId="79"/>
    <cellStyle name="常规 7 4 2" xfId="80"/>
    <cellStyle name="常规 7 4 2 2" xfId="1044"/>
    <cellStyle name="常规 7 4 2 2 2" xfId="1045"/>
    <cellStyle name="常规 7 4 2 3" xfId="1046"/>
    <cellStyle name="常规 7 4 3" xfId="1047"/>
    <cellStyle name="常规 7 4 3 2" xfId="1048"/>
    <cellStyle name="常规 7 4 4" xfId="1049"/>
    <cellStyle name="常规 7 5" xfId="81"/>
    <cellStyle name="常规 7 5 2" xfId="1050"/>
    <cellStyle name="常规 7 6" xfId="419"/>
    <cellStyle name="常规 7 6 2" xfId="1051"/>
    <cellStyle name="常规 7 7" xfId="420"/>
    <cellStyle name="常规 7 7 2" xfId="1052"/>
    <cellStyle name="常规 7 8" xfId="421"/>
    <cellStyle name="常规 7 8 2" xfId="1053"/>
    <cellStyle name="常规 7 9" xfId="422"/>
    <cellStyle name="常规 7 9 2" xfId="1054"/>
    <cellStyle name="常规 8" xfId="629"/>
    <cellStyle name="常规 9" xfId="1055"/>
    <cellStyle name="常规_09年费用科目整理" xfId="6"/>
    <cellStyle name="常规_09年费用科目整理 2" xfId="642"/>
    <cellStyle name="常规_部门费用预算表格" xfId="627"/>
    <cellStyle name="常规_成本报表" xfId="4"/>
    <cellStyle name="常规_成本报表 2" xfId="640"/>
    <cellStyle name="超链接" xfId="628" builtinId="8"/>
    <cellStyle name="分级显示行_1_PERSON2" xfId="83"/>
    <cellStyle name="分级显示列_1_PERSON2" xfId="82"/>
    <cellStyle name="好 10" xfId="423"/>
    <cellStyle name="好 10 2" xfId="1056"/>
    <cellStyle name="好 11" xfId="424"/>
    <cellStyle name="好 11 2" xfId="1057"/>
    <cellStyle name="好 12" xfId="425"/>
    <cellStyle name="好 12 2" xfId="1058"/>
    <cellStyle name="好 13" xfId="426"/>
    <cellStyle name="好 13 2" xfId="1059"/>
    <cellStyle name="好 2" xfId="427"/>
    <cellStyle name="好 2 2" xfId="1060"/>
    <cellStyle name="好 3" xfId="428"/>
    <cellStyle name="好 3 2" xfId="1061"/>
    <cellStyle name="好 4" xfId="429"/>
    <cellStyle name="好 4 2" xfId="1062"/>
    <cellStyle name="好 5" xfId="430"/>
    <cellStyle name="好 5 2" xfId="1063"/>
    <cellStyle name="好 6" xfId="431"/>
    <cellStyle name="好 6 2" xfId="1064"/>
    <cellStyle name="好 7" xfId="432"/>
    <cellStyle name="好 7 2" xfId="1065"/>
    <cellStyle name="好 8" xfId="433"/>
    <cellStyle name="好 8 2" xfId="1066"/>
    <cellStyle name="好 9" xfId="434"/>
    <cellStyle name="好 9 2" xfId="1067"/>
    <cellStyle name="好_09年企管部预算（砍掉后） " xfId="637"/>
    <cellStyle name="汇总 10" xfId="435"/>
    <cellStyle name="汇总 10 2" xfId="1068"/>
    <cellStyle name="汇总 11" xfId="436"/>
    <cellStyle name="汇总 11 2" xfId="1069"/>
    <cellStyle name="汇总 12" xfId="437"/>
    <cellStyle name="汇总 12 2" xfId="1070"/>
    <cellStyle name="汇总 13" xfId="438"/>
    <cellStyle name="汇总 13 2" xfId="1071"/>
    <cellStyle name="汇总 2" xfId="439"/>
    <cellStyle name="汇总 2 2" xfId="1072"/>
    <cellStyle name="汇总 3" xfId="440"/>
    <cellStyle name="汇总 3 2" xfId="1073"/>
    <cellStyle name="汇总 4" xfId="441"/>
    <cellStyle name="汇总 4 2" xfId="1074"/>
    <cellStyle name="汇总 5" xfId="442"/>
    <cellStyle name="汇总 5 2" xfId="1075"/>
    <cellStyle name="汇总 6" xfId="443"/>
    <cellStyle name="汇总 6 2" xfId="1076"/>
    <cellStyle name="汇总 7" xfId="444"/>
    <cellStyle name="汇总 7 2" xfId="1077"/>
    <cellStyle name="汇总 8" xfId="445"/>
    <cellStyle name="汇总 8 2" xfId="1078"/>
    <cellStyle name="汇总 9" xfId="446"/>
    <cellStyle name="汇总 9 2" xfId="1079"/>
    <cellStyle name="计算 10" xfId="447"/>
    <cellStyle name="计算 10 2" xfId="1080"/>
    <cellStyle name="计算 11" xfId="448"/>
    <cellStyle name="计算 11 2" xfId="1081"/>
    <cellStyle name="计算 12" xfId="449"/>
    <cellStyle name="计算 12 2" xfId="1082"/>
    <cellStyle name="计算 13" xfId="450"/>
    <cellStyle name="计算 13 2" xfId="1083"/>
    <cellStyle name="计算 2" xfId="451"/>
    <cellStyle name="计算 2 2" xfId="1084"/>
    <cellStyle name="计算 3" xfId="452"/>
    <cellStyle name="计算 3 2" xfId="1085"/>
    <cellStyle name="计算 4" xfId="453"/>
    <cellStyle name="计算 4 2" xfId="1086"/>
    <cellStyle name="计算 5" xfId="454"/>
    <cellStyle name="计算 5 2" xfId="1087"/>
    <cellStyle name="计算 6" xfId="455"/>
    <cellStyle name="计算 6 2" xfId="1088"/>
    <cellStyle name="计算 7" xfId="456"/>
    <cellStyle name="计算 7 2" xfId="1089"/>
    <cellStyle name="计算 8" xfId="457"/>
    <cellStyle name="计算 8 2" xfId="1090"/>
    <cellStyle name="计算 9" xfId="458"/>
    <cellStyle name="计算 9 2" xfId="1091"/>
    <cellStyle name="检查单元格 10" xfId="459"/>
    <cellStyle name="检查单元格 10 2" xfId="1092"/>
    <cellStyle name="检查单元格 11" xfId="460"/>
    <cellStyle name="检查单元格 11 2" xfId="1093"/>
    <cellStyle name="检查单元格 12" xfId="461"/>
    <cellStyle name="检查单元格 12 2" xfId="1094"/>
    <cellStyle name="检查单元格 13" xfId="462"/>
    <cellStyle name="检查单元格 13 2" xfId="1095"/>
    <cellStyle name="检查单元格 2" xfId="463"/>
    <cellStyle name="检查单元格 2 2" xfId="1096"/>
    <cellStyle name="检查单元格 3" xfId="464"/>
    <cellStyle name="检查单元格 3 2" xfId="1097"/>
    <cellStyle name="检查单元格 4" xfId="465"/>
    <cellStyle name="检查单元格 4 2" xfId="1098"/>
    <cellStyle name="检查单元格 5" xfId="466"/>
    <cellStyle name="检查单元格 5 2" xfId="1099"/>
    <cellStyle name="检查单元格 6" xfId="467"/>
    <cellStyle name="检查单元格 6 2" xfId="1100"/>
    <cellStyle name="检查单元格 7" xfId="468"/>
    <cellStyle name="检查单元格 7 2" xfId="1101"/>
    <cellStyle name="检查单元格 8" xfId="469"/>
    <cellStyle name="检查单元格 8 2" xfId="1102"/>
    <cellStyle name="检查单元格 9" xfId="470"/>
    <cellStyle name="检查单元格 9 2" xfId="1103"/>
    <cellStyle name="解释性文本 10" xfId="471"/>
    <cellStyle name="解释性文本 10 2" xfId="1104"/>
    <cellStyle name="解释性文本 11" xfId="472"/>
    <cellStyle name="解释性文本 11 2" xfId="1105"/>
    <cellStyle name="解释性文本 12" xfId="473"/>
    <cellStyle name="解释性文本 12 2" xfId="1106"/>
    <cellStyle name="解释性文本 13" xfId="474"/>
    <cellStyle name="解释性文本 13 2" xfId="1107"/>
    <cellStyle name="解释性文本 2" xfId="475"/>
    <cellStyle name="解释性文本 2 2" xfId="1108"/>
    <cellStyle name="解释性文本 3" xfId="476"/>
    <cellStyle name="解释性文本 3 2" xfId="1109"/>
    <cellStyle name="解释性文本 4" xfId="477"/>
    <cellStyle name="解释性文本 4 2" xfId="1110"/>
    <cellStyle name="解释性文本 5" xfId="478"/>
    <cellStyle name="解释性文本 5 2" xfId="1111"/>
    <cellStyle name="解释性文本 6" xfId="479"/>
    <cellStyle name="解释性文本 6 2" xfId="1112"/>
    <cellStyle name="解释性文本 7" xfId="480"/>
    <cellStyle name="解释性文本 7 2" xfId="1113"/>
    <cellStyle name="解释性文本 8" xfId="481"/>
    <cellStyle name="解释性文本 8 2" xfId="1114"/>
    <cellStyle name="解释性文本 9" xfId="482"/>
    <cellStyle name="解释性文本 9 2" xfId="1115"/>
    <cellStyle name="借出原因" xfId="84"/>
    <cellStyle name="借出原因 2" xfId="1116"/>
    <cellStyle name="警告文本 10" xfId="483"/>
    <cellStyle name="警告文本 10 2" xfId="1117"/>
    <cellStyle name="警告文本 11" xfId="484"/>
    <cellStyle name="警告文本 11 2" xfId="1118"/>
    <cellStyle name="警告文本 12" xfId="485"/>
    <cellStyle name="警告文本 12 2" xfId="1119"/>
    <cellStyle name="警告文本 13" xfId="486"/>
    <cellStyle name="警告文本 13 2" xfId="1120"/>
    <cellStyle name="警告文本 2" xfId="487"/>
    <cellStyle name="警告文本 2 2" xfId="1121"/>
    <cellStyle name="警告文本 3" xfId="488"/>
    <cellStyle name="警告文本 3 2" xfId="1122"/>
    <cellStyle name="警告文本 4" xfId="489"/>
    <cellStyle name="警告文本 4 2" xfId="1123"/>
    <cellStyle name="警告文本 5" xfId="490"/>
    <cellStyle name="警告文本 5 2" xfId="1124"/>
    <cellStyle name="警告文本 6" xfId="491"/>
    <cellStyle name="警告文本 6 2" xfId="1125"/>
    <cellStyle name="警告文本 7" xfId="492"/>
    <cellStyle name="警告文本 7 2" xfId="1126"/>
    <cellStyle name="警告文本 8" xfId="493"/>
    <cellStyle name="警告文本 8 2" xfId="1127"/>
    <cellStyle name="警告文本 9" xfId="494"/>
    <cellStyle name="警告文本 9 2" xfId="1128"/>
    <cellStyle name="链接单元格 10" xfId="495"/>
    <cellStyle name="链接单元格 10 2" xfId="1129"/>
    <cellStyle name="链接单元格 11" xfId="496"/>
    <cellStyle name="链接单元格 11 2" xfId="1130"/>
    <cellStyle name="链接单元格 12" xfId="497"/>
    <cellStyle name="链接单元格 12 2" xfId="1131"/>
    <cellStyle name="链接单元格 13" xfId="498"/>
    <cellStyle name="链接单元格 13 2" xfId="1132"/>
    <cellStyle name="链接单元格 2" xfId="499"/>
    <cellStyle name="链接单元格 2 2" xfId="1133"/>
    <cellStyle name="链接单元格 3" xfId="500"/>
    <cellStyle name="链接单元格 3 2" xfId="1134"/>
    <cellStyle name="链接单元格 4" xfId="501"/>
    <cellStyle name="链接单元格 4 2" xfId="1135"/>
    <cellStyle name="链接单元格 5" xfId="502"/>
    <cellStyle name="链接单元格 5 2" xfId="1136"/>
    <cellStyle name="链接单元格 6" xfId="503"/>
    <cellStyle name="链接单元格 6 2" xfId="1137"/>
    <cellStyle name="链接单元格 7" xfId="504"/>
    <cellStyle name="链接单元格 7 2" xfId="1138"/>
    <cellStyle name="链接单元格 8" xfId="505"/>
    <cellStyle name="链接单元格 8 2" xfId="1139"/>
    <cellStyle name="链接单元格 9" xfId="506"/>
    <cellStyle name="链接单元格 9 2" xfId="1140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2 2" xfId="1141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4" xfId="643"/>
    <cellStyle name="千位分隔 5" xfId="105"/>
    <cellStyle name="千位分隔 5 2" xfId="106"/>
    <cellStyle name="千位分隔 5 2 2" xfId="107"/>
    <cellStyle name="千位分隔 5 2 2 2" xfId="1142"/>
    <cellStyle name="千位分隔 5 2 3" xfId="108"/>
    <cellStyle name="千位分隔 5 2 4" xfId="1143"/>
    <cellStyle name="千位分隔 5 3" xfId="1144"/>
    <cellStyle name="千位分隔 6" xfId="109"/>
    <cellStyle name="千位分隔 7" xfId="1145"/>
    <cellStyle name="千位分隔[0] 2" xfId="1146"/>
    <cellStyle name="钎霖_laroux" xfId="110"/>
    <cellStyle name="强调文字颜色 1 10" xfId="507"/>
    <cellStyle name="强调文字颜色 1 10 2" xfId="1147"/>
    <cellStyle name="强调文字颜色 1 11" xfId="508"/>
    <cellStyle name="强调文字颜色 1 11 2" xfId="1148"/>
    <cellStyle name="强调文字颜色 1 12" xfId="509"/>
    <cellStyle name="强调文字颜色 1 12 2" xfId="1149"/>
    <cellStyle name="强调文字颜色 1 13" xfId="510"/>
    <cellStyle name="强调文字颜色 1 13 2" xfId="1150"/>
    <cellStyle name="强调文字颜色 1 2" xfId="511"/>
    <cellStyle name="强调文字颜色 1 2 2" xfId="1151"/>
    <cellStyle name="强调文字颜色 1 3" xfId="512"/>
    <cellStyle name="强调文字颜色 1 3 2" xfId="1152"/>
    <cellStyle name="强调文字颜色 1 4" xfId="513"/>
    <cellStyle name="强调文字颜色 1 4 2" xfId="1153"/>
    <cellStyle name="强调文字颜色 1 5" xfId="514"/>
    <cellStyle name="强调文字颜色 1 5 2" xfId="1154"/>
    <cellStyle name="强调文字颜色 1 6" xfId="515"/>
    <cellStyle name="强调文字颜色 1 6 2" xfId="1155"/>
    <cellStyle name="强调文字颜色 1 7" xfId="516"/>
    <cellStyle name="强调文字颜色 1 7 2" xfId="1156"/>
    <cellStyle name="强调文字颜色 1 8" xfId="517"/>
    <cellStyle name="强调文字颜色 1 8 2" xfId="1157"/>
    <cellStyle name="强调文字颜色 1 9" xfId="518"/>
    <cellStyle name="强调文字颜色 1 9 2" xfId="1158"/>
    <cellStyle name="强调文字颜色 2 10" xfId="519"/>
    <cellStyle name="强调文字颜色 2 10 2" xfId="1159"/>
    <cellStyle name="强调文字颜色 2 11" xfId="520"/>
    <cellStyle name="强调文字颜色 2 11 2" xfId="1160"/>
    <cellStyle name="强调文字颜色 2 12" xfId="521"/>
    <cellStyle name="强调文字颜色 2 12 2" xfId="1161"/>
    <cellStyle name="强调文字颜色 2 13" xfId="522"/>
    <cellStyle name="强调文字颜色 2 13 2" xfId="1162"/>
    <cellStyle name="强调文字颜色 2 2" xfId="523"/>
    <cellStyle name="强调文字颜色 2 2 2" xfId="1163"/>
    <cellStyle name="强调文字颜色 2 3" xfId="524"/>
    <cellStyle name="强调文字颜色 2 3 2" xfId="1164"/>
    <cellStyle name="强调文字颜色 2 4" xfId="525"/>
    <cellStyle name="强调文字颜色 2 4 2" xfId="1165"/>
    <cellStyle name="强调文字颜色 2 5" xfId="526"/>
    <cellStyle name="强调文字颜色 2 5 2" xfId="1166"/>
    <cellStyle name="强调文字颜色 2 6" xfId="527"/>
    <cellStyle name="强调文字颜色 2 6 2" xfId="1167"/>
    <cellStyle name="强调文字颜色 2 7" xfId="528"/>
    <cellStyle name="强调文字颜色 2 7 2" xfId="1168"/>
    <cellStyle name="强调文字颜色 2 8" xfId="529"/>
    <cellStyle name="强调文字颜色 2 8 2" xfId="1169"/>
    <cellStyle name="强调文字颜色 2 9" xfId="530"/>
    <cellStyle name="强调文字颜色 2 9 2" xfId="1170"/>
    <cellStyle name="强调文字颜色 3 10" xfId="531"/>
    <cellStyle name="强调文字颜色 3 10 2" xfId="1171"/>
    <cellStyle name="强调文字颜色 3 11" xfId="532"/>
    <cellStyle name="强调文字颜色 3 11 2" xfId="1172"/>
    <cellStyle name="强调文字颜色 3 12" xfId="533"/>
    <cellStyle name="强调文字颜色 3 12 2" xfId="1173"/>
    <cellStyle name="强调文字颜色 3 13" xfId="534"/>
    <cellStyle name="强调文字颜色 3 13 2" xfId="1174"/>
    <cellStyle name="强调文字颜色 3 2" xfId="535"/>
    <cellStyle name="强调文字颜色 3 2 2" xfId="1175"/>
    <cellStyle name="强调文字颜色 3 3" xfId="536"/>
    <cellStyle name="强调文字颜色 3 3 2" xfId="1176"/>
    <cellStyle name="强调文字颜色 3 4" xfId="537"/>
    <cellStyle name="强调文字颜色 3 4 2" xfId="1177"/>
    <cellStyle name="强调文字颜色 3 5" xfId="538"/>
    <cellStyle name="强调文字颜色 3 5 2" xfId="1178"/>
    <cellStyle name="强调文字颜色 3 6" xfId="539"/>
    <cellStyle name="强调文字颜色 3 6 2" xfId="1179"/>
    <cellStyle name="强调文字颜色 3 7" xfId="540"/>
    <cellStyle name="强调文字颜色 3 7 2" xfId="1180"/>
    <cellStyle name="强调文字颜色 3 8" xfId="541"/>
    <cellStyle name="强调文字颜色 3 8 2" xfId="1181"/>
    <cellStyle name="强调文字颜色 3 9" xfId="542"/>
    <cellStyle name="强调文字颜色 3 9 2" xfId="1182"/>
    <cellStyle name="强调文字颜色 4 10" xfId="543"/>
    <cellStyle name="强调文字颜色 4 10 2" xfId="1183"/>
    <cellStyle name="强调文字颜色 4 11" xfId="544"/>
    <cellStyle name="强调文字颜色 4 11 2" xfId="1184"/>
    <cellStyle name="强调文字颜色 4 12" xfId="545"/>
    <cellStyle name="强调文字颜色 4 12 2" xfId="1185"/>
    <cellStyle name="强调文字颜色 4 13" xfId="546"/>
    <cellStyle name="强调文字颜色 4 13 2" xfId="1186"/>
    <cellStyle name="强调文字颜色 4 2" xfId="547"/>
    <cellStyle name="强调文字颜色 4 2 2" xfId="1187"/>
    <cellStyle name="强调文字颜色 4 3" xfId="548"/>
    <cellStyle name="强调文字颜色 4 3 2" xfId="1188"/>
    <cellStyle name="强调文字颜色 4 4" xfId="549"/>
    <cellStyle name="强调文字颜色 4 4 2" xfId="1189"/>
    <cellStyle name="强调文字颜色 4 5" xfId="550"/>
    <cellStyle name="强调文字颜色 4 5 2" xfId="1190"/>
    <cellStyle name="强调文字颜色 4 6" xfId="551"/>
    <cellStyle name="强调文字颜色 4 6 2" xfId="1191"/>
    <cellStyle name="强调文字颜色 4 7" xfId="552"/>
    <cellStyle name="强调文字颜色 4 7 2" xfId="1192"/>
    <cellStyle name="强调文字颜色 4 8" xfId="553"/>
    <cellStyle name="强调文字颜色 4 8 2" xfId="1193"/>
    <cellStyle name="强调文字颜色 4 9" xfId="554"/>
    <cellStyle name="强调文字颜色 4 9 2" xfId="1194"/>
    <cellStyle name="强调文字颜色 5 10" xfId="555"/>
    <cellStyle name="强调文字颜色 5 10 2" xfId="1195"/>
    <cellStyle name="强调文字颜色 5 11" xfId="556"/>
    <cellStyle name="强调文字颜色 5 11 2" xfId="1196"/>
    <cellStyle name="强调文字颜色 5 12" xfId="557"/>
    <cellStyle name="强调文字颜色 5 12 2" xfId="1197"/>
    <cellStyle name="强调文字颜色 5 13" xfId="558"/>
    <cellStyle name="强调文字颜色 5 13 2" xfId="1198"/>
    <cellStyle name="强调文字颜色 5 2" xfId="559"/>
    <cellStyle name="强调文字颜色 5 2 2" xfId="1199"/>
    <cellStyle name="强调文字颜色 5 3" xfId="560"/>
    <cellStyle name="强调文字颜色 5 3 2" xfId="1200"/>
    <cellStyle name="强调文字颜色 5 4" xfId="561"/>
    <cellStyle name="强调文字颜色 5 4 2" xfId="1201"/>
    <cellStyle name="强调文字颜色 5 5" xfId="562"/>
    <cellStyle name="强调文字颜色 5 5 2" xfId="1202"/>
    <cellStyle name="强调文字颜色 5 6" xfId="563"/>
    <cellStyle name="强调文字颜色 5 6 2" xfId="1203"/>
    <cellStyle name="强调文字颜色 5 7" xfId="564"/>
    <cellStyle name="强调文字颜色 5 7 2" xfId="1204"/>
    <cellStyle name="强调文字颜色 5 8" xfId="565"/>
    <cellStyle name="强调文字颜色 5 8 2" xfId="1205"/>
    <cellStyle name="强调文字颜色 5 9" xfId="566"/>
    <cellStyle name="强调文字颜色 5 9 2" xfId="1206"/>
    <cellStyle name="强调文字颜色 6 10" xfId="567"/>
    <cellStyle name="强调文字颜色 6 10 2" xfId="1207"/>
    <cellStyle name="强调文字颜色 6 11" xfId="568"/>
    <cellStyle name="强调文字颜色 6 11 2" xfId="1208"/>
    <cellStyle name="强调文字颜色 6 12" xfId="569"/>
    <cellStyle name="强调文字颜色 6 12 2" xfId="1209"/>
    <cellStyle name="强调文字颜色 6 13" xfId="570"/>
    <cellStyle name="强调文字颜色 6 13 2" xfId="1210"/>
    <cellStyle name="强调文字颜色 6 2" xfId="571"/>
    <cellStyle name="强调文字颜色 6 2 2" xfId="1211"/>
    <cellStyle name="强调文字颜色 6 3" xfId="572"/>
    <cellStyle name="强调文字颜色 6 3 2" xfId="1212"/>
    <cellStyle name="强调文字颜色 6 4" xfId="573"/>
    <cellStyle name="强调文字颜色 6 4 2" xfId="1213"/>
    <cellStyle name="强调文字颜色 6 5" xfId="574"/>
    <cellStyle name="强调文字颜色 6 5 2" xfId="1214"/>
    <cellStyle name="强调文字颜色 6 6" xfId="575"/>
    <cellStyle name="强调文字颜色 6 6 2" xfId="1215"/>
    <cellStyle name="强调文字颜色 6 7" xfId="576"/>
    <cellStyle name="强调文字颜色 6 7 2" xfId="1216"/>
    <cellStyle name="强调文字颜色 6 8" xfId="577"/>
    <cellStyle name="强调文字颜色 6 8 2" xfId="1217"/>
    <cellStyle name="强调文字颜色 6 9" xfId="578"/>
    <cellStyle name="强调文字颜色 6 9 2" xfId="1218"/>
    <cellStyle name="日期" xfId="111"/>
    <cellStyle name="商品名称" xfId="112"/>
    <cellStyle name="商品名称 2" xfId="1219"/>
    <cellStyle name="适中 10" xfId="579"/>
    <cellStyle name="适中 10 2" xfId="1220"/>
    <cellStyle name="适中 11" xfId="580"/>
    <cellStyle name="适中 11 2" xfId="1221"/>
    <cellStyle name="适中 12" xfId="581"/>
    <cellStyle name="适中 12 2" xfId="1222"/>
    <cellStyle name="适中 13" xfId="582"/>
    <cellStyle name="适中 13 2" xfId="1223"/>
    <cellStyle name="适中 2" xfId="583"/>
    <cellStyle name="适中 2 2" xfId="1224"/>
    <cellStyle name="适中 3" xfId="584"/>
    <cellStyle name="适中 3 2" xfId="1225"/>
    <cellStyle name="适中 4" xfId="585"/>
    <cellStyle name="适中 4 2" xfId="1226"/>
    <cellStyle name="适中 5" xfId="586"/>
    <cellStyle name="适中 5 2" xfId="1227"/>
    <cellStyle name="适中 6" xfId="587"/>
    <cellStyle name="适中 6 2" xfId="1228"/>
    <cellStyle name="适中 7" xfId="588"/>
    <cellStyle name="适中 7 2" xfId="1229"/>
    <cellStyle name="适中 8" xfId="589"/>
    <cellStyle name="适中 8 2" xfId="1230"/>
    <cellStyle name="适中 9" xfId="590"/>
    <cellStyle name="适中 9 2" xfId="1231"/>
    <cellStyle name="输出 10" xfId="591"/>
    <cellStyle name="输出 10 2" xfId="1232"/>
    <cellStyle name="输出 11" xfId="592"/>
    <cellStyle name="输出 11 2" xfId="1233"/>
    <cellStyle name="输出 12" xfId="593"/>
    <cellStyle name="输出 12 2" xfId="1234"/>
    <cellStyle name="输出 13" xfId="594"/>
    <cellStyle name="输出 13 2" xfId="1235"/>
    <cellStyle name="输出 2" xfId="595"/>
    <cellStyle name="输出 2 2" xfId="1236"/>
    <cellStyle name="输出 3" xfId="596"/>
    <cellStyle name="输出 3 2" xfId="1237"/>
    <cellStyle name="输出 4" xfId="597"/>
    <cellStyle name="输出 4 2" xfId="1238"/>
    <cellStyle name="输出 5" xfId="598"/>
    <cellStyle name="输出 5 2" xfId="1239"/>
    <cellStyle name="输出 6" xfId="599"/>
    <cellStyle name="输出 6 2" xfId="1240"/>
    <cellStyle name="输出 7" xfId="600"/>
    <cellStyle name="输出 7 2" xfId="1241"/>
    <cellStyle name="输出 8" xfId="601"/>
    <cellStyle name="输出 8 2" xfId="1242"/>
    <cellStyle name="输出 9" xfId="602"/>
    <cellStyle name="输出 9 2" xfId="1243"/>
    <cellStyle name="输入 10" xfId="603"/>
    <cellStyle name="输入 10 2" xfId="1244"/>
    <cellStyle name="输入 11" xfId="604"/>
    <cellStyle name="输入 11 2" xfId="1245"/>
    <cellStyle name="输入 12" xfId="605"/>
    <cellStyle name="输入 12 2" xfId="1246"/>
    <cellStyle name="输入 13" xfId="606"/>
    <cellStyle name="输入 13 2" xfId="1247"/>
    <cellStyle name="输入 2" xfId="607"/>
    <cellStyle name="输入 2 2" xfId="1248"/>
    <cellStyle name="输入 3" xfId="608"/>
    <cellStyle name="输入 3 2" xfId="1249"/>
    <cellStyle name="输入 4" xfId="609"/>
    <cellStyle name="输入 4 2" xfId="1250"/>
    <cellStyle name="输入 5" xfId="610"/>
    <cellStyle name="输入 5 2" xfId="1251"/>
    <cellStyle name="输入 6" xfId="611"/>
    <cellStyle name="输入 6 2" xfId="1252"/>
    <cellStyle name="输入 7" xfId="612"/>
    <cellStyle name="输入 7 2" xfId="1253"/>
    <cellStyle name="输入 8" xfId="613"/>
    <cellStyle name="输入 8 2" xfId="1254"/>
    <cellStyle name="输入 9" xfId="614"/>
    <cellStyle name="输入 9 2" xfId="1255"/>
    <cellStyle name="数量" xfId="113"/>
    <cellStyle name="样式 1" xfId="3"/>
    <cellStyle name="样式 1 2" xfId="114"/>
    <cellStyle name="样式 1 2 2" xfId="632"/>
    <cellStyle name="样式 1 3" xfId="115"/>
    <cellStyle name="样式 1 3 2" xfId="1256"/>
    <cellStyle name="样式 1 4" xfId="639"/>
    <cellStyle name="样式 1_内部交易核对表(第一稿）" xfId="116"/>
    <cellStyle name="一般_52492_H01_Kelon_Trial balance_1205" xfId="117"/>
    <cellStyle name="注释 10" xfId="615"/>
    <cellStyle name="注释 10 2" xfId="1257"/>
    <cellStyle name="注释 11" xfId="616"/>
    <cellStyle name="注释 11 2" xfId="1258"/>
    <cellStyle name="注释 12" xfId="617"/>
    <cellStyle name="注释 12 2" xfId="1259"/>
    <cellStyle name="注释 13" xfId="618"/>
    <cellStyle name="注释 13 2" xfId="1260"/>
    <cellStyle name="注释 2" xfId="619"/>
    <cellStyle name="注释 2 2" xfId="1261"/>
    <cellStyle name="注释 3" xfId="620"/>
    <cellStyle name="注释 3 2" xfId="1262"/>
    <cellStyle name="注释 4" xfId="621"/>
    <cellStyle name="注释 4 2" xfId="1263"/>
    <cellStyle name="注释 5" xfId="622"/>
    <cellStyle name="注释 5 2" xfId="1264"/>
    <cellStyle name="注释 6" xfId="623"/>
    <cellStyle name="注释 6 2" xfId="1265"/>
    <cellStyle name="注释 7" xfId="624"/>
    <cellStyle name="注释 7 2" xfId="1266"/>
    <cellStyle name="注释 8" xfId="625"/>
    <cellStyle name="注释 8 2" xfId="1267"/>
    <cellStyle name="注释 9" xfId="626"/>
    <cellStyle name="注释 9 2" xfId="1268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3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  <sheetName val="0"/>
      <sheetName val="XL4Poppy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Relationship Id="rId1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6" sqref="G16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571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2020年4月内部管理报表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43950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29">
        <v>43959</v>
      </c>
      <c r="H14" s="70"/>
      <c r="I14" s="70"/>
    </row>
    <row r="15" spans="1:14" ht="21.75" customHeight="1">
      <c r="F15" s="76" t="s">
        <v>236</v>
      </c>
      <c r="G15" s="77" t="s">
        <v>572</v>
      </c>
      <c r="H15" s="78"/>
      <c r="I15" s="70"/>
    </row>
    <row r="16" spans="1:14" ht="21.75" customHeight="1">
      <c r="F16" s="76" t="s">
        <v>237</v>
      </c>
      <c r="G16" s="77" t="s">
        <v>465</v>
      </c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activeCell="J106" sqref="J106"/>
      <selection pane="topRight" activeCell="J106" sqref="J106"/>
      <selection pane="bottomLeft" activeCell="J106" sqref="J106"/>
      <selection pane="bottomRight" activeCell="H5" sqref="H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5" t="s">
        <v>273</v>
      </c>
      <c r="B4" s="205" t="s">
        <v>274</v>
      </c>
      <c r="C4" s="206" t="s">
        <v>275</v>
      </c>
      <c r="D4" s="218" t="s">
        <v>276</v>
      </c>
      <c r="E4" s="219"/>
      <c r="F4" s="220" t="s">
        <v>277</v>
      </c>
      <c r="G4" s="220"/>
      <c r="H4" s="215" t="s">
        <v>454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205"/>
      <c r="B5" s="205"/>
      <c r="C5" s="206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5"/>
      <c r="U5" s="217"/>
    </row>
    <row r="6" spans="1:21" s="15" customFormat="1" ht="14.25" customHeight="1">
      <c r="A6" s="238" t="s">
        <v>283</v>
      </c>
      <c r="B6" s="231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8"/>
      <c r="B7" s="231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8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8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8"/>
      <c r="B10" s="231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8"/>
      <c r="B11" s="231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8"/>
      <c r="B12" s="231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8"/>
      <c r="B13" s="231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8"/>
      <c r="B14" s="231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8"/>
      <c r="B15" s="231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8"/>
      <c r="B16" s="231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8"/>
      <c r="B17" s="231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8"/>
      <c r="B18" s="231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38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8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8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8"/>
      <c r="B22" s="231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8"/>
      <c r="B23" s="231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8"/>
      <c r="B24" s="231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8"/>
      <c r="B25" s="231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8"/>
      <c r="B26" s="231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8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9" t="s">
        <v>294</v>
      </c>
      <c r="B28" s="231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39"/>
      <c r="B29" s="231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9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9"/>
      <c r="B31" s="231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9"/>
      <c r="B32" s="231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9"/>
      <c r="B33" s="231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9"/>
      <c r="B34" s="231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9"/>
      <c r="B35" s="231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9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39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9"/>
      <c r="B38" s="231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9"/>
      <c r="B39" s="231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39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32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32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32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32"/>
      <c r="B44" s="231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32"/>
      <c r="B45" s="231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32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32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32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3" t="s">
        <v>310</v>
      </c>
      <c r="B49" s="234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3"/>
      <c r="B50" s="234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3"/>
      <c r="B51" s="234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33"/>
      <c r="B52" s="231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33"/>
      <c r="B53" s="231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3"/>
      <c r="B54" s="231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3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3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5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5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5"/>
      <c r="B59" s="234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5"/>
      <c r="B60" s="234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5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5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6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6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6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6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6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6"/>
      <c r="B68" s="234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6"/>
      <c r="B69" s="234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6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6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6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6"/>
      <c r="B73" s="234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6"/>
      <c r="B74" s="234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6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7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7"/>
      <c r="B77" s="231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7"/>
      <c r="B78" s="231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7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30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30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30"/>
      <c r="B82" s="231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30"/>
      <c r="B83" s="231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30"/>
      <c r="B84" s="231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30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5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5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5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6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6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27" t="s">
        <v>402</v>
      </c>
      <c r="B93" s="228"/>
      <c r="C93" s="229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2" t="s">
        <v>408</v>
      </c>
      <c r="B94" s="223"/>
      <c r="C94" s="224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22" t="s">
        <v>409</v>
      </c>
      <c r="B95" s="223"/>
      <c r="C95" s="224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22" t="s">
        <v>404</v>
      </c>
      <c r="B96" s="223"/>
      <c r="C96" s="224"/>
      <c r="D96" s="82"/>
      <c r="E96" s="82"/>
      <c r="F96" s="82"/>
      <c r="G96" s="82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22" t="s">
        <v>405</v>
      </c>
      <c r="B97" s="223"/>
      <c r="C97" s="224"/>
      <c r="D97" s="82"/>
      <c r="E97" s="90"/>
      <c r="F97" s="82"/>
      <c r="G97" s="90"/>
      <c r="H97" s="111"/>
      <c r="I97" s="111"/>
      <c r="J97" s="111"/>
      <c r="K97" s="111"/>
      <c r="L97" s="111"/>
      <c r="M97" s="111"/>
      <c r="N97" s="37"/>
      <c r="O97" s="114"/>
      <c r="P97" s="114"/>
      <c r="Q97" s="114"/>
      <c r="R97" s="114"/>
      <c r="S97" s="114"/>
      <c r="T97" s="111"/>
      <c r="U97" s="38"/>
    </row>
    <row r="98" spans="1:21" s="32" customFormat="1" ht="15.75">
      <c r="A98" s="181" t="s">
        <v>239</v>
      </c>
      <c r="B98" s="181"/>
      <c r="C98" s="181"/>
      <c r="D98" s="82"/>
      <c r="E98" s="90"/>
      <c r="F98" s="82"/>
      <c r="G98" s="90"/>
      <c r="H98" s="111"/>
      <c r="I98" s="111"/>
      <c r="J98" s="111"/>
      <c r="K98" s="111"/>
      <c r="L98" s="111"/>
      <c r="M98" s="111"/>
      <c r="N98" s="37"/>
      <c r="O98" s="114"/>
      <c r="P98" s="114"/>
      <c r="Q98" s="114"/>
      <c r="R98" s="114"/>
      <c r="S98" s="114"/>
      <c r="T98" s="111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J84" activePane="bottomRight" state="frozen"/>
      <selection activeCell="U86" sqref="U86"/>
      <selection pane="topRight" activeCell="U86" sqref="U86"/>
      <selection pane="bottomLeft" activeCell="U86" sqref="U86"/>
      <selection pane="bottomRight" activeCell="T107" sqref="T10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7" width="10.125" style="7" customWidth="1"/>
    <col min="18" max="18" width="11.375" style="7" bestFit="1" customWidth="1"/>
    <col min="19" max="19" width="10.875" style="7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5" t="s">
        <v>273</v>
      </c>
      <c r="B4" s="205" t="s">
        <v>274</v>
      </c>
      <c r="C4" s="206" t="s">
        <v>275</v>
      </c>
      <c r="D4" s="218" t="s">
        <v>276</v>
      </c>
      <c r="E4" s="219"/>
      <c r="F4" s="220" t="s">
        <v>253</v>
      </c>
      <c r="G4" s="220"/>
      <c r="H4" s="215" t="s">
        <v>455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205"/>
      <c r="B5" s="205"/>
      <c r="C5" s="206"/>
      <c r="D5" s="80" t="s">
        <v>3</v>
      </c>
      <c r="E5" s="80" t="s">
        <v>149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5"/>
      <c r="U5" s="217"/>
    </row>
    <row r="6" spans="1:21" s="15" customFormat="1" ht="14.25" customHeight="1">
      <c r="A6" s="238" t="s">
        <v>283</v>
      </c>
      <c r="B6" s="231" t="s">
        <v>284</v>
      </c>
      <c r="C6" s="45" t="s">
        <v>284</v>
      </c>
      <c r="D6" s="82"/>
      <c r="E6" s="82"/>
      <c r="F6" s="82"/>
      <c r="G6" s="82"/>
      <c r="H6" s="82">
        <v>130843.82</v>
      </c>
      <c r="I6" s="82">
        <v>136475.41</v>
      </c>
      <c r="J6" s="82">
        <v>115886.18</v>
      </c>
      <c r="K6" s="82">
        <v>134316.5</v>
      </c>
      <c r="L6" s="82">
        <v>145198.70000000001</v>
      </c>
      <c r="M6" s="82">
        <v>182744.38</v>
      </c>
      <c r="N6" s="82">
        <v>117666.63</v>
      </c>
      <c r="O6" s="82">
        <v>157508.45000000001</v>
      </c>
      <c r="P6" s="82">
        <v>140448.99</v>
      </c>
      <c r="Q6" s="82">
        <v>149771.48000000001</v>
      </c>
      <c r="R6" s="82">
        <v>125083.31</v>
      </c>
      <c r="S6" s="82">
        <v>126760.36</v>
      </c>
      <c r="T6" s="117">
        <f>SUM(H6:S6)</f>
        <v>1662704.2100000002</v>
      </c>
      <c r="U6" s="89"/>
    </row>
    <row r="7" spans="1:21" s="15" customFormat="1">
      <c r="A7" s="238"/>
      <c r="B7" s="231"/>
      <c r="C7" s="45" t="s">
        <v>285</v>
      </c>
      <c r="D7" s="82"/>
      <c r="E7" s="82"/>
      <c r="F7" s="82"/>
      <c r="G7" s="82"/>
      <c r="H7" s="82">
        <v>31125</v>
      </c>
      <c r="I7" s="82">
        <v>52654.59</v>
      </c>
      <c r="J7" s="82">
        <v>40278.69</v>
      </c>
      <c r="K7" s="82">
        <v>20796.830000000002</v>
      </c>
      <c r="L7" s="82">
        <v>23593.33</v>
      </c>
      <c r="M7" s="82">
        <v>0</v>
      </c>
      <c r="N7" s="82">
        <v>0</v>
      </c>
      <c r="O7" s="82">
        <v>0</v>
      </c>
      <c r="P7" s="82">
        <v>9072.17</v>
      </c>
      <c r="Q7" s="82">
        <v>9080.49</v>
      </c>
      <c r="R7" s="82">
        <v>9105.49</v>
      </c>
      <c r="S7" s="82">
        <v>8469.82</v>
      </c>
      <c r="T7" s="117">
        <f t="shared" ref="T7:T70" si="0">SUM(H7:S7)</f>
        <v>204176.41</v>
      </c>
      <c r="U7" s="89"/>
    </row>
    <row r="8" spans="1:21" s="15" customFormat="1">
      <c r="A8" s="238"/>
      <c r="B8" s="65" t="s">
        <v>286</v>
      </c>
      <c r="C8" s="45" t="s">
        <v>5</v>
      </c>
      <c r="D8" s="82"/>
      <c r="E8" s="82"/>
      <c r="F8" s="82"/>
      <c r="G8" s="82"/>
      <c r="H8" s="82">
        <v>3135</v>
      </c>
      <c r="I8" s="82">
        <v>5374.29</v>
      </c>
      <c r="J8" s="82">
        <v>2224.29</v>
      </c>
      <c r="K8" s="82">
        <v>5374.29</v>
      </c>
      <c r="L8" s="82">
        <v>5374.29</v>
      </c>
      <c r="M8" s="82">
        <v>5374.29</v>
      </c>
      <c r="N8" s="82">
        <v>5374.29</v>
      </c>
      <c r="O8" s="82">
        <v>5672.86</v>
      </c>
      <c r="P8" s="82">
        <v>5672.86</v>
      </c>
      <c r="Q8" s="82">
        <v>5672.86</v>
      </c>
      <c r="R8" s="82">
        <v>5672.86</v>
      </c>
      <c r="S8" s="82">
        <v>11372.86</v>
      </c>
      <c r="T8" s="117">
        <f t="shared" si="0"/>
        <v>66295.040000000008</v>
      </c>
      <c r="U8" s="89"/>
    </row>
    <row r="9" spans="1:21" s="15" customFormat="1">
      <c r="A9" s="238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117">
        <f t="shared" si="0"/>
        <v>0</v>
      </c>
      <c r="U9" s="89"/>
    </row>
    <row r="10" spans="1:21" s="15" customFormat="1">
      <c r="A10" s="238"/>
      <c r="B10" s="231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53950.6</v>
      </c>
      <c r="L10" s="82">
        <v>24339</v>
      </c>
      <c r="M10" s="82">
        <v>13332.8</v>
      </c>
      <c r="N10" s="82">
        <v>10521.9</v>
      </c>
      <c r="O10" s="82">
        <v>26874.400000000001</v>
      </c>
      <c r="P10" s="82">
        <v>0</v>
      </c>
      <c r="Q10" s="82">
        <v>13413.1</v>
      </c>
      <c r="R10" s="82">
        <v>10818.6</v>
      </c>
      <c r="S10" s="82">
        <v>38109.199999999997</v>
      </c>
      <c r="T10" s="117">
        <f t="shared" si="0"/>
        <v>191359.60000000003</v>
      </c>
      <c r="U10" s="89"/>
    </row>
    <row r="11" spans="1:21" s="15" customFormat="1">
      <c r="A11" s="238"/>
      <c r="B11" s="231"/>
      <c r="C11" s="45" t="s">
        <v>9</v>
      </c>
      <c r="D11" s="82"/>
      <c r="E11" s="82"/>
      <c r="F11" s="82"/>
      <c r="G11" s="82"/>
      <c r="H11" s="82">
        <v>19658.3</v>
      </c>
      <c r="I11" s="82">
        <v>600</v>
      </c>
      <c r="J11" s="82">
        <v>111228.27</v>
      </c>
      <c r="K11" s="82">
        <v>0</v>
      </c>
      <c r="L11" s="82">
        <v>7453.6</v>
      </c>
      <c r="M11" s="82">
        <v>864.96</v>
      </c>
      <c r="N11" s="82">
        <v>9280.7999999999993</v>
      </c>
      <c r="O11" s="82">
        <v>0</v>
      </c>
      <c r="P11" s="82">
        <v>9700</v>
      </c>
      <c r="Q11" s="82">
        <v>8500</v>
      </c>
      <c r="R11" s="82">
        <v>0</v>
      </c>
      <c r="S11" s="82">
        <v>1489</v>
      </c>
      <c r="T11" s="117">
        <f t="shared" si="0"/>
        <v>168774.93</v>
      </c>
      <c r="U11" s="89"/>
    </row>
    <row r="12" spans="1:21" s="15" customFormat="1">
      <c r="A12" s="238"/>
      <c r="B12" s="231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1650</v>
      </c>
      <c r="O12" s="82">
        <v>1700</v>
      </c>
      <c r="P12" s="82">
        <v>1700</v>
      </c>
      <c r="Q12" s="82">
        <v>2600</v>
      </c>
      <c r="R12" s="82">
        <v>2400</v>
      </c>
      <c r="S12" s="82">
        <v>0</v>
      </c>
      <c r="T12" s="117">
        <f t="shared" si="0"/>
        <v>10050</v>
      </c>
      <c r="U12" s="89"/>
    </row>
    <row r="13" spans="1:21" s="15" customFormat="1">
      <c r="A13" s="238"/>
      <c r="B13" s="231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9110</v>
      </c>
      <c r="T13" s="117">
        <f t="shared" si="0"/>
        <v>9110</v>
      </c>
      <c r="U13" s="89"/>
    </row>
    <row r="14" spans="1:21" s="15" customFormat="1">
      <c r="A14" s="238"/>
      <c r="B14" s="231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1029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1029</v>
      </c>
      <c r="U14" s="89"/>
    </row>
    <row r="15" spans="1:21" s="15" customFormat="1">
      <c r="A15" s="238"/>
      <c r="B15" s="231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8"/>
      <c r="B16" s="231"/>
      <c r="C16" s="45" t="s">
        <v>14</v>
      </c>
      <c r="D16" s="82"/>
      <c r="E16" s="82"/>
      <c r="F16" s="82"/>
      <c r="G16" s="82"/>
      <c r="H16" s="82">
        <v>14744</v>
      </c>
      <c r="I16" s="82">
        <v>0</v>
      </c>
      <c r="J16" s="82">
        <v>-16000</v>
      </c>
      <c r="K16" s="82">
        <v>41729.01</v>
      </c>
      <c r="L16" s="82">
        <v>15160</v>
      </c>
      <c r="M16" s="82">
        <v>15970</v>
      </c>
      <c r="N16" s="82">
        <v>15910</v>
      </c>
      <c r="O16" s="82">
        <v>16953</v>
      </c>
      <c r="P16" s="82">
        <v>0</v>
      </c>
      <c r="Q16" s="82">
        <v>29976</v>
      </c>
      <c r="R16" s="82">
        <v>9804</v>
      </c>
      <c r="S16" s="82">
        <v>24616</v>
      </c>
      <c r="T16" s="117">
        <f t="shared" si="0"/>
        <v>168862.01</v>
      </c>
      <c r="U16" s="89"/>
    </row>
    <row r="17" spans="1:21" s="15" customFormat="1">
      <c r="A17" s="238"/>
      <c r="B17" s="231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8"/>
      <c r="B18" s="231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2050</v>
      </c>
      <c r="L18" s="82">
        <v>-692</v>
      </c>
      <c r="M18" s="82">
        <v>-800</v>
      </c>
      <c r="N18" s="82">
        <v>-492</v>
      </c>
      <c r="O18" s="82">
        <v>-600</v>
      </c>
      <c r="P18" s="82">
        <v>2400</v>
      </c>
      <c r="Q18" s="82">
        <v>-1152.68</v>
      </c>
      <c r="R18" s="82">
        <v>-652.20000000000005</v>
      </c>
      <c r="S18" s="82">
        <v>-400.4</v>
      </c>
      <c r="T18" s="117">
        <f t="shared" si="0"/>
        <v>-339.28000000000009</v>
      </c>
      <c r="U18" s="89"/>
    </row>
    <row r="19" spans="1:21" s="15" customFormat="1" ht="25.5">
      <c r="A19" s="238"/>
      <c r="B19" s="65" t="s">
        <v>289</v>
      </c>
      <c r="C19" s="45" t="s">
        <v>17</v>
      </c>
      <c r="D19" s="82"/>
      <c r="E19" s="82"/>
      <c r="F19" s="82"/>
      <c r="G19" s="82"/>
      <c r="H19" s="82">
        <v>19763</v>
      </c>
      <c r="I19" s="82">
        <v>20897</v>
      </c>
      <c r="J19" s="82">
        <v>20631</v>
      </c>
      <c r="K19" s="82">
        <v>20229</v>
      </c>
      <c r="L19" s="82">
        <v>19291</v>
      </c>
      <c r="M19" s="82">
        <v>19598</v>
      </c>
      <c r="N19" s="82">
        <v>18174</v>
      </c>
      <c r="O19" s="82">
        <v>20138</v>
      </c>
      <c r="P19" s="82">
        <v>19460</v>
      </c>
      <c r="Q19" s="82">
        <v>5364</v>
      </c>
      <c r="R19" s="82">
        <v>5364</v>
      </c>
      <c r="S19" s="82">
        <v>7638</v>
      </c>
      <c r="T19" s="117">
        <f t="shared" si="0"/>
        <v>196547</v>
      </c>
      <c r="U19" s="89"/>
    </row>
    <row r="20" spans="1:21" s="15" customFormat="1">
      <c r="A20" s="238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8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4530.1899999999996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1260</v>
      </c>
      <c r="Q21" s="82">
        <v>0</v>
      </c>
      <c r="R21" s="82">
        <v>0</v>
      </c>
      <c r="S21" s="82">
        <v>0</v>
      </c>
      <c r="T21" s="117">
        <f t="shared" si="0"/>
        <v>5790.19</v>
      </c>
      <c r="U21" s="89"/>
    </row>
    <row r="22" spans="1:21" s="15" customFormat="1" ht="14.25" customHeight="1">
      <c r="A22" s="238"/>
      <c r="B22" s="231" t="s">
        <v>292</v>
      </c>
      <c r="C22" s="45" t="s">
        <v>22</v>
      </c>
      <c r="D22" s="82"/>
      <c r="E22" s="82"/>
      <c r="F22" s="82"/>
      <c r="G22" s="82"/>
      <c r="H22" s="82">
        <v>45335.78</v>
      </c>
      <c r="I22" s="82">
        <v>44891.98</v>
      </c>
      <c r="J22" s="82">
        <v>43560.58</v>
      </c>
      <c r="K22" s="82">
        <v>40897.78</v>
      </c>
      <c r="L22" s="82">
        <v>39566.379999999997</v>
      </c>
      <c r="M22" s="82">
        <v>38281.449999999997</v>
      </c>
      <c r="N22" s="82">
        <v>39575.199999999997</v>
      </c>
      <c r="O22" s="82">
        <v>37632.559999999998</v>
      </c>
      <c r="P22" s="82">
        <v>35204.26</v>
      </c>
      <c r="Q22" s="82">
        <v>11200.84</v>
      </c>
      <c r="R22" s="82">
        <v>11200.84</v>
      </c>
      <c r="S22" s="82">
        <v>13482.88</v>
      </c>
      <c r="T22" s="117">
        <f t="shared" si="0"/>
        <v>400830.53000000009</v>
      </c>
      <c r="U22" s="89"/>
    </row>
    <row r="23" spans="1:21" s="15" customFormat="1">
      <c r="A23" s="238"/>
      <c r="B23" s="231"/>
      <c r="C23" s="45" t="s">
        <v>23</v>
      </c>
      <c r="D23" s="82"/>
      <c r="E23" s="82"/>
      <c r="F23" s="82"/>
      <c r="G23" s="82"/>
      <c r="H23" s="82">
        <v>1758.28</v>
      </c>
      <c r="I23" s="82">
        <v>1743.12</v>
      </c>
      <c r="J23" s="82">
        <v>1697.64</v>
      </c>
      <c r="K23" s="82">
        <v>1606.68</v>
      </c>
      <c r="L23" s="82">
        <v>1561.2</v>
      </c>
      <c r="M23" s="82">
        <v>1488.38</v>
      </c>
      <c r="N23" s="82">
        <v>1567.7</v>
      </c>
      <c r="O23" s="82">
        <v>1500.5</v>
      </c>
      <c r="P23" s="82">
        <v>1416.5</v>
      </c>
      <c r="Q23" s="82">
        <v>421</v>
      </c>
      <c r="R23" s="82">
        <v>421</v>
      </c>
      <c r="S23" s="82">
        <v>421</v>
      </c>
      <c r="T23" s="117">
        <f t="shared" si="0"/>
        <v>15603</v>
      </c>
      <c r="U23" s="89"/>
    </row>
    <row r="24" spans="1:21" s="15" customFormat="1">
      <c r="A24" s="238"/>
      <c r="B24" s="231"/>
      <c r="C24" s="45" t="s">
        <v>24</v>
      </c>
      <c r="D24" s="82"/>
      <c r="E24" s="82"/>
      <c r="F24" s="82"/>
      <c r="G24" s="82"/>
      <c r="H24" s="82">
        <v>2109.77</v>
      </c>
      <c r="I24" s="82">
        <v>2091.58</v>
      </c>
      <c r="J24" s="82">
        <v>2037.01</v>
      </c>
      <c r="K24" s="82">
        <v>1927.87</v>
      </c>
      <c r="L24" s="82">
        <v>1873.3</v>
      </c>
      <c r="M24" s="82">
        <v>1785.92</v>
      </c>
      <c r="N24" s="82">
        <v>1175.81</v>
      </c>
      <c r="O24" s="82">
        <v>1125.4100000000001</v>
      </c>
      <c r="P24" s="82">
        <v>1062.4100000000001</v>
      </c>
      <c r="Q24" s="82">
        <v>505.2</v>
      </c>
      <c r="R24" s="82">
        <v>505.2</v>
      </c>
      <c r="S24" s="82">
        <v>505.2</v>
      </c>
      <c r="T24" s="117">
        <f t="shared" si="0"/>
        <v>16704.68</v>
      </c>
      <c r="U24" s="89"/>
    </row>
    <row r="25" spans="1:21" s="15" customFormat="1">
      <c r="A25" s="238"/>
      <c r="B25" s="231"/>
      <c r="C25" s="45" t="s">
        <v>25</v>
      </c>
      <c r="D25" s="82"/>
      <c r="E25" s="82"/>
      <c r="F25" s="82"/>
      <c r="G25" s="82"/>
      <c r="H25" s="82">
        <v>35451.31</v>
      </c>
      <c r="I25" s="82">
        <v>35083.019999999997</v>
      </c>
      <c r="J25" s="82">
        <v>33978.15</v>
      </c>
      <c r="K25" s="82">
        <v>31768.41</v>
      </c>
      <c r="L25" s="82">
        <v>30663.54</v>
      </c>
      <c r="M25" s="82">
        <v>29498.61</v>
      </c>
      <c r="N25" s="82">
        <v>31158.25</v>
      </c>
      <c r="O25" s="82">
        <v>29527.73</v>
      </c>
      <c r="P25" s="82">
        <v>27489.58</v>
      </c>
      <c r="Q25" s="82">
        <v>9021.34</v>
      </c>
      <c r="R25" s="82">
        <v>9021.34</v>
      </c>
      <c r="S25" s="82">
        <v>9021.34</v>
      </c>
      <c r="T25" s="117">
        <f t="shared" si="0"/>
        <v>311682.62000000005</v>
      </c>
      <c r="U25" s="89"/>
    </row>
    <row r="26" spans="1:21" s="15" customFormat="1">
      <c r="A26" s="238"/>
      <c r="B26" s="231"/>
      <c r="C26" s="45" t="s">
        <v>26</v>
      </c>
      <c r="D26" s="82"/>
      <c r="E26" s="82"/>
      <c r="F26" s="82"/>
      <c r="G26" s="82"/>
      <c r="H26" s="82">
        <v>3674.49</v>
      </c>
      <c r="I26" s="82">
        <v>3636.62</v>
      </c>
      <c r="J26" s="82">
        <v>3523.01</v>
      </c>
      <c r="K26" s="82">
        <v>3295.79</v>
      </c>
      <c r="L26" s="82">
        <v>3182.18</v>
      </c>
      <c r="M26" s="82">
        <v>3061.28</v>
      </c>
      <c r="N26" s="82">
        <v>3229.61</v>
      </c>
      <c r="O26" s="82">
        <v>3061.97</v>
      </c>
      <c r="P26" s="82">
        <v>2852.42</v>
      </c>
      <c r="Q26" s="82">
        <v>928.52</v>
      </c>
      <c r="R26" s="82">
        <v>928.52</v>
      </c>
      <c r="S26" s="82">
        <v>928.52</v>
      </c>
      <c r="T26" s="117">
        <f t="shared" si="0"/>
        <v>32302.930000000004</v>
      </c>
      <c r="U26" s="89"/>
    </row>
    <row r="27" spans="1:21" s="15" customFormat="1">
      <c r="A27" s="238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9" t="s">
        <v>294</v>
      </c>
      <c r="B28" s="231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0</v>
      </c>
      <c r="U28" s="89"/>
    </row>
    <row r="29" spans="1:21" s="15" customFormat="1" ht="25.5">
      <c r="A29" s="239"/>
      <c r="B29" s="231"/>
      <c r="C29" s="45" t="s">
        <v>31</v>
      </c>
      <c r="D29" s="82"/>
      <c r="E29" s="82"/>
      <c r="F29" s="82"/>
      <c r="G29" s="82"/>
      <c r="H29" s="82">
        <v>266.98</v>
      </c>
      <c r="I29" s="82">
        <v>361.81</v>
      </c>
      <c r="J29" s="82">
        <v>-2074.81</v>
      </c>
      <c r="K29" s="82">
        <v>388.46</v>
      </c>
      <c r="L29" s="82">
        <v>608.46</v>
      </c>
      <c r="M29" s="82">
        <v>557.41</v>
      </c>
      <c r="N29" s="82">
        <v>434.07</v>
      </c>
      <c r="O29" s="82">
        <v>557.51</v>
      </c>
      <c r="P29" s="82">
        <v>0</v>
      </c>
      <c r="Q29" s="82">
        <v>0</v>
      </c>
      <c r="R29" s="82">
        <v>0</v>
      </c>
      <c r="S29" s="82">
        <v>785.17</v>
      </c>
      <c r="T29" s="117">
        <f t="shared" si="0"/>
        <v>1885.06</v>
      </c>
      <c r="U29" s="89"/>
    </row>
    <row r="30" spans="1:21" s="15" customFormat="1">
      <c r="A30" s="239"/>
      <c r="B30" s="65" t="s">
        <v>296</v>
      </c>
      <c r="C30" s="45" t="s">
        <v>33</v>
      </c>
      <c r="D30" s="82"/>
      <c r="E30" s="82"/>
      <c r="F30" s="82"/>
      <c r="G30" s="82"/>
      <c r="H30" s="82">
        <v>3942.32</v>
      </c>
      <c r="I30" s="82">
        <v>538.46</v>
      </c>
      <c r="J30" s="82">
        <v>0</v>
      </c>
      <c r="K30" s="82">
        <v>20092.310000000001</v>
      </c>
      <c r="L30" s="82">
        <v>0</v>
      </c>
      <c r="M30" s="82">
        <v>153.85</v>
      </c>
      <c r="N30" s="82">
        <v>0</v>
      </c>
      <c r="O30" s="82">
        <v>341.88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25068.820000000003</v>
      </c>
      <c r="U30" s="89"/>
    </row>
    <row r="31" spans="1:21" s="15" customFormat="1">
      <c r="A31" s="239"/>
      <c r="B31" s="231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9"/>
      <c r="B32" s="231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9"/>
      <c r="B33" s="231"/>
      <c r="C33" s="45" t="s">
        <v>36</v>
      </c>
      <c r="D33" s="82"/>
      <c r="E33" s="82"/>
      <c r="F33" s="82"/>
      <c r="G33" s="82"/>
      <c r="H33" s="82">
        <v>30</v>
      </c>
      <c r="I33" s="82">
        <v>0</v>
      </c>
      <c r="J33" s="82">
        <v>1946</v>
      </c>
      <c r="K33" s="82">
        <v>1202</v>
      </c>
      <c r="L33" s="82">
        <v>120</v>
      </c>
      <c r="M33" s="82">
        <v>110</v>
      </c>
      <c r="N33" s="82">
        <v>220</v>
      </c>
      <c r="O33" s="82">
        <v>130</v>
      </c>
      <c r="P33" s="82">
        <v>3731.57</v>
      </c>
      <c r="Q33" s="82">
        <v>360</v>
      </c>
      <c r="R33" s="82">
        <v>0</v>
      </c>
      <c r="S33" s="82">
        <v>2280</v>
      </c>
      <c r="T33" s="117">
        <f t="shared" si="0"/>
        <v>10129.57</v>
      </c>
      <c r="U33" s="89"/>
    </row>
    <row r="34" spans="1:21" s="15" customFormat="1">
      <c r="A34" s="239"/>
      <c r="B34" s="231" t="s">
        <v>298</v>
      </c>
      <c r="C34" s="45" t="s">
        <v>38</v>
      </c>
      <c r="D34" s="82"/>
      <c r="E34" s="82"/>
      <c r="F34" s="82"/>
      <c r="G34" s="82"/>
      <c r="H34" s="82">
        <v>31</v>
      </c>
      <c r="I34" s="82">
        <v>0</v>
      </c>
      <c r="J34" s="82">
        <v>70.239999999999995</v>
      </c>
      <c r="K34" s="82">
        <v>86.47</v>
      </c>
      <c r="L34" s="82">
        <v>1818.55</v>
      </c>
      <c r="M34" s="82">
        <v>0</v>
      </c>
      <c r="N34" s="82">
        <v>0</v>
      </c>
      <c r="O34" s="82">
        <v>0</v>
      </c>
      <c r="P34" s="82">
        <v>0</v>
      </c>
      <c r="Q34" s="82">
        <v>1151</v>
      </c>
      <c r="R34" s="82">
        <v>0</v>
      </c>
      <c r="S34" s="82">
        <v>100</v>
      </c>
      <c r="T34" s="117">
        <f t="shared" si="0"/>
        <v>3257.26</v>
      </c>
      <c r="U34" s="89"/>
    </row>
    <row r="35" spans="1:21" s="15" customFormat="1">
      <c r="A35" s="239"/>
      <c r="B35" s="231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9"/>
      <c r="B36" s="65" t="s">
        <v>299</v>
      </c>
      <c r="C36" s="45" t="s">
        <v>40</v>
      </c>
      <c r="D36" s="82"/>
      <c r="E36" s="82"/>
      <c r="F36" s="82"/>
      <c r="G36" s="82"/>
      <c r="H36" s="82">
        <v>200</v>
      </c>
      <c r="I36" s="82">
        <v>632.20000000000005</v>
      </c>
      <c r="J36" s="82">
        <v>0</v>
      </c>
      <c r="K36" s="82">
        <v>0</v>
      </c>
      <c r="L36" s="82">
        <v>295</v>
      </c>
      <c r="M36" s="82">
        <v>0</v>
      </c>
      <c r="N36" s="82">
        <v>86.21</v>
      </c>
      <c r="O36" s="82">
        <v>0</v>
      </c>
      <c r="P36" s="82">
        <v>0</v>
      </c>
      <c r="Q36" s="82">
        <v>0</v>
      </c>
      <c r="R36" s="82">
        <v>260</v>
      </c>
      <c r="S36" s="82">
        <v>0</v>
      </c>
      <c r="T36" s="117">
        <f t="shared" si="0"/>
        <v>1473.41</v>
      </c>
      <c r="U36" s="89"/>
    </row>
    <row r="37" spans="1:21" s="15" customFormat="1" ht="25.5">
      <c r="A37" s="239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7">
        <f t="shared" si="0"/>
        <v>0</v>
      </c>
      <c r="U37" s="89"/>
    </row>
    <row r="38" spans="1:21" s="15" customFormat="1" ht="14.25" customHeight="1">
      <c r="A38" s="239"/>
      <c r="B38" s="231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9"/>
      <c r="B39" s="231"/>
      <c r="C39" s="45" t="s">
        <v>44</v>
      </c>
      <c r="D39" s="82"/>
      <c r="E39" s="82"/>
      <c r="F39" s="82"/>
      <c r="G39" s="82"/>
      <c r="H39" s="82">
        <v>72</v>
      </c>
      <c r="I39" s="82">
        <v>0</v>
      </c>
      <c r="J39" s="82">
        <v>0</v>
      </c>
      <c r="K39" s="82">
        <v>0</v>
      </c>
      <c r="L39" s="82">
        <v>81.61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7">
        <f t="shared" si="0"/>
        <v>153.61000000000001</v>
      </c>
      <c r="U39" s="89"/>
    </row>
    <row r="40" spans="1:21" s="15" customFormat="1" ht="25.5">
      <c r="A40" s="239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32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427.35</v>
      </c>
      <c r="K41" s="82">
        <v>2905.98</v>
      </c>
      <c r="L41" s="82">
        <v>0</v>
      </c>
      <c r="M41" s="82">
        <v>215.52</v>
      </c>
      <c r="N41" s="82">
        <v>0</v>
      </c>
      <c r="O41" s="82">
        <v>0</v>
      </c>
      <c r="P41" s="82">
        <v>2200</v>
      </c>
      <c r="Q41" s="82">
        <v>8.6199999999999992</v>
      </c>
      <c r="R41" s="82">
        <v>262.94</v>
      </c>
      <c r="S41" s="82">
        <v>50890.86</v>
      </c>
      <c r="T41" s="117">
        <f t="shared" si="0"/>
        <v>56911.270000000004</v>
      </c>
      <c r="U41" s="89"/>
    </row>
    <row r="42" spans="1:21" s="15" customFormat="1" ht="25.5">
      <c r="A42" s="232"/>
      <c r="B42" s="65" t="s">
        <v>303</v>
      </c>
      <c r="C42" s="48" t="s">
        <v>303</v>
      </c>
      <c r="D42" s="82"/>
      <c r="E42" s="82"/>
      <c r="F42" s="82"/>
      <c r="G42" s="82"/>
      <c r="H42" s="82">
        <v>106.84</v>
      </c>
      <c r="I42" s="82">
        <v>0</v>
      </c>
      <c r="J42" s="82">
        <v>159.83000000000001</v>
      </c>
      <c r="K42" s="82">
        <v>1944.62</v>
      </c>
      <c r="L42" s="82">
        <v>2880.36</v>
      </c>
      <c r="M42" s="82">
        <v>55.56</v>
      </c>
      <c r="N42" s="82">
        <v>0</v>
      </c>
      <c r="O42" s="82">
        <v>0</v>
      </c>
      <c r="P42" s="82">
        <v>0</v>
      </c>
      <c r="Q42" s="82">
        <v>0</v>
      </c>
      <c r="R42" s="82">
        <v>68.38</v>
      </c>
      <c r="S42" s="82">
        <v>209.4</v>
      </c>
      <c r="T42" s="117">
        <f t="shared" si="0"/>
        <v>5424.99</v>
      </c>
      <c r="U42" s="89"/>
    </row>
    <row r="43" spans="1:21" s="15" customFormat="1">
      <c r="A43" s="232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1000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1000</v>
      </c>
      <c r="U43" s="89"/>
    </row>
    <row r="44" spans="1:21" s="15" customFormat="1">
      <c r="A44" s="232"/>
      <c r="B44" s="231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22165.51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22165.51</v>
      </c>
      <c r="U44" s="89"/>
    </row>
    <row r="45" spans="1:21" s="15" customFormat="1">
      <c r="A45" s="232"/>
      <c r="B45" s="231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32"/>
      <c r="B46" s="65" t="s">
        <v>307</v>
      </c>
      <c r="C46" s="48" t="s">
        <v>52</v>
      </c>
      <c r="D46" s="82"/>
      <c r="E46" s="82"/>
      <c r="F46" s="82"/>
      <c r="G46" s="82"/>
      <c r="H46" s="82">
        <v>61029.93</v>
      </c>
      <c r="I46" s="82">
        <v>54351.95</v>
      </c>
      <c r="J46" s="82">
        <v>59694.31</v>
      </c>
      <c r="K46" s="82">
        <v>53231.1</v>
      </c>
      <c r="L46" s="82">
        <v>53128.54</v>
      </c>
      <c r="M46" s="82">
        <v>53128.57</v>
      </c>
      <c r="N46" s="82">
        <v>53128.54</v>
      </c>
      <c r="O46" s="82">
        <v>53128.57</v>
      </c>
      <c r="P46" s="82">
        <v>53792.52</v>
      </c>
      <c r="Q46" s="82">
        <v>53792.55</v>
      </c>
      <c r="R46" s="82">
        <v>53792.52</v>
      </c>
      <c r="S46" s="82">
        <v>53792.55</v>
      </c>
      <c r="T46" s="117">
        <f t="shared" si="0"/>
        <v>655991.65000000014</v>
      </c>
      <c r="U46" s="89"/>
    </row>
    <row r="47" spans="1:21" s="15" customFormat="1" ht="25.5">
      <c r="A47" s="232"/>
      <c r="B47" s="65" t="s">
        <v>308</v>
      </c>
      <c r="C47" s="48" t="s">
        <v>53</v>
      </c>
      <c r="D47" s="82"/>
      <c r="E47" s="82"/>
      <c r="F47" s="82"/>
      <c r="G47" s="82"/>
      <c r="H47" s="82">
        <v>10046.08</v>
      </c>
      <c r="I47" s="82">
        <v>10046.08</v>
      </c>
      <c r="J47" s="82">
        <v>10046.08</v>
      </c>
      <c r="K47" s="82">
        <v>10046.08</v>
      </c>
      <c r="L47" s="82">
        <v>10046.08</v>
      </c>
      <c r="M47" s="82">
        <v>10046.08</v>
      </c>
      <c r="N47" s="82">
        <v>10046.08</v>
      </c>
      <c r="O47" s="82">
        <v>10046.08</v>
      </c>
      <c r="P47" s="82">
        <v>10046.08</v>
      </c>
      <c r="Q47" s="82">
        <v>10046.08</v>
      </c>
      <c r="R47" s="82">
        <v>10046.08</v>
      </c>
      <c r="S47" s="82">
        <v>10046.08</v>
      </c>
      <c r="T47" s="117">
        <f t="shared" si="0"/>
        <v>120552.96000000001</v>
      </c>
      <c r="U47" s="89"/>
    </row>
    <row r="48" spans="1:21" s="15" customFormat="1">
      <c r="A48" s="232"/>
      <c r="B48" s="65" t="s">
        <v>309</v>
      </c>
      <c r="C48" s="48" t="s">
        <v>55</v>
      </c>
      <c r="D48" s="82"/>
      <c r="E48" s="82"/>
      <c r="F48" s="82"/>
      <c r="G48" s="82"/>
      <c r="H48" s="82">
        <v>1400</v>
      </c>
      <c r="I48" s="82">
        <v>0</v>
      </c>
      <c r="J48" s="82">
        <v>1400</v>
      </c>
      <c r="K48" s="82">
        <v>1400</v>
      </c>
      <c r="L48" s="82">
        <v>2800</v>
      </c>
      <c r="M48" s="82">
        <v>0</v>
      </c>
      <c r="N48" s="82">
        <v>1400</v>
      </c>
      <c r="O48" s="82">
        <v>1397</v>
      </c>
      <c r="P48" s="82">
        <v>2800</v>
      </c>
      <c r="Q48" s="82">
        <v>1400</v>
      </c>
      <c r="R48" s="82">
        <v>0</v>
      </c>
      <c r="S48" s="82">
        <v>0</v>
      </c>
      <c r="T48" s="117">
        <f t="shared" si="0"/>
        <v>13997</v>
      </c>
      <c r="U48" s="89"/>
    </row>
    <row r="49" spans="1:21" s="15" customFormat="1" ht="14.25" customHeight="1">
      <c r="A49" s="233" t="s">
        <v>310</v>
      </c>
      <c r="B49" s="234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367.24</v>
      </c>
      <c r="S49" s="82">
        <v>244.83</v>
      </c>
      <c r="T49" s="117">
        <f t="shared" si="0"/>
        <v>612.07000000000005</v>
      </c>
      <c r="U49" s="89"/>
    </row>
    <row r="50" spans="1:21" s="15" customFormat="1">
      <c r="A50" s="233"/>
      <c r="B50" s="234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>
      <c r="A51" s="233"/>
      <c r="B51" s="234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33"/>
      <c r="B52" s="231" t="s">
        <v>312</v>
      </c>
      <c r="C52" s="48" t="s">
        <v>59</v>
      </c>
      <c r="D52" s="82"/>
      <c r="E52" s="82"/>
      <c r="F52" s="82"/>
      <c r="G52" s="82"/>
      <c r="H52" s="82">
        <v>2776.88</v>
      </c>
      <c r="I52" s="82">
        <v>6857.42</v>
      </c>
      <c r="J52" s="82">
        <v>3868.01</v>
      </c>
      <c r="K52" s="82">
        <v>895.03</v>
      </c>
      <c r="L52" s="82">
        <v>9638.69</v>
      </c>
      <c r="M52" s="82">
        <v>7909.46</v>
      </c>
      <c r="N52" s="82">
        <v>2809.78</v>
      </c>
      <c r="O52" s="82">
        <v>14846.22</v>
      </c>
      <c r="P52" s="82">
        <v>2017.24</v>
      </c>
      <c r="Q52" s="82">
        <v>6934.43</v>
      </c>
      <c r="R52" s="82">
        <v>2711.79</v>
      </c>
      <c r="S52" s="82">
        <v>19.79</v>
      </c>
      <c r="T52" s="117">
        <f t="shared" si="0"/>
        <v>61284.74</v>
      </c>
      <c r="U52" s="89"/>
    </row>
    <row r="53" spans="1:21" s="15" customFormat="1" ht="25.5">
      <c r="A53" s="233"/>
      <c r="B53" s="231"/>
      <c r="C53" s="48" t="s">
        <v>60</v>
      </c>
      <c r="D53" s="82"/>
      <c r="E53" s="82"/>
      <c r="F53" s="82"/>
      <c r="G53" s="82"/>
      <c r="H53" s="82">
        <v>10718.51</v>
      </c>
      <c r="I53" s="82">
        <v>0</v>
      </c>
      <c r="J53" s="82">
        <v>0</v>
      </c>
      <c r="K53" s="82">
        <v>3820.75</v>
      </c>
      <c r="L53" s="82">
        <v>14799.13</v>
      </c>
      <c r="M53" s="82">
        <v>2075.4699999999998</v>
      </c>
      <c r="N53" s="82">
        <v>17647.169999999998</v>
      </c>
      <c r="O53" s="82">
        <v>4985.8500000000004</v>
      </c>
      <c r="P53" s="82">
        <v>556.6</v>
      </c>
      <c r="Q53" s="82">
        <v>0</v>
      </c>
      <c r="R53" s="82">
        <v>16577.259999999998</v>
      </c>
      <c r="S53" s="82">
        <v>8378.2999999999993</v>
      </c>
      <c r="T53" s="117">
        <f t="shared" si="0"/>
        <v>79559.039999999994</v>
      </c>
      <c r="U53" s="89"/>
    </row>
    <row r="54" spans="1:21" s="15" customFormat="1">
      <c r="A54" s="233"/>
      <c r="B54" s="231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33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33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7">
        <f t="shared" si="0"/>
        <v>0</v>
      </c>
      <c r="U56" s="89"/>
    </row>
    <row r="57" spans="1:21" s="15" customFormat="1" ht="14.25" customHeight="1">
      <c r="A57" s="235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5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5"/>
      <c r="B59" s="234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5"/>
      <c r="B60" s="234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5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5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6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1076.92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1076.92</v>
      </c>
      <c r="U63" s="89"/>
    </row>
    <row r="64" spans="1:21" s="15" customFormat="1">
      <c r="A64" s="236"/>
      <c r="B64" s="47" t="s">
        <v>375</v>
      </c>
      <c r="C64" s="48" t="s">
        <v>75</v>
      </c>
      <c r="D64" s="82"/>
      <c r="E64" s="82"/>
      <c r="F64" s="82"/>
      <c r="G64" s="82"/>
      <c r="H64" s="82">
        <v>370.9</v>
      </c>
      <c r="I64" s="82">
        <v>182.75</v>
      </c>
      <c r="J64" s="82">
        <v>380.1</v>
      </c>
      <c r="K64" s="82">
        <v>302.44</v>
      </c>
      <c r="L64" s="82">
        <v>333.08</v>
      </c>
      <c r="M64" s="82">
        <v>338.78</v>
      </c>
      <c r="N64" s="82">
        <v>412.51</v>
      </c>
      <c r="O64" s="82">
        <v>496.59</v>
      </c>
      <c r="P64" s="82">
        <v>403.97</v>
      </c>
      <c r="Q64" s="82">
        <v>344.83</v>
      </c>
      <c r="R64" s="82">
        <v>334.14</v>
      </c>
      <c r="S64" s="82">
        <v>358.37</v>
      </c>
      <c r="T64" s="117">
        <f t="shared" si="0"/>
        <v>4258.46</v>
      </c>
      <c r="U64" s="89"/>
    </row>
    <row r="65" spans="1:21" s="15" customFormat="1">
      <c r="A65" s="236"/>
      <c r="B65" s="47" t="s">
        <v>376</v>
      </c>
      <c r="C65" s="48" t="s">
        <v>76</v>
      </c>
      <c r="D65" s="82"/>
      <c r="E65" s="82"/>
      <c r="F65" s="82"/>
      <c r="G65" s="82"/>
      <c r="H65" s="82">
        <v>1903.17</v>
      </c>
      <c r="I65" s="82">
        <v>1225.8599999999999</v>
      </c>
      <c r="J65" s="82">
        <v>1660.36</v>
      </c>
      <c r="K65" s="82">
        <v>1591.96</v>
      </c>
      <c r="L65" s="82">
        <v>2868.63</v>
      </c>
      <c r="M65" s="82">
        <v>2250.06</v>
      </c>
      <c r="N65" s="82">
        <v>2943.8</v>
      </c>
      <c r="O65" s="82">
        <v>2456.5500000000002</v>
      </c>
      <c r="P65" s="82">
        <v>1654.56</v>
      </c>
      <c r="Q65" s="82">
        <v>1616.7</v>
      </c>
      <c r="R65" s="82">
        <v>1535.44</v>
      </c>
      <c r="S65" s="82">
        <v>1421.29</v>
      </c>
      <c r="T65" s="117">
        <f t="shared" si="0"/>
        <v>23128.38</v>
      </c>
      <c r="U65" s="89"/>
    </row>
    <row r="66" spans="1:21" s="15" customFormat="1" ht="25.5">
      <c r="A66" s="236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6"/>
      <c r="B67" s="47" t="s">
        <v>378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7">
        <f t="shared" si="0"/>
        <v>0</v>
      </c>
      <c r="U67" s="89"/>
    </row>
    <row r="68" spans="1:21" s="15" customFormat="1">
      <c r="A68" s="236"/>
      <c r="B68" s="234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6"/>
      <c r="B69" s="234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6"/>
      <c r="B70" s="64" t="s">
        <v>380</v>
      </c>
      <c r="C70" s="48" t="s">
        <v>84</v>
      </c>
      <c r="D70" s="82"/>
      <c r="E70" s="82"/>
      <c r="F70" s="82"/>
      <c r="G70" s="82"/>
      <c r="H70" s="82">
        <v>20</v>
      </c>
      <c r="I70" s="82">
        <v>0</v>
      </c>
      <c r="J70" s="82">
        <v>15</v>
      </c>
      <c r="K70" s="82">
        <v>0</v>
      </c>
      <c r="L70" s="82">
        <v>215</v>
      </c>
      <c r="M70" s="82">
        <v>0</v>
      </c>
      <c r="N70" s="82">
        <v>20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270</v>
      </c>
      <c r="U70" s="89"/>
    </row>
    <row r="71" spans="1:21" s="15" customFormat="1" ht="25.5">
      <c r="A71" s="236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8" si="1">SUM(H71:S71)</f>
        <v>0</v>
      </c>
      <c r="U71" s="89"/>
    </row>
    <row r="72" spans="1:21" s="15" customFormat="1" ht="25.5">
      <c r="A72" s="236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6"/>
      <c r="B73" s="234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6"/>
      <c r="B74" s="234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6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7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20471.7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20471.7</v>
      </c>
      <c r="U76" s="89"/>
    </row>
    <row r="77" spans="1:21" s="15" customFormat="1">
      <c r="A77" s="237"/>
      <c r="B77" s="231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7">
        <f t="shared" si="1"/>
        <v>0</v>
      </c>
      <c r="U77" s="89"/>
    </row>
    <row r="78" spans="1:21" s="15" customFormat="1">
      <c r="A78" s="237"/>
      <c r="B78" s="231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7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19417.48</v>
      </c>
      <c r="T79" s="117">
        <f t="shared" si="1"/>
        <v>19417.48</v>
      </c>
      <c r="U79" s="89"/>
    </row>
    <row r="80" spans="1:21" s="15" customFormat="1" ht="14.25" customHeight="1">
      <c r="A80" s="230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76.92</v>
      </c>
      <c r="I80" s="82">
        <v>0</v>
      </c>
      <c r="J80" s="82">
        <v>257.17</v>
      </c>
      <c r="K80" s="82">
        <v>20.51</v>
      </c>
      <c r="L80" s="82">
        <v>20.51</v>
      </c>
      <c r="M80" s="82">
        <v>60.83</v>
      </c>
      <c r="N80" s="82">
        <v>23.12</v>
      </c>
      <c r="O80" s="82">
        <v>5055.16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5514.22</v>
      </c>
      <c r="U80" s="89"/>
    </row>
    <row r="81" spans="1:29" s="15" customFormat="1" ht="17.25" customHeight="1">
      <c r="A81" s="230"/>
      <c r="B81" s="65" t="s">
        <v>391</v>
      </c>
      <c r="C81" s="45" t="s">
        <v>101</v>
      </c>
      <c r="D81" s="82"/>
      <c r="E81" s="82"/>
      <c r="F81" s="82"/>
      <c r="G81" s="82"/>
      <c r="H81" s="82">
        <v>752.14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752.14</v>
      </c>
      <c r="U81" s="89"/>
    </row>
    <row r="82" spans="1:29" s="15" customFormat="1" ht="17.25" customHeight="1">
      <c r="A82" s="230"/>
      <c r="B82" s="231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30"/>
      <c r="B83" s="231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30"/>
      <c r="B84" s="231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30"/>
      <c r="B85" s="65" t="s">
        <v>393</v>
      </c>
      <c r="C85" s="48" t="s">
        <v>107</v>
      </c>
      <c r="D85" s="82"/>
      <c r="E85" s="82"/>
      <c r="F85" s="82"/>
      <c r="G85" s="82"/>
      <c r="H85" s="82">
        <v>22514.639999999999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11000</v>
      </c>
      <c r="T85" s="117">
        <f t="shared" si="1"/>
        <v>33514.639999999999</v>
      </c>
      <c r="U85" s="89"/>
    </row>
    <row r="86" spans="1:29" s="15" customFormat="1" ht="17.25" customHeight="1">
      <c r="A86" s="22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25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25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25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2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26"/>
      <c r="B91" s="65" t="s">
        <v>400</v>
      </c>
      <c r="C91" s="48" t="s">
        <v>400</v>
      </c>
      <c r="D91" s="82"/>
      <c r="E91" s="82"/>
      <c r="F91" s="82"/>
      <c r="G91" s="82"/>
      <c r="H91" s="82">
        <v>553502.36</v>
      </c>
      <c r="I91" s="82">
        <v>233932.07</v>
      </c>
      <c r="J91" s="82">
        <v>262010.32</v>
      </c>
      <c r="K91" s="82">
        <v>441824.97</v>
      </c>
      <c r="L91" s="82">
        <v>284309.69</v>
      </c>
      <c r="M91" s="82">
        <v>241913.35</v>
      </c>
      <c r="N91" s="82">
        <v>329977.3</v>
      </c>
      <c r="O91" s="82">
        <v>376275.41</v>
      </c>
      <c r="P91" s="82">
        <v>298900.40999999997</v>
      </c>
      <c r="Q91" s="82">
        <v>258777.87</v>
      </c>
      <c r="R91" s="82">
        <v>290011.75</v>
      </c>
      <c r="S91" s="82">
        <v>825901.63</v>
      </c>
      <c r="T91" s="117">
        <f t="shared" si="1"/>
        <v>4397337.1300000008</v>
      </c>
      <c r="U91" s="89"/>
    </row>
    <row r="92" spans="1:29" s="15" customFormat="1" ht="17.25" customHeight="1">
      <c r="A92" s="226"/>
      <c r="B92" s="65" t="s">
        <v>401</v>
      </c>
      <c r="C92" s="48" t="s">
        <v>16</v>
      </c>
      <c r="D92" s="82"/>
      <c r="E92" s="82"/>
      <c r="F92" s="82"/>
      <c r="G92" s="82"/>
      <c r="H92" s="82">
        <v>2633.81</v>
      </c>
      <c r="I92" s="82">
        <v>1412.99</v>
      </c>
      <c r="J92" s="82">
        <v>1412.98</v>
      </c>
      <c r="K92" s="82">
        <v>1412.99</v>
      </c>
      <c r="L92" s="82">
        <v>2576.71</v>
      </c>
      <c r="M92" s="82">
        <v>1412.99</v>
      </c>
      <c r="N92" s="82">
        <v>46634.22</v>
      </c>
      <c r="O92" s="82">
        <v>2909.98</v>
      </c>
      <c r="P92" s="82">
        <v>43184.66</v>
      </c>
      <c r="Q92" s="82">
        <v>1412.99</v>
      </c>
      <c r="R92" s="82">
        <v>3675.02</v>
      </c>
      <c r="S92" s="82">
        <v>1817.71</v>
      </c>
      <c r="T92" s="117">
        <f t="shared" si="1"/>
        <v>110497.05000000003</v>
      </c>
      <c r="U92" s="89"/>
    </row>
    <row r="93" spans="1:29" s="34" customFormat="1" ht="15" customHeight="1">
      <c r="A93" s="227" t="s">
        <v>402</v>
      </c>
      <c r="B93" s="228"/>
      <c r="C93" s="229"/>
      <c r="D93" s="90"/>
      <c r="E93" s="90"/>
      <c r="F93" s="90"/>
      <c r="G93" s="90"/>
      <c r="H93" s="117">
        <f t="shared" ref="H93:S93" si="2">SUM(H6:H92)</f>
        <v>981070.15000000014</v>
      </c>
      <c r="I93" s="117">
        <f t="shared" si="2"/>
        <v>612989.20000000007</v>
      </c>
      <c r="J93" s="117">
        <f t="shared" si="2"/>
        <v>704847.95</v>
      </c>
      <c r="K93" s="117">
        <f t="shared" si="2"/>
        <v>899108.42999999993</v>
      </c>
      <c r="L93" s="117">
        <f t="shared" si="2"/>
        <v>703104.56</v>
      </c>
      <c r="M93" s="117">
        <f t="shared" si="2"/>
        <v>651899.70000000007</v>
      </c>
      <c r="N93" s="117">
        <f t="shared" si="2"/>
        <v>742740.5</v>
      </c>
      <c r="O93" s="117">
        <f t="shared" si="2"/>
        <v>775750.67999999993</v>
      </c>
      <c r="P93" s="117">
        <f t="shared" si="2"/>
        <v>677026.79999999993</v>
      </c>
      <c r="Q93" s="117">
        <f t="shared" si="2"/>
        <v>581147.22</v>
      </c>
      <c r="R93" s="117">
        <f t="shared" si="2"/>
        <v>569315.52</v>
      </c>
      <c r="S93" s="117">
        <f t="shared" si="2"/>
        <v>1238187.24</v>
      </c>
      <c r="T93" s="127">
        <f t="shared" si="1"/>
        <v>9137187.9499999993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2" t="s">
        <v>408</v>
      </c>
      <c r="B94" s="223"/>
      <c r="C94" s="224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22" t="s">
        <v>409</v>
      </c>
      <c r="B95" s="223"/>
      <c r="C95" s="224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22" t="s">
        <v>404</v>
      </c>
      <c r="B96" s="223"/>
      <c r="C96" s="224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22" t="s">
        <v>405</v>
      </c>
      <c r="B97" s="223"/>
      <c r="C97" s="224"/>
      <c r="D97" s="82"/>
      <c r="E97" s="90"/>
      <c r="F97" s="82"/>
      <c r="G97" s="90"/>
      <c r="H97" s="116">
        <v>981070.15</v>
      </c>
      <c r="I97" s="116">
        <v>612989.19999999995</v>
      </c>
      <c r="J97" s="116">
        <v>704847.95</v>
      </c>
      <c r="K97" s="116">
        <v>899108.42999999993</v>
      </c>
      <c r="L97" s="116">
        <v>703104.56</v>
      </c>
      <c r="M97" s="116">
        <v>651899.69999999995</v>
      </c>
      <c r="N97" s="116">
        <v>742740.5</v>
      </c>
      <c r="O97" s="116">
        <v>775750.68</v>
      </c>
      <c r="P97" s="116">
        <v>677026.8</v>
      </c>
      <c r="Q97" s="116">
        <v>581147.22</v>
      </c>
      <c r="R97" s="116">
        <v>569315.52</v>
      </c>
      <c r="S97" s="116">
        <v>1238187.24</v>
      </c>
      <c r="T97" s="117">
        <f t="shared" si="1"/>
        <v>9137187.9499999993</v>
      </c>
      <c r="U97" s="38"/>
    </row>
    <row r="98" spans="1:21" s="32" customFormat="1" ht="12.75">
      <c r="A98" s="181" t="s">
        <v>239</v>
      </c>
      <c r="B98" s="181"/>
      <c r="C98" s="181"/>
      <c r="D98" s="82"/>
      <c r="E98" s="90"/>
      <c r="F98" s="82"/>
      <c r="G98" s="90"/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7">
        <f t="shared" si="1"/>
        <v>0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1">
        <f>H93-SUM(H94:H98)</f>
        <v>0</v>
      </c>
      <c r="I99" s="91">
        <f t="shared" ref="I99:T99" si="3">I93-SUM(I94:I98)</f>
        <v>0</v>
      </c>
      <c r="J99" s="91">
        <f t="shared" si="3"/>
        <v>0</v>
      </c>
      <c r="K99" s="91">
        <f t="shared" si="3"/>
        <v>0</v>
      </c>
      <c r="L99" s="91">
        <f t="shared" si="3"/>
        <v>0</v>
      </c>
      <c r="M99" s="91">
        <f t="shared" si="3"/>
        <v>0</v>
      </c>
      <c r="N99" s="91">
        <f t="shared" si="3"/>
        <v>0</v>
      </c>
      <c r="O99" s="91">
        <f t="shared" si="3"/>
        <v>0</v>
      </c>
      <c r="P99" s="91">
        <f t="shared" si="3"/>
        <v>0</v>
      </c>
      <c r="Q99" s="91">
        <f t="shared" si="3"/>
        <v>0</v>
      </c>
      <c r="R99" s="91">
        <f t="shared" si="3"/>
        <v>0</v>
      </c>
      <c r="S99" s="91">
        <f t="shared" si="3"/>
        <v>0</v>
      </c>
      <c r="T99" s="91">
        <f t="shared" si="3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4E293143-9CC2-4B82-B20E-97F0D9DBBB34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83FC79E5-2621-4A43-B3FB-A097A1388D8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2BEAD394-976D-4730-A0A0-6B9EA477FA68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948553E-BE76-402B-BAA8-3966B343194D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F490C797-EFD5-4E75-944C-CCCAD3866D0C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E9E4B59B-7C94-4F13-A87E-91DFE81D681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69310E7E-E840-482D-9BDC-79B86B058589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4:A5"/>
    <mergeCell ref="B4:B5"/>
    <mergeCell ref="C4:C5"/>
    <mergeCell ref="H4:S4"/>
    <mergeCell ref="D4:E4"/>
    <mergeCell ref="F4:G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O12" sqref="O1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" style="55" customWidth="1"/>
    <col min="9" max="14" width="9.625" style="55" customWidth="1"/>
    <col min="15" max="15" width="31.6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204" t="s">
        <v>231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编制单位：九江天赐高新材料有限公司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205" t="s">
        <v>143</v>
      </c>
      <c r="B4" s="205" t="s">
        <v>144</v>
      </c>
      <c r="C4" s="206" t="s">
        <v>145</v>
      </c>
      <c r="D4" s="207" t="s">
        <v>146</v>
      </c>
      <c r="E4" s="209" t="s">
        <v>147</v>
      </c>
      <c r="F4" s="210"/>
      <c r="G4" s="210"/>
      <c r="H4" s="210"/>
      <c r="I4" s="211"/>
      <c r="J4" s="212" t="s">
        <v>0</v>
      </c>
      <c r="K4" s="213"/>
      <c r="L4" s="213"/>
      <c r="M4" s="213"/>
      <c r="N4" s="214"/>
      <c r="O4" s="6" t="s">
        <v>148</v>
      </c>
      <c r="P4" s="7"/>
      <c r="Q4" s="7"/>
      <c r="R4" s="7"/>
    </row>
    <row r="5" spans="1:18" s="15" customFormat="1" ht="28.5">
      <c r="A5" s="205"/>
      <c r="B5" s="205"/>
      <c r="C5" s="206"/>
      <c r="D5" s="208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8" t="s">
        <v>4</v>
      </c>
      <c r="B6" s="231" t="s">
        <v>150</v>
      </c>
      <c r="C6" s="45" t="s">
        <v>428</v>
      </c>
      <c r="D6" s="112">
        <f>'2019预算营业费用'!T6</f>
        <v>0</v>
      </c>
      <c r="E6" s="112">
        <f ca="1">OFFSET('2018营业费用'!$H6,0,MONTH(封面!$G$13)-1,)</f>
        <v>157891.85</v>
      </c>
      <c r="F6" s="110">
        <f ca="1">OFFSET('2019预算营业费用'!$H6,0,MONTH(封面!$G$13)-1,)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SUM(OFFSET('2018营业费用'!$H6,0,0,1,MONTH(封面!$G$13)))</f>
        <v>543968.78</v>
      </c>
      <c r="K6" s="112">
        <f ca="1">SUM(OFFSET('2019预算营业费用'!$H6,0,0,1,MONTH(封面!$G$13)))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7" t="e">
        <f>IF(#REF!="","",#REF!)</f>
        <v>#REF!</v>
      </c>
      <c r="P6" s="69"/>
      <c r="Q6" s="69"/>
      <c r="R6" s="69"/>
    </row>
    <row r="7" spans="1:18" s="15" customFormat="1" ht="17.25" customHeight="1">
      <c r="A7" s="238"/>
      <c r="B7" s="231"/>
      <c r="C7" s="45" t="s">
        <v>429</v>
      </c>
      <c r="D7" s="112">
        <f>'2019预算营业费用'!T7</f>
        <v>0</v>
      </c>
      <c r="E7" s="112">
        <f ca="1">OFFSET('2018营业费用'!$H7,0,MONTH(封面!$G$13)-1,)</f>
        <v>78929.08</v>
      </c>
      <c r="F7" s="110">
        <f ca="1">OFFSET('2019预算营业费用'!$H7,0,MONTH(封面!$G$13)-1,)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SUM(OFFSET('2018营业费用'!$H7,0,0,1,MONTH(封面!$G$13)))</f>
        <v>259940.81</v>
      </c>
      <c r="K7" s="112">
        <f ca="1">SUM(OFFSET('2019预算营业费用'!$H7,0,0,1,MONTH(封面!$G$13)))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17" t="e">
        <f>IF(#REF!="","",#REF!)</f>
        <v>#REF!</v>
      </c>
      <c r="P7" s="69"/>
      <c r="Q7" s="69"/>
      <c r="R7" s="69"/>
    </row>
    <row r="8" spans="1:18" s="15" customFormat="1" ht="17.25" customHeight="1">
      <c r="A8" s="238"/>
      <c r="B8" s="46" t="s">
        <v>151</v>
      </c>
      <c r="C8" s="45" t="s">
        <v>5</v>
      </c>
      <c r="D8" s="112">
        <f>'2019预算营业费用'!T8</f>
        <v>0</v>
      </c>
      <c r="E8" s="112">
        <f ca="1">OFFSET('2018营业费用'!$H8,0,MONTH(封面!$G$13)-1,)</f>
        <v>0</v>
      </c>
      <c r="F8" s="110">
        <f ca="1">OFFSET('2019预算营业费用'!$H8,0,MONTH(封面!$G$13)-1,)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SUM(OFFSET('2018营业费用'!$H8,0,0,1,MONTH(封面!$G$13)))</f>
        <v>0</v>
      </c>
      <c r="K8" s="112">
        <f ca="1">SUM(OFFSET('2019预算营业费用'!$H8,0,0,1,MONTH(封面!$G$13)))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17" t="e">
        <f>IF(#REF!="","",#REF!)</f>
        <v>#REF!</v>
      </c>
      <c r="P8" s="69"/>
      <c r="Q8" s="69"/>
      <c r="R8" s="69"/>
    </row>
    <row r="9" spans="1:18" s="15" customFormat="1" ht="17.25" customHeight="1">
      <c r="A9" s="238"/>
      <c r="B9" s="46" t="s">
        <v>6</v>
      </c>
      <c r="C9" s="45" t="s">
        <v>7</v>
      </c>
      <c r="D9" s="112">
        <f>'2019预算营业费用'!T9</f>
        <v>0</v>
      </c>
      <c r="E9" s="112">
        <f ca="1">OFFSET('2018营业费用'!$H9,0,MONTH(封面!$G$13)-1,)</f>
        <v>0</v>
      </c>
      <c r="F9" s="110">
        <f ca="1">OFFSET('2019预算营业费用'!$H9,0,MONTH(封面!$G$13)-1,)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SUM(OFFSET('2018营业费用'!$H9,0,0,1,MONTH(封面!$G$13)))</f>
        <v>0</v>
      </c>
      <c r="K9" s="112">
        <f ca="1">SUM(OFFSET('2019预算营业费用'!$H9,0,0,1,MONTH(封面!$G$13)))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17" t="e">
        <f>IF(#REF!="","",#REF!)</f>
        <v>#REF!</v>
      </c>
      <c r="P9" s="69"/>
      <c r="Q9" s="69"/>
      <c r="R9" s="69"/>
    </row>
    <row r="10" spans="1:18" s="15" customFormat="1" ht="17.25" customHeight="1">
      <c r="A10" s="238"/>
      <c r="B10" s="231" t="s">
        <v>152</v>
      </c>
      <c r="C10" s="45" t="s">
        <v>8</v>
      </c>
      <c r="D10" s="112">
        <f>'2019预算营业费用'!T10</f>
        <v>0</v>
      </c>
      <c r="E10" s="112">
        <f ca="1">OFFSET('2018营业费用'!$H10,0,MONTH(封面!$G$13)-1,)</f>
        <v>0</v>
      </c>
      <c r="F10" s="110">
        <f ca="1">OFFSET('2019预算营业费用'!$H10,0,MONTH(封面!$G$13)-1,)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SUM(OFFSET('2018营业费用'!$H10,0,0,1,MONTH(封面!$G$13)))</f>
        <v>0</v>
      </c>
      <c r="K10" s="112">
        <f ca="1">SUM(OFFSET('2019预算营业费用'!$H10,0,0,1,MONTH(封面!$G$13)))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17" t="e">
        <f>IF(#REF!="","",#REF!)</f>
        <v>#REF!</v>
      </c>
      <c r="P10" s="69"/>
      <c r="Q10" s="69"/>
      <c r="R10" s="69"/>
    </row>
    <row r="11" spans="1:18" s="15" customFormat="1" ht="17.25" customHeight="1">
      <c r="A11" s="238"/>
      <c r="B11" s="231"/>
      <c r="C11" s="45" t="s">
        <v>9</v>
      </c>
      <c r="D11" s="112">
        <f>'2019预算营业费用'!T11</f>
        <v>0</v>
      </c>
      <c r="E11" s="112">
        <f ca="1">OFFSET('2018营业费用'!$H11,0,MONTH(封面!$G$13)-1,)</f>
        <v>0</v>
      </c>
      <c r="F11" s="110">
        <f ca="1">OFFSET('2019预算营业费用'!$H11,0,MONTH(封面!$G$13)-1,)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SUM(OFFSET('2018营业费用'!$H11,0,0,1,MONTH(封面!$G$13)))</f>
        <v>1200</v>
      </c>
      <c r="K11" s="112">
        <f ca="1">SUM(OFFSET('2019预算营业费用'!$H11,0,0,1,MONTH(封面!$G$13)))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17" t="e">
        <f>IF(#REF!="","",#REF!)</f>
        <v>#REF!</v>
      </c>
      <c r="P11" s="69"/>
      <c r="Q11" s="69"/>
      <c r="R11" s="69"/>
    </row>
    <row r="12" spans="1:18" s="15" customFormat="1" ht="17.25" customHeight="1">
      <c r="A12" s="238"/>
      <c r="B12" s="231"/>
      <c r="C12" s="45" t="s">
        <v>10</v>
      </c>
      <c r="D12" s="112">
        <f>'2019预算营业费用'!T12</f>
        <v>0</v>
      </c>
      <c r="E12" s="112">
        <f ca="1">OFFSET('2018营业费用'!$H12,0,MONTH(封面!$G$13)-1,)</f>
        <v>0</v>
      </c>
      <c r="F12" s="110">
        <f ca="1">OFFSET('2019预算营业费用'!$H12,0,MONTH(封面!$G$13)-1,)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SUM(OFFSET('2018营业费用'!$H12,0,0,1,MONTH(封面!$G$13)))</f>
        <v>0</v>
      </c>
      <c r="K12" s="112">
        <f ca="1">SUM(OFFSET('2019预算营业费用'!$H12,0,0,1,MONTH(封面!$G$13)))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17" t="e">
        <f>IF(#REF!="","",#REF!)</f>
        <v>#REF!</v>
      </c>
      <c r="P12" s="69"/>
      <c r="Q12" s="69"/>
      <c r="R12" s="69"/>
    </row>
    <row r="13" spans="1:18" s="15" customFormat="1" ht="17.25" customHeight="1">
      <c r="A13" s="238"/>
      <c r="B13" s="231"/>
      <c r="C13" s="45" t="s">
        <v>11</v>
      </c>
      <c r="D13" s="112">
        <f>'2019预算营业费用'!T13</f>
        <v>0</v>
      </c>
      <c r="E13" s="112">
        <f ca="1">OFFSET('2018营业费用'!$H13,0,MONTH(封面!$G$13)-1,)</f>
        <v>0</v>
      </c>
      <c r="F13" s="110">
        <f ca="1">OFFSET('2019预算营业费用'!$H13,0,MONTH(封面!$G$13)-1,)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SUM(OFFSET('2018营业费用'!$H13,0,0,1,MONTH(封面!$G$13)))</f>
        <v>0</v>
      </c>
      <c r="K13" s="112">
        <f ca="1">SUM(OFFSET('2019预算营业费用'!$H13,0,0,1,MONTH(封面!$G$13)))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17" t="e">
        <f>IF(#REF!="","",#REF!)</f>
        <v>#REF!</v>
      </c>
      <c r="P13" s="69"/>
      <c r="Q13" s="69"/>
      <c r="R13" s="69"/>
    </row>
    <row r="14" spans="1:18" s="15" customFormat="1" ht="17.25" customHeight="1">
      <c r="A14" s="238"/>
      <c r="B14" s="231"/>
      <c r="C14" s="45" t="s">
        <v>12</v>
      </c>
      <c r="D14" s="112">
        <f>'2019预算营业费用'!T14</f>
        <v>0</v>
      </c>
      <c r="E14" s="112">
        <f ca="1">OFFSET('2018营业费用'!$H14,0,MONTH(封面!$G$13)-1,)</f>
        <v>0</v>
      </c>
      <c r="F14" s="110">
        <f ca="1">OFFSET('2019预算营业费用'!$H14,0,MONTH(封面!$G$13)-1,)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SUM(OFFSET('2018营业费用'!$H14,0,0,1,MONTH(封面!$G$13)))</f>
        <v>0</v>
      </c>
      <c r="K14" s="112">
        <f ca="1">SUM(OFFSET('2019预算营业费用'!$H14,0,0,1,MONTH(封面!$G$13)))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17" t="e">
        <f>IF(#REF!="","",#REF!)</f>
        <v>#REF!</v>
      </c>
      <c r="P14" s="69"/>
      <c r="Q14" s="69"/>
      <c r="R14" s="69"/>
    </row>
    <row r="15" spans="1:18" s="15" customFormat="1" ht="17.25" customHeight="1">
      <c r="A15" s="238"/>
      <c r="B15" s="231"/>
      <c r="C15" s="45" t="s">
        <v>13</v>
      </c>
      <c r="D15" s="112">
        <f>'2019预算营业费用'!T15</f>
        <v>0</v>
      </c>
      <c r="E15" s="112">
        <f ca="1">OFFSET('2018营业费用'!$H15,0,MONTH(封面!$G$13)-1,)</f>
        <v>0</v>
      </c>
      <c r="F15" s="110">
        <f ca="1">OFFSET('2019预算营业费用'!$H15,0,MONTH(封面!$G$13)-1,)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SUM(OFFSET('2018营业费用'!$H15,0,0,1,MONTH(封面!$G$13)))</f>
        <v>0</v>
      </c>
      <c r="K15" s="112">
        <f ca="1">SUM(OFFSET('2019预算营业费用'!$H15,0,0,1,MONTH(封面!$G$13)))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17" t="e">
        <f>IF(#REF!="","",#REF!)</f>
        <v>#REF!</v>
      </c>
      <c r="P15" s="69"/>
      <c r="Q15" s="69"/>
      <c r="R15" s="69"/>
    </row>
    <row r="16" spans="1:18" s="15" customFormat="1" ht="17.25" customHeight="1">
      <c r="A16" s="238"/>
      <c r="B16" s="231"/>
      <c r="C16" s="45" t="s">
        <v>14</v>
      </c>
      <c r="D16" s="112">
        <f>'2019预算营业费用'!T16</f>
        <v>0</v>
      </c>
      <c r="E16" s="112">
        <f ca="1">OFFSET('2018营业费用'!$H16,0,MONTH(封面!$G$13)-1,)</f>
        <v>0</v>
      </c>
      <c r="F16" s="110">
        <f ca="1">OFFSET('2019预算营业费用'!$H16,0,MONTH(封面!$G$13)-1,)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SUM(OFFSET('2018营业费用'!$H16,0,0,1,MONTH(封面!$G$13)))</f>
        <v>0</v>
      </c>
      <c r="K16" s="112">
        <f ca="1">SUM(OFFSET('2019预算营业费用'!$H16,0,0,1,MONTH(封面!$G$13)))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17" t="e">
        <f>IF(#REF!="","",#REF!)</f>
        <v>#REF!</v>
      </c>
      <c r="P16" s="69"/>
      <c r="Q16" s="69"/>
      <c r="R16" s="69"/>
    </row>
    <row r="17" spans="1:18" s="15" customFormat="1" ht="17.25" customHeight="1">
      <c r="A17" s="238"/>
      <c r="B17" s="231"/>
      <c r="C17" s="45" t="s">
        <v>15</v>
      </c>
      <c r="D17" s="112">
        <f>'2019预算营业费用'!T17</f>
        <v>0</v>
      </c>
      <c r="E17" s="112">
        <f ca="1">OFFSET('2018营业费用'!$H17,0,MONTH(封面!$G$13)-1,)</f>
        <v>0</v>
      </c>
      <c r="F17" s="110">
        <f ca="1">OFFSET('2019预算营业费用'!$H17,0,MONTH(封面!$G$13)-1,)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SUM(OFFSET('2018营业费用'!$H17,0,0,1,MONTH(封面!$G$13)))</f>
        <v>0</v>
      </c>
      <c r="K17" s="112">
        <f ca="1">SUM(OFFSET('2019预算营业费用'!$H17,0,0,1,MONTH(封面!$G$13)))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17" t="e">
        <f>IF(#REF!="","",#REF!)</f>
        <v>#REF!</v>
      </c>
      <c r="P17" s="69"/>
      <c r="Q17" s="69"/>
      <c r="R17" s="69"/>
    </row>
    <row r="18" spans="1:18" s="15" customFormat="1" ht="17.25" customHeight="1">
      <c r="A18" s="238"/>
      <c r="B18" s="231"/>
      <c r="C18" s="45" t="s">
        <v>430</v>
      </c>
      <c r="D18" s="112">
        <f>'2019预算营业费用'!T18</f>
        <v>0</v>
      </c>
      <c r="E18" s="112">
        <f ca="1">OFFSET('2018营业费用'!$H18,0,MONTH(封面!$G$13)-1,)</f>
        <v>0</v>
      </c>
      <c r="F18" s="110">
        <f ca="1">OFFSET('2019预算营业费用'!$H18,0,MONTH(封面!$G$13)-1,)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SUM(OFFSET('2018营业费用'!$H18,0,0,1,MONTH(封面!$G$13)))</f>
        <v>0</v>
      </c>
      <c r="K18" s="112">
        <f ca="1">SUM(OFFSET('2019预算营业费用'!$H18,0,0,1,MONTH(封面!$G$13)))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17" t="e">
        <f>IF(#REF!="","",#REF!)</f>
        <v>#REF!</v>
      </c>
      <c r="P18" s="69"/>
      <c r="Q18" s="69"/>
      <c r="R18" s="69"/>
    </row>
    <row r="19" spans="1:18" s="15" customFormat="1" ht="17.25" customHeight="1">
      <c r="A19" s="238"/>
      <c r="B19" s="46" t="s">
        <v>153</v>
      </c>
      <c r="C19" s="45" t="s">
        <v>17</v>
      </c>
      <c r="D19" s="112">
        <f>'2019预算营业费用'!T19</f>
        <v>0</v>
      </c>
      <c r="E19" s="112">
        <f ca="1">OFFSET('2018营业费用'!$H19,0,MONTH(封面!$G$13)-1,)</f>
        <v>0</v>
      </c>
      <c r="F19" s="110">
        <f ca="1">OFFSET('2019预算营业费用'!$H19,0,MONTH(封面!$G$13)-1,)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SUM(OFFSET('2018营业费用'!$H19,0,0,1,MONTH(封面!$G$13)))</f>
        <v>0</v>
      </c>
      <c r="K19" s="112">
        <f ca="1">SUM(OFFSET('2019预算营业费用'!$H19,0,0,1,MONTH(封面!$G$13)))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17" t="e">
        <f>IF(#REF!="","",#REF!)</f>
        <v>#REF!</v>
      </c>
      <c r="P19" s="69"/>
      <c r="Q19" s="69"/>
      <c r="R19" s="69"/>
    </row>
    <row r="20" spans="1:18" s="15" customFormat="1" ht="17.25" customHeight="1">
      <c r="A20" s="238"/>
      <c r="B20" s="46" t="s">
        <v>18</v>
      </c>
      <c r="C20" s="45" t="s">
        <v>19</v>
      </c>
      <c r="D20" s="112">
        <f>'2019预算营业费用'!T20</f>
        <v>0</v>
      </c>
      <c r="E20" s="112">
        <f ca="1">OFFSET('2018营业费用'!$H20,0,MONTH(封面!$G$13)-1,)</f>
        <v>0</v>
      </c>
      <c r="F20" s="110">
        <f ca="1">OFFSET('2019预算营业费用'!$H20,0,MONTH(封面!$G$13)-1,)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SUM(OFFSET('2018营业费用'!$H20,0,0,1,MONTH(封面!$G$13)))</f>
        <v>0</v>
      </c>
      <c r="K20" s="112">
        <f ca="1">SUM(OFFSET('2019预算营业费用'!$H20,0,0,1,MONTH(封面!$G$13)))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17" t="e">
        <f>IF(#REF!="","",#REF!)</f>
        <v>#REF!</v>
      </c>
      <c r="P20" s="69"/>
      <c r="Q20" s="69"/>
      <c r="R20" s="69"/>
    </row>
    <row r="21" spans="1:18" s="15" customFormat="1" ht="17.25" customHeight="1">
      <c r="A21" s="238"/>
      <c r="B21" s="46" t="s">
        <v>154</v>
      </c>
      <c r="C21" s="45" t="s">
        <v>20</v>
      </c>
      <c r="D21" s="112">
        <f>'2019预算营业费用'!T21</f>
        <v>0</v>
      </c>
      <c r="E21" s="112">
        <f ca="1">OFFSET('2018营业费用'!$H21,0,MONTH(封面!$G$13)-1,)</f>
        <v>0</v>
      </c>
      <c r="F21" s="110">
        <f ca="1">OFFSET('2019预算营业费用'!$H21,0,MONTH(封面!$G$13)-1,)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SUM(OFFSET('2018营业费用'!$H21,0,0,1,MONTH(封面!$G$13)))</f>
        <v>0</v>
      </c>
      <c r="K21" s="112">
        <f ca="1">SUM(OFFSET('2019预算营业费用'!$H21,0,0,1,MONTH(封面!$G$13)))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17" t="e">
        <f>IF(#REF!="","",#REF!)</f>
        <v>#REF!</v>
      </c>
      <c r="P21" s="69"/>
      <c r="Q21" s="69"/>
      <c r="R21" s="69"/>
    </row>
    <row r="22" spans="1:18" s="15" customFormat="1" ht="17.25" customHeight="1">
      <c r="A22" s="238"/>
      <c r="B22" s="231" t="s">
        <v>21</v>
      </c>
      <c r="C22" s="45" t="s">
        <v>22</v>
      </c>
      <c r="D22" s="112">
        <f>'2019预算营业费用'!T22</f>
        <v>0</v>
      </c>
      <c r="E22" s="112">
        <f ca="1">OFFSET('2018营业费用'!$H22,0,MONTH(封面!$G$13)-1,)</f>
        <v>0</v>
      </c>
      <c r="F22" s="110">
        <f ca="1">OFFSET('2019预算营业费用'!$H22,0,MONTH(封面!$G$13)-1,)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SUM(OFFSET('2018营业费用'!$H22,0,0,1,MONTH(封面!$G$13)))</f>
        <v>0</v>
      </c>
      <c r="K22" s="112">
        <f ca="1">SUM(OFFSET('2019预算营业费用'!$H22,0,0,1,MONTH(封面!$G$13)))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17" t="e">
        <f>IF(#REF!="","",#REF!)</f>
        <v>#REF!</v>
      </c>
      <c r="P22" s="69"/>
      <c r="Q22" s="69"/>
      <c r="R22" s="69"/>
    </row>
    <row r="23" spans="1:18" s="15" customFormat="1" ht="17.25" customHeight="1">
      <c r="A23" s="238"/>
      <c r="B23" s="231"/>
      <c r="C23" s="45" t="s">
        <v>23</v>
      </c>
      <c r="D23" s="112">
        <f>'2019预算营业费用'!T23</f>
        <v>0</v>
      </c>
      <c r="E23" s="112">
        <f ca="1">OFFSET('2018营业费用'!$H23,0,MONTH(封面!$G$13)-1,)</f>
        <v>0</v>
      </c>
      <c r="F23" s="110">
        <f ca="1">OFFSET('2019预算营业费用'!$H23,0,MONTH(封面!$G$13)-1,)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SUM(OFFSET('2018营业费用'!$H23,0,0,1,MONTH(封面!$G$13)))</f>
        <v>0</v>
      </c>
      <c r="K23" s="112">
        <f ca="1">SUM(OFFSET('2019预算营业费用'!$H23,0,0,1,MONTH(封面!$G$13)))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17" t="e">
        <f>IF(#REF!="","",#REF!)</f>
        <v>#REF!</v>
      </c>
      <c r="P23" s="69"/>
      <c r="Q23" s="69"/>
      <c r="R23" s="69"/>
    </row>
    <row r="24" spans="1:18" s="15" customFormat="1" ht="17.25" customHeight="1">
      <c r="A24" s="238"/>
      <c r="B24" s="231"/>
      <c r="C24" s="45" t="s">
        <v>24</v>
      </c>
      <c r="D24" s="112">
        <f>'2019预算营业费用'!T24</f>
        <v>0</v>
      </c>
      <c r="E24" s="112">
        <f ca="1">OFFSET('2018营业费用'!$H24,0,MONTH(封面!$G$13)-1,)</f>
        <v>0</v>
      </c>
      <c r="F24" s="110">
        <f ca="1">OFFSET('2019预算营业费用'!$H24,0,MONTH(封面!$G$13)-1,)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SUM(OFFSET('2018营业费用'!$H24,0,0,1,MONTH(封面!$G$13)))</f>
        <v>0</v>
      </c>
      <c r="K24" s="112">
        <f ca="1">SUM(OFFSET('2019预算营业费用'!$H24,0,0,1,MONTH(封面!$G$13)))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17" t="e">
        <f>IF(#REF!="","",#REF!)</f>
        <v>#REF!</v>
      </c>
      <c r="P24" s="69"/>
      <c r="Q24" s="69"/>
      <c r="R24" s="69"/>
    </row>
    <row r="25" spans="1:18" s="15" customFormat="1" ht="17.25" customHeight="1">
      <c r="A25" s="238"/>
      <c r="B25" s="231"/>
      <c r="C25" s="45" t="s">
        <v>25</v>
      </c>
      <c r="D25" s="112">
        <f>'2019预算营业费用'!T25</f>
        <v>0</v>
      </c>
      <c r="E25" s="112">
        <f ca="1">OFFSET('2018营业费用'!$H25,0,MONTH(封面!$G$13)-1,)</f>
        <v>0</v>
      </c>
      <c r="F25" s="110">
        <f ca="1">OFFSET('2019预算营业费用'!$H25,0,MONTH(封面!$G$13)-1,)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SUM(OFFSET('2018营业费用'!$H25,0,0,1,MONTH(封面!$G$13)))</f>
        <v>0</v>
      </c>
      <c r="K25" s="112">
        <f ca="1">SUM(OFFSET('2019预算营业费用'!$H25,0,0,1,MONTH(封面!$G$13)))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17" t="e">
        <f>IF(#REF!="","",#REF!)</f>
        <v>#REF!</v>
      </c>
      <c r="P25" s="69"/>
      <c r="Q25" s="69"/>
      <c r="R25" s="69"/>
    </row>
    <row r="26" spans="1:18" s="15" customFormat="1" ht="17.25" customHeight="1">
      <c r="A26" s="238"/>
      <c r="B26" s="231"/>
      <c r="C26" s="45" t="s">
        <v>26</v>
      </c>
      <c r="D26" s="112">
        <f>'2019预算营业费用'!T26</f>
        <v>0</v>
      </c>
      <c r="E26" s="112">
        <f ca="1">OFFSET('2018营业费用'!$H26,0,MONTH(封面!$G$13)-1,)</f>
        <v>0</v>
      </c>
      <c r="F26" s="110">
        <f ca="1">OFFSET('2019预算营业费用'!$H26,0,MONTH(封面!$G$13)-1,)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SUM(OFFSET('2018营业费用'!$H26,0,0,1,MONTH(封面!$G$13)))</f>
        <v>0</v>
      </c>
      <c r="K26" s="112">
        <f ca="1">SUM(OFFSET('2019预算营业费用'!$H26,0,0,1,MONTH(封面!$G$13)))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17" t="e">
        <f>IF(#REF!="","",#REF!)</f>
        <v>#REF!</v>
      </c>
      <c r="P26" s="69"/>
      <c r="Q26" s="69"/>
      <c r="R26" s="69"/>
    </row>
    <row r="27" spans="1:18" s="15" customFormat="1" ht="17.25" customHeight="1">
      <c r="A27" s="238"/>
      <c r="B27" s="46" t="s">
        <v>27</v>
      </c>
      <c r="C27" s="45" t="s">
        <v>28</v>
      </c>
      <c r="D27" s="112">
        <f>'2019预算营业费用'!T27</f>
        <v>0</v>
      </c>
      <c r="E27" s="112">
        <f ca="1">OFFSET('2018营业费用'!$H27,0,MONTH(封面!$G$13)-1,)</f>
        <v>0</v>
      </c>
      <c r="F27" s="110">
        <f ca="1">OFFSET('2019预算营业费用'!$H27,0,MONTH(封面!$G$13)-1,)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SUM(OFFSET('2018营业费用'!$H27,0,0,1,MONTH(封面!$G$13)))</f>
        <v>0</v>
      </c>
      <c r="K27" s="112">
        <f ca="1">SUM(OFFSET('2019预算营业费用'!$H27,0,0,1,MONTH(封面!$G$13)))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17" t="e">
        <f>IF(#REF!="","",#REF!)</f>
        <v>#REF!</v>
      </c>
      <c r="P27" s="69"/>
      <c r="Q27" s="69"/>
      <c r="R27" s="69"/>
    </row>
    <row r="28" spans="1:18" s="15" customFormat="1" ht="17.25" customHeight="1">
      <c r="A28" s="239" t="s">
        <v>155</v>
      </c>
      <c r="B28" s="231" t="s">
        <v>29</v>
      </c>
      <c r="C28" s="45" t="s">
        <v>30</v>
      </c>
      <c r="D28" s="112">
        <f>'2019预算营业费用'!T28</f>
        <v>0</v>
      </c>
      <c r="E28" s="112">
        <f ca="1">OFFSET('2018营业费用'!$H28,0,MONTH(封面!$G$13)-1,)</f>
        <v>0</v>
      </c>
      <c r="F28" s="110">
        <f ca="1">OFFSET('2019预算营业费用'!$H28,0,MONTH(封面!$G$13)-1,)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SUM(OFFSET('2018营业费用'!$H28,0,0,1,MONTH(封面!$G$13)))</f>
        <v>0</v>
      </c>
      <c r="K28" s="112">
        <f ca="1">SUM(OFFSET('2019预算营业费用'!$H28,0,0,1,MONTH(封面!$G$13)))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17" t="e">
        <f>IF(#REF!="","",#REF!)</f>
        <v>#REF!</v>
      </c>
      <c r="P28" s="69"/>
      <c r="Q28" s="69"/>
      <c r="R28" s="69"/>
    </row>
    <row r="29" spans="1:18" s="15" customFormat="1" ht="17.25" customHeight="1">
      <c r="A29" s="239"/>
      <c r="B29" s="231"/>
      <c r="C29" s="45" t="s">
        <v>31</v>
      </c>
      <c r="D29" s="112">
        <f>'2019预算营业费用'!T29</f>
        <v>0</v>
      </c>
      <c r="E29" s="112">
        <f ca="1">OFFSET('2018营业费用'!$H29,0,MONTH(封面!$G$13)-1,)</f>
        <v>10.47</v>
      </c>
      <c r="F29" s="110">
        <f ca="1">OFFSET('2019预算营业费用'!$H29,0,MONTH(封面!$G$13)-1,)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SUM(OFFSET('2018营业费用'!$H29,0,0,1,MONTH(封面!$G$13)))</f>
        <v>263.63</v>
      </c>
      <c r="K29" s="112">
        <f ca="1">SUM(OFFSET('2019预算营业费用'!$H29,0,0,1,MONTH(封面!$G$13)))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17" t="e">
        <f>IF(#REF!="","",#REF!)</f>
        <v>#REF!</v>
      </c>
      <c r="P29" s="69"/>
      <c r="Q29" s="69"/>
      <c r="R29" s="69"/>
    </row>
    <row r="30" spans="1:18" s="15" customFormat="1" ht="17.25" customHeight="1">
      <c r="A30" s="239"/>
      <c r="B30" s="46" t="s">
        <v>32</v>
      </c>
      <c r="C30" s="45" t="s">
        <v>33</v>
      </c>
      <c r="D30" s="112">
        <f>'2019预算营业费用'!T30</f>
        <v>0</v>
      </c>
      <c r="E30" s="112">
        <f ca="1">OFFSET('2018营业费用'!$H30,0,MONTH(封面!$G$13)-1,)</f>
        <v>0</v>
      </c>
      <c r="F30" s="110">
        <f ca="1">OFFSET('2019预算营业费用'!$H30,0,MONTH(封面!$G$13)-1,)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SUM(OFFSET('2018营业费用'!$H30,0,0,1,MONTH(封面!$G$13)))</f>
        <v>0</v>
      </c>
      <c r="K30" s="112">
        <f ca="1">SUM(OFFSET('2019预算营业费用'!$H30,0,0,1,MONTH(封面!$G$13)))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17" t="e">
        <f>IF(#REF!="","",#REF!)</f>
        <v>#REF!</v>
      </c>
      <c r="P30" s="69"/>
      <c r="Q30" s="69"/>
      <c r="R30" s="69"/>
    </row>
    <row r="31" spans="1:18" s="15" customFormat="1" ht="17.25" customHeight="1">
      <c r="A31" s="239"/>
      <c r="B31" s="231" t="s">
        <v>156</v>
      </c>
      <c r="C31" s="45" t="s">
        <v>34</v>
      </c>
      <c r="D31" s="112">
        <f>'2019预算营业费用'!T31</f>
        <v>0</v>
      </c>
      <c r="E31" s="112">
        <f ca="1">OFFSET('2018营业费用'!$H31,0,MONTH(封面!$G$13)-1,)</f>
        <v>0</v>
      </c>
      <c r="F31" s="110">
        <f ca="1">OFFSET('2019预算营业费用'!$H31,0,MONTH(封面!$G$13)-1,)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SUM(OFFSET('2018营业费用'!$H31,0,0,1,MONTH(封面!$G$13)))</f>
        <v>0</v>
      </c>
      <c r="K31" s="112">
        <f ca="1">SUM(OFFSET('2019预算营业费用'!$H31,0,0,1,MONTH(封面!$G$13)))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17" t="e">
        <f>IF(#REF!="","",#REF!)</f>
        <v>#REF!</v>
      </c>
      <c r="P31" s="69"/>
      <c r="Q31" s="69"/>
      <c r="R31" s="69"/>
    </row>
    <row r="32" spans="1:18" s="15" customFormat="1" ht="17.25" customHeight="1">
      <c r="A32" s="239"/>
      <c r="B32" s="231"/>
      <c r="C32" s="45" t="s">
        <v>35</v>
      </c>
      <c r="D32" s="112">
        <f>'2019预算营业费用'!T32</f>
        <v>0</v>
      </c>
      <c r="E32" s="112">
        <f ca="1">OFFSET('2018营业费用'!$H32,0,MONTH(封面!$G$13)-1,)</f>
        <v>0</v>
      </c>
      <c r="F32" s="110">
        <f ca="1">OFFSET('2019预算营业费用'!$H32,0,MONTH(封面!$G$13)-1,)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SUM(OFFSET('2018营业费用'!$H32,0,0,1,MONTH(封面!$G$13)))</f>
        <v>0</v>
      </c>
      <c r="K32" s="112">
        <f ca="1">SUM(OFFSET('2019预算营业费用'!$H32,0,0,1,MONTH(封面!$G$13)))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17" t="e">
        <f>IF(#REF!="","",#REF!)</f>
        <v>#REF!</v>
      </c>
      <c r="P32" s="69"/>
      <c r="Q32" s="69"/>
      <c r="R32" s="69"/>
    </row>
    <row r="33" spans="1:18" s="15" customFormat="1" ht="17.25" customHeight="1">
      <c r="A33" s="239"/>
      <c r="B33" s="231"/>
      <c r="C33" s="45" t="s">
        <v>36</v>
      </c>
      <c r="D33" s="112">
        <f>'2019预算营业费用'!T33</f>
        <v>0</v>
      </c>
      <c r="E33" s="112">
        <f ca="1">OFFSET('2018营业费用'!$H33,0,MONTH(封面!$G$13)-1,)</f>
        <v>8451.4500000000007</v>
      </c>
      <c r="F33" s="110">
        <f ca="1">OFFSET('2019预算营业费用'!$H33,0,MONTH(封面!$G$13)-1,)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SUM(OFFSET('2018营业费用'!$H33,0,0,1,MONTH(封面!$G$13)))</f>
        <v>9656.4500000000007</v>
      </c>
      <c r="K33" s="112">
        <f ca="1">SUM(OFFSET('2019预算营业费用'!$H33,0,0,1,MONTH(封面!$G$13)))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17" t="e">
        <f>IF(#REF!="","",#REF!)</f>
        <v>#REF!</v>
      </c>
      <c r="P33" s="69"/>
      <c r="Q33" s="69"/>
      <c r="R33" s="69"/>
    </row>
    <row r="34" spans="1:18" s="15" customFormat="1" ht="17.25" customHeight="1">
      <c r="A34" s="239"/>
      <c r="B34" s="231" t="s">
        <v>37</v>
      </c>
      <c r="C34" s="45" t="s">
        <v>38</v>
      </c>
      <c r="D34" s="112">
        <f>'2019预算营业费用'!T34</f>
        <v>0</v>
      </c>
      <c r="E34" s="112">
        <f ca="1">OFFSET('2018营业费用'!$H34,0,MONTH(封面!$G$13)-1,)</f>
        <v>1171</v>
      </c>
      <c r="F34" s="110">
        <f ca="1">OFFSET('2019预算营业费用'!$H34,0,MONTH(封面!$G$13)-1,)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SUM(OFFSET('2018营业费用'!$H34,0,0,1,MONTH(封面!$G$13)))</f>
        <v>17865.5</v>
      </c>
      <c r="K34" s="112">
        <f ca="1">SUM(OFFSET('2019预算营业费用'!$H34,0,0,1,MONTH(封面!$G$13)))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17" t="e">
        <f>IF(#REF!="","",#REF!)</f>
        <v>#REF!</v>
      </c>
      <c r="P34" s="69"/>
      <c r="Q34" s="69"/>
      <c r="R34" s="69"/>
    </row>
    <row r="35" spans="1:18" s="15" customFormat="1" ht="17.25" customHeight="1">
      <c r="A35" s="239"/>
      <c r="B35" s="231"/>
      <c r="C35" s="45" t="s">
        <v>39</v>
      </c>
      <c r="D35" s="112">
        <f>'2019预算营业费用'!T35</f>
        <v>0</v>
      </c>
      <c r="E35" s="112">
        <f ca="1">OFFSET('2018营业费用'!$H35,0,MONTH(封面!$G$13)-1,)</f>
        <v>0</v>
      </c>
      <c r="F35" s="110">
        <f ca="1">OFFSET('2019预算营业费用'!$H35,0,MONTH(封面!$G$13)-1,)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SUM(OFFSET('2018营业费用'!$H35,0,0,1,MONTH(封面!$G$13)))</f>
        <v>6168</v>
      </c>
      <c r="K35" s="112">
        <f ca="1">SUM(OFFSET('2019预算营业费用'!$H35,0,0,1,MONTH(封面!$G$13)))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17" t="e">
        <f>IF(#REF!="","",#REF!)</f>
        <v>#REF!</v>
      </c>
      <c r="P35" s="69"/>
      <c r="Q35" s="69"/>
      <c r="R35" s="69"/>
    </row>
    <row r="36" spans="1:18" s="15" customFormat="1" ht="17.25" customHeight="1">
      <c r="A36" s="239"/>
      <c r="B36" s="46" t="s">
        <v>157</v>
      </c>
      <c r="C36" s="45" t="s">
        <v>40</v>
      </c>
      <c r="D36" s="112">
        <f>'2019预算营业费用'!T36</f>
        <v>0</v>
      </c>
      <c r="E36" s="112">
        <f ca="1">OFFSET('2018营业费用'!$H36,0,MONTH(封面!$G$13)-1,)</f>
        <v>20042.2</v>
      </c>
      <c r="F36" s="110">
        <f ca="1">OFFSET('2019预算营业费用'!$H36,0,MONTH(封面!$G$13)-1,)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SUM(OFFSET('2018营业费用'!$H36,0,0,1,MONTH(封面!$G$13)))</f>
        <v>50282.040000000008</v>
      </c>
      <c r="K36" s="112">
        <f ca="1">SUM(OFFSET('2019预算营业费用'!$H36,0,0,1,MONTH(封面!$G$13)))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17" t="e">
        <f>IF(#REF!="","",#REF!)</f>
        <v>#REF!</v>
      </c>
      <c r="P36" s="69"/>
      <c r="Q36" s="69"/>
      <c r="R36" s="69"/>
    </row>
    <row r="37" spans="1:18" s="15" customFormat="1" ht="17.25" customHeight="1">
      <c r="A37" s="239"/>
      <c r="B37" s="46" t="s">
        <v>41</v>
      </c>
      <c r="C37" s="45" t="s">
        <v>42</v>
      </c>
      <c r="D37" s="112">
        <f>'2019预算营业费用'!T37</f>
        <v>0</v>
      </c>
      <c r="E37" s="112">
        <f ca="1">OFFSET('2018营业费用'!$H37,0,MONTH(封面!$G$13)-1,)</f>
        <v>14231</v>
      </c>
      <c r="F37" s="110">
        <f ca="1">OFFSET('2019预算营业费用'!$H37,0,MONTH(封面!$G$13)-1,)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SUM(OFFSET('2018营业费用'!$H37,0,0,1,MONTH(封面!$G$13)))</f>
        <v>94951</v>
      </c>
      <c r="K37" s="112">
        <f ca="1">SUM(OFFSET('2019预算营业费用'!$H37,0,0,1,MONTH(封面!$G$13)))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17" t="e">
        <f>IF(#REF!="","",#REF!)</f>
        <v>#REF!</v>
      </c>
      <c r="P37" s="69"/>
      <c r="Q37" s="69"/>
      <c r="R37" s="69"/>
    </row>
    <row r="38" spans="1:18" s="15" customFormat="1" ht="17.25" customHeight="1">
      <c r="A38" s="239"/>
      <c r="B38" s="231" t="s">
        <v>158</v>
      </c>
      <c r="C38" s="45" t="s">
        <v>43</v>
      </c>
      <c r="D38" s="112">
        <f>'2019预算营业费用'!T38</f>
        <v>0</v>
      </c>
      <c r="E38" s="112">
        <f ca="1">OFFSET('2018营业费用'!$H38,0,MONTH(封面!$G$13)-1,)</f>
        <v>0</v>
      </c>
      <c r="F38" s="110">
        <f ca="1">OFFSET('2019预算营业费用'!$H38,0,MONTH(封面!$G$13)-1,)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SUM(OFFSET('2018营业费用'!$H38,0,0,1,MONTH(封面!$G$13)))</f>
        <v>0</v>
      </c>
      <c r="K38" s="112">
        <f ca="1">SUM(OFFSET('2019预算营业费用'!$H38,0,0,1,MONTH(封面!$G$13)))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17" t="e">
        <f>IF(#REF!="","",#REF!)</f>
        <v>#REF!</v>
      </c>
      <c r="P38" s="69"/>
      <c r="Q38" s="69"/>
      <c r="R38" s="69"/>
    </row>
    <row r="39" spans="1:18" s="15" customFormat="1" ht="17.25" customHeight="1">
      <c r="A39" s="239"/>
      <c r="B39" s="231"/>
      <c r="C39" s="45" t="s">
        <v>44</v>
      </c>
      <c r="D39" s="112">
        <f>'2019预算营业费用'!T39</f>
        <v>0</v>
      </c>
      <c r="E39" s="112">
        <f ca="1">OFFSET('2018营业费用'!$H39,0,MONTH(封面!$G$13)-1,)</f>
        <v>0</v>
      </c>
      <c r="F39" s="110">
        <f ca="1">OFFSET('2019预算营业费用'!$H39,0,MONTH(封面!$G$13)-1,)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SUM(OFFSET('2018营业费用'!$H39,0,0,1,MONTH(封面!$G$13)))</f>
        <v>0</v>
      </c>
      <c r="K39" s="112">
        <f ca="1">SUM(OFFSET('2019预算营业费用'!$H39,0,0,1,MONTH(封面!$G$13)))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17" t="e">
        <f>IF(#REF!="","",#REF!)</f>
        <v>#REF!</v>
      </c>
      <c r="P39" s="69"/>
      <c r="Q39" s="69"/>
      <c r="R39" s="69"/>
    </row>
    <row r="40" spans="1:18" s="15" customFormat="1" ht="17.25" customHeight="1">
      <c r="A40" s="239"/>
      <c r="B40" s="46" t="s">
        <v>45</v>
      </c>
      <c r="C40" s="45" t="s">
        <v>46</v>
      </c>
      <c r="D40" s="112">
        <f>'2019预算营业费用'!T40</f>
        <v>0</v>
      </c>
      <c r="E40" s="112">
        <f ca="1">OFFSET('2018营业费用'!$H40,0,MONTH(封面!$G$13)-1,)</f>
        <v>0</v>
      </c>
      <c r="F40" s="110">
        <f ca="1">OFFSET('2019预算营业费用'!$H40,0,MONTH(封面!$G$13)-1,)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SUM(OFFSET('2018营业费用'!$H40,0,0,1,MONTH(封面!$G$13)))</f>
        <v>0</v>
      </c>
      <c r="K40" s="112">
        <f ca="1">SUM(OFFSET('2019预算营业费用'!$H40,0,0,1,MONTH(封面!$G$13)))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17" t="e">
        <f>IF(#REF!="","",#REF!)</f>
        <v>#REF!</v>
      </c>
      <c r="P40" s="69"/>
      <c r="Q40" s="69"/>
      <c r="R40" s="69"/>
    </row>
    <row r="41" spans="1:18" s="15" customFormat="1" ht="17.25" customHeight="1">
      <c r="A41" s="232" t="s">
        <v>47</v>
      </c>
      <c r="B41" s="47" t="s">
        <v>159</v>
      </c>
      <c r="C41" s="45" t="s">
        <v>431</v>
      </c>
      <c r="D41" s="112">
        <f>'2019预算营业费用'!T41</f>
        <v>0</v>
      </c>
      <c r="E41" s="112">
        <f ca="1">OFFSET('2018营业费用'!$H41,0,MONTH(封面!$G$13)-1,)</f>
        <v>0</v>
      </c>
      <c r="F41" s="110">
        <f ca="1">OFFSET('2019预算营业费用'!$H41,0,MONTH(封面!$G$13)-1,)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SUM(OFFSET('2018营业费用'!$H41,0,0,1,MONTH(封面!$G$13)))</f>
        <v>0</v>
      </c>
      <c r="K41" s="112">
        <f ca="1">SUM(OFFSET('2019预算营业费用'!$H41,0,0,1,MONTH(封面!$G$13)))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17" t="e">
        <f>IF(#REF!="","",#REF!)</f>
        <v>#REF!</v>
      </c>
      <c r="P41" s="69"/>
      <c r="Q41" s="69"/>
      <c r="R41" s="69"/>
    </row>
    <row r="42" spans="1:18" s="15" customFormat="1" ht="17.25" customHeight="1">
      <c r="A42" s="232"/>
      <c r="B42" s="46" t="s">
        <v>160</v>
      </c>
      <c r="C42" s="48" t="s">
        <v>432</v>
      </c>
      <c r="D42" s="112">
        <f>'2019预算营业费用'!T42</f>
        <v>0</v>
      </c>
      <c r="E42" s="112">
        <f ca="1">OFFSET('2018营业费用'!$H42,0,MONTH(封面!$G$13)-1,)</f>
        <v>0</v>
      </c>
      <c r="F42" s="110">
        <f ca="1">OFFSET('2019预算营业费用'!$H42,0,MONTH(封面!$G$13)-1,)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SUM(OFFSET('2018营业费用'!$H42,0,0,1,MONTH(封面!$G$13)))</f>
        <v>0</v>
      </c>
      <c r="K42" s="112">
        <f ca="1">SUM(OFFSET('2019预算营业费用'!$H42,0,0,1,MONTH(封面!$G$13)))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17" t="e">
        <f>IF(#REF!="","",#REF!)</f>
        <v>#REF!</v>
      </c>
      <c r="P42" s="69"/>
      <c r="Q42" s="69"/>
      <c r="R42" s="69"/>
    </row>
    <row r="43" spans="1:18" s="15" customFormat="1" ht="17.25" customHeight="1">
      <c r="A43" s="232"/>
      <c r="B43" s="46" t="s">
        <v>161</v>
      </c>
      <c r="C43" s="48" t="s">
        <v>48</v>
      </c>
      <c r="D43" s="112">
        <f>'2019预算营业费用'!T43</f>
        <v>0</v>
      </c>
      <c r="E43" s="112">
        <f ca="1">OFFSET('2018营业费用'!$H43,0,MONTH(封面!$G$13)-1,)</f>
        <v>0</v>
      </c>
      <c r="F43" s="110">
        <f ca="1">OFFSET('2019预算营业费用'!$H43,0,MONTH(封面!$G$13)-1,)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SUM(OFFSET('2018营业费用'!$H43,0,0,1,MONTH(封面!$G$13)))</f>
        <v>0</v>
      </c>
      <c r="K43" s="112">
        <f ca="1">SUM(OFFSET('2019预算营业费用'!$H43,0,0,1,MONTH(封面!$G$13)))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17" t="e">
        <f>IF(#REF!="","",#REF!)</f>
        <v>#REF!</v>
      </c>
      <c r="P43" s="69"/>
      <c r="Q43" s="69"/>
      <c r="R43" s="69"/>
    </row>
    <row r="44" spans="1:18" s="15" customFormat="1" ht="17.25" customHeight="1">
      <c r="A44" s="232"/>
      <c r="B44" s="231" t="s">
        <v>49</v>
      </c>
      <c r="C44" s="48" t="s">
        <v>50</v>
      </c>
      <c r="D44" s="112">
        <f>'2019预算营业费用'!T44</f>
        <v>0</v>
      </c>
      <c r="E44" s="112">
        <f ca="1">OFFSET('2018营业费用'!$H44,0,MONTH(封面!$G$13)-1,)</f>
        <v>0</v>
      </c>
      <c r="F44" s="110">
        <f ca="1">OFFSET('2019预算营业费用'!$H44,0,MONTH(封面!$G$13)-1,)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SUM(OFFSET('2018营业费用'!$H44,0,0,1,MONTH(封面!$G$13)))</f>
        <v>0</v>
      </c>
      <c r="K44" s="112">
        <f ca="1">SUM(OFFSET('2019预算营业费用'!$H44,0,0,1,MONTH(封面!$G$13)))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17" t="e">
        <f>IF(#REF!="","",#REF!)</f>
        <v>#REF!</v>
      </c>
      <c r="P44" s="69"/>
      <c r="Q44" s="69"/>
      <c r="R44" s="69"/>
    </row>
    <row r="45" spans="1:18" s="15" customFormat="1" ht="17.25" customHeight="1">
      <c r="A45" s="232"/>
      <c r="B45" s="231"/>
      <c r="C45" s="48" t="s">
        <v>433</v>
      </c>
      <c r="D45" s="112">
        <f>'2019预算营业费用'!T45</f>
        <v>0</v>
      </c>
      <c r="E45" s="112">
        <f ca="1">OFFSET('2018营业费用'!$H45,0,MONTH(封面!$G$13)-1,)</f>
        <v>0</v>
      </c>
      <c r="F45" s="110">
        <f ca="1">OFFSET('2019预算营业费用'!$H45,0,MONTH(封面!$G$13)-1,)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SUM(OFFSET('2018营业费用'!$H45,0,0,1,MONTH(封面!$G$13)))</f>
        <v>0</v>
      </c>
      <c r="K45" s="112">
        <f ca="1">SUM(OFFSET('2019预算营业费用'!$H45,0,0,1,MONTH(封面!$G$13)))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17" t="e">
        <f>IF(#REF!="","",#REF!)</f>
        <v>#REF!</v>
      </c>
      <c r="P45" s="69"/>
      <c r="Q45" s="69"/>
      <c r="R45" s="69"/>
    </row>
    <row r="46" spans="1:18" s="15" customFormat="1" ht="17.25" customHeight="1">
      <c r="A46" s="232"/>
      <c r="B46" s="46" t="s">
        <v>51</v>
      </c>
      <c r="C46" s="48" t="s">
        <v>52</v>
      </c>
      <c r="D46" s="112">
        <f>'2019预算营业费用'!T46</f>
        <v>0</v>
      </c>
      <c r="E46" s="112">
        <f ca="1">OFFSET('2018营业费用'!$H46,0,MONTH(封面!$G$13)-1,)</f>
        <v>1824.46</v>
      </c>
      <c r="F46" s="110">
        <f ca="1">OFFSET('2019预算营业费用'!$H46,0,MONTH(封面!$G$13)-1,)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SUM(OFFSET('2018营业费用'!$H46,0,0,1,MONTH(封面!$G$13)))</f>
        <v>7177.42</v>
      </c>
      <c r="K46" s="112">
        <f ca="1">SUM(OFFSET('2019预算营业费用'!$H46,0,0,1,MONTH(封面!$G$13)))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17" t="e">
        <f>IF(#REF!="","",#REF!)</f>
        <v>#REF!</v>
      </c>
      <c r="P46" s="69"/>
      <c r="Q46" s="69"/>
      <c r="R46" s="69"/>
    </row>
    <row r="47" spans="1:18" s="15" customFormat="1" ht="17.25" customHeight="1">
      <c r="A47" s="232"/>
      <c r="B47" s="46" t="s">
        <v>211</v>
      </c>
      <c r="C47" s="48" t="s">
        <v>53</v>
      </c>
      <c r="D47" s="112">
        <f>'2019预算营业费用'!T47</f>
        <v>0</v>
      </c>
      <c r="E47" s="112">
        <f ca="1">OFFSET('2018营业费用'!$H47,0,MONTH(封面!$G$13)-1,)</f>
        <v>0</v>
      </c>
      <c r="F47" s="110">
        <f ca="1">OFFSET('2019预算营业费用'!$H47,0,MONTH(封面!$G$13)-1,)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SUM(OFFSET('2018营业费用'!$H47,0,0,1,MONTH(封面!$G$13)))</f>
        <v>0</v>
      </c>
      <c r="K47" s="112">
        <f ca="1">SUM(OFFSET('2019预算营业费用'!$H47,0,0,1,MONTH(封面!$G$13)))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17" t="e">
        <f>IF(#REF!="","",#REF!)</f>
        <v>#REF!</v>
      </c>
      <c r="P47" s="69"/>
      <c r="Q47" s="69"/>
      <c r="R47" s="69"/>
    </row>
    <row r="48" spans="1:18" s="15" customFormat="1" ht="17.25" customHeight="1">
      <c r="A48" s="232"/>
      <c r="B48" s="46" t="s">
        <v>54</v>
      </c>
      <c r="C48" s="48" t="s">
        <v>55</v>
      </c>
      <c r="D48" s="112">
        <f>'2019预算营业费用'!T48</f>
        <v>0</v>
      </c>
      <c r="E48" s="112">
        <f ca="1">OFFSET('2018营业费用'!$H48,0,MONTH(封面!$G$13)-1,)</f>
        <v>0</v>
      </c>
      <c r="F48" s="110">
        <f ca="1">OFFSET('2019预算营业费用'!$H48,0,MONTH(封面!$G$13)-1,)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SUM(OFFSET('2018营业费用'!$H48,0,0,1,MONTH(封面!$G$13)))</f>
        <v>0</v>
      </c>
      <c r="K48" s="112">
        <f ca="1">SUM(OFFSET('2019预算营业费用'!$H48,0,0,1,MONTH(封面!$G$13)))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17" t="e">
        <f>IF(#REF!="","",#REF!)</f>
        <v>#REF!</v>
      </c>
      <c r="P48" s="69"/>
      <c r="Q48" s="69"/>
      <c r="R48" s="69"/>
    </row>
    <row r="49" spans="1:18" s="15" customFormat="1" ht="17.25" customHeight="1">
      <c r="A49" s="233" t="s">
        <v>212</v>
      </c>
      <c r="B49" s="234" t="s">
        <v>213</v>
      </c>
      <c r="C49" s="48" t="s">
        <v>56</v>
      </c>
      <c r="D49" s="112">
        <f>'2019预算营业费用'!T49</f>
        <v>0</v>
      </c>
      <c r="E49" s="112">
        <f ca="1">OFFSET('2018营业费用'!$H49,0,MONTH(封面!$G$13)-1,)</f>
        <v>0</v>
      </c>
      <c r="F49" s="110">
        <f ca="1">OFFSET('2019预算营业费用'!$H49,0,MONTH(封面!$G$13)-1,)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SUM(OFFSET('2018营业费用'!$H49,0,0,1,MONTH(封面!$G$13)))</f>
        <v>0</v>
      </c>
      <c r="K49" s="112">
        <f ca="1">SUM(OFFSET('2019预算营业费用'!$H49,0,0,1,MONTH(封面!$G$13)))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17" t="e">
        <f>IF(#REF!="","",#REF!)</f>
        <v>#REF!</v>
      </c>
      <c r="P49" s="69"/>
      <c r="Q49" s="69"/>
      <c r="R49" s="69"/>
    </row>
    <row r="50" spans="1:18" s="15" customFormat="1" ht="17.25" customHeight="1">
      <c r="A50" s="233"/>
      <c r="B50" s="234"/>
      <c r="C50" s="48" t="s">
        <v>57</v>
      </c>
      <c r="D50" s="112">
        <f>'2019预算营业费用'!T50</f>
        <v>0</v>
      </c>
      <c r="E50" s="112">
        <f ca="1">OFFSET('2018营业费用'!$H50,0,MONTH(封面!$G$13)-1,)</f>
        <v>0</v>
      </c>
      <c r="F50" s="110">
        <f ca="1">OFFSET('2019预算营业费用'!$H50,0,MONTH(封面!$G$13)-1,)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SUM(OFFSET('2018营业费用'!$H50,0,0,1,MONTH(封面!$G$13)))</f>
        <v>0</v>
      </c>
      <c r="K50" s="112">
        <f ca="1">SUM(OFFSET('2019预算营业费用'!$H50,0,0,1,MONTH(封面!$G$13)))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17" t="e">
        <f>IF(#REF!="","",#REF!)</f>
        <v>#REF!</v>
      </c>
      <c r="P50" s="69"/>
      <c r="Q50" s="69"/>
      <c r="R50" s="69"/>
    </row>
    <row r="51" spans="1:18" s="15" customFormat="1" ht="17.25" customHeight="1">
      <c r="A51" s="233"/>
      <c r="B51" s="234"/>
      <c r="C51" s="48" t="s">
        <v>434</v>
      </c>
      <c r="D51" s="112">
        <f>'2019预算营业费用'!T51</f>
        <v>0</v>
      </c>
      <c r="E51" s="112">
        <f ca="1">OFFSET('2018营业费用'!$H51,0,MONTH(封面!$G$13)-1,)</f>
        <v>0</v>
      </c>
      <c r="F51" s="110">
        <f ca="1">OFFSET('2019预算营业费用'!$H51,0,MONTH(封面!$G$13)-1,)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SUM(OFFSET('2018营业费用'!$H51,0,0,1,MONTH(封面!$G$13)))</f>
        <v>0</v>
      </c>
      <c r="K51" s="112">
        <f ca="1">SUM(OFFSET('2019预算营业费用'!$H51,0,0,1,MONTH(封面!$G$13)))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17" t="e">
        <f>IF(#REF!="","",#REF!)</f>
        <v>#REF!</v>
      </c>
      <c r="P51" s="69"/>
      <c r="Q51" s="69"/>
      <c r="R51" s="69"/>
    </row>
    <row r="52" spans="1:18" s="15" customFormat="1" ht="17.25" customHeight="1">
      <c r="A52" s="233"/>
      <c r="B52" s="231" t="s">
        <v>58</v>
      </c>
      <c r="C52" s="48" t="s">
        <v>59</v>
      </c>
      <c r="D52" s="112">
        <f>'2019预算营业费用'!T52</f>
        <v>0</v>
      </c>
      <c r="E52" s="112">
        <f ca="1">OFFSET('2018营业费用'!$H52,0,MONTH(封面!$G$13)-1,)</f>
        <v>0</v>
      </c>
      <c r="F52" s="110">
        <f ca="1">OFFSET('2019预算营业费用'!$H52,0,MONTH(封面!$G$13)-1,)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SUM(OFFSET('2018营业费用'!$H52,0,0,1,MONTH(封面!$G$13)))</f>
        <v>0</v>
      </c>
      <c r="K52" s="112">
        <f ca="1">SUM(OFFSET('2019预算营业费用'!$H52,0,0,1,MONTH(封面!$G$13)))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17" t="e">
        <f>IF(#REF!="","",#REF!)</f>
        <v>#REF!</v>
      </c>
      <c r="P52" s="69"/>
      <c r="Q52" s="69"/>
      <c r="R52" s="69"/>
    </row>
    <row r="53" spans="1:18" s="15" customFormat="1" ht="17.25" customHeight="1">
      <c r="A53" s="233"/>
      <c r="B53" s="231"/>
      <c r="C53" s="48" t="s">
        <v>60</v>
      </c>
      <c r="D53" s="112">
        <f>'2019预算营业费用'!T53</f>
        <v>0</v>
      </c>
      <c r="E53" s="112">
        <f ca="1">OFFSET('2018营业费用'!$H53,0,MONTH(封面!$G$13)-1,)</f>
        <v>0</v>
      </c>
      <c r="F53" s="110">
        <f ca="1">OFFSET('2019预算营业费用'!$H53,0,MONTH(封面!$G$13)-1,)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SUM(OFFSET('2018营业费用'!$H53,0,0,1,MONTH(封面!$G$13)))</f>
        <v>896.23</v>
      </c>
      <c r="K53" s="112">
        <f ca="1">SUM(OFFSET('2019预算营业费用'!$H53,0,0,1,MONTH(封面!$G$13)))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17" t="e">
        <f>IF(#REF!="","",#REF!)</f>
        <v>#REF!</v>
      </c>
      <c r="P53" s="69"/>
      <c r="Q53" s="69"/>
      <c r="R53" s="69"/>
    </row>
    <row r="54" spans="1:18" s="15" customFormat="1" ht="17.25" customHeight="1">
      <c r="A54" s="233"/>
      <c r="B54" s="231"/>
      <c r="C54" s="48" t="s">
        <v>435</v>
      </c>
      <c r="D54" s="112">
        <f>'2019预算营业费用'!T54</f>
        <v>0</v>
      </c>
      <c r="E54" s="112">
        <f ca="1">OFFSET('2018营业费用'!$H54,0,MONTH(封面!$G$13)-1,)</f>
        <v>0</v>
      </c>
      <c r="F54" s="110">
        <f ca="1">OFFSET('2019预算营业费用'!$H54,0,MONTH(封面!$G$13)-1,)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SUM(OFFSET('2018营业费用'!$H54,0,0,1,MONTH(封面!$G$13)))</f>
        <v>0</v>
      </c>
      <c r="K54" s="112">
        <f ca="1">SUM(OFFSET('2019预算营业费用'!$H54,0,0,1,MONTH(封面!$G$13)))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17" t="e">
        <f>IF(#REF!="","",#REF!)</f>
        <v>#REF!</v>
      </c>
      <c r="P54" s="69"/>
      <c r="Q54" s="69"/>
      <c r="R54" s="69"/>
    </row>
    <row r="55" spans="1:18" s="15" customFormat="1" ht="17.25" customHeight="1">
      <c r="A55" s="233"/>
      <c r="B55" s="49" t="s">
        <v>61</v>
      </c>
      <c r="C55" s="48" t="s">
        <v>62</v>
      </c>
      <c r="D55" s="112">
        <f>'2019预算营业费用'!T55</f>
        <v>0</v>
      </c>
      <c r="E55" s="112">
        <f ca="1">OFFSET('2018营业费用'!$H55,0,MONTH(封面!$G$13)-1,)</f>
        <v>0</v>
      </c>
      <c r="F55" s="110">
        <f ca="1">OFFSET('2019预算营业费用'!$H55,0,MONTH(封面!$G$13)-1,)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SUM(OFFSET('2018营业费用'!$H55,0,0,1,MONTH(封面!$G$13)))</f>
        <v>0</v>
      </c>
      <c r="K55" s="112">
        <f ca="1">SUM(OFFSET('2019预算营业费用'!$H55,0,0,1,MONTH(封面!$G$13)))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17" t="e">
        <f>IF(#REF!="","",#REF!)</f>
        <v>#REF!</v>
      </c>
      <c r="P55" s="69"/>
      <c r="Q55" s="69"/>
      <c r="R55" s="69"/>
    </row>
    <row r="56" spans="1:18" s="15" customFormat="1" ht="17.25" customHeight="1">
      <c r="A56" s="233"/>
      <c r="B56" s="49" t="s">
        <v>214</v>
      </c>
      <c r="C56" s="48" t="s">
        <v>63</v>
      </c>
      <c r="D56" s="112">
        <f>'2019预算营业费用'!T56</f>
        <v>0</v>
      </c>
      <c r="E56" s="112">
        <f ca="1">OFFSET('2018营业费用'!$H56,0,MONTH(封面!$G$13)-1,)</f>
        <v>0</v>
      </c>
      <c r="F56" s="110">
        <f ca="1">OFFSET('2019预算营业费用'!$H56,0,MONTH(封面!$G$13)-1,)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SUM(OFFSET('2018营业费用'!$H56,0,0,1,MONTH(封面!$G$13)))</f>
        <v>0</v>
      </c>
      <c r="K56" s="112">
        <f ca="1">SUM(OFFSET('2019预算营业费用'!$H56,0,0,1,MONTH(封面!$G$13)))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17" t="e">
        <f>IF(#REF!="","",#REF!)</f>
        <v>#REF!</v>
      </c>
      <c r="P56" s="69"/>
      <c r="Q56" s="69"/>
      <c r="R56" s="69"/>
    </row>
    <row r="57" spans="1:18" s="15" customFormat="1" ht="17.25" customHeight="1">
      <c r="A57" s="235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OFFSET('2018营业费用'!$H57,0,MONTH(封面!$G$13)-1,)</f>
        <v>0</v>
      </c>
      <c r="F57" s="110">
        <f ca="1">OFFSET('2019预算营业费用'!$H57,0,MONTH(封面!$G$13)-1,)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SUM(OFFSET('2018营业费用'!$H57,0,0,1,MONTH(封面!$G$13)))</f>
        <v>0</v>
      </c>
      <c r="K57" s="112">
        <f ca="1">SUM(OFFSET('2019预算营业费用'!$H57,0,0,1,MONTH(封面!$G$13)))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17" t="e">
        <f>IF(#REF!="","",#REF!)</f>
        <v>#REF!</v>
      </c>
      <c r="P57" s="69"/>
      <c r="Q57" s="69"/>
      <c r="R57" s="69"/>
    </row>
    <row r="58" spans="1:18" s="15" customFormat="1" ht="17.25" customHeight="1">
      <c r="A58" s="235"/>
      <c r="B58" s="49" t="s">
        <v>215</v>
      </c>
      <c r="C58" s="48" t="s">
        <v>67</v>
      </c>
      <c r="D58" s="112">
        <f>'2019预算营业费用'!T58</f>
        <v>0</v>
      </c>
      <c r="E58" s="112">
        <f ca="1">OFFSET('2018营业费用'!$H58,0,MONTH(封面!$G$13)-1,)</f>
        <v>0</v>
      </c>
      <c r="F58" s="110">
        <f ca="1">OFFSET('2019预算营业费用'!$H58,0,MONTH(封面!$G$13)-1,)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SUM(OFFSET('2018营业费用'!$H58,0,0,1,MONTH(封面!$G$13)))</f>
        <v>0</v>
      </c>
      <c r="K58" s="112">
        <f ca="1">SUM(OFFSET('2019预算营业费用'!$H58,0,0,1,MONTH(封面!$G$13)))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17" t="e">
        <f>IF(#REF!="","",#REF!)</f>
        <v>#REF!</v>
      </c>
      <c r="P58" s="69"/>
      <c r="Q58" s="69"/>
      <c r="R58" s="69"/>
    </row>
    <row r="59" spans="1:18" s="15" customFormat="1" ht="17.25" customHeight="1">
      <c r="A59" s="235"/>
      <c r="B59" s="234" t="s">
        <v>216</v>
      </c>
      <c r="C59" s="48" t="s">
        <v>68</v>
      </c>
      <c r="D59" s="112">
        <f>'2019预算营业费用'!T59</f>
        <v>0</v>
      </c>
      <c r="E59" s="112">
        <f ca="1">OFFSET('2018营业费用'!$H59,0,MONTH(封面!$G$13)-1,)</f>
        <v>0</v>
      </c>
      <c r="F59" s="110">
        <f ca="1">OFFSET('2019预算营业费用'!$H59,0,MONTH(封面!$G$13)-1,)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SUM(OFFSET('2018营业费用'!$H59,0,0,1,MONTH(封面!$G$13)))</f>
        <v>0</v>
      </c>
      <c r="K59" s="112">
        <f ca="1">SUM(OFFSET('2019预算营业费用'!$H59,0,0,1,MONTH(封面!$G$13)))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17" t="e">
        <f>IF(#REF!="","",#REF!)</f>
        <v>#REF!</v>
      </c>
      <c r="P59" s="69"/>
      <c r="Q59" s="69"/>
      <c r="R59" s="69"/>
    </row>
    <row r="60" spans="1:18" s="15" customFormat="1" ht="17.25" customHeight="1">
      <c r="A60" s="235"/>
      <c r="B60" s="234"/>
      <c r="C60" s="48" t="s">
        <v>436</v>
      </c>
      <c r="D60" s="112">
        <f>'2019预算营业费用'!T60</f>
        <v>0</v>
      </c>
      <c r="E60" s="112">
        <f ca="1">OFFSET('2018营业费用'!$H60,0,MONTH(封面!$G$13)-1,)</f>
        <v>0</v>
      </c>
      <c r="F60" s="110">
        <f ca="1">OFFSET('2019预算营业费用'!$H60,0,MONTH(封面!$G$13)-1,)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SUM(OFFSET('2018营业费用'!$H60,0,0,1,MONTH(封面!$G$13)))</f>
        <v>0</v>
      </c>
      <c r="K60" s="112">
        <f ca="1">SUM(OFFSET('2019预算营业费用'!$H60,0,0,1,MONTH(封面!$G$13)))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17" t="e">
        <f>IF(#REF!="","",#REF!)</f>
        <v>#REF!</v>
      </c>
      <c r="P60" s="69"/>
      <c r="Q60" s="69"/>
      <c r="R60" s="69"/>
    </row>
    <row r="61" spans="1:18" s="15" customFormat="1" ht="17.25" customHeight="1">
      <c r="A61" s="235"/>
      <c r="B61" s="49" t="s">
        <v>217</v>
      </c>
      <c r="C61" s="48" t="s">
        <v>69</v>
      </c>
      <c r="D61" s="112">
        <f>'2019预算营业费用'!T61</f>
        <v>0</v>
      </c>
      <c r="E61" s="112">
        <f ca="1">OFFSET('2018营业费用'!$H61,0,MONTH(封面!$G$13)-1,)</f>
        <v>1170.99</v>
      </c>
      <c r="F61" s="110">
        <f ca="1">OFFSET('2019预算营业费用'!$H61,0,MONTH(封面!$G$13)-1,)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SUM(OFFSET('2018营业费用'!$H61,0,0,1,MONTH(封面!$G$13)))</f>
        <v>14817.24</v>
      </c>
      <c r="K61" s="112">
        <f ca="1">SUM(OFFSET('2019预算营业费用'!$H61,0,0,1,MONTH(封面!$G$13)))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17" t="e">
        <f>IF(#REF!="","",#REF!)</f>
        <v>#REF!</v>
      </c>
      <c r="P61" s="69"/>
      <c r="Q61" s="69"/>
      <c r="R61" s="69"/>
    </row>
    <row r="62" spans="1:18" s="15" customFormat="1" ht="17.25" customHeight="1">
      <c r="A62" s="235"/>
      <c r="B62" s="46" t="s">
        <v>70</v>
      </c>
      <c r="C62" s="48" t="s">
        <v>71</v>
      </c>
      <c r="D62" s="112">
        <f>'2019预算营业费用'!T62</f>
        <v>0</v>
      </c>
      <c r="E62" s="112">
        <f ca="1">OFFSET('2018营业费用'!$H62,0,MONTH(封面!$G$13)-1,)</f>
        <v>0</v>
      </c>
      <c r="F62" s="110">
        <f ca="1">OFFSET('2019预算营业费用'!$H62,0,MONTH(封面!$G$13)-1,)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SUM(OFFSET('2018营业费用'!$H62,0,0,1,MONTH(封面!$G$13)))</f>
        <v>0</v>
      </c>
      <c r="K62" s="112">
        <f ca="1">SUM(OFFSET('2019预算营业费用'!$H62,0,0,1,MONTH(封面!$G$13)))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17" t="e">
        <f>IF(#REF!="","",#REF!)</f>
        <v>#REF!</v>
      </c>
      <c r="P62" s="69"/>
      <c r="Q62" s="69"/>
      <c r="R62" s="69"/>
    </row>
    <row r="63" spans="1:18" s="15" customFormat="1" ht="17.25" customHeight="1">
      <c r="A63" s="236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OFFSET('2018营业费用'!$H63,0,MONTH(封面!$G$13)-1,)</f>
        <v>0</v>
      </c>
      <c r="F63" s="110">
        <f ca="1">OFFSET('2019预算营业费用'!$H63,0,MONTH(封面!$G$13)-1,)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SUM(OFFSET('2018营业费用'!$H63,0,0,1,MONTH(封面!$G$13)))</f>
        <v>0</v>
      </c>
      <c r="K63" s="112">
        <f ca="1">SUM(OFFSET('2019预算营业费用'!$H63,0,0,1,MONTH(封面!$G$13)))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17" t="e">
        <f>IF(#REF!="","",#REF!)</f>
        <v>#REF!</v>
      </c>
      <c r="P63" s="69"/>
      <c r="Q63" s="69"/>
      <c r="R63" s="69"/>
    </row>
    <row r="64" spans="1:18" s="15" customFormat="1" ht="17.25" customHeight="1">
      <c r="A64" s="236"/>
      <c r="B64" s="47" t="s">
        <v>218</v>
      </c>
      <c r="C64" s="48" t="s">
        <v>75</v>
      </c>
      <c r="D64" s="112">
        <f>'2019预算营业费用'!T64</f>
        <v>0</v>
      </c>
      <c r="E64" s="112">
        <f ca="1">OFFSET('2018营业费用'!$H64,0,MONTH(封面!$G$13)-1,)</f>
        <v>0</v>
      </c>
      <c r="F64" s="110">
        <f ca="1">OFFSET('2019预算营业费用'!$H64,0,MONTH(封面!$G$13)-1,)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SUM(OFFSET('2018营业费用'!$H64,0,0,1,MONTH(封面!$G$13)))</f>
        <v>0</v>
      </c>
      <c r="K64" s="112">
        <f ca="1">SUM(OFFSET('2019预算营业费用'!$H64,0,0,1,MONTH(封面!$G$13)))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17" t="e">
        <f>IF(#REF!="","",#REF!)</f>
        <v>#REF!</v>
      </c>
      <c r="P64" s="69"/>
      <c r="Q64" s="69"/>
      <c r="R64" s="69"/>
    </row>
    <row r="65" spans="1:18" s="15" customFormat="1" ht="17.25" customHeight="1">
      <c r="A65" s="236"/>
      <c r="B65" s="47" t="s">
        <v>219</v>
      </c>
      <c r="C65" s="48" t="s">
        <v>76</v>
      </c>
      <c r="D65" s="112">
        <f>'2019预算营业费用'!T65</f>
        <v>0</v>
      </c>
      <c r="E65" s="112">
        <f ca="1">OFFSET('2018营业费用'!$H65,0,MONTH(封面!$G$13)-1,)</f>
        <v>0</v>
      </c>
      <c r="F65" s="110">
        <f ca="1">OFFSET('2019预算营业费用'!$H65,0,MONTH(封面!$G$13)-1,)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SUM(OFFSET('2018营业费用'!$H65,0,0,1,MONTH(封面!$G$13)))</f>
        <v>0</v>
      </c>
      <c r="K65" s="112">
        <f ca="1">SUM(OFFSET('2019预算营业费用'!$H65,0,0,1,MONTH(封面!$G$13)))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17" t="e">
        <f>IF(#REF!="","",#REF!)</f>
        <v>#REF!</v>
      </c>
      <c r="P65" s="69"/>
      <c r="Q65" s="69"/>
      <c r="R65" s="69"/>
    </row>
    <row r="66" spans="1:18" s="15" customFormat="1" ht="17.25" customHeight="1">
      <c r="A66" s="236"/>
      <c r="B66" s="47" t="s">
        <v>77</v>
      </c>
      <c r="C66" s="48" t="s">
        <v>78</v>
      </c>
      <c r="D66" s="112">
        <f>'2019预算营业费用'!T66</f>
        <v>0</v>
      </c>
      <c r="E66" s="112">
        <f ca="1">OFFSET('2018营业费用'!$H66,0,MONTH(封面!$G$13)-1,)</f>
        <v>0</v>
      </c>
      <c r="F66" s="110">
        <f ca="1">OFFSET('2019预算营业费用'!$H66,0,MONTH(封面!$G$13)-1,)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SUM(OFFSET('2018营业费用'!$H66,0,0,1,MONTH(封面!$G$13)))</f>
        <v>0</v>
      </c>
      <c r="K66" s="112">
        <f ca="1">SUM(OFFSET('2019预算营业费用'!$H66,0,0,1,MONTH(封面!$G$13)))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17" t="e">
        <f>IF(#REF!="","",#REF!)</f>
        <v>#REF!</v>
      </c>
      <c r="P66" s="69"/>
      <c r="Q66" s="69"/>
      <c r="R66" s="69"/>
    </row>
    <row r="67" spans="1:18" s="15" customFormat="1" ht="17.25" customHeight="1">
      <c r="A67" s="236"/>
      <c r="B67" s="47" t="s">
        <v>220</v>
      </c>
      <c r="C67" s="48" t="s">
        <v>79</v>
      </c>
      <c r="D67" s="112">
        <f>'2019预算营业费用'!T67</f>
        <v>0</v>
      </c>
      <c r="E67" s="112">
        <f ca="1">OFFSET('2018营业费用'!$H67,0,MONTH(封面!$G$13)-1,)</f>
        <v>0</v>
      </c>
      <c r="F67" s="110">
        <f ca="1">OFFSET('2019预算营业费用'!$H67,0,MONTH(封面!$G$13)-1,)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SUM(OFFSET('2018营业费用'!$H67,0,0,1,MONTH(封面!$G$13)))</f>
        <v>0</v>
      </c>
      <c r="K67" s="112">
        <f ca="1">SUM(OFFSET('2019预算营业费用'!$H67,0,0,1,MONTH(封面!$G$13)))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17" t="e">
        <f>IF(#REF!="","",#REF!)</f>
        <v>#REF!</v>
      </c>
      <c r="P67" s="69"/>
      <c r="Q67" s="69"/>
      <c r="R67" s="69"/>
    </row>
    <row r="68" spans="1:18" s="15" customFormat="1" ht="17.25" customHeight="1">
      <c r="A68" s="236"/>
      <c r="B68" s="234" t="s">
        <v>80</v>
      </c>
      <c r="C68" s="48" t="s">
        <v>81</v>
      </c>
      <c r="D68" s="112">
        <f>'2019预算营业费用'!T68</f>
        <v>0</v>
      </c>
      <c r="E68" s="112">
        <f ca="1">OFFSET('2018营业费用'!$H68,0,MONTH(封面!$G$13)-1,)</f>
        <v>29100</v>
      </c>
      <c r="F68" s="110">
        <f ca="1">OFFSET('2019预算营业费用'!$H68,0,MONTH(封面!$G$13)-1,)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SUM(OFFSET('2018营业费用'!$H68,0,0,1,MONTH(封面!$G$13)))</f>
        <v>120866</v>
      </c>
      <c r="K68" s="112">
        <f ca="1">SUM(OFFSET('2019预算营业费用'!$H68,0,0,1,MONTH(封面!$G$13)))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17" t="e">
        <f>IF(#REF!="","",#REF!)</f>
        <v>#REF!</v>
      </c>
      <c r="P68" s="69"/>
      <c r="Q68" s="69"/>
      <c r="R68" s="69"/>
    </row>
    <row r="69" spans="1:18" s="15" customFormat="1" ht="17.25" customHeight="1">
      <c r="A69" s="236"/>
      <c r="B69" s="234"/>
      <c r="C69" s="48" t="s">
        <v>82</v>
      </c>
      <c r="D69" s="112">
        <f>'2019预算营业费用'!T69</f>
        <v>0</v>
      </c>
      <c r="E69" s="112">
        <f ca="1">OFFSET('2018营业费用'!$H69,0,MONTH(封面!$G$13)-1,)</f>
        <v>24223.07</v>
      </c>
      <c r="F69" s="110">
        <f ca="1">OFFSET('2019预算营业费用'!$H69,0,MONTH(封面!$G$13)-1,)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SUM(OFFSET('2018营业费用'!$H69,0,0,1,MONTH(封面!$G$13)))</f>
        <v>124378.19</v>
      </c>
      <c r="K69" s="112">
        <f ca="1">SUM(OFFSET('2019预算营业费用'!$H69,0,0,1,MONTH(封面!$G$13)))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17" t="e">
        <f>IF(#REF!="","",#REF!)</f>
        <v>#REF!</v>
      </c>
      <c r="P69" s="69"/>
      <c r="Q69" s="69"/>
      <c r="R69" s="69"/>
    </row>
    <row r="70" spans="1:18" s="15" customFormat="1" ht="17.25" customHeight="1">
      <c r="A70" s="236"/>
      <c r="B70" s="49" t="s">
        <v>83</v>
      </c>
      <c r="C70" s="48" t="s">
        <v>84</v>
      </c>
      <c r="D70" s="112">
        <f>'2019预算营业费用'!T70</f>
        <v>0</v>
      </c>
      <c r="E70" s="112">
        <f ca="1">OFFSET('2018营业费用'!$H70,0,MONTH(封面!$G$13)-1,)</f>
        <v>5093.6899999999996</v>
      </c>
      <c r="F70" s="110">
        <f ca="1">OFFSET('2019预算营业费用'!$H70,0,MONTH(封面!$G$13)-1,)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SUM(OFFSET('2018营业费用'!$H70,0,0,1,MONTH(封面!$G$13)))</f>
        <v>24740.739999999998</v>
      </c>
      <c r="K70" s="112">
        <f ca="1">SUM(OFFSET('2019预算营业费用'!$H70,0,0,1,MONTH(封面!$G$13)))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17" t="e">
        <f>IF(#REF!="","",#REF!)</f>
        <v>#REF!</v>
      </c>
      <c r="P70" s="69"/>
      <c r="Q70" s="69"/>
      <c r="R70" s="69"/>
    </row>
    <row r="71" spans="1:18" s="15" customFormat="1" ht="17.25" customHeight="1">
      <c r="A71" s="236"/>
      <c r="B71" s="49" t="s">
        <v>221</v>
      </c>
      <c r="C71" s="48" t="s">
        <v>85</v>
      </c>
      <c r="D71" s="112">
        <f>'2019预算营业费用'!T71</f>
        <v>0</v>
      </c>
      <c r="E71" s="112">
        <f ca="1">OFFSET('2018营业费用'!$H71,0,MONTH(封面!$G$13)-1,)</f>
        <v>0</v>
      </c>
      <c r="F71" s="110">
        <f ca="1">OFFSET('2019预算营业费用'!$H71,0,MONTH(封面!$G$13)-1,)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SUM(OFFSET('2018营业费用'!$H71,0,0,1,MONTH(封面!$G$13)))</f>
        <v>235</v>
      </c>
      <c r="K71" s="112">
        <f ca="1">SUM(OFFSET('2019预算营业费用'!$H71,0,0,1,MONTH(封面!$G$13)))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17" t="e">
        <f>IF(#REF!="","",#REF!)</f>
        <v>#REF!</v>
      </c>
      <c r="P71" s="69"/>
      <c r="Q71" s="69"/>
      <c r="R71" s="69"/>
    </row>
    <row r="72" spans="1:18" s="15" customFormat="1" ht="17.25" customHeight="1">
      <c r="A72" s="236"/>
      <c r="B72" s="49" t="s">
        <v>222</v>
      </c>
      <c r="C72" s="48" t="s">
        <v>86</v>
      </c>
      <c r="D72" s="112">
        <f>'2019预算营业费用'!T72</f>
        <v>0</v>
      </c>
      <c r="E72" s="112">
        <f ca="1">OFFSET('2018营业费用'!$H72,0,MONTH(封面!$G$13)-1,)</f>
        <v>0</v>
      </c>
      <c r="F72" s="110">
        <f ca="1">OFFSET('2019预算营业费用'!$H72,0,MONTH(封面!$G$13)-1,)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SUM(OFFSET('2018营业费用'!$H72,0,0,1,MONTH(封面!$G$13)))</f>
        <v>0</v>
      </c>
      <c r="K72" s="112">
        <f ca="1">SUM(OFFSET('2019预算营业费用'!$H72,0,0,1,MONTH(封面!$G$13)))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17" t="e">
        <f>IF(#REF!="","",#REF!)</f>
        <v>#REF!</v>
      </c>
      <c r="P72" s="69"/>
      <c r="Q72" s="69"/>
      <c r="R72" s="69"/>
    </row>
    <row r="73" spans="1:18" s="15" customFormat="1" ht="17.25" customHeight="1">
      <c r="A73" s="236"/>
      <c r="B73" s="234" t="s">
        <v>87</v>
      </c>
      <c r="C73" s="48" t="s">
        <v>88</v>
      </c>
      <c r="D73" s="112">
        <f>'2019预算营业费用'!T73</f>
        <v>0</v>
      </c>
      <c r="E73" s="112">
        <f ca="1">OFFSET('2018营业费用'!$H73,0,MONTH(封面!$G$13)-1,)</f>
        <v>0</v>
      </c>
      <c r="F73" s="110">
        <f ca="1">OFFSET('2019预算营业费用'!$H73,0,MONTH(封面!$G$13)-1,)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SUM(OFFSET('2018营业费用'!$H73,0,0,1,MONTH(封面!$G$13)))</f>
        <v>0</v>
      </c>
      <c r="K73" s="112">
        <f ca="1">SUM(OFFSET('2019预算营业费用'!$H73,0,0,1,MONTH(封面!$G$13)))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17" t="e">
        <f>IF(#REF!="","",#REF!)</f>
        <v>#REF!</v>
      </c>
      <c r="P73" s="69"/>
      <c r="Q73" s="69"/>
      <c r="R73" s="69"/>
    </row>
    <row r="74" spans="1:18" s="15" customFormat="1" ht="17.25" customHeight="1">
      <c r="A74" s="236"/>
      <c r="B74" s="234"/>
      <c r="C74" s="50" t="s">
        <v>89</v>
      </c>
      <c r="D74" s="112">
        <f>'2019预算营业费用'!T74</f>
        <v>0</v>
      </c>
      <c r="E74" s="112">
        <f ca="1">OFFSET('2018营业费用'!$H74,0,MONTH(封面!$G$13)-1,)</f>
        <v>4086</v>
      </c>
      <c r="F74" s="110">
        <f ca="1">OFFSET('2019预算营业费用'!$H74,0,MONTH(封面!$G$13)-1,)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SUM(OFFSET('2018营业费用'!$H74,0,0,1,MONTH(封面!$G$13)))</f>
        <v>11462.82</v>
      </c>
      <c r="K74" s="112">
        <f ca="1">SUM(OFFSET('2019预算营业费用'!$H74,0,0,1,MONTH(封面!$G$13)))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17" t="e">
        <f>IF(#REF!="","",#REF!)</f>
        <v>#REF!</v>
      </c>
      <c r="P74" s="69"/>
      <c r="Q74" s="69"/>
      <c r="R74" s="69"/>
    </row>
    <row r="75" spans="1:18" s="15" customFormat="1" ht="17.25" customHeight="1">
      <c r="A75" s="236"/>
      <c r="B75" s="49" t="s">
        <v>90</v>
      </c>
      <c r="C75" s="48" t="s">
        <v>91</v>
      </c>
      <c r="D75" s="112">
        <f>'2019预算营业费用'!T75</f>
        <v>0</v>
      </c>
      <c r="E75" s="112">
        <f ca="1">OFFSET('2018营业费用'!$H75,0,MONTH(封面!$G$13)-1,)</f>
        <v>0</v>
      </c>
      <c r="F75" s="110">
        <f ca="1">OFFSET('2019预算营业费用'!$H75,0,MONTH(封面!$G$13)-1,)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SUM(OFFSET('2018营业费用'!$H75,0,0,1,MONTH(封面!$G$13)))</f>
        <v>0</v>
      </c>
      <c r="K75" s="112">
        <f ca="1">SUM(OFFSET('2019预算营业费用'!$H75,0,0,1,MONTH(封面!$G$13)))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17" t="e">
        <f>IF(#REF!="","",#REF!)</f>
        <v>#REF!</v>
      </c>
      <c r="P75" s="69"/>
      <c r="Q75" s="69"/>
      <c r="R75" s="69"/>
    </row>
    <row r="76" spans="1:18" s="15" customFormat="1" ht="17.25" customHeight="1">
      <c r="A76" s="237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OFFSET('2018营业费用'!$H76,0,MONTH(封面!$G$13)-1,)</f>
        <v>0</v>
      </c>
      <c r="F76" s="110">
        <f ca="1">OFFSET('2019预算营业费用'!$H76,0,MONTH(封面!$G$13)-1,)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SUM(OFFSET('2018营业费用'!$H76,0,0,1,MONTH(封面!$G$13)))</f>
        <v>0</v>
      </c>
      <c r="K76" s="112">
        <f ca="1">SUM(OFFSET('2019预算营业费用'!$H76,0,0,1,MONTH(封面!$G$13)))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17" t="e">
        <f>IF(#REF!="","",#REF!)</f>
        <v>#REF!</v>
      </c>
      <c r="P76" s="69"/>
      <c r="Q76" s="69"/>
      <c r="R76" s="69"/>
    </row>
    <row r="77" spans="1:18" s="15" customFormat="1" ht="17.25" customHeight="1">
      <c r="A77" s="237"/>
      <c r="B77" s="231" t="s">
        <v>94</v>
      </c>
      <c r="C77" s="48" t="s">
        <v>95</v>
      </c>
      <c r="D77" s="112">
        <f>'2019预算营业费用'!T77</f>
        <v>0</v>
      </c>
      <c r="E77" s="112">
        <f ca="1">OFFSET('2018营业费用'!$H77,0,MONTH(封面!$G$13)-1,)</f>
        <v>0</v>
      </c>
      <c r="F77" s="110">
        <f ca="1">OFFSET('2019预算营业费用'!$H77,0,MONTH(封面!$G$13)-1,)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SUM(OFFSET('2018营业费用'!$H77,0,0,1,MONTH(封面!$G$13)))</f>
        <v>0</v>
      </c>
      <c r="K77" s="112">
        <f ca="1">SUM(OFFSET('2019预算营业费用'!$H77,0,0,1,MONTH(封面!$G$13)))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17" t="e">
        <f>IF(#REF!="","",#REF!)</f>
        <v>#REF!</v>
      </c>
      <c r="P77" s="69"/>
      <c r="Q77" s="69"/>
      <c r="R77" s="69"/>
    </row>
    <row r="78" spans="1:18" s="15" customFormat="1" ht="17.25" customHeight="1">
      <c r="A78" s="237"/>
      <c r="B78" s="231"/>
      <c r="C78" s="50" t="s">
        <v>96</v>
      </c>
      <c r="D78" s="112">
        <f>'2019预算营业费用'!T78</f>
        <v>0</v>
      </c>
      <c r="E78" s="112">
        <f ca="1">OFFSET('2018营业费用'!$H78,0,MONTH(封面!$G$13)-1,)</f>
        <v>0</v>
      </c>
      <c r="F78" s="110">
        <f ca="1">OFFSET('2019预算营业费用'!$H78,0,MONTH(封面!$G$13)-1,)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SUM(OFFSET('2018营业费用'!$H78,0,0,1,MONTH(封面!$G$13)))</f>
        <v>0</v>
      </c>
      <c r="K78" s="112">
        <f ca="1">SUM(OFFSET('2019预算营业费用'!$H78,0,0,1,MONTH(封面!$G$13)))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17" t="e">
        <f>IF(#REF!="","",#REF!)</f>
        <v>#REF!</v>
      </c>
      <c r="P78" s="69"/>
      <c r="Q78" s="69"/>
      <c r="R78" s="69"/>
    </row>
    <row r="79" spans="1:18" s="15" customFormat="1" ht="17.25" customHeight="1">
      <c r="A79" s="237"/>
      <c r="B79" s="46" t="s">
        <v>224</v>
      </c>
      <c r="C79" s="48" t="s">
        <v>97</v>
      </c>
      <c r="D79" s="112">
        <f>'2019预算营业费用'!T79</f>
        <v>0</v>
      </c>
      <c r="E79" s="112">
        <f ca="1">OFFSET('2018营业费用'!$H79,0,MONTH(封面!$G$13)-1,)</f>
        <v>0</v>
      </c>
      <c r="F79" s="110">
        <f ca="1">OFFSET('2019预算营业费用'!$H79,0,MONTH(封面!$G$13)-1,)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SUM(OFFSET('2018营业费用'!$H79,0,0,1,MONTH(封面!$G$13)))</f>
        <v>0</v>
      </c>
      <c r="K79" s="112">
        <f ca="1">SUM(OFFSET('2019预算营业费用'!$H79,0,0,1,MONTH(封面!$G$13)))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17" t="e">
        <f>IF(#REF!="","",#REF!)</f>
        <v>#REF!</v>
      </c>
      <c r="P79" s="69"/>
      <c r="Q79" s="69"/>
      <c r="R79" s="69"/>
    </row>
    <row r="80" spans="1:18" s="15" customFormat="1" ht="17.25" customHeight="1">
      <c r="A80" s="230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OFFSET('2018营业费用'!$H80,0,MONTH(封面!$G$13)-1,)</f>
        <v>0</v>
      </c>
      <c r="F80" s="110">
        <f ca="1">OFFSET('2019预算营业费用'!$H80,0,MONTH(封面!$G$13)-1,)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SUM(OFFSET('2018营业费用'!$H80,0,0,1,MONTH(封面!$G$13)))</f>
        <v>0</v>
      </c>
      <c r="K80" s="112">
        <f ca="1">SUM(OFFSET('2019预算营业费用'!$H80,0,0,1,MONTH(封面!$G$13)))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17" t="e">
        <f>IF(#REF!="","",#REF!)</f>
        <v>#REF!</v>
      </c>
      <c r="P80" s="69"/>
      <c r="Q80" s="69"/>
      <c r="R80" s="69"/>
    </row>
    <row r="81" spans="1:18" s="15" customFormat="1" ht="17.25" customHeight="1">
      <c r="A81" s="230"/>
      <c r="B81" s="46" t="s">
        <v>225</v>
      </c>
      <c r="C81" s="45" t="s">
        <v>101</v>
      </c>
      <c r="D81" s="112">
        <f>'2019预算营业费用'!T81</f>
        <v>0</v>
      </c>
      <c r="E81" s="112">
        <f ca="1">OFFSET('2018营业费用'!$H81,0,MONTH(封面!$G$13)-1,)</f>
        <v>0</v>
      </c>
      <c r="F81" s="110">
        <f ca="1">OFFSET('2019预算营业费用'!$H81,0,MONTH(封面!$G$13)-1,)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SUM(OFFSET('2018营业费用'!$H81,0,0,1,MONTH(封面!$G$13)))</f>
        <v>0</v>
      </c>
      <c r="K81" s="112">
        <f ca="1">SUM(OFFSET('2019预算营业费用'!$H81,0,0,1,MONTH(封面!$G$13)))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17" t="e">
        <f>IF(#REF!="","",#REF!)</f>
        <v>#REF!</v>
      </c>
      <c r="P81" s="69"/>
      <c r="Q81" s="69"/>
      <c r="R81" s="69"/>
    </row>
    <row r="82" spans="1:18" s="15" customFormat="1" ht="17.25" customHeight="1">
      <c r="A82" s="230"/>
      <c r="B82" s="231" t="s">
        <v>102</v>
      </c>
      <c r="C82" s="45" t="s">
        <v>103</v>
      </c>
      <c r="D82" s="112">
        <f>'2019预算营业费用'!T82</f>
        <v>0</v>
      </c>
      <c r="E82" s="112">
        <f ca="1">OFFSET('2018营业费用'!$H82,0,MONTH(封面!$G$13)-1,)</f>
        <v>0</v>
      </c>
      <c r="F82" s="110">
        <f ca="1">OFFSET('2019预算营业费用'!$H82,0,MONTH(封面!$G$13)-1,)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SUM(OFFSET('2018营业费用'!$H82,0,0,1,MONTH(封面!$G$13)))</f>
        <v>0</v>
      </c>
      <c r="K82" s="112">
        <f ca="1">SUM(OFFSET('2019预算营业费用'!$H82,0,0,1,MONTH(封面!$G$13)))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17" t="e">
        <f>IF(#REF!="","",#REF!)</f>
        <v>#REF!</v>
      </c>
      <c r="P82" s="69"/>
      <c r="Q82" s="69"/>
      <c r="R82" s="69"/>
    </row>
    <row r="83" spans="1:18" s="15" customFormat="1" ht="17.25" customHeight="1">
      <c r="A83" s="230"/>
      <c r="B83" s="231"/>
      <c r="C83" s="45" t="s">
        <v>104</v>
      </c>
      <c r="D83" s="112">
        <f>'2019预算营业费用'!T83</f>
        <v>0</v>
      </c>
      <c r="E83" s="112">
        <f ca="1">OFFSET('2018营业费用'!$H83,0,MONTH(封面!$G$13)-1,)</f>
        <v>0</v>
      </c>
      <c r="F83" s="110">
        <f ca="1">OFFSET('2019预算营业费用'!$H83,0,MONTH(封面!$G$13)-1,)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SUM(OFFSET('2018营业费用'!$H83,0,0,1,MONTH(封面!$G$13)))</f>
        <v>0</v>
      </c>
      <c r="K83" s="112">
        <f ca="1">SUM(OFFSET('2019预算营业费用'!$H83,0,0,1,MONTH(封面!$G$13)))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17" t="e">
        <f>IF(#REF!="","",#REF!)</f>
        <v>#REF!</v>
      </c>
      <c r="P83" s="69"/>
      <c r="Q83" s="69"/>
      <c r="R83" s="69"/>
    </row>
    <row r="84" spans="1:18" s="15" customFormat="1" ht="17.25" customHeight="1">
      <c r="A84" s="230"/>
      <c r="B84" s="231"/>
      <c r="C84" s="45" t="s">
        <v>105</v>
      </c>
      <c r="D84" s="112">
        <f>'2019预算营业费用'!T84</f>
        <v>0</v>
      </c>
      <c r="E84" s="112">
        <f ca="1">OFFSET('2018营业费用'!$H84,0,MONTH(封面!$G$13)-1,)</f>
        <v>0</v>
      </c>
      <c r="F84" s="110">
        <f ca="1">OFFSET('2019预算营业费用'!$H84,0,MONTH(封面!$G$13)-1,)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SUM(OFFSET('2018营业费用'!$H84,0,0,1,MONTH(封面!$G$13)))</f>
        <v>0</v>
      </c>
      <c r="K84" s="112">
        <f ca="1">SUM(OFFSET('2019预算营业费用'!$H84,0,0,1,MONTH(封面!$G$13)))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17" t="e">
        <f>IF(#REF!="","",#REF!)</f>
        <v>#REF!</v>
      </c>
      <c r="P84" s="69"/>
      <c r="Q84" s="69"/>
      <c r="R84" s="69"/>
    </row>
    <row r="85" spans="1:18" s="15" customFormat="1" ht="17.25" customHeight="1">
      <c r="A85" s="230"/>
      <c r="B85" s="46" t="s">
        <v>106</v>
      </c>
      <c r="C85" s="48" t="s">
        <v>107</v>
      </c>
      <c r="D85" s="112">
        <f>'2019预算营业费用'!T85</f>
        <v>0</v>
      </c>
      <c r="E85" s="112">
        <f ca="1">OFFSET('2018营业费用'!$H85,0,MONTH(封面!$G$13)-1,)</f>
        <v>0</v>
      </c>
      <c r="F85" s="110">
        <f ca="1">OFFSET('2019预算营业费用'!$H85,0,MONTH(封面!$G$13)-1,)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SUM(OFFSET('2018营业费用'!$H85,0,0,1,MONTH(封面!$G$13)))</f>
        <v>0</v>
      </c>
      <c r="K85" s="112">
        <f ca="1">SUM(OFFSET('2019预算营业费用'!$H85,0,0,1,MONTH(封面!$G$13)))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17" t="e">
        <f>IF(#REF!="","",#REF!)</f>
        <v>#REF!</v>
      </c>
      <c r="P85" s="69"/>
      <c r="Q85" s="69"/>
      <c r="R85" s="69"/>
    </row>
    <row r="86" spans="1:18" s="15" customFormat="1" ht="17.25" customHeight="1">
      <c r="A86" s="225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OFFSET('2018营业费用'!$H86,0,MONTH(封面!$G$13)-1,)</f>
        <v>0</v>
      </c>
      <c r="F86" s="110">
        <f ca="1">OFFSET('2019预算营业费用'!$H86,0,MONTH(封面!$G$13)-1,)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SUM(OFFSET('2018营业费用'!$H86,0,0,1,MONTH(封面!$G$13)))</f>
        <v>0</v>
      </c>
      <c r="K86" s="112">
        <f ca="1">SUM(OFFSET('2019预算营业费用'!$H86,0,0,1,MONTH(封面!$G$13)))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17" t="e">
        <f>IF(#REF!="","",#REF!)</f>
        <v>#REF!</v>
      </c>
      <c r="P86" s="69"/>
      <c r="Q86" s="69"/>
      <c r="R86" s="69"/>
    </row>
    <row r="87" spans="1:18" s="15" customFormat="1" ht="17.25" customHeight="1">
      <c r="A87" s="225"/>
      <c r="B87" s="46" t="s">
        <v>111</v>
      </c>
      <c r="C87" s="48" t="s">
        <v>112</v>
      </c>
      <c r="D87" s="112">
        <f>'2019预算营业费用'!T87</f>
        <v>0</v>
      </c>
      <c r="E87" s="112">
        <f ca="1">OFFSET('2018营业费用'!$H87,0,MONTH(封面!$G$13)-1,)</f>
        <v>0</v>
      </c>
      <c r="F87" s="110">
        <f ca="1">OFFSET('2019预算营业费用'!$H87,0,MONTH(封面!$G$13)-1,)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SUM(OFFSET('2018营业费用'!$H87,0,0,1,MONTH(封面!$G$13)))</f>
        <v>0</v>
      </c>
      <c r="K87" s="112">
        <f ca="1">SUM(OFFSET('2019预算营业费用'!$H87,0,0,1,MONTH(封面!$G$13)))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17" t="e">
        <f>IF(#REF!="","",#REF!)</f>
        <v>#REF!</v>
      </c>
      <c r="P87" s="69"/>
      <c r="Q87" s="69"/>
      <c r="R87" s="69"/>
    </row>
    <row r="88" spans="1:18" s="15" customFormat="1" ht="17.25" customHeight="1">
      <c r="A88" s="225"/>
      <c r="B88" s="46" t="s">
        <v>113</v>
      </c>
      <c r="C88" s="48" t="s">
        <v>114</v>
      </c>
      <c r="D88" s="112">
        <f>'2019预算营业费用'!T88</f>
        <v>0</v>
      </c>
      <c r="E88" s="112">
        <f ca="1">OFFSET('2018营业费用'!$H88,0,MONTH(封面!$G$13)-1,)</f>
        <v>0</v>
      </c>
      <c r="F88" s="110">
        <f ca="1">OFFSET('2019预算营业费用'!$H88,0,MONTH(封面!$G$13)-1,)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SUM(OFFSET('2018营业费用'!$H88,0,0,1,MONTH(封面!$G$13)))</f>
        <v>0</v>
      </c>
      <c r="K88" s="112">
        <f ca="1">SUM(OFFSET('2019预算营业费用'!$H88,0,0,1,MONTH(封面!$G$13)))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17" t="e">
        <f>IF(#REF!="","",#REF!)</f>
        <v>#REF!</v>
      </c>
      <c r="P88" s="69"/>
      <c r="Q88" s="69"/>
      <c r="R88" s="69"/>
    </row>
    <row r="89" spans="1:18" s="15" customFormat="1" ht="17.25" customHeight="1">
      <c r="A89" s="225"/>
      <c r="B89" s="46" t="s">
        <v>226</v>
      </c>
      <c r="C89" s="48" t="s">
        <v>115</v>
      </c>
      <c r="D89" s="112">
        <f>'2019预算营业费用'!T89</f>
        <v>0</v>
      </c>
      <c r="E89" s="112">
        <f ca="1">OFFSET('2018营业费用'!$H89,0,MONTH(封面!$G$13)-1,)</f>
        <v>0</v>
      </c>
      <c r="F89" s="110">
        <f ca="1">OFFSET('2019预算营业费用'!$H89,0,MONTH(封面!$G$13)-1,)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SUM(OFFSET('2018营业费用'!$H89,0,0,1,MONTH(封面!$G$13)))</f>
        <v>0</v>
      </c>
      <c r="K89" s="112">
        <f ca="1">SUM(OFFSET('2019预算营业费用'!$H89,0,0,1,MONTH(封面!$G$13)))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17" t="e">
        <f>IF(#REF!="","",#REF!)</f>
        <v>#REF!</v>
      </c>
      <c r="P89" s="69"/>
      <c r="Q89" s="69"/>
      <c r="R89" s="69"/>
    </row>
    <row r="90" spans="1:18" s="15" customFormat="1" ht="17.25" customHeight="1">
      <c r="A90" s="226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OFFSET('2018营业费用'!$H90,0,MONTH(封面!$G$13)-1,)</f>
        <v>0</v>
      </c>
      <c r="F90" s="110">
        <f ca="1">OFFSET('2019预算营业费用'!$H90,0,MONTH(封面!$G$13)-1,)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SUM(OFFSET('2018营业费用'!$H90,0,0,1,MONTH(封面!$G$13)))</f>
        <v>0</v>
      </c>
      <c r="K90" s="112">
        <f ca="1">SUM(OFFSET('2019预算营业费用'!$H90,0,0,1,MONTH(封面!$G$13)))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17" t="e">
        <f>IF(#REF!="","",#REF!)</f>
        <v>#REF!</v>
      </c>
      <c r="P90" s="69"/>
      <c r="Q90" s="69"/>
      <c r="R90" s="69"/>
    </row>
    <row r="91" spans="1:18" s="15" customFormat="1" ht="17.25" customHeight="1">
      <c r="A91" s="226"/>
      <c r="B91" s="46" t="s">
        <v>228</v>
      </c>
      <c r="C91" s="48" t="s">
        <v>437</v>
      </c>
      <c r="D91" s="112">
        <f>'2019预算营业费用'!T91</f>
        <v>0</v>
      </c>
      <c r="E91" s="112">
        <f ca="1">OFFSET('2018营业费用'!$H91,0,MONTH(封面!$G$13)-1,)</f>
        <v>0</v>
      </c>
      <c r="F91" s="110">
        <f ca="1">OFFSET('2019预算营业费用'!$H91,0,MONTH(封面!$G$13)-1,)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SUM(OFFSET('2018营业费用'!$H91,0,0,1,MONTH(封面!$G$13)))</f>
        <v>0</v>
      </c>
      <c r="K91" s="112">
        <f ca="1">SUM(OFFSET('2019预算营业费用'!$H91,0,0,1,MONTH(封面!$G$13)))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17" t="e">
        <f>IF(#REF!="","",#REF!)</f>
        <v>#REF!</v>
      </c>
      <c r="P91" s="69"/>
      <c r="Q91" s="69"/>
      <c r="R91" s="69"/>
    </row>
    <row r="92" spans="1:18" s="15" customFormat="1" ht="17.25" customHeight="1">
      <c r="A92" s="226"/>
      <c r="B92" s="46" t="s">
        <v>118</v>
      </c>
      <c r="C92" s="48" t="s">
        <v>16</v>
      </c>
      <c r="D92" s="112">
        <f>'2019预算营业费用'!T92</f>
        <v>0</v>
      </c>
      <c r="E92" s="112">
        <f ca="1">OFFSET('2018营业费用'!$H92,0,MONTH(封面!$G$13)-1,)</f>
        <v>200</v>
      </c>
      <c r="F92" s="110">
        <f ca="1">OFFSET('2019预算营业费用'!$H92,0,MONTH(封面!$G$13)-1,)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SUM(OFFSET('2018营业费用'!$H92,0,0,1,MONTH(封面!$G$13)))</f>
        <v>200</v>
      </c>
      <c r="K92" s="112">
        <f ca="1">SUM(OFFSET('2019预算营业费用'!$H92,0,0,1,MONTH(封面!$G$13)))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17" t="e">
        <f>IF(#REF!="","",#REF!)</f>
        <v>#REF!</v>
      </c>
      <c r="P92" s="69"/>
      <c r="Q92" s="69"/>
      <c r="R92" s="69"/>
    </row>
    <row r="93" spans="1:18" s="31" customFormat="1" ht="15" customHeight="1">
      <c r="A93" s="263" t="s">
        <v>119</v>
      </c>
      <c r="B93" s="263"/>
      <c r="C93" s="263"/>
      <c r="D93" s="111">
        <f>SUM(D6:D92)</f>
        <v>0</v>
      </c>
      <c r="E93" s="111">
        <f t="shared" ref="E93:L93" ca="1" si="10">SUM(E6:E92)</f>
        <v>346425.26</v>
      </c>
      <c r="F93" s="111">
        <f t="shared" ca="1" si="10"/>
        <v>0</v>
      </c>
      <c r="G93" s="111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1289069.8500000001</v>
      </c>
      <c r="K93" s="111">
        <f t="shared" ca="1" si="10"/>
        <v>0</v>
      </c>
      <c r="L93" s="111" t="e">
        <f t="shared" ca="1" si="10"/>
        <v>#REF!</v>
      </c>
      <c r="M93" s="111" t="e">
        <f ca="1">SUM(M6:M92)</f>
        <v>#REF!</v>
      </c>
      <c r="N93" s="111" t="e">
        <f ca="1">SUM(N6:N92)</f>
        <v>#REF!</v>
      </c>
      <c r="O93" s="17" t="e">
        <f>IF(#REF!="","",#REF!)</f>
        <v>#REF!</v>
      </c>
      <c r="P93" s="69"/>
      <c r="Q93" s="69"/>
      <c r="R93" s="69"/>
    </row>
    <row r="94" spans="1:18" s="32" customFormat="1" ht="15" customHeight="1">
      <c r="A94" s="222" t="s">
        <v>135</v>
      </c>
      <c r="B94" s="223"/>
      <c r="C94" s="224"/>
      <c r="D94" s="111"/>
      <c r="E94" s="112">
        <f ca="1">OFFSET('2018营业费用'!$H94,0,MONTH(封面!$G$13)-1,)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104" ca="1" si="11">G94-E94</f>
        <v>#REF!</v>
      </c>
      <c r="I94" s="112"/>
      <c r="J94" s="112">
        <f ca="1">SUM(OFFSET('2018营业费用'!$H94,0,0,1,MONTH(封面!$G$13)))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104" ca="1" si="12">L94-J94</f>
        <v>#REF!</v>
      </c>
      <c r="N94" s="112"/>
      <c r="O94" s="17" t="e">
        <f>IF(#REF!="","",#REF!)</f>
        <v>#REF!</v>
      </c>
      <c r="P94" s="69"/>
      <c r="Q94" s="69"/>
      <c r="R94" s="69"/>
    </row>
    <row r="95" spans="1:18" s="32" customFormat="1" ht="15" customHeight="1">
      <c r="A95" s="51"/>
      <c r="B95" s="87" t="s">
        <v>255</v>
      </c>
      <c r="C95" s="52"/>
      <c r="D95" s="111"/>
      <c r="E95" s="112">
        <f ca="1">OFFSET('2018营业费用'!$H95,0,MONTH(封面!$G$13)-1,)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1"/>
        <v>#REF!</v>
      </c>
      <c r="I95" s="112"/>
      <c r="J95" s="112">
        <f ca="1">SUM(OFFSET('2018营业费用'!$H95,0,0,1,MONTH(封面!$G$13)))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2"/>
        <v>#REF!</v>
      </c>
      <c r="N95" s="112"/>
      <c r="O95" s="17" t="e">
        <f>IF(#REF!="","",#REF!)</f>
        <v>#REF!</v>
      </c>
      <c r="P95" s="69"/>
      <c r="Q95" s="69"/>
      <c r="R95" s="69"/>
    </row>
    <row r="96" spans="1:18" s="32" customFormat="1" ht="15" customHeight="1">
      <c r="A96" s="222" t="s">
        <v>136</v>
      </c>
      <c r="B96" s="223"/>
      <c r="C96" s="224"/>
      <c r="D96" s="111"/>
      <c r="E96" s="112">
        <f ca="1">OFFSET('2018营业费用'!$H96,0,MONTH(封面!$G$13)-1,)</f>
        <v>0</v>
      </c>
      <c r="F96" s="110"/>
      <c r="G96" s="110" t="e">
        <f ca="1">OFFSET(#REF!,0,MONTH(封面!$G$13)-1,)</f>
        <v>#REF!</v>
      </c>
      <c r="H96" s="112" t="e">
        <f t="shared" ca="1" si="11"/>
        <v>#REF!</v>
      </c>
      <c r="I96" s="112"/>
      <c r="J96" s="112">
        <f ca="1">SUM(OFFSET('2018营业费用'!$H96,0,0,1,MONTH(封面!$G$13)))</f>
        <v>0</v>
      </c>
      <c r="K96" s="112"/>
      <c r="L96" s="112" t="e">
        <f ca="1">SUM(OFFSET(#REF!,0,0,1,MONTH(封面!$G$13)))</f>
        <v>#REF!</v>
      </c>
      <c r="M96" s="112" t="e">
        <f t="shared" ca="1" si="12"/>
        <v>#REF!</v>
      </c>
      <c r="N96" s="112"/>
      <c r="O96" s="17" t="e">
        <f>IF(#REF!="","",#REF!)</f>
        <v>#REF!</v>
      </c>
      <c r="P96" s="69"/>
      <c r="Q96" s="69"/>
      <c r="R96" s="69"/>
    </row>
    <row r="97" spans="1:18" s="32" customFormat="1" ht="15" customHeight="1">
      <c r="A97" s="51"/>
      <c r="B97" s="87" t="s">
        <v>255</v>
      </c>
      <c r="C97" s="52"/>
      <c r="D97" s="111"/>
      <c r="E97" s="112">
        <f ca="1">OFFSET('2018营业费用'!$H97,0,MONTH(封面!$G$13)-1,)</f>
        <v>0</v>
      </c>
      <c r="F97" s="110"/>
      <c r="G97" s="110" t="e">
        <f ca="1">OFFSET(#REF!,0,MONTH(封面!$G$13)-1,)</f>
        <v>#REF!</v>
      </c>
      <c r="H97" s="112" t="e">
        <f t="shared" ca="1" si="11"/>
        <v>#REF!</v>
      </c>
      <c r="I97" s="112"/>
      <c r="J97" s="112">
        <f ca="1">SUM(OFFSET('2018营业费用'!$H97,0,0,1,MONTH(封面!$G$13)))</f>
        <v>0</v>
      </c>
      <c r="K97" s="112"/>
      <c r="L97" s="112" t="e">
        <f ca="1">SUM(OFFSET(#REF!,0,0,1,MONTH(封面!$G$13)))</f>
        <v>#REF!</v>
      </c>
      <c r="M97" s="112" t="e">
        <f t="shared" ca="1" si="12"/>
        <v>#REF!</v>
      </c>
      <c r="N97" s="112"/>
      <c r="O97" s="17" t="e">
        <f>IF(#REF!="","",#REF!)</f>
        <v>#REF!</v>
      </c>
      <c r="P97" s="69"/>
      <c r="Q97" s="69"/>
      <c r="R97" s="69"/>
    </row>
    <row r="98" spans="1:18" s="32" customFormat="1" ht="15" customHeight="1">
      <c r="A98" s="222" t="s">
        <v>444</v>
      </c>
      <c r="B98" s="223"/>
      <c r="C98" s="224"/>
      <c r="D98" s="111"/>
      <c r="E98" s="112">
        <f ca="1">OFFSET('2018营业费用'!$H98,0,MONTH(封面!$G$13)-1,)</f>
        <v>0</v>
      </c>
      <c r="F98" s="110"/>
      <c r="G98" s="110" t="e">
        <f ca="1">OFFSET(#REF!,0,MONTH(封面!$G$13)-1,)</f>
        <v>#REF!</v>
      </c>
      <c r="H98" s="112" t="e">
        <f t="shared" ca="1" si="11"/>
        <v>#REF!</v>
      </c>
      <c r="I98" s="112"/>
      <c r="J98" s="112">
        <f ca="1">SUM(OFFSET('2018营业费用'!$H98,0,0,1,MONTH(封面!$G$13)))</f>
        <v>0</v>
      </c>
      <c r="K98" s="112"/>
      <c r="L98" s="112" t="e">
        <f ca="1">SUM(OFFSET(#REF!,0,0,1,MONTH(封面!$G$13)))</f>
        <v>#REF!</v>
      </c>
      <c r="M98" s="112" t="e">
        <f t="shared" ca="1" si="12"/>
        <v>#REF!</v>
      </c>
      <c r="N98" s="112"/>
      <c r="O98" s="17" t="e">
        <f>IF(#REF!="","",#REF!)</f>
        <v>#REF!</v>
      </c>
      <c r="P98" s="69"/>
      <c r="Q98" s="69"/>
      <c r="R98" s="69"/>
    </row>
    <row r="99" spans="1:18" s="32" customFormat="1" ht="15" customHeight="1">
      <c r="A99" s="123"/>
      <c r="B99" s="87" t="s">
        <v>445</v>
      </c>
      <c r="C99" s="124"/>
      <c r="D99" s="111"/>
      <c r="E99" s="112">
        <f ca="1">OFFSET('2018营业费用'!$H99,0,MONTH(封面!$G$13)-1,)</f>
        <v>0</v>
      </c>
      <c r="F99" s="110"/>
      <c r="G99" s="110" t="e">
        <f ca="1">OFFSET(#REF!,0,MONTH(封面!$G$13)-1,)</f>
        <v>#REF!</v>
      </c>
      <c r="H99" s="112" t="e">
        <f t="shared" ca="1" si="11"/>
        <v>#REF!</v>
      </c>
      <c r="I99" s="112"/>
      <c r="J99" s="112">
        <f ca="1">SUM(OFFSET('2018营业费用'!$H99,0,0,1,MONTH(封面!$G$13)))</f>
        <v>0</v>
      </c>
      <c r="K99" s="112"/>
      <c r="L99" s="112" t="e">
        <f ca="1">SUM(OFFSET(#REF!,0,0,1,MONTH(封面!$G$13)))</f>
        <v>#REF!</v>
      </c>
      <c r="M99" s="112" t="e">
        <f t="shared" ca="1" si="12"/>
        <v>#REF!</v>
      </c>
      <c r="N99" s="112"/>
      <c r="O99" s="17" t="e">
        <f>IF(#REF!="","",#REF!)</f>
        <v>#REF!</v>
      </c>
      <c r="P99" s="69"/>
      <c r="Q99" s="69"/>
      <c r="R99" s="69"/>
    </row>
    <row r="100" spans="1:18" s="32" customFormat="1" ht="15" customHeight="1">
      <c r="A100" s="222" t="s">
        <v>446</v>
      </c>
      <c r="B100" s="223"/>
      <c r="C100" s="224"/>
      <c r="D100" s="111"/>
      <c r="E100" s="112">
        <f ca="1">OFFSET('2018营业费用'!$H100,0,MONTH(封面!$G$13)-1,)</f>
        <v>0</v>
      </c>
      <c r="F100" s="110"/>
      <c r="G100" s="110" t="e">
        <f ca="1">OFFSET(#REF!,0,MONTH(封面!$G$13)-1,)</f>
        <v>#REF!</v>
      </c>
      <c r="H100" s="112" t="e">
        <f t="shared" ref="H100:H101" ca="1" si="13">G100-E100</f>
        <v>#REF!</v>
      </c>
      <c r="I100" s="112"/>
      <c r="J100" s="112">
        <f ca="1">SUM(OFFSET('2018营业费用'!$H100,0,0,1,MONTH(封面!$G$13)))</f>
        <v>0</v>
      </c>
      <c r="K100" s="112"/>
      <c r="L100" s="112" t="e">
        <f ca="1">SUM(OFFSET(#REF!,0,0,1,MONTH(封面!$G$13)))</f>
        <v>#REF!</v>
      </c>
      <c r="M100" s="112" t="e">
        <f t="shared" ref="M100:M101" ca="1" si="14">L100-J100</f>
        <v>#REF!</v>
      </c>
      <c r="N100" s="112"/>
      <c r="O100" s="17" t="e">
        <f>IF(#REF!="","",#REF!)</f>
        <v>#REF!</v>
      </c>
      <c r="P100" s="69"/>
      <c r="Q100" s="69"/>
      <c r="R100" s="69"/>
    </row>
    <row r="101" spans="1:18" s="32" customFormat="1" ht="15" customHeight="1">
      <c r="A101" s="123"/>
      <c r="B101" s="87" t="s">
        <v>445</v>
      </c>
      <c r="C101" s="124"/>
      <c r="D101" s="111"/>
      <c r="E101" s="112">
        <f ca="1">OFFSET('2018营业费用'!$H101,0,MONTH(封面!$G$13)-1,)</f>
        <v>0</v>
      </c>
      <c r="F101" s="110"/>
      <c r="G101" s="110" t="e">
        <f ca="1">OFFSET(#REF!,0,MONTH(封面!$G$13)-1,)</f>
        <v>#REF!</v>
      </c>
      <c r="H101" s="112" t="e">
        <f t="shared" ca="1" si="13"/>
        <v>#REF!</v>
      </c>
      <c r="I101" s="112"/>
      <c r="J101" s="112">
        <f ca="1">SUM(OFFSET('2018营业费用'!$H101,0,0,1,MONTH(封面!$G$13)))</f>
        <v>0</v>
      </c>
      <c r="K101" s="112"/>
      <c r="L101" s="112" t="e">
        <f ca="1">SUM(OFFSET(#REF!,0,0,1,MONTH(封面!$G$13)))</f>
        <v>#REF!</v>
      </c>
      <c r="M101" s="112" t="e">
        <f t="shared" ca="1" si="14"/>
        <v>#REF!</v>
      </c>
      <c r="N101" s="112"/>
      <c r="O101" s="17" t="e">
        <f>IF(#REF!="","",#REF!)</f>
        <v>#REF!</v>
      </c>
      <c r="P101" s="69"/>
      <c r="Q101" s="69"/>
      <c r="R101" s="69"/>
    </row>
    <row r="102" spans="1:18" s="32" customFormat="1" ht="15" customHeight="1">
      <c r="A102" s="222" t="s">
        <v>120</v>
      </c>
      <c r="B102" s="223"/>
      <c r="C102" s="224"/>
      <c r="D102" s="111"/>
      <c r="E102" s="112">
        <f ca="1">OFFSET('2018营业费用'!$H102,0,MONTH(封面!$G$13)-1,)</f>
        <v>346425.26</v>
      </c>
      <c r="F102" s="110"/>
      <c r="G102" s="110" t="e">
        <f ca="1">OFFSET(#REF!,0,MONTH(封面!$G$13)-1,)</f>
        <v>#REF!</v>
      </c>
      <c r="H102" s="112" t="e">
        <f t="shared" ca="1" si="11"/>
        <v>#REF!</v>
      </c>
      <c r="I102" s="112"/>
      <c r="J102" s="112">
        <f ca="1">SUM(OFFSET('2018营业费用'!$H102,0,0,1,MONTH(封面!$G$13)))</f>
        <v>1289069.8500000001</v>
      </c>
      <c r="K102" s="112"/>
      <c r="L102" s="112" t="e">
        <f ca="1">SUM(OFFSET(#REF!,0,0,1,MONTH(封面!$G$13)))</f>
        <v>#REF!</v>
      </c>
      <c r="M102" s="112" t="e">
        <f t="shared" ca="1" si="12"/>
        <v>#REF!</v>
      </c>
      <c r="N102" s="112"/>
      <c r="O102" s="17" t="e">
        <f>IF(#REF!="","",#REF!)</f>
        <v>#REF!</v>
      </c>
      <c r="P102" s="69"/>
      <c r="Q102" s="69"/>
      <c r="R102" s="69"/>
    </row>
    <row r="103" spans="1:18" s="32" customFormat="1" ht="15" customHeight="1">
      <c r="A103" s="51"/>
      <c r="B103" s="87" t="s">
        <v>255</v>
      </c>
      <c r="C103" s="52"/>
      <c r="D103" s="111"/>
      <c r="E103" s="112">
        <f ca="1">OFFSET('2018营业费用'!$H103,0,MONTH(封面!$G$13)-1,)</f>
        <v>53323.07</v>
      </c>
      <c r="F103" s="110"/>
      <c r="G103" s="110" t="e">
        <f ca="1">OFFSET(#REF!,0,MONTH(封面!$G$13)-1,)</f>
        <v>#REF!</v>
      </c>
      <c r="H103" s="128" t="e">
        <f ca="1">G103-E103</f>
        <v>#REF!</v>
      </c>
      <c r="I103" s="112"/>
      <c r="J103" s="112">
        <f ca="1">SUM(OFFSET('2018营业费用'!$H103,0,0,1,MONTH(封面!$G$13)))</f>
        <v>245244.19</v>
      </c>
      <c r="K103" s="112"/>
      <c r="L103" s="112" t="e">
        <f ca="1">SUM(OFFSET(#REF!,0,0,1,MONTH(封面!$G$13)))</f>
        <v>#REF!</v>
      </c>
      <c r="M103" s="112" t="e">
        <f t="shared" ca="1" si="12"/>
        <v>#REF!</v>
      </c>
      <c r="N103" s="112"/>
      <c r="O103" s="17" t="e">
        <f>IF(#REF!="","",#REF!)</f>
        <v>#REF!</v>
      </c>
      <c r="P103" s="69"/>
      <c r="Q103" s="69"/>
      <c r="R103" s="69"/>
    </row>
    <row r="104" spans="1:18">
      <c r="A104" s="222" t="s">
        <v>256</v>
      </c>
      <c r="B104" s="223"/>
      <c r="C104" s="224"/>
      <c r="D104" s="111"/>
      <c r="E104" s="112">
        <f ca="1">OFFSET('2018营业费用'!$H104,0,MONTH(封面!$G$13)-1,)</f>
        <v>0</v>
      </c>
      <c r="F104" s="110"/>
      <c r="G104" s="110" t="e">
        <f ca="1">OFFSET(#REF!,0,MONTH(封面!$G$13)-1,)</f>
        <v>#REF!</v>
      </c>
      <c r="H104" s="112" t="e">
        <f t="shared" ca="1" si="11"/>
        <v>#REF!</v>
      </c>
      <c r="I104" s="112"/>
      <c r="J104" s="112">
        <f ca="1">SUM(OFFSET('2018营业费用'!$H104,0,0,1,MONTH(封面!$G$13)))</f>
        <v>0</v>
      </c>
      <c r="K104" s="112"/>
      <c r="L104" s="112" t="e">
        <f ca="1">SUM(OFFSET(#REF!,0,0,1,MONTH(封面!$G$13)))</f>
        <v>#REF!</v>
      </c>
      <c r="M104" s="112" t="e">
        <f t="shared" ca="1" si="12"/>
        <v>#REF!</v>
      </c>
      <c r="N104" s="112"/>
      <c r="O104" s="17" t="e">
        <f>IF(#REF!="","",#REF!)</f>
        <v>#REF!</v>
      </c>
      <c r="P104" s="69"/>
      <c r="Q104" s="69"/>
      <c r="R104" s="69"/>
    </row>
    <row r="105" spans="1:18" s="31" customFormat="1" ht="12">
      <c r="C105" s="53"/>
      <c r="D105" s="53" t="s">
        <v>122</v>
      </c>
      <c r="E105" s="91">
        <f ca="1">E93-SUM(E94,E96,E98,E100,E102,E104)</f>
        <v>0</v>
      </c>
      <c r="F105" s="53"/>
      <c r="G105" s="91" t="e">
        <f ca="1">G93-SUM(G94,G96,G98,G100,G102,G104)</f>
        <v>#REF!</v>
      </c>
      <c r="H105" s="91" t="e">
        <f ca="1">H93-SUM(H94,H96,H98,H100,H102,H104)</f>
        <v>#REF!</v>
      </c>
      <c r="I105" s="91"/>
      <c r="J105" s="91">
        <f ca="1">J93-SUM(J94,J96,J98,J100,J102,J104)</f>
        <v>0</v>
      </c>
      <c r="K105" s="91"/>
      <c r="L105" s="91" t="e">
        <f ca="1">L93-SUM(L94,L96,L98,L100,L102,L104)</f>
        <v>#REF!</v>
      </c>
      <c r="M105" s="91" t="e">
        <f ca="1">M93-SUM(M94,M96,M98,M100,M102,M104)</f>
        <v>#REF!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1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1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1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1" type="noConversion"/>
  <conditionalFormatting sqref="S41:XFD41">
    <cfRule type="cellIs" dxfId="18" priority="15" stopIfTrue="1" operator="equal">
      <formula>"no"</formula>
    </cfRule>
  </conditionalFormatting>
  <conditionalFormatting sqref="S41:XFD41">
    <cfRule type="cellIs" dxfId="17" priority="14" stopIfTrue="1" operator="equal">
      <formula>"no"</formula>
    </cfRule>
  </conditionalFormatting>
  <conditionalFormatting sqref="O41 A41:C41">
    <cfRule type="cellIs" dxfId="16" priority="13" stopIfTrue="1" operator="equal">
      <formula>"no"</formula>
    </cfRule>
  </conditionalFormatting>
  <conditionalFormatting sqref="O41 A41:C41">
    <cfRule type="cellIs" dxfId="15" priority="12" stopIfTrue="1" operator="equal">
      <formula>"no"</formula>
    </cfRule>
  </conditionalFormatting>
  <conditionalFormatting sqref="E106:L106">
    <cfRule type="cellIs" dxfId="14" priority="11" stopIfTrue="1" operator="equal">
      <formula>"no"</formula>
    </cfRule>
  </conditionalFormatting>
  <conditionalFormatting sqref="O41">
    <cfRule type="cellIs" dxfId="13" priority="4" stopIfTrue="1" operator="equal">
      <formula>"no"</formula>
    </cfRule>
  </conditionalFormatting>
  <conditionalFormatting sqref="O41">
    <cfRule type="cellIs" dxfId="12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101"/>
  <sheetViews>
    <sheetView workbookViewId="0">
      <pane xSplit="3" ySplit="5" topLeftCell="K82" activePane="bottomRight" state="frozen"/>
      <selection activeCell="I96" sqref="I96"/>
      <selection pane="topRight" activeCell="I96" sqref="I96"/>
      <selection pane="bottomLeft" activeCell="I96" sqref="I96"/>
      <selection pane="bottomRight" activeCell="K97" sqref="K97:K100"/>
    </sheetView>
  </sheetViews>
  <sheetFormatPr defaultColWidth="9" defaultRowHeight="14.25" outlineLevelCol="1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8" width="11" style="172" hidden="1" customWidth="1" outlineLevel="1"/>
    <col min="9" max="9" width="11.125" style="172" hidden="1" customWidth="1" outlineLevel="1"/>
    <col min="10" max="10" width="11.375" style="172" hidden="1" customWidth="1" outlineLevel="1"/>
    <col min="11" max="11" width="14.5" style="158" customWidth="1" collapsed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62" t="s">
        <v>483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131"/>
      <c r="P1" s="131" t="s">
        <v>468</v>
      </c>
    </row>
    <row r="2" spans="1:21" s="137" customFormat="1" ht="18" customHeight="1">
      <c r="A2" s="133" t="str">
        <f>'2020实际管理费用'!A2</f>
        <v>编制单位：九江天赐高新材料有限公司</v>
      </c>
      <c r="B2" s="134"/>
      <c r="C2" s="134"/>
      <c r="D2" s="134"/>
      <c r="E2" s="134"/>
      <c r="F2" s="134"/>
      <c r="G2" s="134"/>
      <c r="H2" s="66"/>
      <c r="I2" s="67"/>
      <c r="J2" s="67"/>
    </row>
    <row r="3" spans="1:21" s="134" customFormat="1" ht="15" customHeight="1">
      <c r="A3" s="133" t="str">
        <f>'2020实际管理费用'!A3</f>
        <v>编制期间：2020年4月</v>
      </c>
      <c r="H3" s="177"/>
      <c r="I3" s="178"/>
      <c r="J3" s="177"/>
      <c r="L3" s="138" t="str">
        <f>'2020实际管理费用'!L3</f>
        <v>编制日期：2020年5月2日</v>
      </c>
      <c r="M3" s="138"/>
      <c r="N3" s="138"/>
      <c r="O3" s="139"/>
    </row>
    <row r="4" spans="1:21" s="140" customFormat="1" ht="14.25" customHeight="1">
      <c r="A4" s="251" t="s">
        <v>469</v>
      </c>
      <c r="B4" s="251" t="s">
        <v>484</v>
      </c>
      <c r="C4" s="252" t="s">
        <v>485</v>
      </c>
      <c r="D4" s="218" t="s">
        <v>501</v>
      </c>
      <c r="E4" s="219"/>
      <c r="F4" s="220" t="s">
        <v>505</v>
      </c>
      <c r="G4" s="220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486</v>
      </c>
      <c r="U4" s="248" t="s">
        <v>487</v>
      </c>
    </row>
    <row r="5" spans="1:21" s="142" customFormat="1">
      <c r="A5" s="251"/>
      <c r="B5" s="251"/>
      <c r="C5" s="252"/>
      <c r="D5" s="80" t="s">
        <v>506</v>
      </c>
      <c r="E5" s="80" t="s">
        <v>507</v>
      </c>
      <c r="F5" s="80" t="s">
        <v>506</v>
      </c>
      <c r="G5" s="80" t="s">
        <v>507</v>
      </c>
      <c r="H5" s="179" t="s">
        <v>488</v>
      </c>
      <c r="I5" s="179" t="s">
        <v>489</v>
      </c>
      <c r="J5" s="179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1" s="142" customFormat="1" ht="17.25" customHeight="1">
      <c r="A6" s="250" t="s">
        <v>490</v>
      </c>
      <c r="B6" s="241" t="s">
        <v>491</v>
      </c>
      <c r="C6" s="147" t="s">
        <v>428</v>
      </c>
      <c r="D6" s="143"/>
      <c r="E6" s="143"/>
      <c r="F6" s="143"/>
      <c r="G6" s="143"/>
      <c r="H6" s="82">
        <v>1259196.6499999999</v>
      </c>
      <c r="I6" s="82">
        <v>734523.05999999994</v>
      </c>
      <c r="J6" s="82">
        <v>847537.18</v>
      </c>
      <c r="K6" s="144">
        <v>2642.9800000000032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2843899.87</v>
      </c>
      <c r="U6" s="146"/>
    </row>
    <row r="7" spans="1:21" s="142" customFormat="1" ht="17.25" customHeight="1">
      <c r="A7" s="250"/>
      <c r="B7" s="241"/>
      <c r="C7" s="143" t="s">
        <v>429</v>
      </c>
      <c r="D7" s="143"/>
      <c r="E7" s="143"/>
      <c r="F7" s="143"/>
      <c r="G7" s="143"/>
      <c r="H7" s="82">
        <v>-51360.62999999999</v>
      </c>
      <c r="I7" s="82">
        <v>184593</v>
      </c>
      <c r="J7" s="82">
        <v>190184</v>
      </c>
      <c r="K7" s="144">
        <v>1697.33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325113.7</v>
      </c>
      <c r="U7" s="146"/>
    </row>
    <row r="8" spans="1:21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82">
        <v>0</v>
      </c>
      <c r="I8" s="82">
        <v>34167</v>
      </c>
      <c r="J8" s="82">
        <v>24967.559999999998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59134.559999999998</v>
      </c>
      <c r="U8" s="146"/>
    </row>
    <row r="9" spans="1:21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82">
        <v>0</v>
      </c>
      <c r="I9" s="82">
        <v>0</v>
      </c>
      <c r="J9" s="82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50"/>
      <c r="B10" s="241" t="s">
        <v>152</v>
      </c>
      <c r="C10" s="143" t="s">
        <v>8</v>
      </c>
      <c r="D10" s="143"/>
      <c r="E10" s="143"/>
      <c r="F10" s="143"/>
      <c r="G10" s="143"/>
      <c r="H10" s="82">
        <v>0</v>
      </c>
      <c r="I10" s="82">
        <v>0</v>
      </c>
      <c r="J10" s="82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50"/>
      <c r="B11" s="241"/>
      <c r="C11" s="143" t="s">
        <v>9</v>
      </c>
      <c r="D11" s="143"/>
      <c r="E11" s="143"/>
      <c r="F11" s="143"/>
      <c r="G11" s="143"/>
      <c r="H11" s="82">
        <v>9000</v>
      </c>
      <c r="I11" s="82">
        <v>0</v>
      </c>
      <c r="J11" s="82">
        <v>1350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10350</v>
      </c>
      <c r="U11" s="146"/>
    </row>
    <row r="12" spans="1:21" s="142" customFormat="1" ht="17.25" customHeight="1">
      <c r="A12" s="250"/>
      <c r="B12" s="241"/>
      <c r="C12" s="147" t="s">
        <v>10</v>
      </c>
      <c r="D12" s="143"/>
      <c r="E12" s="143"/>
      <c r="F12" s="143"/>
      <c r="G12" s="143"/>
      <c r="H12" s="82">
        <v>0</v>
      </c>
      <c r="I12" s="82">
        <v>0</v>
      </c>
      <c r="J12" s="82">
        <v>14800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14800</v>
      </c>
      <c r="U12" s="146"/>
    </row>
    <row r="13" spans="1:21" s="142" customFormat="1" ht="17.25" customHeight="1">
      <c r="A13" s="250"/>
      <c r="B13" s="241"/>
      <c r="C13" s="143" t="s">
        <v>11</v>
      </c>
      <c r="D13" s="143"/>
      <c r="E13" s="143"/>
      <c r="F13" s="143"/>
      <c r="G13" s="143"/>
      <c r="H13" s="82">
        <v>0</v>
      </c>
      <c r="I13" s="82">
        <v>0</v>
      </c>
      <c r="J13" s="82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50"/>
      <c r="B14" s="241"/>
      <c r="C14" s="143" t="s">
        <v>12</v>
      </c>
      <c r="D14" s="143"/>
      <c r="E14" s="143"/>
      <c r="F14" s="143"/>
      <c r="G14" s="143"/>
      <c r="H14" s="82">
        <v>0</v>
      </c>
      <c r="I14" s="82">
        <v>800</v>
      </c>
      <c r="J14" s="82">
        <v>400</v>
      </c>
      <c r="K14" s="144">
        <v>50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1250</v>
      </c>
      <c r="U14" s="146"/>
    </row>
    <row r="15" spans="1:21" s="142" customFormat="1" ht="17.25" customHeight="1">
      <c r="A15" s="250"/>
      <c r="B15" s="241"/>
      <c r="C15" s="143" t="s">
        <v>13</v>
      </c>
      <c r="D15" s="143"/>
      <c r="E15" s="143"/>
      <c r="F15" s="143"/>
      <c r="G15" s="143"/>
      <c r="H15" s="82">
        <v>0</v>
      </c>
      <c r="I15" s="82">
        <v>0</v>
      </c>
      <c r="J15" s="82">
        <v>0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50"/>
      <c r="B16" s="241"/>
      <c r="C16" s="143" t="s">
        <v>14</v>
      </c>
      <c r="D16" s="143"/>
      <c r="E16" s="143"/>
      <c r="F16" s="143"/>
      <c r="G16" s="143"/>
      <c r="H16" s="82">
        <v>0</v>
      </c>
      <c r="I16" s="82">
        <v>0</v>
      </c>
      <c r="J16" s="82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1"/>
      <c r="C17" s="143" t="s">
        <v>15</v>
      </c>
      <c r="D17" s="143"/>
      <c r="E17" s="143"/>
      <c r="F17" s="143"/>
      <c r="G17" s="143"/>
      <c r="H17" s="82">
        <v>0</v>
      </c>
      <c r="I17" s="82">
        <v>0</v>
      </c>
      <c r="J17" s="82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50"/>
      <c r="B18" s="241"/>
      <c r="C18" s="143" t="s">
        <v>430</v>
      </c>
      <c r="D18" s="143"/>
      <c r="E18" s="143"/>
      <c r="F18" s="143"/>
      <c r="G18" s="143"/>
      <c r="H18" s="82">
        <v>229.70000000000005</v>
      </c>
      <c r="I18" s="82">
        <v>0</v>
      </c>
      <c r="J18" s="82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229.70000000000005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82">
        <v>20037</v>
      </c>
      <c r="I19" s="82">
        <v>22333</v>
      </c>
      <c r="J19" s="82">
        <v>42049</v>
      </c>
      <c r="K19" s="144">
        <v>666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85085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82">
        <v>0</v>
      </c>
      <c r="I20" s="82">
        <v>0</v>
      </c>
      <c r="J20" s="82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0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82">
        <v>8069.42</v>
      </c>
      <c r="I21" s="82">
        <v>2264.15</v>
      </c>
      <c r="J21" s="82">
        <v>18376.789999999997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28710.359999999997</v>
      </c>
      <c r="U21" s="146"/>
    </row>
    <row r="22" spans="1:21" s="142" customFormat="1" ht="17.25" customHeight="1">
      <c r="A22" s="250"/>
      <c r="B22" s="241" t="s">
        <v>21</v>
      </c>
      <c r="C22" s="143" t="s">
        <v>22</v>
      </c>
      <c r="D22" s="143"/>
      <c r="E22" s="143"/>
      <c r="F22" s="143"/>
      <c r="G22" s="143"/>
      <c r="H22" s="82">
        <v>36650.74</v>
      </c>
      <c r="I22" s="82">
        <v>35374.5</v>
      </c>
      <c r="J22" s="82">
        <v>-305.90000000000282</v>
      </c>
      <c r="K22" s="144">
        <v>682.08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72401.419999999984</v>
      </c>
      <c r="U22" s="146"/>
    </row>
    <row r="23" spans="1:21" s="142" customFormat="1" ht="17.25" customHeight="1">
      <c r="A23" s="250"/>
      <c r="B23" s="241"/>
      <c r="C23" s="143" t="s">
        <v>23</v>
      </c>
      <c r="D23" s="143"/>
      <c r="E23" s="143"/>
      <c r="F23" s="143"/>
      <c r="G23" s="143"/>
      <c r="H23" s="82">
        <v>592.48000000000013</v>
      </c>
      <c r="I23" s="82">
        <v>568.76</v>
      </c>
      <c r="J23" s="82">
        <v>481.03999999999979</v>
      </c>
      <c r="K23" s="144">
        <v>-55.510000000000005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1586.77</v>
      </c>
      <c r="U23" s="146"/>
    </row>
    <row r="24" spans="1:21" s="142" customFormat="1" ht="17.25" customHeight="1">
      <c r="A24" s="250"/>
      <c r="B24" s="241"/>
      <c r="C24" s="143" t="s">
        <v>24</v>
      </c>
      <c r="D24" s="143"/>
      <c r="E24" s="143"/>
      <c r="F24" s="143"/>
      <c r="G24" s="143"/>
      <c r="H24" s="82">
        <v>888.72</v>
      </c>
      <c r="I24" s="82">
        <v>853.13999999999987</v>
      </c>
      <c r="J24" s="82">
        <v>-422.49999999999994</v>
      </c>
      <c r="K24" s="144">
        <v>26.910000000000004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1346.27</v>
      </c>
      <c r="U24" s="146"/>
    </row>
    <row r="25" spans="1:21" s="142" customFormat="1" ht="17.25" customHeight="1">
      <c r="A25" s="250"/>
      <c r="B25" s="241"/>
      <c r="C25" s="143" t="s">
        <v>25</v>
      </c>
      <c r="D25" s="143"/>
      <c r="E25" s="143"/>
      <c r="F25" s="143"/>
      <c r="G25" s="143"/>
      <c r="H25" s="82">
        <v>23260.22</v>
      </c>
      <c r="I25" s="82">
        <v>22503.439999999995</v>
      </c>
      <c r="J25" s="82">
        <v>29025.29</v>
      </c>
      <c r="K25" s="144">
        <v>-95.29</v>
      </c>
      <c r="L25" s="144"/>
      <c r="M25" s="144"/>
      <c r="N25" s="144"/>
      <c r="O25" s="144"/>
      <c r="P25" s="144"/>
      <c r="Q25" s="144"/>
      <c r="R25" s="144"/>
      <c r="S25" s="144"/>
      <c r="T25" s="145">
        <f t="shared" si="0"/>
        <v>74693.66</v>
      </c>
      <c r="U25" s="146"/>
    </row>
    <row r="26" spans="1:21" s="142" customFormat="1" ht="17.25" customHeight="1">
      <c r="A26" s="250"/>
      <c r="B26" s="241"/>
      <c r="C26" s="143" t="s">
        <v>26</v>
      </c>
      <c r="D26" s="143"/>
      <c r="E26" s="143"/>
      <c r="F26" s="143"/>
      <c r="G26" s="143"/>
      <c r="H26" s="82">
        <v>2937.86</v>
      </c>
      <c r="I26" s="82">
        <v>2842.8</v>
      </c>
      <c r="J26" s="82">
        <v>4274.2299999999996</v>
      </c>
      <c r="K26" s="144">
        <v>-15.59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10039.299999999999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82">
        <v>0</v>
      </c>
      <c r="I27" s="82">
        <v>0</v>
      </c>
      <c r="J27" s="82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53" t="s">
        <v>511</v>
      </c>
      <c r="B28" s="241" t="s">
        <v>512</v>
      </c>
      <c r="C28" s="143" t="s">
        <v>30</v>
      </c>
      <c r="D28" s="143"/>
      <c r="E28" s="143"/>
      <c r="F28" s="143"/>
      <c r="G28" s="143"/>
      <c r="H28" s="82">
        <v>528.98</v>
      </c>
      <c r="I28" s="82">
        <v>0</v>
      </c>
      <c r="J28" s="82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528.98</v>
      </c>
      <c r="U28" s="146"/>
    </row>
    <row r="29" spans="1:21" s="142" customFormat="1" ht="17.25" customHeight="1">
      <c r="A29" s="253"/>
      <c r="B29" s="241"/>
      <c r="C29" s="143" t="s">
        <v>31</v>
      </c>
      <c r="D29" s="143"/>
      <c r="E29" s="143"/>
      <c r="F29" s="143"/>
      <c r="G29" s="143"/>
      <c r="H29" s="82">
        <v>527.44000000000005</v>
      </c>
      <c r="I29" s="82">
        <v>484.6</v>
      </c>
      <c r="J29" s="82">
        <v>488.28999999999996</v>
      </c>
      <c r="K29" s="144">
        <v>0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1500.33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82">
        <v>0</v>
      </c>
      <c r="I30" s="82">
        <v>0</v>
      </c>
      <c r="J30" s="82">
        <v>240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240</v>
      </c>
      <c r="U30" s="146"/>
    </row>
    <row r="31" spans="1:21" s="142" customFormat="1" ht="17.25" customHeight="1">
      <c r="A31" s="253"/>
      <c r="B31" s="241" t="s">
        <v>514</v>
      </c>
      <c r="C31" s="143" t="s">
        <v>34</v>
      </c>
      <c r="D31" s="143"/>
      <c r="E31" s="143"/>
      <c r="F31" s="143"/>
      <c r="G31" s="143"/>
      <c r="H31" s="82">
        <v>0</v>
      </c>
      <c r="I31" s="82">
        <v>0</v>
      </c>
      <c r="J31" s="82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53"/>
      <c r="B32" s="241"/>
      <c r="C32" s="143" t="s">
        <v>35</v>
      </c>
      <c r="D32" s="143"/>
      <c r="E32" s="143"/>
      <c r="F32" s="143"/>
      <c r="G32" s="143"/>
      <c r="H32" s="82">
        <v>0</v>
      </c>
      <c r="I32" s="82">
        <v>0</v>
      </c>
      <c r="J32" s="82">
        <v>0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53"/>
      <c r="B33" s="241"/>
      <c r="C33" s="143" t="s">
        <v>36</v>
      </c>
      <c r="D33" s="143"/>
      <c r="E33" s="143"/>
      <c r="F33" s="143"/>
      <c r="G33" s="143"/>
      <c r="H33" s="82">
        <v>734.91</v>
      </c>
      <c r="I33" s="82">
        <v>958.04</v>
      </c>
      <c r="J33" s="82">
        <v>2453.61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4146.5599999999995</v>
      </c>
      <c r="U33" s="146"/>
    </row>
    <row r="34" spans="1:21" s="142" customFormat="1" ht="17.25" customHeight="1">
      <c r="A34" s="253"/>
      <c r="B34" s="241" t="s">
        <v>515</v>
      </c>
      <c r="C34" s="148" t="s">
        <v>38</v>
      </c>
      <c r="D34" s="149"/>
      <c r="E34" s="149"/>
      <c r="F34" s="149"/>
      <c r="G34" s="149"/>
      <c r="H34" s="82">
        <v>99713.73</v>
      </c>
      <c r="I34" s="82">
        <v>15336.009999999998</v>
      </c>
      <c r="J34" s="82">
        <v>32485.8</v>
      </c>
      <c r="K34" s="144">
        <v>28412.160000000003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175947.69999999998</v>
      </c>
      <c r="U34" s="146"/>
    </row>
    <row r="35" spans="1:21" s="142" customFormat="1" ht="17.25" customHeight="1">
      <c r="A35" s="253"/>
      <c r="B35" s="241"/>
      <c r="C35" s="149" t="s">
        <v>39</v>
      </c>
      <c r="D35" s="149"/>
      <c r="E35" s="149"/>
      <c r="F35" s="149"/>
      <c r="G35" s="149"/>
      <c r="H35" s="82">
        <v>0</v>
      </c>
      <c r="I35" s="82">
        <v>0</v>
      </c>
      <c r="J35" s="82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82">
        <v>39651.050000000003</v>
      </c>
      <c r="I36" s="82">
        <v>-11505.6</v>
      </c>
      <c r="J36" s="82">
        <v>13684.090000000002</v>
      </c>
      <c r="K36" s="144">
        <v>0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41829.540000000008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82">
        <v>549491.57999999996</v>
      </c>
      <c r="I37" s="82">
        <v>122909.68</v>
      </c>
      <c r="J37" s="82">
        <v>433712.76000000018</v>
      </c>
      <c r="K37" s="144">
        <v>4149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1110263.0200000003</v>
      </c>
      <c r="U37" s="146"/>
    </row>
    <row r="38" spans="1:21" s="142" customFormat="1" ht="17.25" customHeight="1">
      <c r="A38" s="253"/>
      <c r="B38" s="241" t="s">
        <v>518</v>
      </c>
      <c r="C38" s="143" t="s">
        <v>43</v>
      </c>
      <c r="D38" s="143"/>
      <c r="E38" s="143"/>
      <c r="F38" s="143"/>
      <c r="G38" s="143"/>
      <c r="H38" s="82">
        <v>0</v>
      </c>
      <c r="I38" s="82">
        <v>0</v>
      </c>
      <c r="J38" s="82">
        <v>0</v>
      </c>
      <c r="K38" s="144">
        <v>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53"/>
      <c r="B39" s="241"/>
      <c r="C39" s="143" t="s">
        <v>44</v>
      </c>
      <c r="D39" s="143"/>
      <c r="E39" s="143"/>
      <c r="F39" s="143"/>
      <c r="G39" s="143"/>
      <c r="H39" s="82">
        <v>25697.98</v>
      </c>
      <c r="I39" s="82">
        <v>6208.0400000000009</v>
      </c>
      <c r="J39" s="82">
        <v>2830.19</v>
      </c>
      <c r="K39" s="144">
        <v>-2041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32695.21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82">
        <v>0</v>
      </c>
      <c r="I40" s="82">
        <v>0</v>
      </c>
      <c r="J40" s="82">
        <v>0</v>
      </c>
      <c r="K40" s="144">
        <v>0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42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82">
        <v>0</v>
      </c>
      <c r="I41" s="82">
        <v>0</v>
      </c>
      <c r="J41" s="82">
        <v>133.54</v>
      </c>
      <c r="K41" s="144">
        <v>0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133.54</v>
      </c>
      <c r="U41" s="146"/>
    </row>
    <row r="42" spans="1:21" s="142" customFormat="1" ht="17.25" customHeight="1">
      <c r="A42" s="242"/>
      <c r="B42" s="168" t="s">
        <v>522</v>
      </c>
      <c r="C42" s="150" t="s">
        <v>432</v>
      </c>
      <c r="D42" s="153"/>
      <c r="E42" s="153"/>
      <c r="F42" s="153"/>
      <c r="G42" s="153"/>
      <c r="H42" s="82">
        <v>2645.53</v>
      </c>
      <c r="I42" s="82">
        <v>0</v>
      </c>
      <c r="J42" s="82">
        <v>78087.909999999989</v>
      </c>
      <c r="K42" s="144">
        <v>157566.75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238300.19</v>
      </c>
      <c r="U42" s="146"/>
    </row>
    <row r="43" spans="1:21" s="142" customFormat="1" ht="17.25" customHeight="1">
      <c r="A43" s="242"/>
      <c r="B43" s="168" t="s">
        <v>523</v>
      </c>
      <c r="C43" s="150" t="s">
        <v>48</v>
      </c>
      <c r="D43" s="153"/>
      <c r="E43" s="153"/>
      <c r="F43" s="153"/>
      <c r="G43" s="153"/>
      <c r="H43" s="82">
        <v>0</v>
      </c>
      <c r="I43" s="82">
        <v>0</v>
      </c>
      <c r="J43" s="82">
        <v>0</v>
      </c>
      <c r="K43" s="144">
        <v>0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42"/>
      <c r="B44" s="241" t="s">
        <v>524</v>
      </c>
      <c r="C44" s="150" t="s">
        <v>50</v>
      </c>
      <c r="D44" s="153"/>
      <c r="E44" s="153"/>
      <c r="F44" s="153"/>
      <c r="G44" s="153"/>
      <c r="H44" s="82">
        <v>0</v>
      </c>
      <c r="I44" s="82">
        <v>0</v>
      </c>
      <c r="J44" s="82">
        <v>0</v>
      </c>
      <c r="K44" s="144">
        <v>0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42"/>
      <c r="B45" s="241"/>
      <c r="C45" s="150" t="s">
        <v>433</v>
      </c>
      <c r="D45" s="153"/>
      <c r="E45" s="153"/>
      <c r="F45" s="153"/>
      <c r="G45" s="153"/>
      <c r="H45" s="82">
        <v>0</v>
      </c>
      <c r="I45" s="82">
        <v>13790.669999999998</v>
      </c>
      <c r="J45" s="82">
        <v>8305.16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22095.829999999998</v>
      </c>
      <c r="U45" s="146"/>
    </row>
    <row r="46" spans="1:21" s="142" customFormat="1" ht="17.25" customHeight="1">
      <c r="A46" s="242"/>
      <c r="B46" s="168" t="s">
        <v>525</v>
      </c>
      <c r="C46" s="150" t="s">
        <v>52</v>
      </c>
      <c r="D46" s="153"/>
      <c r="E46" s="153"/>
      <c r="F46" s="153"/>
      <c r="G46" s="153"/>
      <c r="H46" s="82">
        <v>21595.679999999982</v>
      </c>
      <c r="I46" s="82">
        <v>21494.490000000009</v>
      </c>
      <c r="J46" s="82">
        <v>21494.429999999993</v>
      </c>
      <c r="K46" s="144">
        <v>228.81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64813.409999999982</v>
      </c>
      <c r="U46" s="146"/>
    </row>
    <row r="47" spans="1:21" s="142" customFormat="1" ht="17.25" customHeight="1">
      <c r="A47" s="242"/>
      <c r="B47" s="168" t="s">
        <v>526</v>
      </c>
      <c r="C47" s="150" t="s">
        <v>53</v>
      </c>
      <c r="D47" s="153"/>
      <c r="E47" s="153"/>
      <c r="F47" s="153"/>
      <c r="G47" s="153"/>
      <c r="H47" s="82">
        <v>0</v>
      </c>
      <c r="I47" s="82">
        <v>0</v>
      </c>
      <c r="J47" s="82">
        <v>0</v>
      </c>
      <c r="K47" s="144">
        <v>0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42"/>
      <c r="B48" s="168" t="s">
        <v>527</v>
      </c>
      <c r="C48" s="153" t="s">
        <v>55</v>
      </c>
      <c r="D48" s="153"/>
      <c r="E48" s="153"/>
      <c r="F48" s="153"/>
      <c r="G48" s="153"/>
      <c r="H48" s="82">
        <v>64511.91</v>
      </c>
      <c r="I48" s="82">
        <v>2013.9</v>
      </c>
      <c r="J48" s="82">
        <v>70148.5</v>
      </c>
      <c r="K48" s="144">
        <v>0</v>
      </c>
      <c r="L48" s="144"/>
      <c r="M48" s="144"/>
      <c r="N48" s="144"/>
      <c r="O48" s="144"/>
      <c r="P48" s="144"/>
      <c r="Q48" s="144"/>
      <c r="R48" s="144"/>
      <c r="S48" s="144"/>
      <c r="T48" s="145">
        <f t="shared" si="0"/>
        <v>136674.31</v>
      </c>
      <c r="U48" s="146"/>
    </row>
    <row r="49" spans="1:21" s="142" customFormat="1" ht="17.25" customHeight="1">
      <c r="A49" s="255" t="s">
        <v>528</v>
      </c>
      <c r="B49" s="244" t="s">
        <v>529</v>
      </c>
      <c r="C49" s="152" t="s">
        <v>56</v>
      </c>
      <c r="D49" s="164"/>
      <c r="E49" s="164"/>
      <c r="F49" s="164"/>
      <c r="G49" s="164"/>
      <c r="H49" s="82">
        <v>1065</v>
      </c>
      <c r="I49" s="82">
        <v>8412.5300000000007</v>
      </c>
      <c r="J49" s="82">
        <v>186013</v>
      </c>
      <c r="K49" s="144">
        <v>47145.100000000006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242635.63</v>
      </c>
      <c r="U49" s="146"/>
    </row>
    <row r="50" spans="1:21" s="142" customFormat="1" ht="17.25" customHeight="1">
      <c r="A50" s="255"/>
      <c r="B50" s="244"/>
      <c r="C50" s="150" t="s">
        <v>57</v>
      </c>
      <c r="D50" s="153"/>
      <c r="E50" s="153"/>
      <c r="F50" s="153"/>
      <c r="G50" s="153"/>
      <c r="H50" s="82">
        <v>0</v>
      </c>
      <c r="I50" s="82">
        <v>87410.68</v>
      </c>
      <c r="J50" s="82">
        <v>-87410.68</v>
      </c>
      <c r="K50" s="144">
        <v>0</v>
      </c>
      <c r="L50" s="144"/>
      <c r="M50" s="144"/>
      <c r="N50" s="144"/>
      <c r="O50" s="144"/>
      <c r="P50" s="144"/>
      <c r="Q50" s="144"/>
      <c r="R50" s="144"/>
      <c r="S50" s="144"/>
      <c r="T50" s="145">
        <f t="shared" si="0"/>
        <v>0</v>
      </c>
      <c r="U50" s="146"/>
    </row>
    <row r="51" spans="1:21" s="142" customFormat="1" ht="17.25" customHeight="1">
      <c r="A51" s="255"/>
      <c r="B51" s="244"/>
      <c r="C51" s="153" t="s">
        <v>434</v>
      </c>
      <c r="D51" s="153"/>
      <c r="E51" s="153"/>
      <c r="F51" s="153"/>
      <c r="G51" s="153"/>
      <c r="H51" s="82">
        <v>0</v>
      </c>
      <c r="I51" s="82">
        <v>0</v>
      </c>
      <c r="J51" s="82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55"/>
      <c r="B52" s="241" t="s">
        <v>530</v>
      </c>
      <c r="C52" s="150" t="s">
        <v>59</v>
      </c>
      <c r="D52" s="153"/>
      <c r="E52" s="153"/>
      <c r="F52" s="153"/>
      <c r="G52" s="153"/>
      <c r="H52" s="82">
        <v>0</v>
      </c>
      <c r="I52" s="82">
        <v>0</v>
      </c>
      <c r="J52" s="82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55"/>
      <c r="B53" s="241"/>
      <c r="C53" s="151" t="s">
        <v>60</v>
      </c>
      <c r="D53" s="153"/>
      <c r="E53" s="153"/>
      <c r="F53" s="153"/>
      <c r="G53" s="153"/>
      <c r="H53" s="82">
        <v>31716.980000000003</v>
      </c>
      <c r="I53" s="82">
        <v>-36620</v>
      </c>
      <c r="J53" s="82">
        <v>0</v>
      </c>
      <c r="K53" s="144">
        <v>600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-4303.0199999999968</v>
      </c>
      <c r="U53" s="146"/>
    </row>
    <row r="54" spans="1:21" s="142" customFormat="1" ht="17.25" customHeight="1">
      <c r="A54" s="255"/>
      <c r="B54" s="241"/>
      <c r="C54" s="150" t="s">
        <v>435</v>
      </c>
      <c r="D54" s="153"/>
      <c r="E54" s="153"/>
      <c r="F54" s="153"/>
      <c r="G54" s="153"/>
      <c r="H54" s="82">
        <v>0</v>
      </c>
      <c r="I54" s="82">
        <v>0</v>
      </c>
      <c r="J54" s="82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55"/>
      <c r="B55" s="170" t="s">
        <v>531</v>
      </c>
      <c r="C55" s="150" t="s">
        <v>62</v>
      </c>
      <c r="D55" s="153"/>
      <c r="E55" s="153"/>
      <c r="F55" s="153"/>
      <c r="G55" s="153"/>
      <c r="H55" s="82">
        <v>0</v>
      </c>
      <c r="I55" s="82">
        <v>0</v>
      </c>
      <c r="J55" s="82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55"/>
      <c r="B56" s="170" t="s">
        <v>532</v>
      </c>
      <c r="C56" s="153" t="s">
        <v>63</v>
      </c>
      <c r="D56" s="153"/>
      <c r="E56" s="153"/>
      <c r="F56" s="153"/>
      <c r="G56" s="153"/>
      <c r="H56" s="82">
        <v>0</v>
      </c>
      <c r="I56" s="82">
        <v>0</v>
      </c>
      <c r="J56" s="82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56" t="s">
        <v>533</v>
      </c>
      <c r="B57" s="168" t="s">
        <v>534</v>
      </c>
      <c r="C57" s="150" t="s">
        <v>66</v>
      </c>
      <c r="D57" s="153"/>
      <c r="E57" s="153"/>
      <c r="F57" s="153"/>
      <c r="G57" s="153"/>
      <c r="H57" s="82">
        <v>0</v>
      </c>
      <c r="I57" s="82">
        <v>0</v>
      </c>
      <c r="J57" s="82">
        <v>0</v>
      </c>
      <c r="K57" s="144">
        <v>0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56"/>
      <c r="B58" s="170" t="s">
        <v>535</v>
      </c>
      <c r="C58" s="150" t="s">
        <v>67</v>
      </c>
      <c r="D58" s="153"/>
      <c r="E58" s="153"/>
      <c r="F58" s="153"/>
      <c r="G58" s="153"/>
      <c r="H58" s="82">
        <v>0</v>
      </c>
      <c r="I58" s="82">
        <v>0</v>
      </c>
      <c r="J58" s="82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56"/>
      <c r="B59" s="244" t="s">
        <v>536</v>
      </c>
      <c r="C59" s="151" t="s">
        <v>68</v>
      </c>
      <c r="D59" s="153"/>
      <c r="E59" s="153"/>
      <c r="F59" s="153"/>
      <c r="G59" s="153"/>
      <c r="H59" s="82">
        <v>169103.84</v>
      </c>
      <c r="I59" s="82">
        <v>-77024.91</v>
      </c>
      <c r="J59" s="82">
        <v>103596.20999999999</v>
      </c>
      <c r="K59" s="144">
        <v>0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195675.13999999998</v>
      </c>
      <c r="U59" s="146"/>
    </row>
    <row r="60" spans="1:21" s="142" customFormat="1" ht="17.25" customHeight="1">
      <c r="A60" s="256"/>
      <c r="B60" s="244"/>
      <c r="C60" s="150" t="s">
        <v>436</v>
      </c>
      <c r="D60" s="153"/>
      <c r="E60" s="153"/>
      <c r="F60" s="153"/>
      <c r="G60" s="153"/>
      <c r="H60" s="82">
        <v>0</v>
      </c>
      <c r="I60" s="82">
        <v>0</v>
      </c>
      <c r="J60" s="82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56"/>
      <c r="B61" s="170" t="s">
        <v>537</v>
      </c>
      <c r="C61" s="150" t="s">
        <v>69</v>
      </c>
      <c r="D61" s="153"/>
      <c r="E61" s="153"/>
      <c r="F61" s="153"/>
      <c r="G61" s="153"/>
      <c r="H61" s="82">
        <v>4768.1400000000003</v>
      </c>
      <c r="I61" s="82">
        <v>612.44999999999993</v>
      </c>
      <c r="J61" s="82">
        <v>95830.650000000038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101211.24000000003</v>
      </c>
      <c r="U61" s="146"/>
    </row>
    <row r="62" spans="1:21" s="142" customFormat="1" ht="17.25" customHeight="1">
      <c r="A62" s="256"/>
      <c r="B62" s="168" t="s">
        <v>538</v>
      </c>
      <c r="C62" s="150" t="s">
        <v>71</v>
      </c>
      <c r="D62" s="153"/>
      <c r="E62" s="153"/>
      <c r="F62" s="153"/>
      <c r="G62" s="153"/>
      <c r="H62" s="82">
        <v>0</v>
      </c>
      <c r="I62" s="82">
        <v>0</v>
      </c>
      <c r="J62" s="82">
        <v>46037.74</v>
      </c>
      <c r="K62" s="144">
        <v>0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46037.74</v>
      </c>
      <c r="U62" s="146"/>
    </row>
    <row r="63" spans="1:21" s="142" customFormat="1" ht="17.25" customHeight="1">
      <c r="A63" s="257" t="s">
        <v>539</v>
      </c>
      <c r="B63" s="169" t="s">
        <v>540</v>
      </c>
      <c r="C63" s="150" t="s">
        <v>74</v>
      </c>
      <c r="D63" s="153"/>
      <c r="E63" s="153"/>
      <c r="F63" s="153"/>
      <c r="G63" s="153"/>
      <c r="H63" s="82">
        <v>0</v>
      </c>
      <c r="I63" s="82">
        <v>0</v>
      </c>
      <c r="J63" s="82">
        <v>42.73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42.73</v>
      </c>
      <c r="U63" s="146"/>
    </row>
    <row r="64" spans="1:21" s="142" customFormat="1" ht="17.25" customHeight="1">
      <c r="A64" s="257"/>
      <c r="B64" s="169" t="s">
        <v>541</v>
      </c>
      <c r="C64" s="150" t="s">
        <v>75</v>
      </c>
      <c r="D64" s="153"/>
      <c r="E64" s="153"/>
      <c r="F64" s="153"/>
      <c r="G64" s="153"/>
      <c r="H64" s="82">
        <v>0</v>
      </c>
      <c r="I64" s="82">
        <v>0</v>
      </c>
      <c r="J64" s="82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57"/>
      <c r="B65" s="169" t="s">
        <v>542</v>
      </c>
      <c r="C65" s="150" t="s">
        <v>76</v>
      </c>
      <c r="D65" s="153"/>
      <c r="E65" s="153"/>
      <c r="F65" s="153"/>
      <c r="G65" s="153"/>
      <c r="H65" s="82">
        <v>0</v>
      </c>
      <c r="I65" s="82">
        <v>0</v>
      </c>
      <c r="J65" s="82">
        <v>0</v>
      </c>
      <c r="K65" s="144">
        <v>0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0</v>
      </c>
      <c r="U65" s="146"/>
    </row>
    <row r="66" spans="1:21" s="142" customFormat="1" ht="17.25" customHeight="1">
      <c r="A66" s="257"/>
      <c r="B66" s="169" t="s">
        <v>543</v>
      </c>
      <c r="C66" s="153" t="s">
        <v>78</v>
      </c>
      <c r="D66" s="153"/>
      <c r="E66" s="153"/>
      <c r="F66" s="153"/>
      <c r="G66" s="153"/>
      <c r="H66" s="82">
        <v>0</v>
      </c>
      <c r="I66" s="82">
        <v>0</v>
      </c>
      <c r="J66" s="82">
        <v>0</v>
      </c>
      <c r="K66" s="144">
        <v>0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57"/>
      <c r="B67" s="169" t="s">
        <v>544</v>
      </c>
      <c r="C67" s="153" t="s">
        <v>79</v>
      </c>
      <c r="D67" s="153"/>
      <c r="E67" s="153"/>
      <c r="F67" s="153"/>
      <c r="G67" s="153"/>
      <c r="H67" s="82">
        <v>0</v>
      </c>
      <c r="I67" s="82">
        <v>0</v>
      </c>
      <c r="J67" s="82">
        <v>0</v>
      </c>
      <c r="K67" s="144">
        <v>0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0</v>
      </c>
      <c r="U67" s="146"/>
    </row>
    <row r="68" spans="1:21" s="142" customFormat="1" ht="17.25" customHeight="1">
      <c r="A68" s="257"/>
      <c r="B68" s="244" t="s">
        <v>545</v>
      </c>
      <c r="C68" s="150" t="s">
        <v>81</v>
      </c>
      <c r="D68" s="153"/>
      <c r="E68" s="153"/>
      <c r="F68" s="153"/>
      <c r="G68" s="153"/>
      <c r="H68" s="82">
        <v>268428.32</v>
      </c>
      <c r="I68" s="82">
        <v>66827.42</v>
      </c>
      <c r="J68" s="82">
        <v>351070.48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686326.22</v>
      </c>
      <c r="U68" s="146"/>
    </row>
    <row r="69" spans="1:21" s="142" customFormat="1" ht="17.25" customHeight="1">
      <c r="A69" s="257"/>
      <c r="B69" s="244"/>
      <c r="C69" s="150" t="s">
        <v>82</v>
      </c>
      <c r="D69" s="153"/>
      <c r="E69" s="153"/>
      <c r="F69" s="153"/>
      <c r="G69" s="153"/>
      <c r="H69" s="82">
        <v>976443</v>
      </c>
      <c r="I69" s="82">
        <v>1250917.6499999997</v>
      </c>
      <c r="J69" s="82">
        <v>2007760.8899999994</v>
      </c>
      <c r="K69" s="144">
        <v>1565648.84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5800770.379999999</v>
      </c>
      <c r="U69" s="146"/>
    </row>
    <row r="70" spans="1:21" s="142" customFormat="1" ht="17.25" customHeight="1">
      <c r="A70" s="257"/>
      <c r="B70" s="170" t="s">
        <v>546</v>
      </c>
      <c r="C70" s="150" t="s">
        <v>84</v>
      </c>
      <c r="D70" s="153"/>
      <c r="E70" s="153"/>
      <c r="F70" s="153"/>
      <c r="G70" s="153"/>
      <c r="H70" s="82">
        <v>52166.180000000008</v>
      </c>
      <c r="I70" s="82">
        <v>8204.25</v>
      </c>
      <c r="J70" s="82">
        <v>104272.23000000001</v>
      </c>
      <c r="K70" s="144">
        <v>4428.87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169071.53000000003</v>
      </c>
      <c r="U70" s="146"/>
    </row>
    <row r="71" spans="1:21" s="142" customFormat="1" ht="17.25" customHeight="1">
      <c r="A71" s="257"/>
      <c r="B71" s="170" t="s">
        <v>547</v>
      </c>
      <c r="C71" s="153" t="s">
        <v>85</v>
      </c>
      <c r="D71" s="153"/>
      <c r="E71" s="153"/>
      <c r="F71" s="153"/>
      <c r="G71" s="153"/>
      <c r="H71" s="82">
        <v>0</v>
      </c>
      <c r="I71" s="82">
        <v>0</v>
      </c>
      <c r="J71" s="82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3" si="1">SUM(H71:S71)</f>
        <v>0</v>
      </c>
      <c r="U71" s="146"/>
    </row>
    <row r="72" spans="1:21" s="142" customFormat="1" ht="17.25" customHeight="1">
      <c r="A72" s="257"/>
      <c r="B72" s="170" t="s">
        <v>548</v>
      </c>
      <c r="C72" s="150" t="s">
        <v>86</v>
      </c>
      <c r="D72" s="153"/>
      <c r="E72" s="153"/>
      <c r="F72" s="153"/>
      <c r="G72" s="153"/>
      <c r="H72" s="82">
        <v>0</v>
      </c>
      <c r="I72" s="82">
        <v>0</v>
      </c>
      <c r="J72" s="82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57"/>
      <c r="B73" s="244" t="s">
        <v>549</v>
      </c>
      <c r="C73" s="150" t="s">
        <v>88</v>
      </c>
      <c r="D73" s="153"/>
      <c r="E73" s="153"/>
      <c r="F73" s="153"/>
      <c r="G73" s="153"/>
      <c r="H73" s="82">
        <v>0</v>
      </c>
      <c r="I73" s="82">
        <v>0</v>
      </c>
      <c r="J73" s="82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57"/>
      <c r="B74" s="244"/>
      <c r="C74" s="153" t="s">
        <v>89</v>
      </c>
      <c r="D74" s="153"/>
      <c r="E74" s="153"/>
      <c r="F74" s="153"/>
      <c r="G74" s="153"/>
      <c r="H74" s="82">
        <v>15482</v>
      </c>
      <c r="I74" s="82">
        <v>-13312</v>
      </c>
      <c r="J74" s="82">
        <v>67932.28</v>
      </c>
      <c r="K74" s="144">
        <v>100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70202.28</v>
      </c>
      <c r="U74" s="146"/>
    </row>
    <row r="75" spans="1:21" s="142" customFormat="1" ht="17.25" customHeight="1">
      <c r="A75" s="257"/>
      <c r="B75" s="170" t="s">
        <v>550</v>
      </c>
      <c r="C75" s="150" t="s">
        <v>91</v>
      </c>
      <c r="D75" s="153"/>
      <c r="E75" s="153"/>
      <c r="F75" s="153"/>
      <c r="G75" s="153"/>
      <c r="H75" s="82">
        <v>0</v>
      </c>
      <c r="I75" s="82">
        <v>0</v>
      </c>
      <c r="J75" s="82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45" t="s">
        <v>551</v>
      </c>
      <c r="B76" s="168" t="s">
        <v>552</v>
      </c>
      <c r="C76" s="150" t="s">
        <v>93</v>
      </c>
      <c r="D76" s="153"/>
      <c r="E76" s="153"/>
      <c r="F76" s="153"/>
      <c r="G76" s="153"/>
      <c r="H76" s="82">
        <v>0</v>
      </c>
      <c r="I76" s="82">
        <v>0</v>
      </c>
      <c r="J76" s="82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45"/>
      <c r="B77" s="241" t="s">
        <v>553</v>
      </c>
      <c r="C77" s="151" t="s">
        <v>95</v>
      </c>
      <c r="D77" s="153"/>
      <c r="E77" s="153"/>
      <c r="F77" s="153"/>
      <c r="G77" s="153"/>
      <c r="H77" s="82">
        <v>38376</v>
      </c>
      <c r="I77" s="82">
        <v>-50000</v>
      </c>
      <c r="J77" s="82">
        <v>4811132.0600000005</v>
      </c>
      <c r="K77" s="144">
        <v>0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4799508.0600000005</v>
      </c>
      <c r="U77" s="146"/>
    </row>
    <row r="78" spans="1:21" s="142" customFormat="1" ht="17.25" customHeight="1">
      <c r="A78" s="245"/>
      <c r="B78" s="241"/>
      <c r="C78" s="153" t="s">
        <v>96</v>
      </c>
      <c r="D78" s="153"/>
      <c r="E78" s="153"/>
      <c r="F78" s="153"/>
      <c r="G78" s="153"/>
      <c r="H78" s="82">
        <v>0</v>
      </c>
      <c r="I78" s="82">
        <v>0</v>
      </c>
      <c r="J78" s="82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45"/>
      <c r="B79" s="168" t="s">
        <v>554</v>
      </c>
      <c r="C79" s="153" t="s">
        <v>97</v>
      </c>
      <c r="D79" s="153"/>
      <c r="E79" s="153"/>
      <c r="F79" s="153"/>
      <c r="G79" s="153"/>
      <c r="H79" s="82">
        <v>0</v>
      </c>
      <c r="I79" s="82">
        <v>0</v>
      </c>
      <c r="J79" s="82">
        <v>-3182.7</v>
      </c>
      <c r="K79" s="144">
        <v>0</v>
      </c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-3182.7</v>
      </c>
      <c r="U79" s="146"/>
    </row>
    <row r="80" spans="1:21" s="142" customFormat="1" ht="17.25" customHeight="1">
      <c r="A80" s="246" t="s">
        <v>555</v>
      </c>
      <c r="B80" s="168" t="s">
        <v>556</v>
      </c>
      <c r="C80" s="150" t="s">
        <v>100</v>
      </c>
      <c r="D80" s="153"/>
      <c r="E80" s="153"/>
      <c r="F80" s="153"/>
      <c r="G80" s="153"/>
      <c r="H80" s="82">
        <v>14.310000000000002</v>
      </c>
      <c r="I80" s="82">
        <v>97.08</v>
      </c>
      <c r="J80" s="82">
        <v>161.17000000000002</v>
      </c>
      <c r="K80" s="144">
        <v>0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272.56</v>
      </c>
      <c r="U80" s="146"/>
    </row>
    <row r="81" spans="1:28" s="142" customFormat="1" ht="17.25" customHeight="1">
      <c r="A81" s="246"/>
      <c r="B81" s="168" t="s">
        <v>557</v>
      </c>
      <c r="C81" s="150" t="s">
        <v>101</v>
      </c>
      <c r="D81" s="143"/>
      <c r="E81" s="143"/>
      <c r="F81" s="143"/>
      <c r="G81" s="143"/>
      <c r="H81" s="82">
        <v>0</v>
      </c>
      <c r="I81" s="82">
        <v>0</v>
      </c>
      <c r="J81" s="82">
        <v>0</v>
      </c>
      <c r="K81" s="144">
        <v>0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0</v>
      </c>
      <c r="U81" s="146"/>
    </row>
    <row r="82" spans="1:28" s="142" customFormat="1" ht="17.25" customHeight="1">
      <c r="A82" s="246"/>
      <c r="B82" s="241" t="s">
        <v>558</v>
      </c>
      <c r="C82" s="150" t="s">
        <v>103</v>
      </c>
      <c r="D82" s="143"/>
      <c r="E82" s="143"/>
      <c r="F82" s="143"/>
      <c r="G82" s="143"/>
      <c r="H82" s="82">
        <v>0</v>
      </c>
      <c r="I82" s="82">
        <v>0</v>
      </c>
      <c r="J82" s="82">
        <v>0</v>
      </c>
      <c r="K82" s="144">
        <v>0</v>
      </c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0</v>
      </c>
      <c r="U82" s="146"/>
    </row>
    <row r="83" spans="1:28" s="142" customFormat="1" ht="17.25" customHeight="1">
      <c r="A83" s="246"/>
      <c r="B83" s="241"/>
      <c r="C83" s="150" t="s">
        <v>104</v>
      </c>
      <c r="D83" s="143"/>
      <c r="E83" s="143"/>
      <c r="F83" s="143"/>
      <c r="G83" s="143"/>
      <c r="H83" s="82">
        <v>0</v>
      </c>
      <c r="I83" s="82">
        <v>0</v>
      </c>
      <c r="J83" s="82">
        <v>0</v>
      </c>
      <c r="K83" s="144">
        <v>0</v>
      </c>
      <c r="L83" s="144"/>
      <c r="M83" s="144"/>
      <c r="N83" s="144"/>
      <c r="O83" s="144"/>
      <c r="P83" s="144"/>
      <c r="Q83" s="144"/>
      <c r="R83" s="144"/>
      <c r="S83" s="144"/>
      <c r="T83" s="145">
        <f t="shared" si="1"/>
        <v>0</v>
      </c>
      <c r="U83" s="146"/>
    </row>
    <row r="84" spans="1:28" s="142" customFormat="1" ht="17.25" customHeight="1">
      <c r="A84" s="246"/>
      <c r="B84" s="241"/>
      <c r="C84" s="150" t="s">
        <v>105</v>
      </c>
      <c r="D84" s="143"/>
      <c r="E84" s="143"/>
      <c r="F84" s="143"/>
      <c r="G84" s="143"/>
      <c r="H84" s="82">
        <v>0</v>
      </c>
      <c r="I84" s="82">
        <v>0</v>
      </c>
      <c r="J84" s="82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46"/>
      <c r="B85" s="168" t="s">
        <v>559</v>
      </c>
      <c r="C85" s="150" t="s">
        <v>107</v>
      </c>
      <c r="D85" s="143"/>
      <c r="E85" s="143"/>
      <c r="F85" s="143"/>
      <c r="G85" s="143"/>
      <c r="H85" s="82">
        <v>0</v>
      </c>
      <c r="I85" s="82">
        <v>0</v>
      </c>
      <c r="J85" s="82">
        <v>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0</v>
      </c>
      <c r="U85" s="146"/>
    </row>
    <row r="86" spans="1:28" s="142" customFormat="1" ht="17.25" customHeight="1">
      <c r="A86" s="243" t="s">
        <v>560</v>
      </c>
      <c r="B86" s="168" t="s">
        <v>561</v>
      </c>
      <c r="C86" s="152" t="s">
        <v>569</v>
      </c>
      <c r="D86" s="143"/>
      <c r="E86" s="143"/>
      <c r="F86" s="143"/>
      <c r="G86" s="143"/>
      <c r="H86" s="82">
        <v>0</v>
      </c>
      <c r="I86" s="82">
        <v>0</v>
      </c>
      <c r="J86" s="82">
        <v>0</v>
      </c>
      <c r="K86" s="144">
        <v>0</v>
      </c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43"/>
      <c r="B87" s="168" t="s">
        <v>562</v>
      </c>
      <c r="C87" s="150" t="s">
        <v>112</v>
      </c>
      <c r="D87" s="143"/>
      <c r="E87" s="143"/>
      <c r="F87" s="143"/>
      <c r="G87" s="143"/>
      <c r="H87" s="82">
        <v>0</v>
      </c>
      <c r="I87" s="82">
        <v>0</v>
      </c>
      <c r="J87" s="82">
        <v>0</v>
      </c>
      <c r="K87" s="144">
        <v>0</v>
      </c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0</v>
      </c>
      <c r="U87" s="146"/>
    </row>
    <row r="88" spans="1:28" s="142" customFormat="1" ht="17.25" customHeight="1">
      <c r="A88" s="243"/>
      <c r="B88" s="168" t="s">
        <v>563</v>
      </c>
      <c r="C88" s="150" t="s">
        <v>114</v>
      </c>
      <c r="D88" s="143"/>
      <c r="E88" s="143"/>
      <c r="F88" s="143"/>
      <c r="G88" s="143"/>
      <c r="H88" s="82">
        <v>0</v>
      </c>
      <c r="I88" s="82">
        <v>0</v>
      </c>
      <c r="J88" s="82">
        <v>0</v>
      </c>
      <c r="K88" s="144">
        <v>0</v>
      </c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0</v>
      </c>
      <c r="U88" s="146"/>
    </row>
    <row r="89" spans="1:28" s="142" customFormat="1" ht="17.25" customHeight="1">
      <c r="A89" s="243"/>
      <c r="B89" s="168" t="s">
        <v>564</v>
      </c>
      <c r="C89" s="143" t="s">
        <v>115</v>
      </c>
      <c r="D89" s="143"/>
      <c r="E89" s="143"/>
      <c r="F89" s="143"/>
      <c r="G89" s="143"/>
      <c r="H89" s="82">
        <v>0</v>
      </c>
      <c r="I89" s="82">
        <v>0</v>
      </c>
      <c r="J89" s="82">
        <v>0</v>
      </c>
      <c r="K89" s="144">
        <v>0</v>
      </c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0</v>
      </c>
      <c r="U89" s="146"/>
    </row>
    <row r="90" spans="1:28" s="142" customFormat="1" ht="17.25" customHeight="1">
      <c r="A90" s="258" t="s">
        <v>565</v>
      </c>
      <c r="B90" s="168" t="s">
        <v>566</v>
      </c>
      <c r="C90" s="143" t="s">
        <v>117</v>
      </c>
      <c r="D90" s="143"/>
      <c r="E90" s="143"/>
      <c r="F90" s="143"/>
      <c r="G90" s="143"/>
      <c r="H90" s="82">
        <v>0</v>
      </c>
      <c r="I90" s="82">
        <v>0</v>
      </c>
      <c r="J90" s="82">
        <v>0</v>
      </c>
      <c r="K90" s="144">
        <v>0</v>
      </c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58"/>
      <c r="B91" s="171" t="s">
        <v>567</v>
      </c>
      <c r="C91" s="154" t="s">
        <v>437</v>
      </c>
      <c r="D91" s="153"/>
      <c r="E91" s="153"/>
      <c r="F91" s="153"/>
      <c r="G91" s="153"/>
      <c r="H91" s="82">
        <v>0</v>
      </c>
      <c r="I91" s="82">
        <v>0</v>
      </c>
      <c r="J91" s="82">
        <v>0</v>
      </c>
      <c r="K91" s="144">
        <v>0</v>
      </c>
      <c r="L91" s="144">
        <v>0</v>
      </c>
      <c r="M91" s="144">
        <v>0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5">
        <f t="shared" si="1"/>
        <v>0</v>
      </c>
      <c r="U91" s="146"/>
    </row>
    <row r="92" spans="1:28" s="142" customFormat="1" ht="17.25" customHeight="1">
      <c r="A92" s="258"/>
      <c r="B92" s="168" t="s">
        <v>568</v>
      </c>
      <c r="C92" s="150" t="s">
        <v>16</v>
      </c>
      <c r="D92" s="153"/>
      <c r="E92" s="153"/>
      <c r="F92" s="153"/>
      <c r="G92" s="153"/>
      <c r="H92" s="82">
        <v>0</v>
      </c>
      <c r="I92" s="82">
        <v>0</v>
      </c>
      <c r="J92" s="82">
        <v>640.4</v>
      </c>
      <c r="K92" s="144">
        <v>0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640.4</v>
      </c>
      <c r="U92" s="146"/>
    </row>
    <row r="93" spans="1:28" s="155" customFormat="1" ht="15" customHeight="1">
      <c r="A93" s="265" t="s">
        <v>493</v>
      </c>
      <c r="B93" s="266"/>
      <c r="C93" s="267"/>
      <c r="D93" s="165"/>
      <c r="E93" s="165"/>
      <c r="F93" s="165"/>
      <c r="G93" s="165"/>
      <c r="H93" s="90">
        <f>SUM(H6:H92)</f>
        <v>3672164.7199999997</v>
      </c>
      <c r="I93" s="90">
        <f>SUM(I6:I92)</f>
        <v>2458037.8299999996</v>
      </c>
      <c r="J93" s="90">
        <v>9520677.4300000034</v>
      </c>
      <c r="K93" s="145">
        <v>1811837.4400000002</v>
      </c>
      <c r="L93" s="145">
        <f t="shared" ref="L93:S93" si="2">SUM(L6:L92)</f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 t="shared" si="1"/>
        <v>17462717.420000002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9" t="s">
        <v>478</v>
      </c>
      <c r="B94" s="260"/>
      <c r="C94" s="260"/>
      <c r="D94" s="261"/>
      <c r="E94" s="162"/>
      <c r="F94" s="162"/>
      <c r="G94" s="162"/>
      <c r="H94" s="82">
        <v>2254792.3499999982</v>
      </c>
      <c r="I94" s="82">
        <v>1694079.0900000015</v>
      </c>
      <c r="J94" s="82">
        <v>3679355.34</v>
      </c>
      <c r="K94" s="144">
        <v>457379.82999999996</v>
      </c>
      <c r="L94" s="144"/>
      <c r="M94" s="144"/>
      <c r="N94" s="144"/>
      <c r="O94" s="144"/>
      <c r="P94" s="144"/>
      <c r="Q94" s="144"/>
      <c r="R94" s="144"/>
      <c r="S94" s="144"/>
      <c r="T94" s="145">
        <f t="shared" ref="T94:T95" si="3">SUM(H94:S94)</f>
        <v>8085606.6099999994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9" t="s">
        <v>570</v>
      </c>
      <c r="B95" s="260"/>
      <c r="C95" s="260"/>
      <c r="D95" s="261"/>
      <c r="E95" s="162"/>
      <c r="F95" s="162"/>
      <c r="G95" s="162"/>
      <c r="H95" s="82">
        <v>764479.16999999993</v>
      </c>
      <c r="I95" s="82">
        <v>981191.53999999992</v>
      </c>
      <c r="J95" s="82">
        <v>1369856.0799999998</v>
      </c>
      <c r="K95" s="144">
        <v>377205.61</v>
      </c>
      <c r="L95" s="144"/>
      <c r="M95" s="144"/>
      <c r="N95" s="144"/>
      <c r="O95" s="144"/>
      <c r="P95" s="144"/>
      <c r="Q95" s="144"/>
      <c r="R95" s="144"/>
      <c r="S95" s="144"/>
      <c r="T95" s="145">
        <f t="shared" si="3"/>
        <v>3492732.4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9" t="s">
        <v>479</v>
      </c>
      <c r="B96" s="260"/>
      <c r="C96" s="260"/>
      <c r="D96" s="261"/>
      <c r="E96" s="166"/>
      <c r="F96" s="166"/>
      <c r="G96" s="166"/>
      <c r="H96" s="82"/>
      <c r="I96" s="82"/>
      <c r="J96" s="82"/>
      <c r="K96" s="144"/>
      <c r="L96" s="144"/>
      <c r="M96" s="144"/>
      <c r="N96" s="144"/>
      <c r="O96" s="144"/>
      <c r="P96" s="144"/>
      <c r="Q96" s="144"/>
      <c r="R96" s="144"/>
      <c r="S96" s="144"/>
      <c r="T96" s="145"/>
      <c r="U96" s="146"/>
      <c r="V96" s="142"/>
      <c r="W96" s="142"/>
      <c r="X96" s="142"/>
      <c r="Y96" s="142"/>
      <c r="Z96" s="142"/>
      <c r="AA96" s="142"/>
      <c r="AB96" s="142"/>
    </row>
    <row r="97" spans="1:28" s="156" customFormat="1" ht="15" customHeight="1">
      <c r="A97" s="259" t="s">
        <v>480</v>
      </c>
      <c r="B97" s="260"/>
      <c r="C97" s="260"/>
      <c r="D97" s="261"/>
      <c r="E97" s="166"/>
      <c r="F97" s="166"/>
      <c r="G97" s="166"/>
      <c r="H97" s="82"/>
      <c r="I97" s="82"/>
      <c r="J97" s="82"/>
      <c r="K97" s="144">
        <v>1277972.98</v>
      </c>
      <c r="L97" s="144"/>
      <c r="M97" s="144"/>
      <c r="N97" s="144"/>
      <c r="O97" s="144"/>
      <c r="P97" s="144"/>
      <c r="Q97" s="144"/>
      <c r="R97" s="144"/>
      <c r="S97" s="144"/>
      <c r="T97" s="145"/>
      <c r="U97" s="146"/>
      <c r="V97" s="142"/>
      <c r="W97" s="142"/>
      <c r="X97" s="142"/>
      <c r="Y97" s="142"/>
      <c r="Z97" s="142"/>
      <c r="AA97" s="142"/>
      <c r="AB97" s="142"/>
    </row>
    <row r="98" spans="1:28" s="156" customFormat="1" ht="15" customHeight="1">
      <c r="A98" s="259" t="s">
        <v>570</v>
      </c>
      <c r="B98" s="260"/>
      <c r="C98" s="260"/>
      <c r="D98" s="261"/>
      <c r="E98" s="166"/>
      <c r="F98" s="166"/>
      <c r="G98" s="166"/>
      <c r="H98" s="82">
        <v>1182468.4800000002</v>
      </c>
      <c r="I98" s="82">
        <v>595038.59999999986</v>
      </c>
      <c r="J98" s="82">
        <v>5689814.6000000006</v>
      </c>
      <c r="K98" s="144">
        <v>1188443.23</v>
      </c>
      <c r="L98" s="144"/>
      <c r="M98" s="144"/>
      <c r="N98" s="144"/>
      <c r="O98" s="144"/>
      <c r="P98" s="144"/>
      <c r="Q98" s="144"/>
      <c r="R98" s="144"/>
      <c r="S98" s="144"/>
      <c r="T98" s="145"/>
      <c r="U98" s="146"/>
      <c r="V98" s="142"/>
      <c r="W98" s="142"/>
      <c r="X98" s="142"/>
      <c r="Y98" s="142"/>
      <c r="Z98" s="142"/>
      <c r="AA98" s="142"/>
      <c r="AB98" s="142"/>
    </row>
    <row r="99" spans="1:28" s="156" customFormat="1" ht="15" customHeight="1">
      <c r="A99" s="259" t="s">
        <v>481</v>
      </c>
      <c r="B99" s="260"/>
      <c r="C99" s="260"/>
      <c r="D99" s="261"/>
      <c r="E99" s="166"/>
      <c r="F99" s="166"/>
      <c r="G99" s="166"/>
      <c r="H99" s="82">
        <v>480392.15000000008</v>
      </c>
      <c r="I99" s="82">
        <v>336553.52999999997</v>
      </c>
      <c r="J99" s="82">
        <v>988975.28999999992</v>
      </c>
      <c r="K99" s="144"/>
      <c r="L99" s="144"/>
      <c r="M99" s="144"/>
      <c r="N99" s="144"/>
      <c r="O99" s="144"/>
      <c r="P99" s="144"/>
      <c r="Q99" s="144"/>
      <c r="R99" s="144"/>
      <c r="S99" s="144"/>
      <c r="T99" s="145"/>
      <c r="U99" s="146"/>
      <c r="V99" s="142"/>
      <c r="W99" s="142"/>
      <c r="X99" s="142"/>
      <c r="Y99" s="142"/>
      <c r="Z99" s="142"/>
      <c r="AA99" s="142"/>
      <c r="AB99" s="142"/>
    </row>
    <row r="100" spans="1:28" s="156" customFormat="1" ht="15" customHeight="1">
      <c r="A100" s="259" t="s">
        <v>239</v>
      </c>
      <c r="B100" s="260"/>
      <c r="C100" s="260"/>
      <c r="D100" s="261"/>
      <c r="E100" s="167"/>
      <c r="F100" s="167"/>
      <c r="G100" s="167"/>
      <c r="H100" s="82"/>
      <c r="I100" s="82"/>
      <c r="J100" s="82"/>
      <c r="K100" s="144">
        <v>76484.63</v>
      </c>
      <c r="L100" s="144"/>
      <c r="M100" s="144"/>
      <c r="N100" s="144"/>
      <c r="O100" s="144"/>
      <c r="P100" s="144"/>
      <c r="Q100" s="144"/>
      <c r="R100" s="144"/>
      <c r="S100" s="144"/>
      <c r="T100" s="145"/>
      <c r="U100" s="146"/>
      <c r="V100" s="142"/>
      <c r="W100" s="142"/>
      <c r="X100" s="142"/>
      <c r="Y100" s="142"/>
      <c r="Z100" s="142"/>
      <c r="AA100" s="142"/>
      <c r="AB100" s="142"/>
    </row>
    <row r="101" spans="1:28">
      <c r="C101" s="159" t="s">
        <v>482</v>
      </c>
      <c r="D101" s="159"/>
      <c r="E101" s="159"/>
      <c r="F101" s="159"/>
      <c r="G101" s="159"/>
      <c r="H101" s="172" t="e">
        <f>H93-H94-#REF!-H98</f>
        <v>#REF!</v>
      </c>
      <c r="I101" s="172" t="e">
        <f>I93-I94-#REF!-I98</f>
        <v>#REF!</v>
      </c>
      <c r="J101" s="172" t="e">
        <f>J93-J94-#REF!-J98</f>
        <v>#REF!</v>
      </c>
      <c r="K101" s="160">
        <f>K100+K97+K94-K93</f>
        <v>0</v>
      </c>
      <c r="L101" s="160">
        <f t="shared" ref="L101:S101" si="4">L100+L97+L94-L93</f>
        <v>0</v>
      </c>
      <c r="M101" s="160">
        <f t="shared" si="4"/>
        <v>0</v>
      </c>
      <c r="N101" s="160">
        <f t="shared" si="4"/>
        <v>0</v>
      </c>
      <c r="O101" s="160">
        <f t="shared" si="4"/>
        <v>0</v>
      </c>
      <c r="P101" s="160">
        <f t="shared" si="4"/>
        <v>0</v>
      </c>
      <c r="Q101" s="160">
        <f t="shared" si="4"/>
        <v>0</v>
      </c>
      <c r="R101" s="160">
        <f t="shared" si="4"/>
        <v>0</v>
      </c>
      <c r="S101" s="160">
        <f t="shared" si="4"/>
        <v>0</v>
      </c>
      <c r="T101" s="160"/>
    </row>
  </sheetData>
  <autoFilter ref="A5:AB100"/>
  <mergeCells count="42">
    <mergeCell ref="A1:N1"/>
    <mergeCell ref="A4:A5"/>
    <mergeCell ref="B4:B5"/>
    <mergeCell ref="C4:C5"/>
    <mergeCell ref="H4:S4"/>
    <mergeCell ref="T4:T5"/>
    <mergeCell ref="U4:U5"/>
    <mergeCell ref="A6:A27"/>
    <mergeCell ref="B6:B7"/>
    <mergeCell ref="F4:G4"/>
    <mergeCell ref="B10:B18"/>
    <mergeCell ref="B22:B26"/>
    <mergeCell ref="D4:E4"/>
    <mergeCell ref="A93:C93"/>
    <mergeCell ref="B28:B29"/>
    <mergeCell ref="B31:B33"/>
    <mergeCell ref="A28:A40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80:A85"/>
    <mergeCell ref="B82:B84"/>
    <mergeCell ref="A86:A89"/>
    <mergeCell ref="A90:A92"/>
    <mergeCell ref="A63:A75"/>
    <mergeCell ref="B68:B69"/>
    <mergeCell ref="B73:B74"/>
    <mergeCell ref="A76:A79"/>
    <mergeCell ref="B77:B78"/>
    <mergeCell ref="A99:D99"/>
    <mergeCell ref="A100:D100"/>
    <mergeCell ref="A94:D94"/>
    <mergeCell ref="A95:D95"/>
    <mergeCell ref="A96:D96"/>
    <mergeCell ref="A97:D97"/>
    <mergeCell ref="A98:D98"/>
  </mergeCells>
  <phoneticPr fontId="11" type="noConversion"/>
  <conditionalFormatting sqref="U34:XFD34 D34:G34">
    <cfRule type="cellIs" dxfId="11" priority="3" stopIfTrue="1" operator="equal">
      <formula>"no"</formula>
    </cfRule>
  </conditionalFormatting>
  <conditionalFormatting sqref="A34:B34">
    <cfRule type="cellIs" dxfId="10" priority="2" stopIfTrue="1" operator="equal">
      <formula>"no"</formula>
    </cfRule>
  </conditionalFormatting>
  <conditionalFormatting sqref="C34">
    <cfRule type="cellIs" dxfId="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6" activePane="bottomRight" state="frozen"/>
      <selection activeCell="Q13" sqref="Q13"/>
      <selection pane="topRight" activeCell="Q13" sqref="Q13"/>
      <selection pane="bottomLeft" activeCell="Q13" sqref="Q13"/>
      <selection pane="bottomRight" activeCell="N16" sqref="N1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205" t="s">
        <v>273</v>
      </c>
      <c r="B4" s="205" t="s">
        <v>274</v>
      </c>
      <c r="C4" s="206" t="s">
        <v>275</v>
      </c>
      <c r="D4" s="218" t="s">
        <v>276</v>
      </c>
      <c r="E4" s="219"/>
      <c r="F4" s="220" t="s">
        <v>277</v>
      </c>
      <c r="G4" s="220"/>
      <c r="H4" s="215" t="s">
        <v>458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205"/>
      <c r="B5" s="205"/>
      <c r="C5" s="206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5"/>
      <c r="U5" s="217"/>
    </row>
    <row r="6" spans="1:21" s="15" customFormat="1" ht="14.25" customHeight="1">
      <c r="A6" s="238" t="s">
        <v>283</v>
      </c>
      <c r="B6" s="231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8"/>
      <c r="B7" s="231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8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8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8"/>
      <c r="B10" s="231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8"/>
      <c r="B11" s="231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8"/>
      <c r="B12" s="231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8"/>
      <c r="B13" s="231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8"/>
      <c r="B14" s="231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8"/>
      <c r="B15" s="231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8"/>
      <c r="B16" s="231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8"/>
      <c r="B17" s="231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8"/>
      <c r="B18" s="231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>
      <c r="A19" s="238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8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8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>
      <c r="A22" s="238"/>
      <c r="B22" s="231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8"/>
      <c r="B23" s="231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8"/>
      <c r="B24" s="231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8"/>
      <c r="B25" s="231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8"/>
      <c r="B26" s="231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8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9" t="s">
        <v>294</v>
      </c>
      <c r="B28" s="231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>
      <c r="A29" s="239"/>
      <c r="B29" s="231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9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9"/>
      <c r="B31" s="231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9"/>
      <c r="B32" s="231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9"/>
      <c r="B33" s="231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9"/>
      <c r="B34" s="231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9"/>
      <c r="B35" s="231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9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>
      <c r="A37" s="239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>
      <c r="A38" s="239"/>
      <c r="B38" s="231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9"/>
      <c r="B39" s="231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>
      <c r="A40" s="239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32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>
      <c r="A42" s="232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32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32"/>
      <c r="B44" s="231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32"/>
      <c r="B45" s="231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>
      <c r="A46" s="232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>
      <c r="A47" s="232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32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3" t="s">
        <v>310</v>
      </c>
      <c r="B49" s="234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3"/>
      <c r="B50" s="234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3"/>
      <c r="B51" s="234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>
      <c r="A52" s="233"/>
      <c r="B52" s="231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>
      <c r="A53" s="233"/>
      <c r="B53" s="231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3"/>
      <c r="B54" s="231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3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3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5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>
      <c r="A58" s="235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5"/>
      <c r="B59" s="234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5"/>
      <c r="B60" s="234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>
      <c r="A61" s="235"/>
      <c r="B61" s="64" t="s">
        <v>173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>
      <c r="A62" s="235"/>
      <c r="B62" s="65" t="s">
        <v>70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6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6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6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>
      <c r="A66" s="236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6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6"/>
      <c r="B68" s="234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6"/>
      <c r="B69" s="234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6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>
      <c r="A71" s="236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>
      <c r="A72" s="236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6"/>
      <c r="B73" s="234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6"/>
      <c r="B74" s="234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>
      <c r="A75" s="236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7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7"/>
      <c r="B77" s="231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7"/>
      <c r="B78" s="231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7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30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30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30"/>
      <c r="B82" s="231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30"/>
      <c r="B83" s="231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30"/>
      <c r="B84" s="231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30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5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5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5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6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6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63" t="s">
        <v>402</v>
      </c>
      <c r="B93" s="263"/>
      <c r="C93" s="263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2" t="s">
        <v>408</v>
      </c>
      <c r="B94" s="223"/>
      <c r="C94" s="224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90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7" t="s">
        <v>410</v>
      </c>
      <c r="C95" s="6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90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22" t="s">
        <v>409</v>
      </c>
      <c r="B96" s="223"/>
      <c r="C96" s="224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90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7" t="s">
        <v>410</v>
      </c>
      <c r="C97" s="63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92"/>
      <c r="O97" s="98"/>
      <c r="P97" s="98"/>
      <c r="Q97" s="98"/>
      <c r="R97" s="98"/>
      <c r="S97" s="98"/>
      <c r="T97" s="90"/>
      <c r="U97" s="38"/>
    </row>
    <row r="98" spans="1:21" s="32" customFormat="1">
      <c r="A98" s="222" t="s">
        <v>439</v>
      </c>
      <c r="B98" s="223"/>
      <c r="C98" s="224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90"/>
      <c r="U98" s="89"/>
    </row>
    <row r="99" spans="1:21" s="32" customFormat="1" ht="12.75">
      <c r="A99" s="121"/>
      <c r="B99" s="87" t="s">
        <v>440</v>
      </c>
      <c r="C99" s="12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92"/>
      <c r="O99" s="98"/>
      <c r="P99" s="98"/>
      <c r="Q99" s="98"/>
      <c r="R99" s="98"/>
      <c r="S99" s="98"/>
      <c r="T99" s="90"/>
      <c r="U99" s="38"/>
    </row>
    <row r="100" spans="1:21" s="32" customFormat="1">
      <c r="A100" s="222" t="s">
        <v>441</v>
      </c>
      <c r="B100" s="223"/>
      <c r="C100" s="224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90"/>
      <c r="U100" s="89"/>
    </row>
    <row r="101" spans="1:21" s="32" customFormat="1" ht="12.75">
      <c r="A101" s="121"/>
      <c r="B101" s="87" t="s">
        <v>410</v>
      </c>
      <c r="C101" s="12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92"/>
      <c r="O101" s="98"/>
      <c r="P101" s="98"/>
      <c r="Q101" s="98"/>
      <c r="R101" s="98"/>
      <c r="S101" s="98"/>
      <c r="T101" s="90"/>
      <c r="U101" s="38"/>
    </row>
    <row r="102" spans="1:21" s="32" customFormat="1">
      <c r="A102" s="222" t="s">
        <v>405</v>
      </c>
      <c r="B102" s="223"/>
      <c r="C102" s="224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90"/>
      <c r="U102" s="89"/>
    </row>
    <row r="103" spans="1:21" s="32" customFormat="1" ht="12.75">
      <c r="A103" s="62"/>
      <c r="B103" s="87" t="s">
        <v>410</v>
      </c>
      <c r="C103" s="6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92"/>
      <c r="O103" s="98"/>
      <c r="P103" s="98"/>
      <c r="Q103" s="98"/>
      <c r="R103" s="98"/>
      <c r="S103" s="98"/>
      <c r="T103" s="90"/>
      <c r="U103" s="38"/>
    </row>
    <row r="104" spans="1:21" s="32" customFormat="1">
      <c r="A104" s="222" t="s">
        <v>411</v>
      </c>
      <c r="B104" s="223"/>
      <c r="C104" s="224"/>
      <c r="D104" s="82"/>
      <c r="E104" s="82">
        <v>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90"/>
      <c r="U104" s="89"/>
    </row>
    <row r="105" spans="1:21" s="113" customFormat="1" ht="12">
      <c r="C105" s="113" t="s">
        <v>443</v>
      </c>
      <c r="H105" s="113">
        <f>H93-SUM(H94,H96,H98,H100,H102,H104)</f>
        <v>0</v>
      </c>
      <c r="I105" s="113">
        <f t="shared" ref="I105:T105" si="3">I93-SUM(I94,I96,I98,I100,I102,I104)</f>
        <v>0</v>
      </c>
      <c r="J105" s="113">
        <f t="shared" si="3"/>
        <v>0</v>
      </c>
      <c r="K105" s="113">
        <f t="shared" si="3"/>
        <v>0</v>
      </c>
      <c r="L105" s="113">
        <f t="shared" si="3"/>
        <v>0</v>
      </c>
      <c r="M105" s="113">
        <f t="shared" si="3"/>
        <v>0</v>
      </c>
      <c r="N105" s="113">
        <f t="shared" si="3"/>
        <v>0</v>
      </c>
      <c r="O105" s="113">
        <f t="shared" si="3"/>
        <v>0</v>
      </c>
      <c r="P105" s="113">
        <f t="shared" si="3"/>
        <v>0</v>
      </c>
      <c r="Q105" s="113">
        <f t="shared" si="3"/>
        <v>0</v>
      </c>
      <c r="R105" s="113">
        <f t="shared" si="3"/>
        <v>0</v>
      </c>
      <c r="S105" s="113">
        <f t="shared" si="3"/>
        <v>0</v>
      </c>
      <c r="T105" s="113">
        <f t="shared" si="3"/>
        <v>0</v>
      </c>
    </row>
    <row r="106" spans="1:21">
      <c r="G106" s="35"/>
      <c r="L106" s="88"/>
    </row>
    <row r="107" spans="1:21">
      <c r="A107" s="31" t="s">
        <v>412</v>
      </c>
      <c r="G107" s="35"/>
      <c r="L107" s="88"/>
    </row>
    <row r="108" spans="1:21">
      <c r="A108" s="31" t="s">
        <v>413</v>
      </c>
      <c r="G108" s="35"/>
      <c r="L108" s="88"/>
    </row>
    <row r="109" spans="1:21">
      <c r="A109" s="31" t="s">
        <v>414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</mergeCells>
  <phoneticPr fontId="7" type="noConversion"/>
  <conditionalFormatting sqref="A41:C41">
    <cfRule type="cellIs" dxfId="8" priority="2" stopIfTrue="1" operator="equal">
      <formula>"no"</formula>
    </cfRule>
  </conditionalFormatting>
  <conditionalFormatting sqref="K41:L41 A41:C41 O41:S41 U41:XFD41">
    <cfRule type="cellIs" dxfId="7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6" activePane="bottomRight" state="frozen"/>
      <selection activeCell="F115" sqref="F115"/>
      <selection pane="topRight" activeCell="F115" sqref="F115"/>
      <selection pane="bottomLeft" activeCell="F115" sqref="F115"/>
      <selection pane="bottomRight" activeCell="U102" sqref="U10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4" width="8.625" style="55" customWidth="1"/>
    <col min="15" max="15" width="10.25" style="55" customWidth="1"/>
    <col min="16" max="19" width="10.25" style="7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205" t="s">
        <v>273</v>
      </c>
      <c r="B4" s="205" t="s">
        <v>274</v>
      </c>
      <c r="C4" s="206" t="s">
        <v>275</v>
      </c>
      <c r="D4" s="218" t="s">
        <v>276</v>
      </c>
      <c r="E4" s="219"/>
      <c r="F4" s="220" t="s">
        <v>253</v>
      </c>
      <c r="G4" s="220"/>
      <c r="H4" s="215" t="s">
        <v>459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205"/>
      <c r="B5" s="205"/>
      <c r="C5" s="206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5"/>
      <c r="U5" s="217"/>
    </row>
    <row r="6" spans="1:21" s="15" customFormat="1" ht="14.25" customHeight="1">
      <c r="A6" s="238" t="s">
        <v>283</v>
      </c>
      <c r="B6" s="231" t="s">
        <v>284</v>
      </c>
      <c r="C6" s="45" t="s">
        <v>284</v>
      </c>
      <c r="D6" s="82"/>
      <c r="E6" s="82"/>
      <c r="F6" s="82"/>
      <c r="G6" s="82"/>
      <c r="H6" s="82">
        <v>147970.1</v>
      </c>
      <c r="I6" s="82">
        <v>121828.48</v>
      </c>
      <c r="J6" s="82">
        <v>116278.35</v>
      </c>
      <c r="K6" s="82">
        <v>157891.85</v>
      </c>
      <c r="L6" s="82">
        <v>181683.08</v>
      </c>
      <c r="M6" s="82">
        <v>153137.75</v>
      </c>
      <c r="N6" s="82">
        <v>126375.76</v>
      </c>
      <c r="O6" s="82">
        <v>142943.39000000001</v>
      </c>
      <c r="P6" s="82">
        <v>191365.13</v>
      </c>
      <c r="Q6" s="82">
        <v>129247.48</v>
      </c>
      <c r="R6" s="82">
        <v>142035.54999999999</v>
      </c>
      <c r="S6" s="82">
        <v>146908</v>
      </c>
      <c r="T6" s="111">
        <f>SUM(H6:S6)</f>
        <v>1757664.9200000002</v>
      </c>
      <c r="U6" s="89"/>
    </row>
    <row r="7" spans="1:21" s="15" customFormat="1">
      <c r="A7" s="238"/>
      <c r="B7" s="231"/>
      <c r="C7" s="45" t="s">
        <v>285</v>
      </c>
      <c r="D7" s="82"/>
      <c r="E7" s="82"/>
      <c r="F7" s="82"/>
      <c r="G7" s="82"/>
      <c r="H7" s="82">
        <v>25470</v>
      </c>
      <c r="I7" s="82">
        <v>56227.45</v>
      </c>
      <c r="J7" s="82">
        <v>99314.28</v>
      </c>
      <c r="K7" s="82">
        <v>78929.08</v>
      </c>
      <c r="L7" s="82">
        <v>73595.17</v>
      </c>
      <c r="M7" s="82">
        <v>4653</v>
      </c>
      <c r="N7" s="82">
        <v>4629.92</v>
      </c>
      <c r="O7" s="82">
        <v>4629.92</v>
      </c>
      <c r="P7" s="82">
        <v>9618</v>
      </c>
      <c r="Q7" s="82">
        <v>9659.67</v>
      </c>
      <c r="R7" s="82">
        <v>26888.46</v>
      </c>
      <c r="S7" s="82">
        <v>24195.83</v>
      </c>
      <c r="T7" s="111">
        <f t="shared" ref="T7:T70" si="0">SUM(H7:S7)</f>
        <v>417810.77999999997</v>
      </c>
      <c r="U7" s="89"/>
    </row>
    <row r="8" spans="1:21" s="15" customFormat="1">
      <c r="A8" s="238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38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2819.33</v>
      </c>
      <c r="T9" s="111">
        <f t="shared" si="0"/>
        <v>2819.33</v>
      </c>
      <c r="U9" s="89"/>
    </row>
    <row r="10" spans="1:21" s="15" customFormat="1">
      <c r="A10" s="238"/>
      <c r="B10" s="231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38"/>
      <c r="B11" s="231"/>
      <c r="C11" s="45" t="s">
        <v>9</v>
      </c>
      <c r="D11" s="82"/>
      <c r="E11" s="82"/>
      <c r="F11" s="82"/>
      <c r="G11" s="82"/>
      <c r="H11" s="82">
        <v>1200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7200</v>
      </c>
      <c r="T11" s="111">
        <f t="shared" si="0"/>
        <v>8400</v>
      </c>
      <c r="U11" s="89"/>
    </row>
    <row r="12" spans="1:21" s="15" customFormat="1">
      <c r="A12" s="238"/>
      <c r="B12" s="231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1100</v>
      </c>
      <c r="O12" s="82">
        <v>1400</v>
      </c>
      <c r="P12" s="82">
        <v>1300</v>
      </c>
      <c r="Q12" s="82">
        <v>1100</v>
      </c>
      <c r="R12" s="82">
        <v>900</v>
      </c>
      <c r="S12" s="82">
        <v>0</v>
      </c>
      <c r="T12" s="111">
        <f t="shared" si="0"/>
        <v>5800</v>
      </c>
      <c r="U12" s="89"/>
    </row>
    <row r="13" spans="1:21" s="15" customFormat="1">
      <c r="A13" s="238"/>
      <c r="B13" s="231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0</v>
      </c>
      <c r="U13" s="89"/>
    </row>
    <row r="14" spans="1:21" s="15" customFormat="1">
      <c r="A14" s="238"/>
      <c r="B14" s="231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38"/>
      <c r="B15" s="231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38"/>
      <c r="B16" s="231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38"/>
      <c r="B17" s="231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38"/>
      <c r="B18" s="231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>
      <c r="A19" s="238"/>
      <c r="B19" s="65" t="s">
        <v>289</v>
      </c>
      <c r="C19" s="45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5221</v>
      </c>
      <c r="R19" s="82">
        <v>5221</v>
      </c>
      <c r="S19" s="82">
        <v>5221</v>
      </c>
      <c r="T19" s="111">
        <f t="shared" si="0"/>
        <v>15663</v>
      </c>
      <c r="U19" s="89"/>
    </row>
    <row r="20" spans="1:21" s="15" customFormat="1">
      <c r="A20" s="238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38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0</v>
      </c>
      <c r="U21" s="89"/>
    </row>
    <row r="22" spans="1:21" s="15" customFormat="1">
      <c r="A22" s="238"/>
      <c r="B22" s="231" t="s">
        <v>292</v>
      </c>
      <c r="C22" s="45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7460.32</v>
      </c>
      <c r="R22" s="82">
        <v>7460.32</v>
      </c>
      <c r="S22" s="82">
        <v>6974.66</v>
      </c>
      <c r="T22" s="111">
        <f t="shared" si="0"/>
        <v>21895.3</v>
      </c>
      <c r="U22" s="89"/>
    </row>
    <row r="23" spans="1:21" s="15" customFormat="1">
      <c r="A23" s="238"/>
      <c r="B23" s="231"/>
      <c r="C23" s="45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389.7</v>
      </c>
      <c r="R23" s="82">
        <v>389.7</v>
      </c>
      <c r="S23" s="82">
        <v>372.9</v>
      </c>
      <c r="T23" s="111">
        <f t="shared" si="0"/>
        <v>1152.3</v>
      </c>
      <c r="U23" s="89"/>
    </row>
    <row r="24" spans="1:21" s="15" customFormat="1">
      <c r="A24" s="238"/>
      <c r="B24" s="231"/>
      <c r="C24" s="45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467.64</v>
      </c>
      <c r="R24" s="82">
        <v>467.64</v>
      </c>
      <c r="S24" s="82">
        <v>447.48</v>
      </c>
      <c r="T24" s="111">
        <f t="shared" si="0"/>
        <v>1382.76</v>
      </c>
      <c r="U24" s="89"/>
    </row>
    <row r="25" spans="1:21" s="15" customFormat="1">
      <c r="A25" s="238"/>
      <c r="B25" s="231"/>
      <c r="C25" s="45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4962.97</v>
      </c>
      <c r="R25" s="82">
        <v>4962.97</v>
      </c>
      <c r="S25" s="82">
        <v>4555.34</v>
      </c>
      <c r="T25" s="111">
        <f t="shared" si="0"/>
        <v>14481.28</v>
      </c>
      <c r="U25" s="89"/>
    </row>
    <row r="26" spans="1:21" s="15" customFormat="1">
      <c r="A26" s="238"/>
      <c r="B26" s="231"/>
      <c r="C26" s="45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534.37</v>
      </c>
      <c r="R26" s="82">
        <v>534.37</v>
      </c>
      <c r="S26" s="82">
        <v>492.46</v>
      </c>
      <c r="T26" s="111">
        <f t="shared" si="0"/>
        <v>1561.2</v>
      </c>
      <c r="U26" s="89"/>
    </row>
    <row r="27" spans="1:21" s="15" customFormat="1">
      <c r="A27" s="238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39" t="s">
        <v>294</v>
      </c>
      <c r="B28" s="231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>
      <c r="A29" s="239"/>
      <c r="B29" s="231"/>
      <c r="C29" s="45" t="s">
        <v>31</v>
      </c>
      <c r="D29" s="82"/>
      <c r="E29" s="82"/>
      <c r="F29" s="82"/>
      <c r="G29" s="82"/>
      <c r="H29" s="82">
        <v>0</v>
      </c>
      <c r="I29" s="82">
        <v>253.16</v>
      </c>
      <c r="J29" s="82">
        <v>0</v>
      </c>
      <c r="K29" s="82">
        <v>10.47</v>
      </c>
      <c r="L29" s="82">
        <v>130</v>
      </c>
      <c r="M29" s="82">
        <v>109.17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11">
        <f t="shared" si="0"/>
        <v>502.8</v>
      </c>
      <c r="U29" s="89"/>
    </row>
    <row r="30" spans="1:21" s="15" customFormat="1">
      <c r="A30" s="239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1">
        <f t="shared" si="0"/>
        <v>0</v>
      </c>
      <c r="U30" s="89"/>
    </row>
    <row r="31" spans="1:21" s="15" customFormat="1">
      <c r="A31" s="239"/>
      <c r="B31" s="231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39"/>
      <c r="B32" s="231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39"/>
      <c r="B33" s="231"/>
      <c r="C33" s="45" t="s">
        <v>36</v>
      </c>
      <c r="D33" s="82"/>
      <c r="E33" s="82"/>
      <c r="F33" s="82"/>
      <c r="G33" s="82"/>
      <c r="H33" s="82">
        <v>505</v>
      </c>
      <c r="I33" s="82">
        <v>0</v>
      </c>
      <c r="J33" s="82">
        <v>700</v>
      </c>
      <c r="K33" s="82">
        <v>8451.4500000000007</v>
      </c>
      <c r="L33" s="82">
        <v>600</v>
      </c>
      <c r="M33" s="82">
        <v>300</v>
      </c>
      <c r="N33" s="82">
        <v>5680.4</v>
      </c>
      <c r="O33" s="82">
        <v>2299</v>
      </c>
      <c r="P33" s="82">
        <v>600</v>
      </c>
      <c r="Q33" s="82">
        <v>4196.41</v>
      </c>
      <c r="R33" s="82">
        <v>0</v>
      </c>
      <c r="S33" s="82">
        <v>7458.38</v>
      </c>
      <c r="T33" s="111">
        <f t="shared" si="0"/>
        <v>30790.639999999999</v>
      </c>
      <c r="U33" s="89"/>
    </row>
    <row r="34" spans="1:21" s="15" customFormat="1">
      <c r="A34" s="239"/>
      <c r="B34" s="231" t="s">
        <v>298</v>
      </c>
      <c r="C34" s="45" t="s">
        <v>38</v>
      </c>
      <c r="D34" s="82"/>
      <c r="E34" s="82"/>
      <c r="F34" s="82"/>
      <c r="G34" s="82"/>
      <c r="H34" s="82">
        <v>9248.5</v>
      </c>
      <c r="I34" s="82">
        <v>3865</v>
      </c>
      <c r="J34" s="82">
        <v>3581</v>
      </c>
      <c r="K34" s="82">
        <v>1171</v>
      </c>
      <c r="L34" s="82">
        <v>24008.14</v>
      </c>
      <c r="M34" s="82">
        <v>3508</v>
      </c>
      <c r="N34" s="82">
        <v>3706.28</v>
      </c>
      <c r="O34" s="82">
        <v>9519.2000000000007</v>
      </c>
      <c r="P34" s="82">
        <v>9010.09</v>
      </c>
      <c r="Q34" s="82">
        <v>4314.5</v>
      </c>
      <c r="R34" s="82">
        <v>1627</v>
      </c>
      <c r="S34" s="82">
        <v>7644.54</v>
      </c>
      <c r="T34" s="111">
        <f t="shared" si="0"/>
        <v>81203.249999999985</v>
      </c>
      <c r="U34" s="89"/>
    </row>
    <row r="35" spans="1:21" s="15" customFormat="1">
      <c r="A35" s="239"/>
      <c r="B35" s="231"/>
      <c r="C35" s="45" t="s">
        <v>39</v>
      </c>
      <c r="D35" s="82"/>
      <c r="E35" s="82"/>
      <c r="F35" s="82"/>
      <c r="G35" s="82"/>
      <c r="H35" s="82">
        <v>1280</v>
      </c>
      <c r="I35" s="82">
        <v>4598</v>
      </c>
      <c r="J35" s="82">
        <v>290</v>
      </c>
      <c r="K35" s="82">
        <v>0</v>
      </c>
      <c r="L35" s="82">
        <v>0</v>
      </c>
      <c r="M35" s="82">
        <v>0</v>
      </c>
      <c r="N35" s="82">
        <v>4657.2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10825.2</v>
      </c>
      <c r="U35" s="89"/>
    </row>
    <row r="36" spans="1:21" s="15" customFormat="1">
      <c r="A36" s="239"/>
      <c r="B36" s="65" t="s">
        <v>299</v>
      </c>
      <c r="C36" s="45" t="s">
        <v>40</v>
      </c>
      <c r="D36" s="82"/>
      <c r="E36" s="82"/>
      <c r="F36" s="82"/>
      <c r="G36" s="82"/>
      <c r="H36" s="82">
        <v>23228.240000000002</v>
      </c>
      <c r="I36" s="82">
        <v>16119.6</v>
      </c>
      <c r="J36" s="82">
        <v>-9108</v>
      </c>
      <c r="K36" s="82">
        <v>20042.2</v>
      </c>
      <c r="L36" s="82">
        <v>24921.200000000001</v>
      </c>
      <c r="M36" s="82">
        <v>18068.080000000002</v>
      </c>
      <c r="N36" s="82">
        <v>15995.92</v>
      </c>
      <c r="O36" s="82">
        <v>14994.6</v>
      </c>
      <c r="P36" s="82">
        <v>19622.599999999999</v>
      </c>
      <c r="Q36" s="82">
        <v>28400.799999999999</v>
      </c>
      <c r="R36" s="82">
        <v>8532.4</v>
      </c>
      <c r="S36" s="82">
        <v>36891.07</v>
      </c>
      <c r="T36" s="111">
        <f t="shared" si="0"/>
        <v>217708.71</v>
      </c>
      <c r="U36" s="89"/>
    </row>
    <row r="37" spans="1:21" s="15" customFormat="1">
      <c r="A37" s="239"/>
      <c r="B37" s="65" t="s">
        <v>300</v>
      </c>
      <c r="C37" s="45" t="s">
        <v>42</v>
      </c>
      <c r="D37" s="82"/>
      <c r="E37" s="82"/>
      <c r="F37" s="82"/>
      <c r="G37" s="82"/>
      <c r="H37" s="82">
        <v>24812</v>
      </c>
      <c r="I37" s="82">
        <v>28877</v>
      </c>
      <c r="J37" s="82">
        <v>27031</v>
      </c>
      <c r="K37" s="82">
        <v>14231</v>
      </c>
      <c r="L37" s="82">
        <v>25057</v>
      </c>
      <c r="M37" s="82">
        <v>19320.79</v>
      </c>
      <c r="N37" s="82">
        <v>28985.5</v>
      </c>
      <c r="O37" s="82">
        <v>24663.97</v>
      </c>
      <c r="P37" s="82">
        <v>17648</v>
      </c>
      <c r="Q37" s="82">
        <v>28156</v>
      </c>
      <c r="R37" s="82">
        <v>20468</v>
      </c>
      <c r="S37" s="82">
        <v>28042</v>
      </c>
      <c r="T37" s="111">
        <f t="shared" si="0"/>
        <v>287292.26</v>
      </c>
      <c r="U37" s="89"/>
    </row>
    <row r="38" spans="1:21" s="15" customFormat="1">
      <c r="A38" s="239"/>
      <c r="B38" s="231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18867.93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18867.93</v>
      </c>
      <c r="U38" s="89"/>
    </row>
    <row r="39" spans="1:21" s="15" customFormat="1">
      <c r="A39" s="239"/>
      <c r="B39" s="231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2400</v>
      </c>
      <c r="R39" s="82">
        <v>1509.43</v>
      </c>
      <c r="S39" s="82">
        <v>0</v>
      </c>
      <c r="T39" s="111">
        <f t="shared" si="0"/>
        <v>3909.4300000000003</v>
      </c>
      <c r="U39" s="89"/>
    </row>
    <row r="40" spans="1:21" s="15" customFormat="1">
      <c r="A40" s="239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0</v>
      </c>
      <c r="U40" s="89"/>
    </row>
    <row r="41" spans="1:21" s="15" customFormat="1" ht="14.25" customHeight="1">
      <c r="A41" s="232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111">
        <f t="shared" si="0"/>
        <v>0</v>
      </c>
      <c r="U41" s="89"/>
    </row>
    <row r="42" spans="1:21" s="15" customFormat="1">
      <c r="A42" s="232"/>
      <c r="B42" s="65" t="s">
        <v>303</v>
      </c>
      <c r="C42" s="48" t="s">
        <v>303</v>
      </c>
      <c r="D42" s="82"/>
      <c r="E42" s="82"/>
      <c r="F42" s="82"/>
      <c r="G42" s="82"/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111">
        <f t="shared" si="0"/>
        <v>0</v>
      </c>
      <c r="U42" s="89"/>
    </row>
    <row r="43" spans="1:21" s="15" customFormat="1">
      <c r="A43" s="232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32"/>
      <c r="B44" s="231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32"/>
      <c r="B45" s="231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>
      <c r="A46" s="232"/>
      <c r="B46" s="65" t="s">
        <v>307</v>
      </c>
      <c r="C46" s="48" t="s">
        <v>52</v>
      </c>
      <c r="D46" s="82"/>
      <c r="E46" s="82"/>
      <c r="F46" s="82"/>
      <c r="G46" s="82"/>
      <c r="H46" s="82">
        <v>1704.03</v>
      </c>
      <c r="I46" s="82">
        <v>1824.46</v>
      </c>
      <c r="J46" s="82">
        <v>1824.47</v>
      </c>
      <c r="K46" s="82">
        <v>1824.46</v>
      </c>
      <c r="L46" s="82">
        <v>1824.47</v>
      </c>
      <c r="M46" s="82">
        <v>1824.46</v>
      </c>
      <c r="N46" s="82">
        <v>1824.47</v>
      </c>
      <c r="O46" s="82">
        <v>1824.46</v>
      </c>
      <c r="P46" s="82">
        <v>766.95</v>
      </c>
      <c r="Q46" s="82">
        <v>766.93</v>
      </c>
      <c r="R46" s="82">
        <v>766.95</v>
      </c>
      <c r="S46" s="82">
        <v>766.94</v>
      </c>
      <c r="T46" s="111">
        <f t="shared" si="0"/>
        <v>17543.05</v>
      </c>
      <c r="U46" s="89"/>
    </row>
    <row r="47" spans="1:21" s="15" customFormat="1">
      <c r="A47" s="232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32"/>
      <c r="B48" s="65" t="s">
        <v>309</v>
      </c>
      <c r="C48" s="48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111">
        <f t="shared" si="0"/>
        <v>0</v>
      </c>
      <c r="U48" s="89"/>
    </row>
    <row r="49" spans="1:21" s="15" customFormat="1" ht="14.25" customHeight="1">
      <c r="A49" s="233" t="s">
        <v>310</v>
      </c>
      <c r="B49" s="234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33"/>
      <c r="B50" s="234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33"/>
      <c r="B51" s="234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33"/>
      <c r="B52" s="231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>
      <c r="A53" s="233"/>
      <c r="B53" s="231"/>
      <c r="C53" s="48" t="s">
        <v>60</v>
      </c>
      <c r="D53" s="82"/>
      <c r="E53" s="82"/>
      <c r="F53" s="82"/>
      <c r="G53" s="82"/>
      <c r="H53" s="82">
        <v>0</v>
      </c>
      <c r="I53" s="82">
        <v>896.23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566.04</v>
      </c>
      <c r="Q53" s="82">
        <v>0</v>
      </c>
      <c r="R53" s="82">
        <v>0</v>
      </c>
      <c r="S53" s="82">
        <v>0</v>
      </c>
      <c r="T53" s="111">
        <f t="shared" si="0"/>
        <v>1462.27</v>
      </c>
      <c r="U53" s="89"/>
    </row>
    <row r="54" spans="1:21" s="15" customFormat="1">
      <c r="A54" s="233"/>
      <c r="B54" s="231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33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33"/>
      <c r="B56" s="64" t="s">
        <v>168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35" t="s">
        <v>64</v>
      </c>
      <c r="B57" s="65" t="s">
        <v>65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>
      <c r="A58" s="235"/>
      <c r="B58" s="64" t="s">
        <v>171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35"/>
      <c r="B59" s="234" t="s">
        <v>172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59185.06</v>
      </c>
      <c r="M59" s="82">
        <v>0</v>
      </c>
      <c r="N59" s="82">
        <v>72830.19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132015.25</v>
      </c>
      <c r="U59" s="89"/>
    </row>
    <row r="60" spans="1:21" s="15" customFormat="1">
      <c r="A60" s="235"/>
      <c r="B60" s="234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14340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14340</v>
      </c>
      <c r="U60" s="89"/>
    </row>
    <row r="61" spans="1:21" s="15" customFormat="1">
      <c r="A61" s="235"/>
      <c r="B61" s="64" t="s">
        <v>173</v>
      </c>
      <c r="C61" s="48" t="s">
        <v>69</v>
      </c>
      <c r="D61" s="82"/>
      <c r="E61" s="82"/>
      <c r="F61" s="82"/>
      <c r="G61" s="82"/>
      <c r="H61" s="82">
        <v>1072.1600000000001</v>
      </c>
      <c r="I61" s="82">
        <v>0</v>
      </c>
      <c r="J61" s="82">
        <v>12574.09</v>
      </c>
      <c r="K61" s="82">
        <v>1170.99</v>
      </c>
      <c r="L61" s="82">
        <v>1523.49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16340.73</v>
      </c>
      <c r="U61" s="89"/>
    </row>
    <row r="62" spans="1:21" s="15" customFormat="1">
      <c r="A62" s="235"/>
      <c r="B62" s="65" t="s">
        <v>70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36" t="s">
        <v>72</v>
      </c>
      <c r="B63" s="47" t="s">
        <v>73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1">
        <f t="shared" si="0"/>
        <v>0</v>
      </c>
      <c r="U63" s="89"/>
    </row>
    <row r="64" spans="1:21" s="15" customFormat="1">
      <c r="A64" s="236"/>
      <c r="B64" s="47" t="s">
        <v>177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1">
        <f t="shared" si="0"/>
        <v>0</v>
      </c>
      <c r="U64" s="89"/>
    </row>
    <row r="65" spans="1:21" s="15" customFormat="1">
      <c r="A65" s="236"/>
      <c r="B65" s="47" t="s">
        <v>178</v>
      </c>
      <c r="C65" s="48" t="s">
        <v>76</v>
      </c>
      <c r="D65" s="82"/>
      <c r="E65" s="82"/>
      <c r="F65" s="82"/>
      <c r="G65" s="82"/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  <c r="S65" s="82">
        <v>0</v>
      </c>
      <c r="T65" s="111">
        <f t="shared" si="0"/>
        <v>0</v>
      </c>
      <c r="U65" s="89"/>
    </row>
    <row r="66" spans="1:21" s="15" customFormat="1">
      <c r="A66" s="236"/>
      <c r="B66" s="47" t="s">
        <v>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1">
        <f t="shared" si="0"/>
        <v>0</v>
      </c>
      <c r="U66" s="89"/>
    </row>
    <row r="67" spans="1:21" s="15" customFormat="1">
      <c r="A67" s="236"/>
      <c r="B67" s="47" t="s">
        <v>180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1">
        <f t="shared" si="0"/>
        <v>0</v>
      </c>
      <c r="U67" s="89"/>
    </row>
    <row r="68" spans="1:21" s="15" customFormat="1">
      <c r="A68" s="236"/>
      <c r="B68" s="234" t="s">
        <v>80</v>
      </c>
      <c r="C68" s="48" t="s">
        <v>81</v>
      </c>
      <c r="D68" s="82"/>
      <c r="E68" s="82"/>
      <c r="F68" s="82"/>
      <c r="G68" s="82"/>
      <c r="H68" s="82">
        <v>46869</v>
      </c>
      <c r="I68" s="82">
        <v>6091</v>
      </c>
      <c r="J68" s="82">
        <v>38806</v>
      </c>
      <c r="K68" s="82">
        <v>29100</v>
      </c>
      <c r="L68" s="82">
        <v>22639</v>
      </c>
      <c r="M68" s="82">
        <v>21362</v>
      </c>
      <c r="N68" s="82">
        <v>4438</v>
      </c>
      <c r="O68" s="82">
        <v>22697.7</v>
      </c>
      <c r="P68" s="82">
        <v>41803</v>
      </c>
      <c r="Q68" s="82">
        <v>21261</v>
      </c>
      <c r="R68" s="82">
        <v>32040</v>
      </c>
      <c r="S68" s="82">
        <v>30698</v>
      </c>
      <c r="T68" s="111">
        <f t="shared" si="0"/>
        <v>317804.7</v>
      </c>
      <c r="U68" s="89"/>
    </row>
    <row r="69" spans="1:21" s="15" customFormat="1">
      <c r="A69" s="236"/>
      <c r="B69" s="234"/>
      <c r="C69" s="48" t="s">
        <v>82</v>
      </c>
      <c r="D69" s="82"/>
      <c r="E69" s="82"/>
      <c r="F69" s="82"/>
      <c r="G69" s="82"/>
      <c r="H69" s="82">
        <v>61888.21</v>
      </c>
      <c r="I69" s="82">
        <v>5556.77</v>
      </c>
      <c r="J69" s="82">
        <v>32710.14</v>
      </c>
      <c r="K69" s="82">
        <v>24223.07</v>
      </c>
      <c r="L69" s="82">
        <v>30843.42</v>
      </c>
      <c r="M69" s="82">
        <v>24370.26</v>
      </c>
      <c r="N69" s="82">
        <v>17360.099999999999</v>
      </c>
      <c r="O69" s="82">
        <v>18223.41</v>
      </c>
      <c r="P69" s="82">
        <v>56487</v>
      </c>
      <c r="Q69" s="82">
        <v>19881.830000000002</v>
      </c>
      <c r="R69" s="82">
        <v>-9299.39</v>
      </c>
      <c r="S69" s="82">
        <v>18792.32</v>
      </c>
      <c r="T69" s="111">
        <f t="shared" si="0"/>
        <v>301037.14</v>
      </c>
      <c r="U69" s="89"/>
    </row>
    <row r="70" spans="1:21" s="15" customFormat="1">
      <c r="A70" s="236"/>
      <c r="B70" s="64" t="s">
        <v>83</v>
      </c>
      <c r="C70" s="48" t="s">
        <v>84</v>
      </c>
      <c r="D70" s="82"/>
      <c r="E70" s="82"/>
      <c r="F70" s="82"/>
      <c r="G70" s="82"/>
      <c r="H70" s="82">
        <v>6102.99</v>
      </c>
      <c r="I70" s="82">
        <v>13326.88</v>
      </c>
      <c r="J70" s="82">
        <v>217.18</v>
      </c>
      <c r="K70" s="82">
        <v>5093.6899999999996</v>
      </c>
      <c r="L70" s="82">
        <v>3095.37</v>
      </c>
      <c r="M70" s="82">
        <v>11482.35</v>
      </c>
      <c r="N70" s="82">
        <v>7654</v>
      </c>
      <c r="O70" s="82">
        <v>5654.97</v>
      </c>
      <c r="P70" s="82">
        <v>6219.19</v>
      </c>
      <c r="Q70" s="82">
        <v>7279.04</v>
      </c>
      <c r="R70" s="82">
        <v>9627.86</v>
      </c>
      <c r="S70" s="82">
        <v>16521.919999999998</v>
      </c>
      <c r="T70" s="111">
        <f t="shared" si="0"/>
        <v>92275.44</v>
      </c>
      <c r="U70" s="89"/>
    </row>
    <row r="71" spans="1:21" s="15" customFormat="1">
      <c r="A71" s="236"/>
      <c r="B71" s="64" t="s">
        <v>183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235</v>
      </c>
      <c r="K71" s="82">
        <v>0</v>
      </c>
      <c r="L71" s="82">
        <v>130</v>
      </c>
      <c r="M71" s="82">
        <v>200</v>
      </c>
      <c r="N71" s="82">
        <v>390</v>
      </c>
      <c r="O71" s="82">
        <v>160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104" si="1">SUM(H71:S71)</f>
        <v>1115</v>
      </c>
      <c r="U71" s="89"/>
    </row>
    <row r="72" spans="1:21" s="15" customFormat="1">
      <c r="A72" s="236"/>
      <c r="B72" s="64" t="s">
        <v>184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36"/>
      <c r="B73" s="234" t="s">
        <v>87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36"/>
      <c r="B74" s="234"/>
      <c r="C74" s="50" t="s">
        <v>89</v>
      </c>
      <c r="D74" s="82"/>
      <c r="E74" s="82"/>
      <c r="F74" s="82"/>
      <c r="G74" s="82"/>
      <c r="H74" s="82">
        <v>1747.4</v>
      </c>
      <c r="I74" s="82">
        <v>0</v>
      </c>
      <c r="J74" s="82">
        <v>5629.42</v>
      </c>
      <c r="K74" s="82">
        <v>4086</v>
      </c>
      <c r="L74" s="82">
        <v>2382.4299999999998</v>
      </c>
      <c r="M74" s="82">
        <v>7523.62</v>
      </c>
      <c r="N74" s="82">
        <v>100</v>
      </c>
      <c r="O74" s="82">
        <v>9417.27</v>
      </c>
      <c r="P74" s="82">
        <v>100</v>
      </c>
      <c r="Q74" s="82">
        <v>50</v>
      </c>
      <c r="R74" s="82">
        <v>-1949.27</v>
      </c>
      <c r="S74" s="82">
        <v>0</v>
      </c>
      <c r="T74" s="111">
        <f t="shared" si="1"/>
        <v>29086.87</v>
      </c>
      <c r="U74" s="89"/>
    </row>
    <row r="75" spans="1:21" s="15" customFormat="1">
      <c r="A75" s="236"/>
      <c r="B75" s="64" t="s">
        <v>90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37" t="s">
        <v>92</v>
      </c>
      <c r="B76" s="65" t="s">
        <v>188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37"/>
      <c r="B77" s="231" t="s">
        <v>94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37"/>
      <c r="B78" s="231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37"/>
      <c r="B79" s="65" t="s">
        <v>190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581.6</v>
      </c>
      <c r="M79" s="82">
        <v>1848.7</v>
      </c>
      <c r="N79" s="82">
        <v>943.4</v>
      </c>
      <c r="O79" s="82">
        <v>0</v>
      </c>
      <c r="P79" s="82">
        <v>0</v>
      </c>
      <c r="Q79" s="82">
        <v>0</v>
      </c>
      <c r="R79" s="82">
        <v>0</v>
      </c>
      <c r="S79" s="82">
        <v>4391.2</v>
      </c>
      <c r="T79" s="111">
        <f t="shared" si="1"/>
        <v>7764.9</v>
      </c>
      <c r="U79" s="89"/>
    </row>
    <row r="80" spans="1:21" s="15" customFormat="1" ht="14.25" customHeight="1">
      <c r="A80" s="230" t="s">
        <v>98</v>
      </c>
      <c r="B80" s="65" t="s">
        <v>99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1">
        <f t="shared" si="1"/>
        <v>0</v>
      </c>
      <c r="U80" s="89"/>
    </row>
    <row r="81" spans="1:29" s="15" customFormat="1" ht="17.25" customHeight="1">
      <c r="A81" s="230"/>
      <c r="B81" s="65" t="s">
        <v>193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0</v>
      </c>
      <c r="U81" s="89"/>
    </row>
    <row r="82" spans="1:29" s="15" customFormat="1" ht="17.25" customHeight="1">
      <c r="A82" s="230"/>
      <c r="B82" s="231" t="s">
        <v>102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230"/>
      <c r="B83" s="231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230"/>
      <c r="B84" s="231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230"/>
      <c r="B85" s="65" t="s">
        <v>106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25" t="s">
        <v>108</v>
      </c>
      <c r="B86" s="65" t="s">
        <v>109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25"/>
      <c r="B87" s="65" t="s">
        <v>111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25"/>
      <c r="B88" s="65" t="s">
        <v>113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25"/>
      <c r="B89" s="65" t="s">
        <v>200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26" t="s">
        <v>116</v>
      </c>
      <c r="B90" s="65" t="s">
        <v>202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26"/>
      <c r="B91" s="65" t="s">
        <v>203</v>
      </c>
      <c r="C91" s="48" t="s">
        <v>203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26"/>
      <c r="B92" s="65" t="s">
        <v>118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200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1">
        <f t="shared" si="1"/>
        <v>200</v>
      </c>
      <c r="U92" s="89"/>
    </row>
    <row r="93" spans="1:29" s="34" customFormat="1" ht="15" customHeight="1">
      <c r="A93" s="263" t="s">
        <v>119</v>
      </c>
      <c r="B93" s="263"/>
      <c r="C93" s="263"/>
      <c r="D93" s="90"/>
      <c r="E93" s="90"/>
      <c r="F93" s="90"/>
      <c r="G93" s="90"/>
      <c r="H93" s="111">
        <f>SUM(H6:H92)</f>
        <v>353097.63000000006</v>
      </c>
      <c r="I93" s="111">
        <f t="shared" ref="I93:S93" si="2">SUM(I6:I92)</f>
        <v>259464.03</v>
      </c>
      <c r="J93" s="111">
        <f t="shared" si="2"/>
        <v>330082.93</v>
      </c>
      <c r="K93" s="111">
        <f t="shared" si="2"/>
        <v>346425.26</v>
      </c>
      <c r="L93" s="111">
        <f t="shared" si="2"/>
        <v>452199.42999999993</v>
      </c>
      <c r="M93" s="111">
        <f t="shared" si="2"/>
        <v>282048.18</v>
      </c>
      <c r="N93" s="111">
        <f t="shared" si="2"/>
        <v>315539.07</v>
      </c>
      <c r="O93" s="111">
        <f t="shared" si="2"/>
        <v>258427.89000000004</v>
      </c>
      <c r="P93" s="111">
        <f t="shared" si="2"/>
        <v>355106.00000000006</v>
      </c>
      <c r="Q93" s="111">
        <f t="shared" si="2"/>
        <v>275749.65999999997</v>
      </c>
      <c r="R93" s="111">
        <f t="shared" si="2"/>
        <v>252182.99000000002</v>
      </c>
      <c r="S93" s="111">
        <f t="shared" si="2"/>
        <v>350393.37</v>
      </c>
      <c r="T93" s="125">
        <f t="shared" si="1"/>
        <v>3830716.4400000004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6.5" customHeight="1">
      <c r="A94" s="222" t="s">
        <v>135</v>
      </c>
      <c r="B94" s="223"/>
      <c r="C94" s="224"/>
      <c r="D94" s="82"/>
      <c r="E94" s="82"/>
      <c r="F94" s="82"/>
      <c r="G94" s="82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1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6.5" customHeight="1">
      <c r="A95" s="62"/>
      <c r="B95" s="87" t="s">
        <v>255</v>
      </c>
      <c r="C95" s="63"/>
      <c r="D95" s="82"/>
      <c r="E95" s="82"/>
      <c r="F95" s="82"/>
      <c r="G95" s="82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1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6.5" customHeight="1">
      <c r="A96" s="222" t="s">
        <v>136</v>
      </c>
      <c r="B96" s="223"/>
      <c r="C96" s="224"/>
      <c r="D96" s="82"/>
      <c r="E96" s="82"/>
      <c r="F96" s="82"/>
      <c r="G96" s="82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1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6.5" customHeight="1">
      <c r="A97" s="62"/>
      <c r="B97" s="87" t="s">
        <v>255</v>
      </c>
      <c r="C97" s="63"/>
      <c r="D97" s="82"/>
      <c r="E97" s="82"/>
      <c r="F97" s="82"/>
      <c r="G97" s="82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1">
        <f t="shared" si="1"/>
        <v>0</v>
      </c>
      <c r="U97" s="38"/>
    </row>
    <row r="98" spans="1:21" s="32" customFormat="1" ht="16.5" customHeight="1">
      <c r="A98" s="222" t="s">
        <v>439</v>
      </c>
      <c r="B98" s="223"/>
      <c r="C98" s="224"/>
      <c r="D98" s="82"/>
      <c r="E98" s="82"/>
      <c r="F98" s="82"/>
      <c r="G98" s="82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1">
        <f t="shared" si="1"/>
        <v>0</v>
      </c>
      <c r="U98" s="89"/>
    </row>
    <row r="99" spans="1:21" s="32" customFormat="1" ht="16.5" customHeight="1">
      <c r="A99" s="121"/>
      <c r="B99" s="87" t="s">
        <v>440</v>
      </c>
      <c r="C99" s="122"/>
      <c r="D99" s="82"/>
      <c r="E99" s="82"/>
      <c r="F99" s="82"/>
      <c r="G99" s="82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1">
        <f t="shared" si="1"/>
        <v>0</v>
      </c>
      <c r="U99" s="38"/>
    </row>
    <row r="100" spans="1:21" s="32" customFormat="1" ht="16.5" customHeight="1">
      <c r="A100" s="222" t="s">
        <v>441</v>
      </c>
      <c r="B100" s="223"/>
      <c r="C100" s="224"/>
      <c r="D100" s="82"/>
      <c r="E100" s="82"/>
      <c r="F100" s="82"/>
      <c r="G100" s="82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1">
        <f t="shared" ref="T100:T101" si="3">SUM(H100:S100)</f>
        <v>0</v>
      </c>
      <c r="U100" s="89"/>
    </row>
    <row r="101" spans="1:21" s="32" customFormat="1" ht="16.5" customHeight="1">
      <c r="A101" s="121"/>
      <c r="B101" s="87" t="s">
        <v>255</v>
      </c>
      <c r="C101" s="122"/>
      <c r="D101" s="82"/>
      <c r="E101" s="82"/>
      <c r="F101" s="82"/>
      <c r="G101" s="82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1">
        <f t="shared" si="3"/>
        <v>0</v>
      </c>
      <c r="U101" s="38"/>
    </row>
    <row r="102" spans="1:21" s="32" customFormat="1" ht="16.5" customHeight="1">
      <c r="A102" s="222" t="s">
        <v>120</v>
      </c>
      <c r="B102" s="223"/>
      <c r="C102" s="224"/>
      <c r="D102" s="82"/>
      <c r="E102" s="82"/>
      <c r="F102" s="82"/>
      <c r="G102" s="82"/>
      <c r="H102" s="116">
        <v>353097.63</v>
      </c>
      <c r="I102" s="116">
        <v>259464.03</v>
      </c>
      <c r="J102" s="116">
        <v>330082.93</v>
      </c>
      <c r="K102" s="116">
        <v>346425.26</v>
      </c>
      <c r="L102" s="116">
        <v>452199.43</v>
      </c>
      <c r="M102" s="116">
        <v>282048.18</v>
      </c>
      <c r="N102" s="116">
        <v>315539.07</v>
      </c>
      <c r="O102" s="116">
        <v>258427.89</v>
      </c>
      <c r="P102" s="116">
        <v>355106</v>
      </c>
      <c r="Q102" s="116">
        <v>275749.65999999997</v>
      </c>
      <c r="R102" s="116">
        <v>252182.99</v>
      </c>
      <c r="S102" s="116">
        <v>350393.37</v>
      </c>
      <c r="T102" s="111">
        <f t="shared" si="1"/>
        <v>3830716.4400000004</v>
      </c>
      <c r="U102" s="89"/>
    </row>
    <row r="103" spans="1:21" s="32" customFormat="1" ht="16.5" customHeight="1">
      <c r="A103" s="62"/>
      <c r="B103" s="87" t="s">
        <v>255</v>
      </c>
      <c r="C103" s="63"/>
      <c r="D103" s="82"/>
      <c r="E103" s="82"/>
      <c r="F103" s="82"/>
      <c r="G103" s="82"/>
      <c r="H103" s="116">
        <v>108757.21</v>
      </c>
      <c r="I103" s="116">
        <v>11647.77</v>
      </c>
      <c r="J103" s="116">
        <v>71516.14</v>
      </c>
      <c r="K103" s="116">
        <v>53323.07</v>
      </c>
      <c r="L103" s="116">
        <v>53482.42</v>
      </c>
      <c r="M103" s="116">
        <v>45732.259999999995</v>
      </c>
      <c r="N103" s="116">
        <v>21798.1</v>
      </c>
      <c r="O103" s="116">
        <v>40921.11</v>
      </c>
      <c r="P103" s="116">
        <v>98290</v>
      </c>
      <c r="Q103" s="116">
        <v>41142.83</v>
      </c>
      <c r="R103" s="116">
        <v>22740.61</v>
      </c>
      <c r="S103" s="116">
        <v>49490.32</v>
      </c>
      <c r="T103" s="111">
        <f t="shared" si="1"/>
        <v>618841.83999999985</v>
      </c>
      <c r="U103" s="38"/>
    </row>
    <row r="104" spans="1:21" s="32" customFormat="1" ht="16.5" customHeight="1">
      <c r="A104" s="222" t="s">
        <v>256</v>
      </c>
      <c r="B104" s="223"/>
      <c r="C104" s="224"/>
      <c r="D104" s="82"/>
      <c r="E104" s="82">
        <v>0</v>
      </c>
      <c r="F104" s="82"/>
      <c r="G104" s="82"/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16">
        <v>0</v>
      </c>
      <c r="O104" s="116">
        <v>0</v>
      </c>
      <c r="P104" s="116">
        <v>0</v>
      </c>
      <c r="Q104" s="116">
        <v>0</v>
      </c>
      <c r="R104" s="116">
        <v>0</v>
      </c>
      <c r="S104" s="116">
        <v>0</v>
      </c>
      <c r="T104" s="111">
        <f t="shared" si="1"/>
        <v>0</v>
      </c>
      <c r="U104" s="89"/>
    </row>
    <row r="105" spans="1:21" s="113" customFormat="1" ht="16.5" customHeight="1">
      <c r="C105" s="113" t="s">
        <v>442</v>
      </c>
      <c r="H105" s="113">
        <f>H93-SUM(H94,H96,H98,H100,H102,H104)</f>
        <v>0</v>
      </c>
      <c r="I105" s="113">
        <f t="shared" ref="I105:T105" si="4">I93-SUM(I94,I96,I98,I100,I102,I104)</f>
        <v>0</v>
      </c>
      <c r="J105" s="113">
        <f t="shared" si="4"/>
        <v>0</v>
      </c>
      <c r="K105" s="113">
        <f t="shared" si="4"/>
        <v>0</v>
      </c>
      <c r="L105" s="113">
        <f t="shared" si="4"/>
        <v>0</v>
      </c>
      <c r="M105" s="113">
        <f t="shared" si="4"/>
        <v>0</v>
      </c>
      <c r="N105" s="113">
        <f t="shared" si="4"/>
        <v>0</v>
      </c>
      <c r="O105" s="113">
        <f t="shared" si="4"/>
        <v>0</v>
      </c>
      <c r="P105" s="113">
        <f t="shared" si="4"/>
        <v>0</v>
      </c>
      <c r="Q105" s="113">
        <f t="shared" si="4"/>
        <v>0</v>
      </c>
      <c r="R105" s="113">
        <f t="shared" si="4"/>
        <v>0</v>
      </c>
      <c r="S105" s="113">
        <f t="shared" si="4"/>
        <v>0</v>
      </c>
      <c r="T105" s="113">
        <f t="shared" si="4"/>
        <v>0</v>
      </c>
    </row>
    <row r="106" spans="1:21">
      <c r="G106" s="35"/>
      <c r="L106" s="88"/>
    </row>
    <row r="107" spans="1:21">
      <c r="A107" s="31" t="s">
        <v>123</v>
      </c>
      <c r="G107" s="35"/>
      <c r="L107" s="88"/>
    </row>
    <row r="108" spans="1:21">
      <c r="A108" s="31" t="s">
        <v>140</v>
      </c>
      <c r="G108" s="35"/>
      <c r="L108" s="88"/>
    </row>
    <row r="109" spans="1:21">
      <c r="A109" s="31" t="s">
        <v>232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90" activePane="bottomRight" state="frozen"/>
      <selection pane="bottomRight" activeCell="L15" sqref="L15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1"/>
    </customSheetView>
  </customSheetViews>
  <mergeCells count="41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</mergeCells>
  <phoneticPr fontId="11" type="noConversion"/>
  <conditionalFormatting sqref="A41:C41">
    <cfRule type="cellIs" dxfId="6" priority="3" stopIfTrue="1" operator="equal">
      <formula>"no"</formula>
    </cfRule>
  </conditionalFormatting>
  <conditionalFormatting sqref="A41:C41">
    <cfRule type="cellIs" dxfId="5" priority="2" stopIfTrue="1" operator="equal">
      <formula>"no"</formula>
    </cfRule>
  </conditionalFormatting>
  <conditionalFormatting sqref="K41:L41 A41:C41 O41:S41 U41:XFD41">
    <cfRule type="cellIs" dxfId="4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2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51" activePane="bottomRight" state="frozen"/>
      <selection activeCell="Q105" sqref="Q105"/>
      <selection pane="topRight" activeCell="Q105" sqref="Q105"/>
      <selection pane="bottomLeft" activeCell="Q105" sqref="Q105"/>
      <selection pane="bottomRight" activeCell="E68" sqref="E6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25" style="55" customWidth="1"/>
    <col min="5" max="5" width="9.5" style="55" customWidth="1"/>
    <col min="6" max="6" width="9.25" style="55" customWidth="1"/>
    <col min="7" max="7" width="9.625" style="55" customWidth="1"/>
    <col min="8" max="9" width="10.625" style="7" customWidth="1"/>
    <col min="10" max="10" width="9.125" style="55" customWidth="1"/>
    <col min="11" max="11" width="8.875" style="55" customWidth="1"/>
    <col min="12" max="12" width="9.375" style="55" customWidth="1"/>
    <col min="13" max="14" width="10.625" style="55" customWidth="1"/>
    <col min="15" max="15" width="32.375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40" t="s">
        <v>260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</row>
    <row r="2" spans="1:18" s="58" customFormat="1" ht="18" customHeight="1">
      <c r="A2" s="3" t="str">
        <f>"编制单位："&amp;封面!A8</f>
        <v>编制单位：九江天赐高新材料有限公司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205" t="s">
        <v>143</v>
      </c>
      <c r="B4" s="205" t="s">
        <v>144</v>
      </c>
      <c r="C4" s="206" t="s">
        <v>145</v>
      </c>
      <c r="D4" s="207" t="s">
        <v>146</v>
      </c>
      <c r="E4" s="209" t="s">
        <v>147</v>
      </c>
      <c r="F4" s="210"/>
      <c r="G4" s="210"/>
      <c r="H4" s="210"/>
      <c r="I4" s="211"/>
      <c r="J4" s="212" t="s">
        <v>0</v>
      </c>
      <c r="K4" s="213"/>
      <c r="L4" s="213"/>
      <c r="M4" s="213"/>
      <c r="N4" s="214"/>
      <c r="O4" s="6" t="s">
        <v>148</v>
      </c>
      <c r="P4" s="7"/>
      <c r="Q4" s="7"/>
      <c r="R4" s="7"/>
    </row>
    <row r="5" spans="1:18" s="15" customFormat="1">
      <c r="A5" s="205"/>
      <c r="B5" s="205"/>
      <c r="C5" s="206"/>
      <c r="D5" s="208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8" t="s">
        <v>4</v>
      </c>
      <c r="B6" s="231" t="s">
        <v>150</v>
      </c>
      <c r="C6" s="45" t="s">
        <v>428</v>
      </c>
      <c r="D6" s="112">
        <f>'2019预算研发费用 '!T6</f>
        <v>0</v>
      </c>
      <c r="E6" s="112">
        <f ca="1">OFFSET('2018研发费用 '!$H6,0,MONTH(封面!$G$13)-1,)</f>
        <v>145934.89000000001</v>
      </c>
      <c r="F6" s="110">
        <f ca="1">OFFSET('2019预算研发费用 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SUM(OFFSET('2018研发费用 '!$H6,0,0,1,MONTH(封面!$G$13)))</f>
        <v>500905.33</v>
      </c>
      <c r="K6" s="112">
        <f ca="1">SUM(OFFSET('2019预算研发费用 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97" t="e">
        <f>IF(#REF!="","",#REF!)</f>
        <v>#REF!</v>
      </c>
      <c r="P6" s="69"/>
      <c r="Q6" s="69"/>
      <c r="R6" s="69"/>
    </row>
    <row r="7" spans="1:18" s="15" customFormat="1" ht="17.25" customHeight="1">
      <c r="A7" s="238"/>
      <c r="B7" s="231"/>
      <c r="C7" s="45" t="s">
        <v>429</v>
      </c>
      <c r="D7" s="112">
        <f>'2019预算研发费用 '!T7</f>
        <v>0</v>
      </c>
      <c r="E7" s="112">
        <f ca="1">OFFSET('2018研发费用 '!$H7,0,MONTH(封面!$G$13)-1,)</f>
        <v>12175.09</v>
      </c>
      <c r="F7" s="110">
        <f ca="1">OFFSET('2019预算研发费用 '!$H7,0,MONTH(封面!$G$13)-1,)</f>
        <v>0</v>
      </c>
      <c r="G7" s="110" t="e">
        <f ca="1">OFFSET(#REF!,0,MONTH(封面!$G$13)-1,)</f>
        <v>#REF!</v>
      </c>
      <c r="H7" s="112" t="e">
        <f t="shared" ref="H7:H10" ca="1" si="2">G7-E7</f>
        <v>#REF!</v>
      </c>
      <c r="I7" s="112" t="e">
        <f t="shared" ref="I7:I10" ca="1" si="3">G7-F7</f>
        <v>#REF!</v>
      </c>
      <c r="J7" s="112">
        <f ca="1">SUM(OFFSET('2018研发费用 '!$H7,0,0,1,MONTH(封面!$G$13)))</f>
        <v>125158.29999999999</v>
      </c>
      <c r="K7" s="112">
        <f ca="1">SUM(OFFSET('2019预算研发费用 '!$H7,0,0,1,MONTH(封面!$G$13)))</f>
        <v>0</v>
      </c>
      <c r="L7" s="112" t="e">
        <f ca="1">SUM(OFFSET(#REF!,0,0,1,MONTH(封面!$G$13)))</f>
        <v>#REF!</v>
      </c>
      <c r="M7" s="112" t="e">
        <f t="shared" ref="M7:M10" ca="1" si="4">L7-J7</f>
        <v>#REF!</v>
      </c>
      <c r="N7" s="112" t="e">
        <f t="shared" ref="N7:N10" ca="1" si="5">L7-K7</f>
        <v>#REF!</v>
      </c>
      <c r="O7" s="97" t="e">
        <f>IF(#REF!="","",#REF!)</f>
        <v>#REF!</v>
      </c>
      <c r="P7" s="69"/>
      <c r="Q7" s="69"/>
      <c r="R7" s="69"/>
    </row>
    <row r="8" spans="1:18" s="15" customFormat="1" ht="17.25" customHeight="1">
      <c r="A8" s="238"/>
      <c r="B8" s="65" t="s">
        <v>151</v>
      </c>
      <c r="C8" s="45" t="s">
        <v>5</v>
      </c>
      <c r="D8" s="112">
        <f>'2019预算研发费用 '!T8</f>
        <v>0</v>
      </c>
      <c r="E8" s="112">
        <f ca="1">OFFSET('2018研发费用 '!$H8,0,MONTH(封面!$G$13)-1,)</f>
        <v>0</v>
      </c>
      <c r="F8" s="110">
        <f ca="1">OFFSET('2019预算研发费用 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SUM(OFFSET('2018研发费用 '!$H8,0,0,1,MONTH(封面!$G$13)))</f>
        <v>0</v>
      </c>
      <c r="K8" s="112">
        <f ca="1">SUM(OFFSET('2019预算研发费用 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97" t="e">
        <f>IF(#REF!="","",#REF!)</f>
        <v>#REF!</v>
      </c>
      <c r="P8" s="69"/>
      <c r="Q8" s="69"/>
      <c r="R8" s="69"/>
    </row>
    <row r="9" spans="1:18" s="15" customFormat="1" ht="17.25" customHeight="1">
      <c r="A9" s="238"/>
      <c r="B9" s="65" t="s">
        <v>6</v>
      </c>
      <c r="C9" s="45" t="s">
        <v>7</v>
      </c>
      <c r="D9" s="112">
        <f>'2019预算研发费用 '!T9</f>
        <v>0</v>
      </c>
      <c r="E9" s="112">
        <f ca="1">OFFSET('2018研发费用 '!$H9,0,MONTH(封面!$G$13)-1,)</f>
        <v>0</v>
      </c>
      <c r="F9" s="110">
        <f ca="1">OFFSET('2019预算研发费用 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SUM(OFFSET('2018研发费用 '!$H9,0,0,1,MONTH(封面!$G$13)))</f>
        <v>0</v>
      </c>
      <c r="K9" s="112">
        <f ca="1">SUM(OFFSET('2019预算研发费用 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97" t="e">
        <f>IF(#REF!="","",#REF!)</f>
        <v>#REF!</v>
      </c>
      <c r="P9" s="69"/>
      <c r="Q9" s="69"/>
      <c r="R9" s="69"/>
    </row>
    <row r="10" spans="1:18" s="15" customFormat="1" ht="17.25" customHeight="1">
      <c r="A10" s="238"/>
      <c r="B10" s="231" t="s">
        <v>152</v>
      </c>
      <c r="C10" s="45" t="s">
        <v>8</v>
      </c>
      <c r="D10" s="112">
        <f>'2019预算研发费用 '!T10</f>
        <v>0</v>
      </c>
      <c r="E10" s="112">
        <f ca="1">OFFSET('2018研发费用 '!$H10,0,MONTH(封面!$G$13)-1,)</f>
        <v>0</v>
      </c>
      <c r="F10" s="110">
        <f ca="1">OFFSET('2019预算研发费用 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SUM(OFFSET('2018研发费用 '!$H10,0,0,1,MONTH(封面!$G$13)))</f>
        <v>0</v>
      </c>
      <c r="K10" s="112">
        <f ca="1">SUM(OFFSET('2019预算研发费用 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97" t="e">
        <f>IF(#REF!="","",#REF!)</f>
        <v>#REF!</v>
      </c>
      <c r="P10" s="69"/>
      <c r="Q10" s="69"/>
      <c r="R10" s="69"/>
    </row>
    <row r="11" spans="1:18" s="15" customFormat="1" ht="17.25" customHeight="1">
      <c r="A11" s="238"/>
      <c r="B11" s="231"/>
      <c r="C11" s="45" t="s">
        <v>9</v>
      </c>
      <c r="D11" s="112">
        <f>'2019预算研发费用 '!T11</f>
        <v>0</v>
      </c>
      <c r="E11" s="112">
        <f ca="1">OFFSET('2018研发费用 '!$H11,0,MONTH(封面!$G$13)-1,)</f>
        <v>0</v>
      </c>
      <c r="F11" s="110">
        <f ca="1">OFFSET('2019预算研发费用 '!$H11,0,MONTH(封面!$G$13)-1,)</f>
        <v>0</v>
      </c>
      <c r="G11" s="110" t="e">
        <f ca="1">OFFSET(#REF!,0,MONTH(封面!$G$13)-1,)</f>
        <v>#REF!</v>
      </c>
      <c r="H11" s="112" t="e">
        <f t="shared" ref="H11:H74" ca="1" si="6">G11-E11</f>
        <v>#REF!</v>
      </c>
      <c r="I11" s="112" t="e">
        <f t="shared" ref="I11:I74" ca="1" si="7">G11-F11</f>
        <v>#REF!</v>
      </c>
      <c r="J11" s="112">
        <f ca="1">SUM(OFFSET('2018研发费用 '!$H11,0,0,1,MONTH(封面!$G$13)))</f>
        <v>0</v>
      </c>
      <c r="K11" s="112">
        <f ca="1">SUM(OFFSET('2019预算研发费用 '!$H11,0,0,1,MONTH(封面!$G$13)))</f>
        <v>0</v>
      </c>
      <c r="L11" s="112" t="e">
        <f ca="1">SUM(OFFSET(#REF!,0,0,1,MONTH(封面!$G$13)))</f>
        <v>#REF!</v>
      </c>
      <c r="M11" s="112" t="e">
        <f t="shared" ref="M11:M74" ca="1" si="8">L11-J11</f>
        <v>#REF!</v>
      </c>
      <c r="N11" s="112" t="e">
        <f t="shared" ref="N11:N74" ca="1" si="9">L11-K11</f>
        <v>#REF!</v>
      </c>
      <c r="O11" s="97" t="e">
        <f>IF(#REF!="","",#REF!)</f>
        <v>#REF!</v>
      </c>
      <c r="P11" s="69"/>
      <c r="Q11" s="69"/>
      <c r="R11" s="69"/>
    </row>
    <row r="12" spans="1:18" s="15" customFormat="1" ht="17.25" customHeight="1">
      <c r="A12" s="238"/>
      <c r="B12" s="231"/>
      <c r="C12" s="45" t="s">
        <v>10</v>
      </c>
      <c r="D12" s="112">
        <f>'2019预算研发费用 '!T12</f>
        <v>0</v>
      </c>
      <c r="E12" s="112">
        <f ca="1">OFFSET('2018研发费用 '!$H12,0,MONTH(封面!$G$13)-1,)</f>
        <v>0</v>
      </c>
      <c r="F12" s="110">
        <f ca="1">OFFSET('2019预算研发费用 '!$H12,0,MONTH(封面!$G$13)-1,)</f>
        <v>0</v>
      </c>
      <c r="G12" s="110" t="e">
        <f ca="1">OFFSET(#REF!,0,MONTH(封面!$G$13)-1,)</f>
        <v>#REF!</v>
      </c>
      <c r="H12" s="112" t="e">
        <f t="shared" ca="1" si="6"/>
        <v>#REF!</v>
      </c>
      <c r="I12" s="112" t="e">
        <f t="shared" ca="1" si="7"/>
        <v>#REF!</v>
      </c>
      <c r="J12" s="112">
        <f ca="1">SUM(OFFSET('2018研发费用 '!$H12,0,0,1,MONTH(封面!$G$13)))</f>
        <v>0</v>
      </c>
      <c r="K12" s="112">
        <f ca="1">SUM(OFFSET('2019预算研发费用 '!$H12,0,0,1,MONTH(封面!$G$13)))</f>
        <v>0</v>
      </c>
      <c r="L12" s="112" t="e">
        <f ca="1">SUM(OFFSET(#REF!,0,0,1,MONTH(封面!$G$13)))</f>
        <v>#REF!</v>
      </c>
      <c r="M12" s="112" t="e">
        <f t="shared" ca="1" si="8"/>
        <v>#REF!</v>
      </c>
      <c r="N12" s="112" t="e">
        <f t="shared" ca="1" si="9"/>
        <v>#REF!</v>
      </c>
      <c r="O12" s="97" t="e">
        <f>IF(#REF!="","",#REF!)</f>
        <v>#REF!</v>
      </c>
      <c r="P12" s="69"/>
      <c r="Q12" s="69"/>
      <c r="R12" s="69"/>
    </row>
    <row r="13" spans="1:18" s="15" customFormat="1" ht="17.25" customHeight="1">
      <c r="A13" s="238"/>
      <c r="B13" s="231"/>
      <c r="C13" s="45" t="s">
        <v>11</v>
      </c>
      <c r="D13" s="112">
        <f>'2019预算研发费用 '!T13</f>
        <v>0</v>
      </c>
      <c r="E13" s="112">
        <f ca="1">OFFSET('2018研发费用 '!$H13,0,MONTH(封面!$G$13)-1,)</f>
        <v>0</v>
      </c>
      <c r="F13" s="110">
        <f ca="1">OFFSET('2019预算研发费用 '!$H13,0,MONTH(封面!$G$13)-1,)</f>
        <v>0</v>
      </c>
      <c r="G13" s="110" t="e">
        <f ca="1">OFFSET(#REF!,0,MONTH(封面!$G$13)-1,)</f>
        <v>#REF!</v>
      </c>
      <c r="H13" s="112" t="e">
        <f t="shared" ca="1" si="6"/>
        <v>#REF!</v>
      </c>
      <c r="I13" s="112" t="e">
        <f t="shared" ca="1" si="7"/>
        <v>#REF!</v>
      </c>
      <c r="J13" s="112">
        <f ca="1">SUM(OFFSET('2018研发费用 '!$H13,0,0,1,MONTH(封面!$G$13)))</f>
        <v>0</v>
      </c>
      <c r="K13" s="112">
        <f ca="1">SUM(OFFSET('2019预算研发费用 '!$H13,0,0,1,MONTH(封面!$G$13)))</f>
        <v>0</v>
      </c>
      <c r="L13" s="112" t="e">
        <f ca="1">SUM(OFFSET(#REF!,0,0,1,MONTH(封面!$G$13)))</f>
        <v>#REF!</v>
      </c>
      <c r="M13" s="112" t="e">
        <f t="shared" ca="1" si="8"/>
        <v>#REF!</v>
      </c>
      <c r="N13" s="112" t="e">
        <f t="shared" ca="1" si="9"/>
        <v>#REF!</v>
      </c>
      <c r="O13" s="97" t="e">
        <f>IF(#REF!="","",#REF!)</f>
        <v>#REF!</v>
      </c>
      <c r="P13" s="69"/>
      <c r="Q13" s="69"/>
      <c r="R13" s="69"/>
    </row>
    <row r="14" spans="1:18" s="15" customFormat="1" ht="17.25" customHeight="1">
      <c r="A14" s="238"/>
      <c r="B14" s="231"/>
      <c r="C14" s="45" t="s">
        <v>12</v>
      </c>
      <c r="D14" s="112">
        <f>'2019预算研发费用 '!T14</f>
        <v>0</v>
      </c>
      <c r="E14" s="112">
        <f ca="1">OFFSET('2018研发费用 '!$H14,0,MONTH(封面!$G$13)-1,)</f>
        <v>0</v>
      </c>
      <c r="F14" s="110">
        <f ca="1">OFFSET('2019预算研发费用 '!$H14,0,MONTH(封面!$G$13)-1,)</f>
        <v>0</v>
      </c>
      <c r="G14" s="110" t="e">
        <f ca="1">OFFSET(#REF!,0,MONTH(封面!$G$13)-1,)</f>
        <v>#REF!</v>
      </c>
      <c r="H14" s="112" t="e">
        <f t="shared" ca="1" si="6"/>
        <v>#REF!</v>
      </c>
      <c r="I14" s="112" t="e">
        <f t="shared" ca="1" si="7"/>
        <v>#REF!</v>
      </c>
      <c r="J14" s="112">
        <f ca="1">SUM(OFFSET('2018研发费用 '!$H14,0,0,1,MONTH(封面!$G$13)))</f>
        <v>0</v>
      </c>
      <c r="K14" s="112">
        <f ca="1">SUM(OFFSET('2019预算研发费用 '!$H14,0,0,1,MONTH(封面!$G$13)))</f>
        <v>0</v>
      </c>
      <c r="L14" s="112" t="e">
        <f ca="1">SUM(OFFSET(#REF!,0,0,1,MONTH(封面!$G$13)))</f>
        <v>#REF!</v>
      </c>
      <c r="M14" s="112" t="e">
        <f t="shared" ca="1" si="8"/>
        <v>#REF!</v>
      </c>
      <c r="N14" s="112" t="e">
        <f t="shared" ca="1" si="9"/>
        <v>#REF!</v>
      </c>
      <c r="O14" s="97" t="e">
        <f>IF(#REF!="","",#REF!)</f>
        <v>#REF!</v>
      </c>
      <c r="P14" s="69"/>
      <c r="Q14" s="69"/>
      <c r="R14" s="69"/>
    </row>
    <row r="15" spans="1:18" s="15" customFormat="1" ht="17.25" customHeight="1">
      <c r="A15" s="238"/>
      <c r="B15" s="231"/>
      <c r="C15" s="45" t="s">
        <v>13</v>
      </c>
      <c r="D15" s="112">
        <f>'2019预算研发费用 '!T15</f>
        <v>0</v>
      </c>
      <c r="E15" s="112">
        <f ca="1">OFFSET('2018研发费用 '!$H15,0,MONTH(封面!$G$13)-1,)</f>
        <v>0</v>
      </c>
      <c r="F15" s="110">
        <f ca="1">OFFSET('2019预算研发费用 '!$H15,0,MONTH(封面!$G$13)-1,)</f>
        <v>0</v>
      </c>
      <c r="G15" s="110" t="e">
        <f ca="1">OFFSET(#REF!,0,MONTH(封面!$G$13)-1,)</f>
        <v>#REF!</v>
      </c>
      <c r="H15" s="112" t="e">
        <f t="shared" ca="1" si="6"/>
        <v>#REF!</v>
      </c>
      <c r="I15" s="112" t="e">
        <f t="shared" ca="1" si="7"/>
        <v>#REF!</v>
      </c>
      <c r="J15" s="112">
        <f ca="1">SUM(OFFSET('2018研发费用 '!$H15,0,0,1,MONTH(封面!$G$13)))</f>
        <v>0</v>
      </c>
      <c r="K15" s="112">
        <f ca="1">SUM(OFFSET('2019预算研发费用 '!$H15,0,0,1,MONTH(封面!$G$13)))</f>
        <v>0</v>
      </c>
      <c r="L15" s="112" t="e">
        <f ca="1">SUM(OFFSET(#REF!,0,0,1,MONTH(封面!$G$13)))</f>
        <v>#REF!</v>
      </c>
      <c r="M15" s="112" t="e">
        <f t="shared" ca="1" si="8"/>
        <v>#REF!</v>
      </c>
      <c r="N15" s="112" t="e">
        <f t="shared" ca="1" si="9"/>
        <v>#REF!</v>
      </c>
      <c r="O15" s="97" t="e">
        <f>IF(#REF!="","",#REF!)</f>
        <v>#REF!</v>
      </c>
      <c r="P15" s="69"/>
      <c r="Q15" s="69"/>
      <c r="R15" s="69"/>
    </row>
    <row r="16" spans="1:18" s="15" customFormat="1" ht="17.25" customHeight="1">
      <c r="A16" s="238"/>
      <c r="B16" s="231"/>
      <c r="C16" s="45" t="s">
        <v>14</v>
      </c>
      <c r="D16" s="112">
        <f>'2019预算研发费用 '!T16</f>
        <v>0</v>
      </c>
      <c r="E16" s="112">
        <f ca="1">OFFSET('2018研发费用 '!$H16,0,MONTH(封面!$G$13)-1,)</f>
        <v>0</v>
      </c>
      <c r="F16" s="110">
        <f ca="1">OFFSET('2019预算研发费用 '!$H16,0,MONTH(封面!$G$13)-1,)</f>
        <v>0</v>
      </c>
      <c r="G16" s="110" t="e">
        <f ca="1">OFFSET(#REF!,0,MONTH(封面!$G$13)-1,)</f>
        <v>#REF!</v>
      </c>
      <c r="H16" s="112" t="e">
        <f t="shared" ca="1" si="6"/>
        <v>#REF!</v>
      </c>
      <c r="I16" s="112" t="e">
        <f t="shared" ca="1" si="7"/>
        <v>#REF!</v>
      </c>
      <c r="J16" s="112">
        <f ca="1">SUM(OFFSET('2018研发费用 '!$H16,0,0,1,MONTH(封面!$G$13)))</f>
        <v>0</v>
      </c>
      <c r="K16" s="112">
        <f ca="1">SUM(OFFSET('2019预算研发费用 '!$H16,0,0,1,MONTH(封面!$G$13)))</f>
        <v>0</v>
      </c>
      <c r="L16" s="112" t="e">
        <f ca="1">SUM(OFFSET(#REF!,0,0,1,MONTH(封面!$G$13)))</f>
        <v>#REF!</v>
      </c>
      <c r="M16" s="112" t="e">
        <f t="shared" ca="1" si="8"/>
        <v>#REF!</v>
      </c>
      <c r="N16" s="112" t="e">
        <f t="shared" ca="1" si="9"/>
        <v>#REF!</v>
      </c>
      <c r="O16" s="97" t="e">
        <f>IF(#REF!="","",#REF!)</f>
        <v>#REF!</v>
      </c>
      <c r="P16" s="69"/>
      <c r="Q16" s="69"/>
      <c r="R16" s="69"/>
    </row>
    <row r="17" spans="1:18" s="15" customFormat="1" ht="17.25" customHeight="1">
      <c r="A17" s="238"/>
      <c r="B17" s="231"/>
      <c r="C17" s="45" t="s">
        <v>15</v>
      </c>
      <c r="D17" s="112">
        <f>'2019预算研发费用 '!T17</f>
        <v>0</v>
      </c>
      <c r="E17" s="112">
        <f ca="1">OFFSET('2018研发费用 '!$H17,0,MONTH(封面!$G$13)-1,)</f>
        <v>0</v>
      </c>
      <c r="F17" s="110">
        <f ca="1">OFFSET('2019预算研发费用 '!$H17,0,MONTH(封面!$G$13)-1,)</f>
        <v>0</v>
      </c>
      <c r="G17" s="110" t="e">
        <f ca="1">OFFSET(#REF!,0,MONTH(封面!$G$13)-1,)</f>
        <v>#REF!</v>
      </c>
      <c r="H17" s="112" t="e">
        <f t="shared" ca="1" si="6"/>
        <v>#REF!</v>
      </c>
      <c r="I17" s="112" t="e">
        <f t="shared" ca="1" si="7"/>
        <v>#REF!</v>
      </c>
      <c r="J17" s="112">
        <f ca="1">SUM(OFFSET('2018研发费用 '!$H17,0,0,1,MONTH(封面!$G$13)))</f>
        <v>0</v>
      </c>
      <c r="K17" s="112">
        <f ca="1">SUM(OFFSET('2019预算研发费用 '!$H17,0,0,1,MONTH(封面!$G$13)))</f>
        <v>0</v>
      </c>
      <c r="L17" s="112" t="e">
        <f ca="1">SUM(OFFSET(#REF!,0,0,1,MONTH(封面!$G$13)))</f>
        <v>#REF!</v>
      </c>
      <c r="M17" s="112" t="e">
        <f t="shared" ca="1" si="8"/>
        <v>#REF!</v>
      </c>
      <c r="N17" s="112" t="e">
        <f t="shared" ca="1" si="9"/>
        <v>#REF!</v>
      </c>
      <c r="O17" s="97" t="e">
        <f>IF(#REF!="","",#REF!)</f>
        <v>#REF!</v>
      </c>
      <c r="P17" s="69"/>
      <c r="Q17" s="69"/>
      <c r="R17" s="69"/>
    </row>
    <row r="18" spans="1:18" s="15" customFormat="1" ht="17.25" customHeight="1">
      <c r="A18" s="238"/>
      <c r="B18" s="231"/>
      <c r="C18" s="45" t="s">
        <v>430</v>
      </c>
      <c r="D18" s="112">
        <f>'2019预算研发费用 '!T18</f>
        <v>0</v>
      </c>
      <c r="E18" s="112">
        <f ca="1">OFFSET('2018研发费用 '!$H18,0,MONTH(封面!$G$13)-1,)</f>
        <v>0</v>
      </c>
      <c r="F18" s="110">
        <f ca="1">OFFSET('2019预算研发费用 '!$H18,0,MONTH(封面!$G$13)-1,)</f>
        <v>0</v>
      </c>
      <c r="G18" s="110" t="e">
        <f ca="1">OFFSET(#REF!,0,MONTH(封面!$G$13)-1,)</f>
        <v>#REF!</v>
      </c>
      <c r="H18" s="112" t="e">
        <f t="shared" ca="1" si="6"/>
        <v>#REF!</v>
      </c>
      <c r="I18" s="112" t="e">
        <f t="shared" ca="1" si="7"/>
        <v>#REF!</v>
      </c>
      <c r="J18" s="112">
        <f ca="1">SUM(OFFSET('2018研发费用 '!$H18,0,0,1,MONTH(封面!$G$13)))</f>
        <v>0</v>
      </c>
      <c r="K18" s="112">
        <f ca="1">SUM(OFFSET('2019预算研发费用 '!$H18,0,0,1,MONTH(封面!$G$13)))</f>
        <v>0</v>
      </c>
      <c r="L18" s="112" t="e">
        <f ca="1">SUM(OFFSET(#REF!,0,0,1,MONTH(封面!$G$13)))</f>
        <v>#REF!</v>
      </c>
      <c r="M18" s="112" t="e">
        <f t="shared" ca="1" si="8"/>
        <v>#REF!</v>
      </c>
      <c r="N18" s="112" t="e">
        <f t="shared" ca="1" si="9"/>
        <v>#REF!</v>
      </c>
      <c r="O18" s="97" t="e">
        <f>IF(#REF!="","",#REF!)</f>
        <v>#REF!</v>
      </c>
      <c r="P18" s="69"/>
      <c r="Q18" s="69"/>
      <c r="R18" s="69"/>
    </row>
    <row r="19" spans="1:18" s="15" customFormat="1" ht="17.25" customHeight="1">
      <c r="A19" s="238"/>
      <c r="B19" s="65" t="s">
        <v>153</v>
      </c>
      <c r="C19" s="45" t="s">
        <v>17</v>
      </c>
      <c r="D19" s="112">
        <f>'2019预算研发费用 '!T19</f>
        <v>0</v>
      </c>
      <c r="E19" s="112">
        <f ca="1">OFFSET('2018研发费用 '!$H19,0,MONTH(封面!$G$13)-1,)</f>
        <v>5229</v>
      </c>
      <c r="F19" s="110">
        <f ca="1">OFFSET('2019预算研发费用 '!$H19,0,MONTH(封面!$G$13)-1,)</f>
        <v>0</v>
      </c>
      <c r="G19" s="110" t="e">
        <f ca="1">OFFSET(#REF!,0,MONTH(封面!$G$13)-1,)</f>
        <v>#REF!</v>
      </c>
      <c r="H19" s="112" t="e">
        <f t="shared" ca="1" si="6"/>
        <v>#REF!</v>
      </c>
      <c r="I19" s="112" t="e">
        <f t="shared" ca="1" si="7"/>
        <v>#REF!</v>
      </c>
      <c r="J19" s="112">
        <f ca="1">SUM(OFFSET('2018研发费用 '!$H19,0,0,1,MONTH(封面!$G$13)))</f>
        <v>22008</v>
      </c>
      <c r="K19" s="112">
        <f ca="1">SUM(OFFSET('2019预算研发费用 '!$H19,0,0,1,MONTH(封面!$G$13)))</f>
        <v>0</v>
      </c>
      <c r="L19" s="112" t="e">
        <f ca="1">SUM(OFFSET(#REF!,0,0,1,MONTH(封面!$G$13)))</f>
        <v>#REF!</v>
      </c>
      <c r="M19" s="112" t="e">
        <f t="shared" ca="1" si="8"/>
        <v>#REF!</v>
      </c>
      <c r="N19" s="112" t="e">
        <f t="shared" ca="1" si="9"/>
        <v>#REF!</v>
      </c>
      <c r="O19" s="97" t="e">
        <f>IF(#REF!="","",#REF!)</f>
        <v>#REF!</v>
      </c>
      <c r="P19" s="69"/>
      <c r="Q19" s="69"/>
      <c r="R19" s="69"/>
    </row>
    <row r="20" spans="1:18" s="15" customFormat="1" ht="17.25" customHeight="1">
      <c r="A20" s="238"/>
      <c r="B20" s="65" t="s">
        <v>18</v>
      </c>
      <c r="C20" s="45" t="s">
        <v>19</v>
      </c>
      <c r="D20" s="112">
        <f>'2019预算研发费用 '!T20</f>
        <v>0</v>
      </c>
      <c r="E20" s="112">
        <f ca="1">OFFSET('2018研发费用 '!$H20,0,MONTH(封面!$G$13)-1,)</f>
        <v>0</v>
      </c>
      <c r="F20" s="110">
        <f ca="1">OFFSET('2019预算研发费用 '!$H20,0,MONTH(封面!$G$13)-1,)</f>
        <v>0</v>
      </c>
      <c r="G20" s="110" t="e">
        <f ca="1">OFFSET(#REF!,0,MONTH(封面!$G$13)-1,)</f>
        <v>#REF!</v>
      </c>
      <c r="H20" s="112" t="e">
        <f t="shared" ca="1" si="6"/>
        <v>#REF!</v>
      </c>
      <c r="I20" s="112" t="e">
        <f t="shared" ca="1" si="7"/>
        <v>#REF!</v>
      </c>
      <c r="J20" s="112">
        <f ca="1">SUM(OFFSET('2018研发费用 '!$H20,0,0,1,MONTH(封面!$G$13)))</f>
        <v>0</v>
      </c>
      <c r="K20" s="112">
        <f ca="1">SUM(OFFSET('2019预算研发费用 '!$H20,0,0,1,MONTH(封面!$G$13)))</f>
        <v>0</v>
      </c>
      <c r="L20" s="112" t="e">
        <f ca="1">SUM(OFFSET(#REF!,0,0,1,MONTH(封面!$G$13)))</f>
        <v>#REF!</v>
      </c>
      <c r="M20" s="112" t="e">
        <f t="shared" ca="1" si="8"/>
        <v>#REF!</v>
      </c>
      <c r="N20" s="112" t="e">
        <f t="shared" ca="1" si="9"/>
        <v>#REF!</v>
      </c>
      <c r="O20" s="97" t="e">
        <f>IF(#REF!="","",#REF!)</f>
        <v>#REF!</v>
      </c>
      <c r="P20" s="69"/>
      <c r="Q20" s="69"/>
      <c r="R20" s="69"/>
    </row>
    <row r="21" spans="1:18" s="15" customFormat="1" ht="17.25" customHeight="1">
      <c r="A21" s="238"/>
      <c r="B21" s="65" t="s">
        <v>154</v>
      </c>
      <c r="C21" s="45" t="s">
        <v>20</v>
      </c>
      <c r="D21" s="112">
        <f>'2019预算研发费用 '!T21</f>
        <v>0</v>
      </c>
      <c r="E21" s="112">
        <f ca="1">OFFSET('2018研发费用 '!$H21,0,MONTH(封面!$G$13)-1,)</f>
        <v>0</v>
      </c>
      <c r="F21" s="110">
        <f ca="1">OFFSET('2019预算研发费用 '!$H21,0,MONTH(封面!$G$13)-1,)</f>
        <v>0</v>
      </c>
      <c r="G21" s="110" t="e">
        <f ca="1">OFFSET(#REF!,0,MONTH(封面!$G$13)-1,)</f>
        <v>#REF!</v>
      </c>
      <c r="H21" s="112" t="e">
        <f t="shared" ca="1" si="6"/>
        <v>#REF!</v>
      </c>
      <c r="I21" s="112" t="e">
        <f t="shared" ca="1" si="7"/>
        <v>#REF!</v>
      </c>
      <c r="J21" s="112">
        <f ca="1">SUM(OFFSET('2018研发费用 '!$H21,0,0,1,MONTH(封面!$G$13)))</f>
        <v>0</v>
      </c>
      <c r="K21" s="112">
        <f ca="1">SUM(OFFSET('2019预算研发费用 '!$H21,0,0,1,MONTH(封面!$G$13)))</f>
        <v>0</v>
      </c>
      <c r="L21" s="112" t="e">
        <f ca="1">SUM(OFFSET(#REF!,0,0,1,MONTH(封面!$G$13)))</f>
        <v>#REF!</v>
      </c>
      <c r="M21" s="112" t="e">
        <f t="shared" ca="1" si="8"/>
        <v>#REF!</v>
      </c>
      <c r="N21" s="112" t="e">
        <f t="shared" ca="1" si="9"/>
        <v>#REF!</v>
      </c>
      <c r="O21" s="97" t="e">
        <f>IF(#REF!="","",#REF!)</f>
        <v>#REF!</v>
      </c>
      <c r="P21" s="69"/>
      <c r="Q21" s="69"/>
      <c r="R21" s="69"/>
    </row>
    <row r="22" spans="1:18" s="15" customFormat="1" ht="17.25" customHeight="1">
      <c r="A22" s="238"/>
      <c r="B22" s="231" t="s">
        <v>21</v>
      </c>
      <c r="C22" s="45" t="s">
        <v>22</v>
      </c>
      <c r="D22" s="112">
        <f>'2019预算研发费用 '!T22</f>
        <v>0</v>
      </c>
      <c r="E22" s="112">
        <f ca="1">OFFSET('2018研发费用 '!$H22,0,MONTH(封面!$G$13)-1,)</f>
        <v>9173.64</v>
      </c>
      <c r="F22" s="110">
        <f ca="1">OFFSET('2019预算研发费用 '!$H22,0,MONTH(封面!$G$13)-1,)</f>
        <v>0</v>
      </c>
      <c r="G22" s="110" t="e">
        <f ca="1">OFFSET(#REF!,0,MONTH(封面!$G$13)-1,)</f>
        <v>#REF!</v>
      </c>
      <c r="H22" s="112" t="e">
        <f t="shared" ca="1" si="6"/>
        <v>#REF!</v>
      </c>
      <c r="I22" s="112" t="e">
        <f t="shared" ca="1" si="7"/>
        <v>#REF!</v>
      </c>
      <c r="J22" s="112">
        <f ca="1">SUM(OFFSET('2018研发费用 '!$H22,0,0,1,MONTH(封面!$G$13)))</f>
        <v>39369.82</v>
      </c>
      <c r="K22" s="112">
        <f ca="1">SUM(OFFSET('2019预算研发费用 '!$H22,0,0,1,MONTH(封面!$G$13)))</f>
        <v>0</v>
      </c>
      <c r="L22" s="112" t="e">
        <f ca="1">SUM(OFFSET(#REF!,0,0,1,MONTH(封面!$G$13)))</f>
        <v>#REF!</v>
      </c>
      <c r="M22" s="112" t="e">
        <f t="shared" ca="1" si="8"/>
        <v>#REF!</v>
      </c>
      <c r="N22" s="112" t="e">
        <f t="shared" ca="1" si="9"/>
        <v>#REF!</v>
      </c>
      <c r="O22" s="97" t="e">
        <f>IF(#REF!="","",#REF!)</f>
        <v>#REF!</v>
      </c>
      <c r="P22" s="69"/>
      <c r="Q22" s="69"/>
      <c r="R22" s="69"/>
    </row>
    <row r="23" spans="1:18" s="15" customFormat="1" ht="17.25" customHeight="1">
      <c r="A23" s="238"/>
      <c r="B23" s="231"/>
      <c r="C23" s="45" t="s">
        <v>23</v>
      </c>
      <c r="D23" s="112">
        <f>'2019预算研发费用 '!T23</f>
        <v>0</v>
      </c>
      <c r="E23" s="112">
        <f ca="1">OFFSET('2018研发费用 '!$H23,0,MONTH(封面!$G$13)-1,)</f>
        <v>422.2</v>
      </c>
      <c r="F23" s="110">
        <f ca="1">OFFSET('2019预算研发费用 '!$H23,0,MONTH(封面!$G$13)-1,)</f>
        <v>0</v>
      </c>
      <c r="G23" s="110" t="e">
        <f ca="1">OFFSET(#REF!,0,MONTH(封面!$G$13)-1,)</f>
        <v>#REF!</v>
      </c>
      <c r="H23" s="112" t="e">
        <f t="shared" ca="1" si="6"/>
        <v>#REF!</v>
      </c>
      <c r="I23" s="112" t="e">
        <f t="shared" ca="1" si="7"/>
        <v>#REF!</v>
      </c>
      <c r="J23" s="112">
        <f ca="1">SUM(OFFSET('2018研发费用 '!$H23,0,0,1,MONTH(封面!$G$13)))</f>
        <v>1831.46</v>
      </c>
      <c r="K23" s="112">
        <f ca="1">SUM(OFFSET('2019预算研发费用 '!$H23,0,0,1,MONTH(封面!$G$13)))</f>
        <v>0</v>
      </c>
      <c r="L23" s="112" t="e">
        <f ca="1">SUM(OFFSET(#REF!,0,0,1,MONTH(封面!$G$13)))</f>
        <v>#REF!</v>
      </c>
      <c r="M23" s="112" t="e">
        <f t="shared" ca="1" si="8"/>
        <v>#REF!</v>
      </c>
      <c r="N23" s="112" t="e">
        <f t="shared" ca="1" si="9"/>
        <v>#REF!</v>
      </c>
      <c r="O23" s="97" t="e">
        <f>IF(#REF!="","",#REF!)</f>
        <v>#REF!</v>
      </c>
      <c r="P23" s="69"/>
      <c r="Q23" s="69"/>
      <c r="R23" s="69"/>
    </row>
    <row r="24" spans="1:18" s="15" customFormat="1" ht="17.25" customHeight="1">
      <c r="A24" s="238"/>
      <c r="B24" s="231"/>
      <c r="C24" s="45" t="s">
        <v>24</v>
      </c>
      <c r="D24" s="112">
        <f>'2019预算研发费用 '!T24</f>
        <v>0</v>
      </c>
      <c r="E24" s="112">
        <f ca="1">OFFSET('2018研发费用 '!$H24,0,MONTH(封面!$G$13)-1,)</f>
        <v>506.62</v>
      </c>
      <c r="F24" s="110">
        <f ca="1">OFFSET('2019预算研发费用 '!$H24,0,MONTH(封面!$G$13)-1,)</f>
        <v>0</v>
      </c>
      <c r="G24" s="110" t="e">
        <f ca="1">OFFSET(#REF!,0,MONTH(封面!$G$13)-1,)</f>
        <v>#REF!</v>
      </c>
      <c r="H24" s="112" t="e">
        <f t="shared" ca="1" si="6"/>
        <v>#REF!</v>
      </c>
      <c r="I24" s="112" t="e">
        <f t="shared" ca="1" si="7"/>
        <v>#REF!</v>
      </c>
      <c r="J24" s="112">
        <f ca="1">SUM(OFFSET('2018研发费用 '!$H24,0,0,1,MONTH(封面!$G$13)))</f>
        <v>2197.6699999999996</v>
      </c>
      <c r="K24" s="112">
        <f ca="1">SUM(OFFSET('2019预算研发费用 '!$H24,0,0,1,MONTH(封面!$G$13)))</f>
        <v>0</v>
      </c>
      <c r="L24" s="112" t="e">
        <f ca="1">SUM(OFFSET(#REF!,0,0,1,MONTH(封面!$G$13)))</f>
        <v>#REF!</v>
      </c>
      <c r="M24" s="112" t="e">
        <f t="shared" ca="1" si="8"/>
        <v>#REF!</v>
      </c>
      <c r="N24" s="112" t="e">
        <f t="shared" ca="1" si="9"/>
        <v>#REF!</v>
      </c>
      <c r="O24" s="97" t="e">
        <f>IF(#REF!="","",#REF!)</f>
        <v>#REF!</v>
      </c>
      <c r="P24" s="69"/>
      <c r="Q24" s="69"/>
      <c r="R24" s="69"/>
    </row>
    <row r="25" spans="1:18" s="15" customFormat="1" ht="17.25" customHeight="1">
      <c r="A25" s="238"/>
      <c r="B25" s="231"/>
      <c r="C25" s="45" t="s">
        <v>25</v>
      </c>
      <c r="D25" s="112">
        <f>'2019预算研发费用 '!T25</f>
        <v>0</v>
      </c>
      <c r="E25" s="112">
        <f ca="1">OFFSET('2018研发费用 '!$H25,0,MONTH(封面!$G$13)-1,)</f>
        <v>6276.48</v>
      </c>
      <c r="F25" s="110">
        <f ca="1">OFFSET('2019预算研发费用 '!$H25,0,MONTH(封面!$G$13)-1,)</f>
        <v>0</v>
      </c>
      <c r="G25" s="110" t="e">
        <f ca="1">OFFSET(#REF!,0,MONTH(封面!$G$13)-1,)</f>
        <v>#REF!</v>
      </c>
      <c r="H25" s="112" t="e">
        <f t="shared" ca="1" si="6"/>
        <v>#REF!</v>
      </c>
      <c r="I25" s="112" t="e">
        <f t="shared" ca="1" si="7"/>
        <v>#REF!</v>
      </c>
      <c r="J25" s="112">
        <f ca="1">SUM(OFFSET('2018研发费用 '!$H25,0,0,1,MONTH(封面!$G$13)))</f>
        <v>26759.26</v>
      </c>
      <c r="K25" s="112">
        <f ca="1">SUM(OFFSET('2019预算研发费用 '!$H25,0,0,1,MONTH(封面!$G$13)))</f>
        <v>0</v>
      </c>
      <c r="L25" s="112" t="e">
        <f ca="1">SUM(OFFSET(#REF!,0,0,1,MONTH(封面!$G$13)))</f>
        <v>#REF!</v>
      </c>
      <c r="M25" s="112" t="e">
        <f t="shared" ca="1" si="8"/>
        <v>#REF!</v>
      </c>
      <c r="N25" s="112" t="e">
        <f t="shared" ca="1" si="9"/>
        <v>#REF!</v>
      </c>
      <c r="O25" s="97" t="e">
        <f>IF(#REF!="","",#REF!)</f>
        <v>#REF!</v>
      </c>
      <c r="P25" s="69"/>
      <c r="Q25" s="69"/>
      <c r="R25" s="69"/>
    </row>
    <row r="26" spans="1:18" s="15" customFormat="1" ht="17.25" customHeight="1">
      <c r="A26" s="238"/>
      <c r="B26" s="231"/>
      <c r="C26" s="45" t="s">
        <v>26</v>
      </c>
      <c r="D26" s="112">
        <f>'2019预算研发费用 '!T26</f>
        <v>0</v>
      </c>
      <c r="E26" s="112">
        <f ca="1">OFFSET('2018研发费用 '!$H26,0,MONTH(封面!$G$13)-1,)</f>
        <v>666.22</v>
      </c>
      <c r="F26" s="110">
        <f ca="1">OFFSET('2019预算研发费用 '!$H26,0,MONTH(封面!$G$13)-1,)</f>
        <v>0</v>
      </c>
      <c r="G26" s="110" t="e">
        <f ca="1">OFFSET(#REF!,0,MONTH(封面!$G$13)-1,)</f>
        <v>#REF!</v>
      </c>
      <c r="H26" s="112" t="e">
        <f t="shared" ca="1" si="6"/>
        <v>#REF!</v>
      </c>
      <c r="I26" s="112" t="e">
        <f t="shared" ca="1" si="7"/>
        <v>#REF!</v>
      </c>
      <c r="J26" s="112">
        <f ca="1">SUM(OFFSET('2018研发费用 '!$H26,0,0,1,MONTH(封面!$G$13)))</f>
        <v>2838.2300000000005</v>
      </c>
      <c r="K26" s="112">
        <f ca="1">SUM(OFFSET('2019预算研发费用 '!$H26,0,0,1,MONTH(封面!$G$13)))</f>
        <v>0</v>
      </c>
      <c r="L26" s="112" t="e">
        <f ca="1">SUM(OFFSET(#REF!,0,0,1,MONTH(封面!$G$13)))</f>
        <v>#REF!</v>
      </c>
      <c r="M26" s="112" t="e">
        <f t="shared" ca="1" si="8"/>
        <v>#REF!</v>
      </c>
      <c r="N26" s="112" t="e">
        <f t="shared" ca="1" si="9"/>
        <v>#REF!</v>
      </c>
      <c r="O26" s="97" t="e">
        <f>IF(#REF!="","",#REF!)</f>
        <v>#REF!</v>
      </c>
      <c r="P26" s="69"/>
      <c r="Q26" s="69"/>
      <c r="R26" s="69"/>
    </row>
    <row r="27" spans="1:18" s="15" customFormat="1" ht="17.25" customHeight="1">
      <c r="A27" s="238"/>
      <c r="B27" s="65" t="s">
        <v>27</v>
      </c>
      <c r="C27" s="45" t="s">
        <v>28</v>
      </c>
      <c r="D27" s="112">
        <f>'2019预算研发费用 '!T27</f>
        <v>0</v>
      </c>
      <c r="E27" s="112">
        <f ca="1">OFFSET('2018研发费用 '!$H27,0,MONTH(封面!$G$13)-1,)</f>
        <v>0</v>
      </c>
      <c r="F27" s="110">
        <f ca="1">OFFSET('2019预算研发费用 '!$H27,0,MONTH(封面!$G$13)-1,)</f>
        <v>0</v>
      </c>
      <c r="G27" s="110" t="e">
        <f ca="1">OFFSET(#REF!,0,MONTH(封面!$G$13)-1,)</f>
        <v>#REF!</v>
      </c>
      <c r="H27" s="112" t="e">
        <f t="shared" ca="1" si="6"/>
        <v>#REF!</v>
      </c>
      <c r="I27" s="112" t="e">
        <f t="shared" ca="1" si="7"/>
        <v>#REF!</v>
      </c>
      <c r="J27" s="112">
        <f ca="1">SUM(OFFSET('2018研发费用 '!$H27,0,0,1,MONTH(封面!$G$13)))</f>
        <v>0</v>
      </c>
      <c r="K27" s="112">
        <f ca="1">SUM(OFFSET('2019预算研发费用 '!$H27,0,0,1,MONTH(封面!$G$13)))</f>
        <v>0</v>
      </c>
      <c r="L27" s="112" t="e">
        <f ca="1">SUM(OFFSET(#REF!,0,0,1,MONTH(封面!$G$13)))</f>
        <v>#REF!</v>
      </c>
      <c r="M27" s="112" t="e">
        <f t="shared" ca="1" si="8"/>
        <v>#REF!</v>
      </c>
      <c r="N27" s="112" t="e">
        <f t="shared" ca="1" si="9"/>
        <v>#REF!</v>
      </c>
      <c r="O27" s="97" t="e">
        <f>IF(#REF!="","",#REF!)</f>
        <v>#REF!</v>
      </c>
      <c r="P27" s="69"/>
      <c r="Q27" s="69"/>
      <c r="R27" s="69"/>
    </row>
    <row r="28" spans="1:18" s="15" customFormat="1" ht="17.25" customHeight="1">
      <c r="A28" s="239" t="s">
        <v>155</v>
      </c>
      <c r="B28" s="231" t="s">
        <v>29</v>
      </c>
      <c r="C28" s="45" t="s">
        <v>30</v>
      </c>
      <c r="D28" s="112">
        <f>'2019预算研发费用 '!T28</f>
        <v>0</v>
      </c>
      <c r="E28" s="112">
        <f ca="1">OFFSET('2018研发费用 '!$H28,0,MONTH(封面!$G$13)-1,)</f>
        <v>253</v>
      </c>
      <c r="F28" s="110">
        <f ca="1">OFFSET('2019预算研发费用 '!$H28,0,MONTH(封面!$G$13)-1,)</f>
        <v>0</v>
      </c>
      <c r="G28" s="110" t="e">
        <f ca="1">OFFSET(#REF!,0,MONTH(封面!$G$13)-1,)</f>
        <v>#REF!</v>
      </c>
      <c r="H28" s="112" t="e">
        <f t="shared" ca="1" si="6"/>
        <v>#REF!</v>
      </c>
      <c r="I28" s="112" t="e">
        <f t="shared" ca="1" si="7"/>
        <v>#REF!</v>
      </c>
      <c r="J28" s="112">
        <f ca="1">SUM(OFFSET('2018研发费用 '!$H28,0,0,1,MONTH(封面!$G$13)))</f>
        <v>496.24</v>
      </c>
      <c r="K28" s="112">
        <f ca="1">SUM(OFFSET('2019预算研发费用 '!$H28,0,0,1,MONTH(封面!$G$13)))</f>
        <v>0</v>
      </c>
      <c r="L28" s="112" t="e">
        <f ca="1">SUM(OFFSET(#REF!,0,0,1,MONTH(封面!$G$13)))</f>
        <v>#REF!</v>
      </c>
      <c r="M28" s="112" t="e">
        <f t="shared" ca="1" si="8"/>
        <v>#REF!</v>
      </c>
      <c r="N28" s="112" t="e">
        <f t="shared" ca="1" si="9"/>
        <v>#REF!</v>
      </c>
      <c r="O28" s="97" t="e">
        <f>IF(#REF!="","",#REF!)</f>
        <v>#REF!</v>
      </c>
      <c r="P28" s="69"/>
      <c r="Q28" s="69"/>
      <c r="R28" s="69"/>
    </row>
    <row r="29" spans="1:18" s="15" customFormat="1" ht="17.25" customHeight="1">
      <c r="A29" s="239"/>
      <c r="B29" s="231"/>
      <c r="C29" s="45" t="s">
        <v>31</v>
      </c>
      <c r="D29" s="112">
        <f>'2019预算研发费用 '!T29</f>
        <v>0</v>
      </c>
      <c r="E29" s="112">
        <f ca="1">OFFSET('2018研发费用 '!$H29,0,MONTH(封面!$G$13)-1,)</f>
        <v>166.54</v>
      </c>
      <c r="F29" s="110">
        <f ca="1">OFFSET('2019预算研发费用 '!$H29,0,MONTH(封面!$G$13)-1,)</f>
        <v>0</v>
      </c>
      <c r="G29" s="110" t="e">
        <f ca="1">OFFSET(#REF!,0,MONTH(封面!$G$13)-1,)</f>
        <v>#REF!</v>
      </c>
      <c r="H29" s="112" t="e">
        <f t="shared" ca="1" si="6"/>
        <v>#REF!</v>
      </c>
      <c r="I29" s="112" t="e">
        <f t="shared" ca="1" si="7"/>
        <v>#REF!</v>
      </c>
      <c r="J29" s="112">
        <f ca="1">SUM(OFFSET('2018研发费用 '!$H29,0,0,1,MONTH(封面!$G$13)))</f>
        <v>462.17999999999995</v>
      </c>
      <c r="K29" s="112">
        <f ca="1">SUM(OFFSET('2019预算研发费用 '!$H29,0,0,1,MONTH(封面!$G$13)))</f>
        <v>0</v>
      </c>
      <c r="L29" s="112" t="e">
        <f ca="1">SUM(OFFSET(#REF!,0,0,1,MONTH(封面!$G$13)))</f>
        <v>#REF!</v>
      </c>
      <c r="M29" s="112" t="e">
        <f t="shared" ca="1" si="8"/>
        <v>#REF!</v>
      </c>
      <c r="N29" s="112" t="e">
        <f t="shared" ca="1" si="9"/>
        <v>#REF!</v>
      </c>
      <c r="O29" s="97" t="e">
        <f>IF(#REF!="","",#REF!)</f>
        <v>#REF!</v>
      </c>
      <c r="P29" s="69"/>
      <c r="Q29" s="69"/>
      <c r="R29" s="69"/>
    </row>
    <row r="30" spans="1:18" s="15" customFormat="1" ht="17.25" customHeight="1">
      <c r="A30" s="239"/>
      <c r="B30" s="65" t="s">
        <v>32</v>
      </c>
      <c r="C30" s="45" t="s">
        <v>33</v>
      </c>
      <c r="D30" s="112">
        <f>'2019预算研发费用 '!T30</f>
        <v>0</v>
      </c>
      <c r="E30" s="112">
        <f ca="1">OFFSET('2018研发费用 '!$H30,0,MONTH(封面!$G$13)-1,)</f>
        <v>0</v>
      </c>
      <c r="F30" s="110">
        <f ca="1">OFFSET('2019预算研发费用 '!$H30,0,MONTH(封面!$G$13)-1,)</f>
        <v>0</v>
      </c>
      <c r="G30" s="110" t="e">
        <f ca="1">OFFSET(#REF!,0,MONTH(封面!$G$13)-1,)</f>
        <v>#REF!</v>
      </c>
      <c r="H30" s="112" t="e">
        <f t="shared" ca="1" si="6"/>
        <v>#REF!</v>
      </c>
      <c r="I30" s="112" t="e">
        <f t="shared" ca="1" si="7"/>
        <v>#REF!</v>
      </c>
      <c r="J30" s="112">
        <f ca="1">SUM(OFFSET('2018研发费用 '!$H30,0,0,1,MONTH(封面!$G$13)))</f>
        <v>0</v>
      </c>
      <c r="K30" s="112">
        <f ca="1">SUM(OFFSET('2019预算研发费用 '!$H30,0,0,1,MONTH(封面!$G$13)))</f>
        <v>0</v>
      </c>
      <c r="L30" s="112" t="e">
        <f ca="1">SUM(OFFSET(#REF!,0,0,1,MONTH(封面!$G$13)))</f>
        <v>#REF!</v>
      </c>
      <c r="M30" s="112" t="e">
        <f t="shared" ca="1" si="8"/>
        <v>#REF!</v>
      </c>
      <c r="N30" s="112" t="e">
        <f t="shared" ca="1" si="9"/>
        <v>#REF!</v>
      </c>
      <c r="O30" s="97" t="e">
        <f>IF(#REF!="","",#REF!)</f>
        <v>#REF!</v>
      </c>
      <c r="P30" s="69"/>
      <c r="Q30" s="69"/>
      <c r="R30" s="69"/>
    </row>
    <row r="31" spans="1:18" s="15" customFormat="1" ht="17.25" customHeight="1">
      <c r="A31" s="239"/>
      <c r="B31" s="231" t="s">
        <v>156</v>
      </c>
      <c r="C31" s="45" t="s">
        <v>34</v>
      </c>
      <c r="D31" s="112">
        <f>'2019预算研发费用 '!T31</f>
        <v>0</v>
      </c>
      <c r="E31" s="112">
        <f ca="1">OFFSET('2018研发费用 '!$H31,0,MONTH(封面!$G$13)-1,)</f>
        <v>0</v>
      </c>
      <c r="F31" s="110">
        <f ca="1">OFFSET('2019预算研发费用 '!$H31,0,MONTH(封面!$G$13)-1,)</f>
        <v>0</v>
      </c>
      <c r="G31" s="110" t="e">
        <f ca="1">OFFSET(#REF!,0,MONTH(封面!$G$13)-1,)</f>
        <v>#REF!</v>
      </c>
      <c r="H31" s="112" t="e">
        <f t="shared" ca="1" si="6"/>
        <v>#REF!</v>
      </c>
      <c r="I31" s="112" t="e">
        <f t="shared" ca="1" si="7"/>
        <v>#REF!</v>
      </c>
      <c r="J31" s="112">
        <f ca="1">SUM(OFFSET('2018研发费用 '!$H31,0,0,1,MONTH(封面!$G$13)))</f>
        <v>0</v>
      </c>
      <c r="K31" s="112">
        <f ca="1">SUM(OFFSET('2019预算研发费用 '!$H31,0,0,1,MONTH(封面!$G$13)))</f>
        <v>0</v>
      </c>
      <c r="L31" s="112" t="e">
        <f ca="1">SUM(OFFSET(#REF!,0,0,1,MONTH(封面!$G$13)))</f>
        <v>#REF!</v>
      </c>
      <c r="M31" s="112" t="e">
        <f t="shared" ca="1" si="8"/>
        <v>#REF!</v>
      </c>
      <c r="N31" s="112" t="e">
        <f t="shared" ca="1" si="9"/>
        <v>#REF!</v>
      </c>
      <c r="O31" s="97" t="e">
        <f>IF(#REF!="","",#REF!)</f>
        <v>#REF!</v>
      </c>
      <c r="P31" s="69"/>
      <c r="Q31" s="69"/>
      <c r="R31" s="69"/>
    </row>
    <row r="32" spans="1:18" s="15" customFormat="1" ht="17.25" customHeight="1">
      <c r="A32" s="239"/>
      <c r="B32" s="231"/>
      <c r="C32" s="45" t="s">
        <v>35</v>
      </c>
      <c r="D32" s="112">
        <f>'2019预算研发费用 '!T32</f>
        <v>0</v>
      </c>
      <c r="E32" s="112">
        <f ca="1">OFFSET('2018研发费用 '!$H32,0,MONTH(封面!$G$13)-1,)</f>
        <v>0</v>
      </c>
      <c r="F32" s="110">
        <f ca="1">OFFSET('2019预算研发费用 '!$H32,0,MONTH(封面!$G$13)-1,)</f>
        <v>0</v>
      </c>
      <c r="G32" s="110" t="e">
        <f ca="1">OFFSET(#REF!,0,MONTH(封面!$G$13)-1,)</f>
        <v>#REF!</v>
      </c>
      <c r="H32" s="112" t="e">
        <f t="shared" ca="1" si="6"/>
        <v>#REF!</v>
      </c>
      <c r="I32" s="112" t="e">
        <f t="shared" ca="1" si="7"/>
        <v>#REF!</v>
      </c>
      <c r="J32" s="112">
        <f ca="1">SUM(OFFSET('2018研发费用 '!$H32,0,0,1,MONTH(封面!$G$13)))</f>
        <v>0</v>
      </c>
      <c r="K32" s="112">
        <f ca="1">SUM(OFFSET('2019预算研发费用 '!$H32,0,0,1,MONTH(封面!$G$13)))</f>
        <v>0</v>
      </c>
      <c r="L32" s="112" t="e">
        <f ca="1">SUM(OFFSET(#REF!,0,0,1,MONTH(封面!$G$13)))</f>
        <v>#REF!</v>
      </c>
      <c r="M32" s="112" t="e">
        <f t="shared" ca="1" si="8"/>
        <v>#REF!</v>
      </c>
      <c r="N32" s="112" t="e">
        <f t="shared" ca="1" si="9"/>
        <v>#REF!</v>
      </c>
      <c r="O32" s="97" t="e">
        <f>IF(#REF!="","",#REF!)</f>
        <v>#REF!</v>
      </c>
      <c r="P32" s="69"/>
      <c r="Q32" s="69"/>
      <c r="R32" s="69"/>
    </row>
    <row r="33" spans="1:18" s="15" customFormat="1" ht="17.25" customHeight="1">
      <c r="A33" s="239"/>
      <c r="B33" s="231"/>
      <c r="C33" s="45" t="s">
        <v>36</v>
      </c>
      <c r="D33" s="112">
        <f>'2019预算研发费用 '!T33</f>
        <v>0</v>
      </c>
      <c r="E33" s="112">
        <f ca="1">OFFSET('2018研发费用 '!$H33,0,MONTH(封面!$G$13)-1,)</f>
        <v>10647.75</v>
      </c>
      <c r="F33" s="110">
        <f ca="1">OFFSET('2019预算研发费用 '!$H33,0,MONTH(封面!$G$13)-1,)</f>
        <v>0</v>
      </c>
      <c r="G33" s="110" t="e">
        <f ca="1">OFFSET(#REF!,0,MONTH(封面!$G$13)-1,)</f>
        <v>#REF!</v>
      </c>
      <c r="H33" s="112" t="e">
        <f t="shared" ca="1" si="6"/>
        <v>#REF!</v>
      </c>
      <c r="I33" s="112" t="e">
        <f t="shared" ca="1" si="7"/>
        <v>#REF!</v>
      </c>
      <c r="J33" s="112">
        <f ca="1">SUM(OFFSET('2018研发费用 '!$H33,0,0,1,MONTH(封面!$G$13)))</f>
        <v>10697.75</v>
      </c>
      <c r="K33" s="112">
        <f ca="1">SUM(OFFSET('2019预算研发费用 '!$H33,0,0,1,MONTH(封面!$G$13)))</f>
        <v>0</v>
      </c>
      <c r="L33" s="112" t="e">
        <f ca="1">SUM(OFFSET(#REF!,0,0,1,MONTH(封面!$G$13)))</f>
        <v>#REF!</v>
      </c>
      <c r="M33" s="112" t="e">
        <f t="shared" ca="1" si="8"/>
        <v>#REF!</v>
      </c>
      <c r="N33" s="112" t="e">
        <f t="shared" ca="1" si="9"/>
        <v>#REF!</v>
      </c>
      <c r="O33" s="97" t="e">
        <f>IF(#REF!="","",#REF!)</f>
        <v>#REF!</v>
      </c>
      <c r="P33" s="69"/>
      <c r="Q33" s="69"/>
      <c r="R33" s="69"/>
    </row>
    <row r="34" spans="1:18" s="15" customFormat="1" ht="17.25" customHeight="1">
      <c r="A34" s="239"/>
      <c r="B34" s="231" t="s">
        <v>37</v>
      </c>
      <c r="C34" s="45" t="s">
        <v>38</v>
      </c>
      <c r="D34" s="112">
        <f>'2019预算研发费用 '!T34</f>
        <v>0</v>
      </c>
      <c r="E34" s="112">
        <f ca="1">OFFSET('2018研发费用 '!$H34,0,MONTH(封面!$G$13)-1,)</f>
        <v>0</v>
      </c>
      <c r="F34" s="110">
        <f ca="1">OFFSET('2019预算研发费用 '!$H34,0,MONTH(封面!$G$13)-1,)</f>
        <v>0</v>
      </c>
      <c r="G34" s="110" t="e">
        <f ca="1">OFFSET(#REF!,0,MONTH(封面!$G$13)-1,)</f>
        <v>#REF!</v>
      </c>
      <c r="H34" s="112" t="e">
        <f t="shared" ca="1" si="6"/>
        <v>#REF!</v>
      </c>
      <c r="I34" s="112" t="e">
        <f t="shared" ca="1" si="7"/>
        <v>#REF!</v>
      </c>
      <c r="J34" s="112">
        <f ca="1">SUM(OFFSET('2018研发费用 '!$H34,0,0,1,MONTH(封面!$G$13)))</f>
        <v>7673.5</v>
      </c>
      <c r="K34" s="112">
        <f ca="1">SUM(OFFSET('2019预算研发费用 '!$H34,0,0,1,MONTH(封面!$G$13)))</f>
        <v>0</v>
      </c>
      <c r="L34" s="112" t="e">
        <f ca="1">SUM(OFFSET(#REF!,0,0,1,MONTH(封面!$G$13)))</f>
        <v>#REF!</v>
      </c>
      <c r="M34" s="112" t="e">
        <f t="shared" ca="1" si="8"/>
        <v>#REF!</v>
      </c>
      <c r="N34" s="112" t="e">
        <f t="shared" ca="1" si="9"/>
        <v>#REF!</v>
      </c>
      <c r="O34" s="97" t="e">
        <f>IF(#REF!="","",#REF!)</f>
        <v>#REF!</v>
      </c>
      <c r="P34" s="69"/>
      <c r="Q34" s="69"/>
      <c r="R34" s="69"/>
    </row>
    <row r="35" spans="1:18" s="15" customFormat="1" ht="17.25" customHeight="1">
      <c r="A35" s="239"/>
      <c r="B35" s="231"/>
      <c r="C35" s="45" t="s">
        <v>39</v>
      </c>
      <c r="D35" s="112">
        <f>'2019预算研发费用 '!T35</f>
        <v>0</v>
      </c>
      <c r="E35" s="112">
        <f ca="1">OFFSET('2018研发费用 '!$H35,0,MONTH(封面!$G$13)-1,)</f>
        <v>0</v>
      </c>
      <c r="F35" s="110">
        <f ca="1">OFFSET('2019预算研发费用 '!$H35,0,MONTH(封面!$G$13)-1,)</f>
        <v>0</v>
      </c>
      <c r="G35" s="110" t="e">
        <f ca="1">OFFSET(#REF!,0,MONTH(封面!$G$13)-1,)</f>
        <v>#REF!</v>
      </c>
      <c r="H35" s="112" t="e">
        <f t="shared" ca="1" si="6"/>
        <v>#REF!</v>
      </c>
      <c r="I35" s="112" t="e">
        <f t="shared" ca="1" si="7"/>
        <v>#REF!</v>
      </c>
      <c r="J35" s="112">
        <f ca="1">SUM(OFFSET('2018研发费用 '!$H35,0,0,1,MONTH(封面!$G$13)))</f>
        <v>0</v>
      </c>
      <c r="K35" s="112">
        <f ca="1">SUM(OFFSET('2019预算研发费用 '!$H35,0,0,1,MONTH(封面!$G$13)))</f>
        <v>0</v>
      </c>
      <c r="L35" s="112" t="e">
        <f ca="1">SUM(OFFSET(#REF!,0,0,1,MONTH(封面!$G$13)))</f>
        <v>#REF!</v>
      </c>
      <c r="M35" s="112" t="e">
        <f t="shared" ca="1" si="8"/>
        <v>#REF!</v>
      </c>
      <c r="N35" s="112" t="e">
        <f t="shared" ca="1" si="9"/>
        <v>#REF!</v>
      </c>
      <c r="O35" s="97" t="e">
        <f>IF(#REF!="","",#REF!)</f>
        <v>#REF!</v>
      </c>
      <c r="P35" s="69"/>
      <c r="Q35" s="69"/>
      <c r="R35" s="69"/>
    </row>
    <row r="36" spans="1:18" s="15" customFormat="1" ht="17.25" customHeight="1">
      <c r="A36" s="239"/>
      <c r="B36" s="65" t="s">
        <v>157</v>
      </c>
      <c r="C36" s="45" t="s">
        <v>40</v>
      </c>
      <c r="D36" s="112">
        <f>'2019预算研发费用 '!T36</f>
        <v>0</v>
      </c>
      <c r="E36" s="112">
        <f ca="1">OFFSET('2018研发费用 '!$H36,0,MONTH(封面!$G$13)-1,)</f>
        <v>1728</v>
      </c>
      <c r="F36" s="110">
        <f ca="1">OFFSET('2019预算研发费用 '!$H36,0,MONTH(封面!$G$13)-1,)</f>
        <v>0</v>
      </c>
      <c r="G36" s="110" t="e">
        <f ca="1">OFFSET(#REF!,0,MONTH(封面!$G$13)-1,)</f>
        <v>#REF!</v>
      </c>
      <c r="H36" s="112" t="e">
        <f t="shared" ca="1" si="6"/>
        <v>#REF!</v>
      </c>
      <c r="I36" s="112" t="e">
        <f t="shared" ca="1" si="7"/>
        <v>#REF!</v>
      </c>
      <c r="J36" s="112">
        <f ca="1">SUM(OFFSET('2018研发费用 '!$H36,0,0,1,MONTH(封面!$G$13)))</f>
        <v>9094</v>
      </c>
      <c r="K36" s="112">
        <f ca="1">SUM(OFFSET('2019预算研发费用 '!$H36,0,0,1,MONTH(封面!$G$13)))</f>
        <v>0</v>
      </c>
      <c r="L36" s="112" t="e">
        <f ca="1">SUM(OFFSET(#REF!,0,0,1,MONTH(封面!$G$13)))</f>
        <v>#REF!</v>
      </c>
      <c r="M36" s="112" t="e">
        <f t="shared" ca="1" si="8"/>
        <v>#REF!</v>
      </c>
      <c r="N36" s="112" t="e">
        <f t="shared" ca="1" si="9"/>
        <v>#REF!</v>
      </c>
      <c r="O36" s="97" t="e">
        <f>IF(#REF!="","",#REF!)</f>
        <v>#REF!</v>
      </c>
      <c r="P36" s="69"/>
      <c r="Q36" s="69"/>
      <c r="R36" s="69"/>
    </row>
    <row r="37" spans="1:18" s="15" customFormat="1" ht="17.25" customHeight="1">
      <c r="A37" s="239"/>
      <c r="B37" s="65" t="s">
        <v>41</v>
      </c>
      <c r="C37" s="45" t="s">
        <v>42</v>
      </c>
      <c r="D37" s="112">
        <f>'2019预算研发费用 '!T37</f>
        <v>0</v>
      </c>
      <c r="E37" s="112">
        <f ca="1">OFFSET('2018研发费用 '!$H37,0,MONTH(封面!$G$13)-1,)</f>
        <v>0</v>
      </c>
      <c r="F37" s="110">
        <f ca="1">OFFSET('2019预算研发费用 '!$H37,0,MONTH(封面!$G$13)-1,)</f>
        <v>0</v>
      </c>
      <c r="G37" s="110" t="e">
        <f ca="1">OFFSET(#REF!,0,MONTH(封面!$G$13)-1,)</f>
        <v>#REF!</v>
      </c>
      <c r="H37" s="112" t="e">
        <f t="shared" ca="1" si="6"/>
        <v>#REF!</v>
      </c>
      <c r="I37" s="112" t="e">
        <f t="shared" ca="1" si="7"/>
        <v>#REF!</v>
      </c>
      <c r="J37" s="112">
        <f ca="1">SUM(OFFSET('2018研发费用 '!$H37,0,0,1,MONTH(封面!$G$13)))</f>
        <v>194.4</v>
      </c>
      <c r="K37" s="112">
        <f ca="1">SUM(OFFSET('2019预算研发费用 '!$H37,0,0,1,MONTH(封面!$G$13)))</f>
        <v>0</v>
      </c>
      <c r="L37" s="112" t="e">
        <f ca="1">SUM(OFFSET(#REF!,0,0,1,MONTH(封面!$G$13)))</f>
        <v>#REF!</v>
      </c>
      <c r="M37" s="112" t="e">
        <f t="shared" ca="1" si="8"/>
        <v>#REF!</v>
      </c>
      <c r="N37" s="112" t="e">
        <f t="shared" ca="1" si="9"/>
        <v>#REF!</v>
      </c>
      <c r="O37" s="97" t="e">
        <f>IF(#REF!="","",#REF!)</f>
        <v>#REF!</v>
      </c>
      <c r="P37" s="69"/>
      <c r="Q37" s="69"/>
      <c r="R37" s="69"/>
    </row>
    <row r="38" spans="1:18" s="15" customFormat="1" ht="17.25" customHeight="1">
      <c r="A38" s="239"/>
      <c r="B38" s="231" t="s">
        <v>158</v>
      </c>
      <c r="C38" s="45" t="s">
        <v>43</v>
      </c>
      <c r="D38" s="112">
        <f>'2019预算研发费用 '!T38</f>
        <v>0</v>
      </c>
      <c r="E38" s="112">
        <f ca="1">OFFSET('2018研发费用 '!$H38,0,MONTH(封面!$G$13)-1,)</f>
        <v>0</v>
      </c>
      <c r="F38" s="110">
        <f ca="1">OFFSET('2019预算研发费用 '!$H38,0,MONTH(封面!$G$13)-1,)</f>
        <v>0</v>
      </c>
      <c r="G38" s="110" t="e">
        <f ca="1">OFFSET(#REF!,0,MONTH(封面!$G$13)-1,)</f>
        <v>#REF!</v>
      </c>
      <c r="H38" s="112" t="e">
        <f t="shared" ca="1" si="6"/>
        <v>#REF!</v>
      </c>
      <c r="I38" s="112" t="e">
        <f t="shared" ca="1" si="7"/>
        <v>#REF!</v>
      </c>
      <c r="J38" s="112">
        <f ca="1">SUM(OFFSET('2018研发费用 '!$H38,0,0,1,MONTH(封面!$G$13)))</f>
        <v>0</v>
      </c>
      <c r="K38" s="112">
        <f ca="1">SUM(OFFSET('2019预算研发费用 '!$H38,0,0,1,MONTH(封面!$G$13)))</f>
        <v>0</v>
      </c>
      <c r="L38" s="112" t="e">
        <f ca="1">SUM(OFFSET(#REF!,0,0,1,MONTH(封面!$G$13)))</f>
        <v>#REF!</v>
      </c>
      <c r="M38" s="112" t="e">
        <f t="shared" ca="1" si="8"/>
        <v>#REF!</v>
      </c>
      <c r="N38" s="112" t="e">
        <f t="shared" ca="1" si="9"/>
        <v>#REF!</v>
      </c>
      <c r="O38" s="97" t="e">
        <f>IF(#REF!="","",#REF!)</f>
        <v>#REF!</v>
      </c>
      <c r="P38" s="69"/>
      <c r="Q38" s="69"/>
      <c r="R38" s="69"/>
    </row>
    <row r="39" spans="1:18" s="15" customFormat="1" ht="17.25" customHeight="1">
      <c r="A39" s="239"/>
      <c r="B39" s="231"/>
      <c r="C39" s="45" t="s">
        <v>44</v>
      </c>
      <c r="D39" s="112">
        <f>'2019预算研发费用 '!T39</f>
        <v>0</v>
      </c>
      <c r="E39" s="112">
        <f ca="1">OFFSET('2018研发费用 '!$H39,0,MONTH(封面!$G$13)-1,)</f>
        <v>0</v>
      </c>
      <c r="F39" s="110">
        <f ca="1">OFFSET('2019预算研发费用 '!$H39,0,MONTH(封面!$G$13)-1,)</f>
        <v>0</v>
      </c>
      <c r="G39" s="110" t="e">
        <f ca="1">OFFSET(#REF!,0,MONTH(封面!$G$13)-1,)</f>
        <v>#REF!</v>
      </c>
      <c r="H39" s="112" t="e">
        <f t="shared" ca="1" si="6"/>
        <v>#REF!</v>
      </c>
      <c r="I39" s="112" t="e">
        <f t="shared" ca="1" si="7"/>
        <v>#REF!</v>
      </c>
      <c r="J39" s="112">
        <f ca="1">SUM(OFFSET('2018研发费用 '!$H39,0,0,1,MONTH(封面!$G$13)))</f>
        <v>0</v>
      </c>
      <c r="K39" s="112">
        <f ca="1">SUM(OFFSET('2019预算研发费用 '!$H39,0,0,1,MONTH(封面!$G$13)))</f>
        <v>0</v>
      </c>
      <c r="L39" s="112" t="e">
        <f ca="1">SUM(OFFSET(#REF!,0,0,1,MONTH(封面!$G$13)))</f>
        <v>#REF!</v>
      </c>
      <c r="M39" s="112" t="e">
        <f t="shared" ca="1" si="8"/>
        <v>#REF!</v>
      </c>
      <c r="N39" s="112" t="e">
        <f t="shared" ca="1" si="9"/>
        <v>#REF!</v>
      </c>
      <c r="O39" s="97" t="e">
        <f>IF(#REF!="","",#REF!)</f>
        <v>#REF!</v>
      </c>
      <c r="P39" s="69"/>
      <c r="Q39" s="69"/>
      <c r="R39" s="69"/>
    </row>
    <row r="40" spans="1:18" s="15" customFormat="1" ht="17.25" customHeight="1">
      <c r="A40" s="239"/>
      <c r="B40" s="65" t="s">
        <v>45</v>
      </c>
      <c r="C40" s="45" t="s">
        <v>46</v>
      </c>
      <c r="D40" s="112">
        <f>'2019预算研发费用 '!T40</f>
        <v>0</v>
      </c>
      <c r="E40" s="112">
        <f ca="1">OFFSET('2018研发费用 '!$H40,0,MONTH(封面!$G$13)-1,)</f>
        <v>0</v>
      </c>
      <c r="F40" s="110">
        <f ca="1">OFFSET('2019预算研发费用 '!$H40,0,MONTH(封面!$G$13)-1,)</f>
        <v>0</v>
      </c>
      <c r="G40" s="110" t="e">
        <f ca="1">OFFSET(#REF!,0,MONTH(封面!$G$13)-1,)</f>
        <v>#REF!</v>
      </c>
      <c r="H40" s="112" t="e">
        <f t="shared" ca="1" si="6"/>
        <v>#REF!</v>
      </c>
      <c r="I40" s="112" t="e">
        <f t="shared" ca="1" si="7"/>
        <v>#REF!</v>
      </c>
      <c r="J40" s="112">
        <f ca="1">SUM(OFFSET('2018研发费用 '!$H40,0,0,1,MONTH(封面!$G$13)))</f>
        <v>0</v>
      </c>
      <c r="K40" s="112">
        <f ca="1">SUM(OFFSET('2019预算研发费用 '!$H40,0,0,1,MONTH(封面!$G$13)))</f>
        <v>0</v>
      </c>
      <c r="L40" s="112" t="e">
        <f ca="1">SUM(OFFSET(#REF!,0,0,1,MONTH(封面!$G$13)))</f>
        <v>#REF!</v>
      </c>
      <c r="M40" s="112" t="e">
        <f t="shared" ca="1" si="8"/>
        <v>#REF!</v>
      </c>
      <c r="N40" s="112" t="e">
        <f t="shared" ca="1" si="9"/>
        <v>#REF!</v>
      </c>
      <c r="O40" s="97" t="e">
        <f>IF(#REF!="","",#REF!)</f>
        <v>#REF!</v>
      </c>
      <c r="P40" s="69"/>
      <c r="Q40" s="69"/>
      <c r="R40" s="69"/>
    </row>
    <row r="41" spans="1:18" s="15" customFormat="1" ht="17.25" customHeight="1">
      <c r="A41" s="232" t="s">
        <v>47</v>
      </c>
      <c r="B41" s="47" t="s">
        <v>159</v>
      </c>
      <c r="C41" s="45" t="s">
        <v>431</v>
      </c>
      <c r="D41" s="112">
        <f>'2019预算研发费用 '!T41</f>
        <v>0</v>
      </c>
      <c r="E41" s="112">
        <f ca="1">OFFSET('2018研发费用 '!$H41,0,MONTH(封面!$G$13)-1,)</f>
        <v>0</v>
      </c>
      <c r="F41" s="110">
        <f ca="1">OFFSET('2019预算研发费用 '!$H41,0,MONTH(封面!$G$13)-1,)</f>
        <v>0</v>
      </c>
      <c r="G41" s="110" t="e">
        <f ca="1">OFFSET(#REF!,0,MONTH(封面!$G$13)-1,)</f>
        <v>#REF!</v>
      </c>
      <c r="H41" s="112" t="e">
        <f t="shared" ca="1" si="6"/>
        <v>#REF!</v>
      </c>
      <c r="I41" s="112" t="e">
        <f t="shared" ca="1" si="7"/>
        <v>#REF!</v>
      </c>
      <c r="J41" s="112">
        <f ca="1">SUM(OFFSET('2018研发费用 '!$H41,0,0,1,MONTH(封面!$G$13)))</f>
        <v>1623.93</v>
      </c>
      <c r="K41" s="112">
        <f ca="1">SUM(OFFSET('2019预算研发费用 '!$H41,0,0,1,MONTH(封面!$G$13)))</f>
        <v>0</v>
      </c>
      <c r="L41" s="112" t="e">
        <f ca="1">SUM(OFFSET(#REF!,0,0,1,MONTH(封面!$G$13)))</f>
        <v>#REF!</v>
      </c>
      <c r="M41" s="112" t="e">
        <f t="shared" ca="1" si="8"/>
        <v>#REF!</v>
      </c>
      <c r="N41" s="112" t="e">
        <f t="shared" ca="1" si="9"/>
        <v>#REF!</v>
      </c>
      <c r="O41" s="97" t="e">
        <f>IF(#REF!="","",#REF!)</f>
        <v>#REF!</v>
      </c>
      <c r="P41" s="69"/>
      <c r="Q41" s="69"/>
      <c r="R41" s="69"/>
    </row>
    <row r="42" spans="1:18" s="15" customFormat="1" ht="17.25" customHeight="1">
      <c r="A42" s="232"/>
      <c r="B42" s="65" t="s">
        <v>160</v>
      </c>
      <c r="C42" s="48" t="s">
        <v>432</v>
      </c>
      <c r="D42" s="112">
        <f>'2019预算研发费用 '!T42</f>
        <v>0</v>
      </c>
      <c r="E42" s="112">
        <f ca="1">OFFSET('2018研发费用 '!$H42,0,MONTH(封面!$G$13)-1,)</f>
        <v>0</v>
      </c>
      <c r="F42" s="110">
        <f ca="1">OFFSET('2019预算研发费用 '!$H42,0,MONTH(封面!$G$13)-1,)</f>
        <v>0</v>
      </c>
      <c r="G42" s="110" t="e">
        <f ca="1">OFFSET(#REF!,0,MONTH(封面!$G$13)-1,)</f>
        <v>#REF!</v>
      </c>
      <c r="H42" s="112" t="e">
        <f t="shared" ca="1" si="6"/>
        <v>#REF!</v>
      </c>
      <c r="I42" s="112" t="e">
        <f t="shared" ca="1" si="7"/>
        <v>#REF!</v>
      </c>
      <c r="J42" s="112">
        <f ca="1">SUM(OFFSET('2018研发费用 '!$H42,0,0,1,MONTH(封面!$G$13)))</f>
        <v>1841.03</v>
      </c>
      <c r="K42" s="112">
        <f ca="1">SUM(OFFSET('2019预算研发费用 '!$H42,0,0,1,MONTH(封面!$G$13)))</f>
        <v>0</v>
      </c>
      <c r="L42" s="112" t="e">
        <f ca="1">SUM(OFFSET(#REF!,0,0,1,MONTH(封面!$G$13)))</f>
        <v>#REF!</v>
      </c>
      <c r="M42" s="112" t="e">
        <f t="shared" ca="1" si="8"/>
        <v>#REF!</v>
      </c>
      <c r="N42" s="112" t="e">
        <f t="shared" ca="1" si="9"/>
        <v>#REF!</v>
      </c>
      <c r="O42" s="97" t="e">
        <f>IF(#REF!="","",#REF!)</f>
        <v>#REF!</v>
      </c>
      <c r="P42" s="69"/>
      <c r="Q42" s="69"/>
      <c r="R42" s="69"/>
    </row>
    <row r="43" spans="1:18" s="15" customFormat="1" ht="17.25" customHeight="1">
      <c r="A43" s="232"/>
      <c r="B43" s="65" t="s">
        <v>161</v>
      </c>
      <c r="C43" s="48" t="s">
        <v>48</v>
      </c>
      <c r="D43" s="112">
        <f>'2019预算研发费用 '!T43</f>
        <v>0</v>
      </c>
      <c r="E43" s="112">
        <f ca="1">OFFSET('2018研发费用 '!$H43,0,MONTH(封面!$G$13)-1,)</f>
        <v>0</v>
      </c>
      <c r="F43" s="110">
        <f ca="1">OFFSET('2019预算研发费用 '!$H43,0,MONTH(封面!$G$13)-1,)</f>
        <v>0</v>
      </c>
      <c r="G43" s="110" t="e">
        <f ca="1">OFFSET(#REF!,0,MONTH(封面!$G$13)-1,)</f>
        <v>#REF!</v>
      </c>
      <c r="H43" s="112" t="e">
        <f t="shared" ca="1" si="6"/>
        <v>#REF!</v>
      </c>
      <c r="I43" s="112" t="e">
        <f t="shared" ca="1" si="7"/>
        <v>#REF!</v>
      </c>
      <c r="J43" s="112">
        <f ca="1">SUM(OFFSET('2018研发费用 '!$H43,0,0,1,MONTH(封面!$G$13)))</f>
        <v>0</v>
      </c>
      <c r="K43" s="112">
        <f ca="1">SUM(OFFSET('2019预算研发费用 '!$H43,0,0,1,MONTH(封面!$G$13)))</f>
        <v>0</v>
      </c>
      <c r="L43" s="112" t="e">
        <f ca="1">SUM(OFFSET(#REF!,0,0,1,MONTH(封面!$G$13)))</f>
        <v>#REF!</v>
      </c>
      <c r="M43" s="112" t="e">
        <f t="shared" ca="1" si="8"/>
        <v>#REF!</v>
      </c>
      <c r="N43" s="112" t="e">
        <f t="shared" ca="1" si="9"/>
        <v>#REF!</v>
      </c>
      <c r="O43" s="97" t="e">
        <f>IF(#REF!="","",#REF!)</f>
        <v>#REF!</v>
      </c>
      <c r="P43" s="69"/>
      <c r="Q43" s="69"/>
      <c r="R43" s="69"/>
    </row>
    <row r="44" spans="1:18" s="15" customFormat="1" ht="17.25" customHeight="1">
      <c r="A44" s="232"/>
      <c r="B44" s="231" t="s">
        <v>49</v>
      </c>
      <c r="C44" s="48" t="s">
        <v>50</v>
      </c>
      <c r="D44" s="112">
        <f>'2019预算研发费用 '!T44</f>
        <v>0</v>
      </c>
      <c r="E44" s="112">
        <f ca="1">OFFSET('2018研发费用 '!$H44,0,MONTH(封面!$G$13)-1,)</f>
        <v>0</v>
      </c>
      <c r="F44" s="110">
        <f ca="1">OFFSET('2019预算研发费用 '!$H44,0,MONTH(封面!$G$13)-1,)</f>
        <v>0</v>
      </c>
      <c r="G44" s="110" t="e">
        <f ca="1">OFFSET(#REF!,0,MONTH(封面!$G$13)-1,)</f>
        <v>#REF!</v>
      </c>
      <c r="H44" s="112" t="e">
        <f t="shared" ca="1" si="6"/>
        <v>#REF!</v>
      </c>
      <c r="I44" s="112" t="e">
        <f t="shared" ca="1" si="7"/>
        <v>#REF!</v>
      </c>
      <c r="J44" s="112">
        <f ca="1">SUM(OFFSET('2018研发费用 '!$H44,0,0,1,MONTH(封面!$G$13)))</f>
        <v>0</v>
      </c>
      <c r="K44" s="112">
        <f ca="1">SUM(OFFSET('2019预算研发费用 '!$H44,0,0,1,MONTH(封面!$G$13)))</f>
        <v>0</v>
      </c>
      <c r="L44" s="112" t="e">
        <f ca="1">SUM(OFFSET(#REF!,0,0,1,MONTH(封面!$G$13)))</f>
        <v>#REF!</v>
      </c>
      <c r="M44" s="112" t="e">
        <f t="shared" ca="1" si="8"/>
        <v>#REF!</v>
      </c>
      <c r="N44" s="112" t="e">
        <f t="shared" ca="1" si="9"/>
        <v>#REF!</v>
      </c>
      <c r="O44" s="97" t="e">
        <f>IF(#REF!="","",#REF!)</f>
        <v>#REF!</v>
      </c>
      <c r="P44" s="69"/>
      <c r="Q44" s="69"/>
      <c r="R44" s="69"/>
    </row>
    <row r="45" spans="1:18" s="15" customFormat="1" ht="17.25" customHeight="1">
      <c r="A45" s="232"/>
      <c r="B45" s="231"/>
      <c r="C45" s="48" t="s">
        <v>433</v>
      </c>
      <c r="D45" s="112">
        <f>'2019预算研发费用 '!T45</f>
        <v>0</v>
      </c>
      <c r="E45" s="112">
        <f ca="1">OFFSET('2018研发费用 '!$H45,0,MONTH(封面!$G$13)-1,)</f>
        <v>0</v>
      </c>
      <c r="F45" s="110">
        <f ca="1">OFFSET('2019预算研发费用 '!$H45,0,MONTH(封面!$G$13)-1,)</f>
        <v>0</v>
      </c>
      <c r="G45" s="110" t="e">
        <f ca="1">OFFSET(#REF!,0,MONTH(封面!$G$13)-1,)</f>
        <v>#REF!</v>
      </c>
      <c r="H45" s="112" t="e">
        <f t="shared" ca="1" si="6"/>
        <v>#REF!</v>
      </c>
      <c r="I45" s="112" t="e">
        <f t="shared" ca="1" si="7"/>
        <v>#REF!</v>
      </c>
      <c r="J45" s="112">
        <f ca="1">SUM(OFFSET('2018研发费用 '!$H45,0,0,1,MONTH(封面!$G$13)))</f>
        <v>0</v>
      </c>
      <c r="K45" s="112">
        <f ca="1">SUM(OFFSET('2019预算研发费用 '!$H45,0,0,1,MONTH(封面!$G$13)))</f>
        <v>0</v>
      </c>
      <c r="L45" s="112" t="e">
        <f ca="1">SUM(OFFSET(#REF!,0,0,1,MONTH(封面!$G$13)))</f>
        <v>#REF!</v>
      </c>
      <c r="M45" s="112" t="e">
        <f t="shared" ca="1" si="8"/>
        <v>#REF!</v>
      </c>
      <c r="N45" s="112" t="e">
        <f t="shared" ca="1" si="9"/>
        <v>#REF!</v>
      </c>
      <c r="O45" s="97" t="e">
        <f>IF(#REF!="","",#REF!)</f>
        <v>#REF!</v>
      </c>
      <c r="P45" s="69"/>
      <c r="Q45" s="69"/>
      <c r="R45" s="69"/>
    </row>
    <row r="46" spans="1:18" s="15" customFormat="1" ht="17.25" customHeight="1">
      <c r="A46" s="232"/>
      <c r="B46" s="65" t="s">
        <v>51</v>
      </c>
      <c r="C46" s="48" t="s">
        <v>52</v>
      </c>
      <c r="D46" s="112">
        <f>'2019预算研发费用 '!T46</f>
        <v>0</v>
      </c>
      <c r="E46" s="112">
        <f ca="1">OFFSET('2018研发费用 '!$H46,0,MONTH(封面!$G$13)-1,)</f>
        <v>10985.56</v>
      </c>
      <c r="F46" s="110">
        <f ca="1">OFFSET('2019预算研发费用 '!$H46,0,MONTH(封面!$G$13)-1,)</f>
        <v>0</v>
      </c>
      <c r="G46" s="110" t="e">
        <f ca="1">OFFSET(#REF!,0,MONTH(封面!$G$13)-1,)</f>
        <v>#REF!</v>
      </c>
      <c r="H46" s="112" t="e">
        <f t="shared" ca="1" si="6"/>
        <v>#REF!</v>
      </c>
      <c r="I46" s="112" t="e">
        <f t="shared" ca="1" si="7"/>
        <v>#REF!</v>
      </c>
      <c r="J46" s="112">
        <f ca="1">SUM(OFFSET('2018研发费用 '!$H46,0,0,1,MONTH(封面!$G$13)))</f>
        <v>26646.43</v>
      </c>
      <c r="K46" s="112">
        <f ca="1">SUM(OFFSET('2019预算研发费用 '!$H46,0,0,1,MONTH(封面!$G$13)))</f>
        <v>0</v>
      </c>
      <c r="L46" s="112" t="e">
        <f ca="1">SUM(OFFSET(#REF!,0,0,1,MONTH(封面!$G$13)))</f>
        <v>#REF!</v>
      </c>
      <c r="M46" s="112" t="e">
        <f t="shared" ca="1" si="8"/>
        <v>#REF!</v>
      </c>
      <c r="N46" s="112" t="e">
        <f t="shared" ca="1" si="9"/>
        <v>#REF!</v>
      </c>
      <c r="O46" s="97" t="e">
        <f>IF(#REF!="","",#REF!)</f>
        <v>#REF!</v>
      </c>
      <c r="P46" s="69"/>
      <c r="Q46" s="69"/>
      <c r="R46" s="69"/>
    </row>
    <row r="47" spans="1:18" s="15" customFormat="1" ht="17.25" customHeight="1">
      <c r="A47" s="232"/>
      <c r="B47" s="65" t="s">
        <v>162</v>
      </c>
      <c r="C47" s="48" t="s">
        <v>53</v>
      </c>
      <c r="D47" s="112">
        <f>'2019预算研发费用 '!T47</f>
        <v>0</v>
      </c>
      <c r="E47" s="112">
        <f ca="1">OFFSET('2018研发费用 '!$H47,0,MONTH(封面!$G$13)-1,)</f>
        <v>0</v>
      </c>
      <c r="F47" s="110">
        <f ca="1">OFFSET('2019预算研发费用 '!$H47,0,MONTH(封面!$G$13)-1,)</f>
        <v>0</v>
      </c>
      <c r="G47" s="110" t="e">
        <f ca="1">OFFSET(#REF!,0,MONTH(封面!$G$13)-1,)</f>
        <v>#REF!</v>
      </c>
      <c r="H47" s="112" t="e">
        <f t="shared" ca="1" si="6"/>
        <v>#REF!</v>
      </c>
      <c r="I47" s="112" t="e">
        <f t="shared" ca="1" si="7"/>
        <v>#REF!</v>
      </c>
      <c r="J47" s="112">
        <f ca="1">SUM(OFFSET('2018研发费用 '!$H47,0,0,1,MONTH(封面!$G$13)))</f>
        <v>0</v>
      </c>
      <c r="K47" s="112">
        <f ca="1">SUM(OFFSET('2019预算研发费用 '!$H47,0,0,1,MONTH(封面!$G$13)))</f>
        <v>0</v>
      </c>
      <c r="L47" s="112" t="e">
        <f ca="1">SUM(OFFSET(#REF!,0,0,1,MONTH(封面!$G$13)))</f>
        <v>#REF!</v>
      </c>
      <c r="M47" s="112" t="e">
        <f t="shared" ca="1" si="8"/>
        <v>#REF!</v>
      </c>
      <c r="N47" s="112" t="e">
        <f t="shared" ca="1" si="9"/>
        <v>#REF!</v>
      </c>
      <c r="O47" s="97" t="e">
        <f>IF(#REF!="","",#REF!)</f>
        <v>#REF!</v>
      </c>
      <c r="P47" s="69"/>
      <c r="Q47" s="69"/>
      <c r="R47" s="69"/>
    </row>
    <row r="48" spans="1:18" s="15" customFormat="1" ht="17.25" customHeight="1">
      <c r="A48" s="232"/>
      <c r="B48" s="65" t="s">
        <v>54</v>
      </c>
      <c r="C48" s="48" t="s">
        <v>55</v>
      </c>
      <c r="D48" s="112">
        <f>'2019预算研发费用 '!T48</f>
        <v>0</v>
      </c>
      <c r="E48" s="112">
        <f ca="1">OFFSET('2018研发费用 '!$H48,0,MONTH(封面!$G$13)-1,)</f>
        <v>16670</v>
      </c>
      <c r="F48" s="110">
        <f ca="1">OFFSET('2019预算研发费用 '!$H48,0,MONTH(封面!$G$13)-1,)</f>
        <v>0</v>
      </c>
      <c r="G48" s="110" t="e">
        <f ca="1">OFFSET(#REF!,0,MONTH(封面!$G$13)-1,)</f>
        <v>#REF!</v>
      </c>
      <c r="H48" s="112" t="e">
        <f t="shared" ca="1" si="6"/>
        <v>#REF!</v>
      </c>
      <c r="I48" s="112" t="e">
        <f t="shared" ca="1" si="7"/>
        <v>#REF!</v>
      </c>
      <c r="J48" s="112">
        <f ca="1">SUM(OFFSET('2018研发费用 '!$H48,0,0,1,MONTH(封面!$G$13)))</f>
        <v>66680</v>
      </c>
      <c r="K48" s="112">
        <f ca="1">SUM(OFFSET('2019预算研发费用 '!$H48,0,0,1,MONTH(封面!$G$13)))</f>
        <v>0</v>
      </c>
      <c r="L48" s="112" t="e">
        <f ca="1">SUM(OFFSET(#REF!,0,0,1,MONTH(封面!$G$13)))</f>
        <v>#REF!</v>
      </c>
      <c r="M48" s="112" t="e">
        <f t="shared" ca="1" si="8"/>
        <v>#REF!</v>
      </c>
      <c r="N48" s="112" t="e">
        <f t="shared" ca="1" si="9"/>
        <v>#REF!</v>
      </c>
      <c r="O48" s="97" t="e">
        <f>IF(#REF!="","",#REF!)</f>
        <v>#REF!</v>
      </c>
      <c r="P48" s="69"/>
      <c r="Q48" s="69"/>
      <c r="R48" s="69"/>
    </row>
    <row r="49" spans="1:18" s="15" customFormat="1" ht="27.75" customHeight="1">
      <c r="A49" s="233" t="s">
        <v>164</v>
      </c>
      <c r="B49" s="234" t="s">
        <v>165</v>
      </c>
      <c r="C49" s="48" t="s">
        <v>56</v>
      </c>
      <c r="D49" s="112">
        <f>'2019预算研发费用 '!T49</f>
        <v>0</v>
      </c>
      <c r="E49" s="112">
        <f ca="1">OFFSET('2018研发费用 '!$H49,0,MONTH(封面!$G$13)-1,)</f>
        <v>208982.68</v>
      </c>
      <c r="F49" s="110">
        <f ca="1">OFFSET('2019预算研发费用 '!$H49,0,MONTH(封面!$G$13)-1,)</f>
        <v>0</v>
      </c>
      <c r="G49" s="110" t="e">
        <f ca="1">OFFSET(#REF!,0,MONTH(封面!$G$13)-1,)</f>
        <v>#REF!</v>
      </c>
      <c r="H49" s="112" t="e">
        <f t="shared" ca="1" si="6"/>
        <v>#REF!</v>
      </c>
      <c r="I49" s="112" t="e">
        <f t="shared" ca="1" si="7"/>
        <v>#REF!</v>
      </c>
      <c r="J49" s="112">
        <f ca="1">SUM(OFFSET('2018研发费用 '!$H49,0,0,1,MONTH(封面!$G$13)))</f>
        <v>584621.97</v>
      </c>
      <c r="K49" s="112">
        <f ca="1">SUM(OFFSET('2019预算研发费用 '!$H49,0,0,1,MONTH(封面!$G$13)))</f>
        <v>0</v>
      </c>
      <c r="L49" s="112" t="e">
        <f ca="1">SUM(OFFSET(#REF!,0,0,1,MONTH(封面!$G$13)))</f>
        <v>#REF!</v>
      </c>
      <c r="M49" s="112" t="e">
        <f t="shared" ca="1" si="8"/>
        <v>#REF!</v>
      </c>
      <c r="N49" s="112" t="e">
        <f t="shared" ca="1" si="9"/>
        <v>#REF!</v>
      </c>
      <c r="O49" s="97" t="e">
        <f>IF(#REF!="","",#REF!)</f>
        <v>#REF!</v>
      </c>
      <c r="P49" s="69"/>
      <c r="Q49" s="69"/>
      <c r="R49" s="69"/>
    </row>
    <row r="50" spans="1:18" s="15" customFormat="1" ht="17.25" customHeight="1">
      <c r="A50" s="233"/>
      <c r="B50" s="234"/>
      <c r="C50" s="48" t="s">
        <v>57</v>
      </c>
      <c r="D50" s="112">
        <f>'2019预算研发费用 '!T50</f>
        <v>0</v>
      </c>
      <c r="E50" s="112">
        <f ca="1">OFFSET('2018研发费用 '!$H50,0,MONTH(封面!$G$13)-1,)</f>
        <v>0</v>
      </c>
      <c r="F50" s="110">
        <f ca="1">OFFSET('2019预算研发费用 '!$H50,0,MONTH(封面!$G$13)-1,)</f>
        <v>0</v>
      </c>
      <c r="G50" s="110" t="e">
        <f ca="1">OFFSET(#REF!,0,MONTH(封面!$G$13)-1,)</f>
        <v>#REF!</v>
      </c>
      <c r="H50" s="112" t="e">
        <f t="shared" ca="1" si="6"/>
        <v>#REF!</v>
      </c>
      <c r="I50" s="112" t="e">
        <f t="shared" ca="1" si="7"/>
        <v>#REF!</v>
      </c>
      <c r="J50" s="112">
        <f ca="1">SUM(OFFSET('2018研发费用 '!$H50,0,0,1,MONTH(封面!$G$13)))</f>
        <v>0</v>
      </c>
      <c r="K50" s="112">
        <f ca="1">SUM(OFFSET('2019预算研发费用 '!$H50,0,0,1,MONTH(封面!$G$13)))</f>
        <v>0</v>
      </c>
      <c r="L50" s="112" t="e">
        <f ca="1">SUM(OFFSET(#REF!,0,0,1,MONTH(封面!$G$13)))</f>
        <v>#REF!</v>
      </c>
      <c r="M50" s="112" t="e">
        <f t="shared" ca="1" si="8"/>
        <v>#REF!</v>
      </c>
      <c r="N50" s="112" t="e">
        <f t="shared" ca="1" si="9"/>
        <v>#REF!</v>
      </c>
      <c r="O50" s="97" t="e">
        <f>IF(#REF!="","",#REF!)</f>
        <v>#REF!</v>
      </c>
      <c r="P50" s="69"/>
      <c r="Q50" s="69"/>
      <c r="R50" s="69"/>
    </row>
    <row r="51" spans="1:18" s="15" customFormat="1" ht="17.25" customHeight="1">
      <c r="A51" s="233"/>
      <c r="B51" s="234"/>
      <c r="C51" s="48" t="s">
        <v>434</v>
      </c>
      <c r="D51" s="112">
        <f>'2019预算研发费用 '!T51</f>
        <v>0</v>
      </c>
      <c r="E51" s="112">
        <f ca="1">OFFSET('2018研发费用 '!$H51,0,MONTH(封面!$G$13)-1,)</f>
        <v>0</v>
      </c>
      <c r="F51" s="110">
        <f ca="1">OFFSET('2019预算研发费用 '!$H51,0,MONTH(封面!$G$13)-1,)</f>
        <v>0</v>
      </c>
      <c r="G51" s="110" t="e">
        <f ca="1">OFFSET(#REF!,0,MONTH(封面!$G$13)-1,)</f>
        <v>#REF!</v>
      </c>
      <c r="H51" s="112" t="e">
        <f t="shared" ca="1" si="6"/>
        <v>#REF!</v>
      </c>
      <c r="I51" s="112" t="e">
        <f t="shared" ca="1" si="7"/>
        <v>#REF!</v>
      </c>
      <c r="J51" s="112">
        <f ca="1">SUM(OFFSET('2018研发费用 '!$H51,0,0,1,MONTH(封面!$G$13)))</f>
        <v>0</v>
      </c>
      <c r="K51" s="112">
        <f ca="1">SUM(OFFSET('2019预算研发费用 '!$H51,0,0,1,MONTH(封面!$G$13)))</f>
        <v>0</v>
      </c>
      <c r="L51" s="112" t="e">
        <f ca="1">SUM(OFFSET(#REF!,0,0,1,MONTH(封面!$G$13)))</f>
        <v>#REF!</v>
      </c>
      <c r="M51" s="112" t="e">
        <f t="shared" ca="1" si="8"/>
        <v>#REF!</v>
      </c>
      <c r="N51" s="112" t="e">
        <f t="shared" ca="1" si="9"/>
        <v>#REF!</v>
      </c>
      <c r="O51" s="97" t="e">
        <f>IF(#REF!="","",#REF!)</f>
        <v>#REF!</v>
      </c>
      <c r="P51" s="69"/>
      <c r="Q51" s="69"/>
      <c r="R51" s="69"/>
    </row>
    <row r="52" spans="1:18" s="15" customFormat="1" ht="17.25" customHeight="1">
      <c r="A52" s="233"/>
      <c r="B52" s="231" t="s">
        <v>58</v>
      </c>
      <c r="C52" s="48" t="s">
        <v>59</v>
      </c>
      <c r="D52" s="112">
        <f>'2019预算研发费用 '!T52</f>
        <v>0</v>
      </c>
      <c r="E52" s="112">
        <f ca="1">OFFSET('2018研发费用 '!$H52,0,MONTH(封面!$G$13)-1,)</f>
        <v>0</v>
      </c>
      <c r="F52" s="110">
        <f ca="1">OFFSET('2019预算研发费用 '!$H52,0,MONTH(封面!$G$13)-1,)</f>
        <v>0</v>
      </c>
      <c r="G52" s="110" t="e">
        <f ca="1">OFFSET(#REF!,0,MONTH(封面!$G$13)-1,)</f>
        <v>#REF!</v>
      </c>
      <c r="H52" s="112" t="e">
        <f t="shared" ca="1" si="6"/>
        <v>#REF!</v>
      </c>
      <c r="I52" s="112" t="e">
        <f t="shared" ca="1" si="7"/>
        <v>#REF!</v>
      </c>
      <c r="J52" s="112">
        <f ca="1">SUM(OFFSET('2018研发费用 '!$H52,0,0,1,MONTH(封面!$G$13)))</f>
        <v>0</v>
      </c>
      <c r="K52" s="112">
        <f ca="1">SUM(OFFSET('2019预算研发费用 '!$H52,0,0,1,MONTH(封面!$G$13)))</f>
        <v>0</v>
      </c>
      <c r="L52" s="112" t="e">
        <f ca="1">SUM(OFFSET(#REF!,0,0,1,MONTH(封面!$G$13)))</f>
        <v>#REF!</v>
      </c>
      <c r="M52" s="112" t="e">
        <f t="shared" ca="1" si="8"/>
        <v>#REF!</v>
      </c>
      <c r="N52" s="112" t="e">
        <f t="shared" ca="1" si="9"/>
        <v>#REF!</v>
      </c>
      <c r="O52" s="97" t="e">
        <f>IF(#REF!="","",#REF!)</f>
        <v>#REF!</v>
      </c>
      <c r="P52" s="69"/>
      <c r="Q52" s="69"/>
      <c r="R52" s="69"/>
    </row>
    <row r="53" spans="1:18" s="15" customFormat="1" ht="17.25" customHeight="1">
      <c r="A53" s="233"/>
      <c r="B53" s="231"/>
      <c r="C53" s="48" t="s">
        <v>60</v>
      </c>
      <c r="D53" s="112">
        <f>'2019预算研发费用 '!T53</f>
        <v>0</v>
      </c>
      <c r="E53" s="112">
        <f ca="1">OFFSET('2018研发费用 '!$H53,0,MONTH(封面!$G$13)-1,)</f>
        <v>0</v>
      </c>
      <c r="F53" s="110">
        <f ca="1">OFFSET('2019预算研发费用 '!$H53,0,MONTH(封面!$G$13)-1,)</f>
        <v>0</v>
      </c>
      <c r="G53" s="110" t="e">
        <f ca="1">OFFSET(#REF!,0,MONTH(封面!$G$13)-1,)</f>
        <v>#REF!</v>
      </c>
      <c r="H53" s="112" t="e">
        <f t="shared" ca="1" si="6"/>
        <v>#REF!</v>
      </c>
      <c r="I53" s="112" t="e">
        <f t="shared" ca="1" si="7"/>
        <v>#REF!</v>
      </c>
      <c r="J53" s="112">
        <f ca="1">SUM(OFFSET('2018研发费用 '!$H53,0,0,1,MONTH(封面!$G$13)))</f>
        <v>6464.15</v>
      </c>
      <c r="K53" s="112">
        <f ca="1">SUM(OFFSET('2019预算研发费用 '!$H53,0,0,1,MONTH(封面!$G$13)))</f>
        <v>0</v>
      </c>
      <c r="L53" s="112" t="e">
        <f ca="1">SUM(OFFSET(#REF!,0,0,1,MONTH(封面!$G$13)))</f>
        <v>#REF!</v>
      </c>
      <c r="M53" s="112" t="e">
        <f t="shared" ca="1" si="8"/>
        <v>#REF!</v>
      </c>
      <c r="N53" s="112" t="e">
        <f t="shared" ca="1" si="9"/>
        <v>#REF!</v>
      </c>
      <c r="O53" s="97" t="e">
        <f>IF(#REF!="","",#REF!)</f>
        <v>#REF!</v>
      </c>
      <c r="P53" s="69"/>
      <c r="Q53" s="69"/>
      <c r="R53" s="69"/>
    </row>
    <row r="54" spans="1:18" s="15" customFormat="1" ht="17.25" customHeight="1">
      <c r="A54" s="233"/>
      <c r="B54" s="231"/>
      <c r="C54" s="48" t="s">
        <v>435</v>
      </c>
      <c r="D54" s="112">
        <f>'2019预算研发费用 '!T54</f>
        <v>0</v>
      </c>
      <c r="E54" s="112">
        <f ca="1">OFFSET('2018研发费用 '!$H54,0,MONTH(封面!$G$13)-1,)</f>
        <v>0</v>
      </c>
      <c r="F54" s="110">
        <f ca="1">OFFSET('2019预算研发费用 '!$H54,0,MONTH(封面!$G$13)-1,)</f>
        <v>0</v>
      </c>
      <c r="G54" s="110" t="e">
        <f ca="1">OFFSET(#REF!,0,MONTH(封面!$G$13)-1,)</f>
        <v>#REF!</v>
      </c>
      <c r="H54" s="112" t="e">
        <f t="shared" ca="1" si="6"/>
        <v>#REF!</v>
      </c>
      <c r="I54" s="112" t="e">
        <f t="shared" ca="1" si="7"/>
        <v>#REF!</v>
      </c>
      <c r="J54" s="112">
        <f ca="1">SUM(OFFSET('2018研发费用 '!$H54,0,0,1,MONTH(封面!$G$13)))</f>
        <v>0</v>
      </c>
      <c r="K54" s="112">
        <f ca="1">SUM(OFFSET('2019预算研发费用 '!$H54,0,0,1,MONTH(封面!$G$13)))</f>
        <v>0</v>
      </c>
      <c r="L54" s="112" t="e">
        <f ca="1">SUM(OFFSET(#REF!,0,0,1,MONTH(封面!$G$13)))</f>
        <v>#REF!</v>
      </c>
      <c r="M54" s="112" t="e">
        <f t="shared" ca="1" si="8"/>
        <v>#REF!</v>
      </c>
      <c r="N54" s="112" t="e">
        <f t="shared" ca="1" si="9"/>
        <v>#REF!</v>
      </c>
      <c r="O54" s="97" t="e">
        <f>IF(#REF!="","",#REF!)</f>
        <v>#REF!</v>
      </c>
      <c r="P54" s="69"/>
      <c r="Q54" s="69"/>
      <c r="R54" s="69"/>
    </row>
    <row r="55" spans="1:18" s="15" customFormat="1" ht="17.25" customHeight="1">
      <c r="A55" s="233"/>
      <c r="B55" s="64" t="s">
        <v>61</v>
      </c>
      <c r="C55" s="48" t="s">
        <v>62</v>
      </c>
      <c r="D55" s="112">
        <f>'2019预算研发费用 '!T55</f>
        <v>0</v>
      </c>
      <c r="E55" s="112">
        <f ca="1">OFFSET('2018研发费用 '!$H55,0,MONTH(封面!$G$13)-1,)</f>
        <v>0</v>
      </c>
      <c r="F55" s="110">
        <f ca="1">OFFSET('2019预算研发费用 '!$H55,0,MONTH(封面!$G$13)-1,)</f>
        <v>0</v>
      </c>
      <c r="G55" s="110" t="e">
        <f ca="1">OFFSET(#REF!,0,MONTH(封面!$G$13)-1,)</f>
        <v>#REF!</v>
      </c>
      <c r="H55" s="112" t="e">
        <f t="shared" ca="1" si="6"/>
        <v>#REF!</v>
      </c>
      <c r="I55" s="112" t="e">
        <f t="shared" ca="1" si="7"/>
        <v>#REF!</v>
      </c>
      <c r="J55" s="112">
        <f ca="1">SUM(OFFSET('2018研发费用 '!$H55,0,0,1,MONTH(封面!$G$13)))</f>
        <v>0</v>
      </c>
      <c r="K55" s="112">
        <f ca="1">SUM(OFFSET('2019预算研发费用 '!$H55,0,0,1,MONTH(封面!$G$13)))</f>
        <v>0</v>
      </c>
      <c r="L55" s="112" t="e">
        <f ca="1">SUM(OFFSET(#REF!,0,0,1,MONTH(封面!$G$13)))</f>
        <v>#REF!</v>
      </c>
      <c r="M55" s="112" t="e">
        <f t="shared" ca="1" si="8"/>
        <v>#REF!</v>
      </c>
      <c r="N55" s="112" t="e">
        <f t="shared" ca="1" si="9"/>
        <v>#REF!</v>
      </c>
      <c r="O55" s="97" t="e">
        <f>IF(#REF!="","",#REF!)</f>
        <v>#REF!</v>
      </c>
      <c r="P55" s="69"/>
      <c r="Q55" s="69"/>
      <c r="R55" s="69"/>
    </row>
    <row r="56" spans="1:18" s="15" customFormat="1" ht="27" customHeight="1">
      <c r="A56" s="233"/>
      <c r="B56" s="64" t="s">
        <v>168</v>
      </c>
      <c r="C56" s="48" t="s">
        <v>63</v>
      </c>
      <c r="D56" s="112">
        <f>'2019预算研发费用 '!T56</f>
        <v>0</v>
      </c>
      <c r="E56" s="112">
        <f ca="1">OFFSET('2018研发费用 '!$H56,0,MONTH(封面!$G$13)-1,)</f>
        <v>0</v>
      </c>
      <c r="F56" s="110">
        <f ca="1">OFFSET('2019预算研发费用 '!$H56,0,MONTH(封面!$G$13)-1,)</f>
        <v>0</v>
      </c>
      <c r="G56" s="110" t="e">
        <f ca="1">OFFSET(#REF!,0,MONTH(封面!$G$13)-1,)</f>
        <v>#REF!</v>
      </c>
      <c r="H56" s="112" t="e">
        <f t="shared" ca="1" si="6"/>
        <v>#REF!</v>
      </c>
      <c r="I56" s="112" t="e">
        <f t="shared" ca="1" si="7"/>
        <v>#REF!</v>
      </c>
      <c r="J56" s="112">
        <f ca="1">SUM(OFFSET('2018研发费用 '!$H56,0,0,1,MONTH(封面!$G$13)))</f>
        <v>4000</v>
      </c>
      <c r="K56" s="112">
        <f ca="1">SUM(OFFSET('2019预算研发费用 '!$H56,0,0,1,MONTH(封面!$G$13)))</f>
        <v>0</v>
      </c>
      <c r="L56" s="112" t="e">
        <f ca="1">SUM(OFFSET(#REF!,0,0,1,MONTH(封面!$G$13)))</f>
        <v>#REF!</v>
      </c>
      <c r="M56" s="112" t="e">
        <f t="shared" ca="1" si="8"/>
        <v>#REF!</v>
      </c>
      <c r="N56" s="112" t="e">
        <f t="shared" ca="1" si="9"/>
        <v>#REF!</v>
      </c>
      <c r="O56" s="97" t="e">
        <f>IF(#REF!="","",#REF!)</f>
        <v>#REF!</v>
      </c>
      <c r="P56" s="69"/>
      <c r="Q56" s="69"/>
      <c r="R56" s="69"/>
    </row>
    <row r="57" spans="1:18" s="15" customFormat="1" ht="17.25" customHeight="1">
      <c r="A57" s="235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OFFSET('2018研发费用 '!$H57,0,MONTH(封面!$G$13)-1,)</f>
        <v>0</v>
      </c>
      <c r="F57" s="110">
        <f ca="1">OFFSET('2019预算研发费用 '!$H57,0,MONTH(封面!$G$13)-1,)</f>
        <v>0</v>
      </c>
      <c r="G57" s="110" t="e">
        <f ca="1">OFFSET(#REF!,0,MONTH(封面!$G$13)-1,)</f>
        <v>#REF!</v>
      </c>
      <c r="H57" s="112" t="e">
        <f t="shared" ca="1" si="6"/>
        <v>#REF!</v>
      </c>
      <c r="I57" s="112" t="e">
        <f t="shared" ca="1" si="7"/>
        <v>#REF!</v>
      </c>
      <c r="J57" s="112">
        <f ca="1">SUM(OFFSET('2018研发费用 '!$H57,0,0,1,MONTH(封面!$G$13)))</f>
        <v>0</v>
      </c>
      <c r="K57" s="112">
        <f ca="1">SUM(OFFSET('2019预算研发费用 '!$H57,0,0,1,MONTH(封面!$G$13)))</f>
        <v>0</v>
      </c>
      <c r="L57" s="112" t="e">
        <f ca="1">SUM(OFFSET(#REF!,0,0,1,MONTH(封面!$G$13)))</f>
        <v>#REF!</v>
      </c>
      <c r="M57" s="112" t="e">
        <f t="shared" ca="1" si="8"/>
        <v>#REF!</v>
      </c>
      <c r="N57" s="112" t="e">
        <f t="shared" ca="1" si="9"/>
        <v>#REF!</v>
      </c>
      <c r="O57" s="97" t="e">
        <f>IF(#REF!="","",#REF!)</f>
        <v>#REF!</v>
      </c>
      <c r="P57" s="69"/>
      <c r="Q57" s="69"/>
      <c r="R57" s="69"/>
    </row>
    <row r="58" spans="1:18" s="15" customFormat="1" ht="17.25" customHeight="1">
      <c r="A58" s="235"/>
      <c r="B58" s="64" t="s">
        <v>171</v>
      </c>
      <c r="C58" s="48" t="s">
        <v>67</v>
      </c>
      <c r="D58" s="112">
        <f>'2019预算研发费用 '!T58</f>
        <v>0</v>
      </c>
      <c r="E58" s="112">
        <f ca="1">OFFSET('2018研发费用 '!$H58,0,MONTH(封面!$G$13)-1,)</f>
        <v>0</v>
      </c>
      <c r="F58" s="110">
        <f ca="1">OFFSET('2019预算研发费用 '!$H58,0,MONTH(封面!$G$13)-1,)</f>
        <v>0</v>
      </c>
      <c r="G58" s="110" t="e">
        <f ca="1">OFFSET(#REF!,0,MONTH(封面!$G$13)-1,)</f>
        <v>#REF!</v>
      </c>
      <c r="H58" s="112" t="e">
        <f t="shared" ca="1" si="6"/>
        <v>#REF!</v>
      </c>
      <c r="I58" s="112" t="e">
        <f t="shared" ca="1" si="7"/>
        <v>#REF!</v>
      </c>
      <c r="J58" s="112">
        <f ca="1">SUM(OFFSET('2018研发费用 '!$H58,0,0,1,MONTH(封面!$G$13)))</f>
        <v>0</v>
      </c>
      <c r="K58" s="112">
        <f ca="1">SUM(OFFSET('2019预算研发费用 '!$H58,0,0,1,MONTH(封面!$G$13)))</f>
        <v>0</v>
      </c>
      <c r="L58" s="112" t="e">
        <f ca="1">SUM(OFFSET(#REF!,0,0,1,MONTH(封面!$G$13)))</f>
        <v>#REF!</v>
      </c>
      <c r="M58" s="112" t="e">
        <f t="shared" ca="1" si="8"/>
        <v>#REF!</v>
      </c>
      <c r="N58" s="112" t="e">
        <f t="shared" ca="1" si="9"/>
        <v>#REF!</v>
      </c>
      <c r="O58" s="97" t="e">
        <f>IF(#REF!="","",#REF!)</f>
        <v>#REF!</v>
      </c>
      <c r="P58" s="69"/>
      <c r="Q58" s="69"/>
      <c r="R58" s="69"/>
    </row>
    <row r="59" spans="1:18" s="15" customFormat="1" ht="17.25" customHeight="1">
      <c r="A59" s="235"/>
      <c r="B59" s="234" t="s">
        <v>172</v>
      </c>
      <c r="C59" s="48" t="s">
        <v>68</v>
      </c>
      <c r="D59" s="112">
        <f>'2019预算研发费用 '!T59</f>
        <v>0</v>
      </c>
      <c r="E59" s="112">
        <f ca="1">OFFSET('2018研发费用 '!$H59,0,MONTH(封面!$G$13)-1,)</f>
        <v>0</v>
      </c>
      <c r="F59" s="110">
        <f ca="1">OFFSET('2019预算研发费用 '!$H59,0,MONTH(封面!$G$13)-1,)</f>
        <v>0</v>
      </c>
      <c r="G59" s="110" t="e">
        <f ca="1">OFFSET(#REF!,0,MONTH(封面!$G$13)-1,)</f>
        <v>#REF!</v>
      </c>
      <c r="H59" s="112" t="e">
        <f t="shared" ca="1" si="6"/>
        <v>#REF!</v>
      </c>
      <c r="I59" s="112" t="e">
        <f t="shared" ca="1" si="7"/>
        <v>#REF!</v>
      </c>
      <c r="J59" s="112">
        <f ca="1">SUM(OFFSET('2018研发费用 '!$H59,0,0,1,MONTH(封面!$G$13)))</f>
        <v>0</v>
      </c>
      <c r="K59" s="112">
        <f ca="1">SUM(OFFSET('2019预算研发费用 '!$H59,0,0,1,MONTH(封面!$G$13)))</f>
        <v>0</v>
      </c>
      <c r="L59" s="112" t="e">
        <f ca="1">SUM(OFFSET(#REF!,0,0,1,MONTH(封面!$G$13)))</f>
        <v>#REF!</v>
      </c>
      <c r="M59" s="112" t="e">
        <f t="shared" ca="1" si="8"/>
        <v>#REF!</v>
      </c>
      <c r="N59" s="112" t="e">
        <f t="shared" ca="1" si="9"/>
        <v>#REF!</v>
      </c>
      <c r="O59" s="97" t="e">
        <f>IF(#REF!="","",#REF!)</f>
        <v>#REF!</v>
      </c>
      <c r="P59" s="69"/>
      <c r="Q59" s="69"/>
      <c r="R59" s="69"/>
    </row>
    <row r="60" spans="1:18" s="15" customFormat="1" ht="17.25" customHeight="1">
      <c r="A60" s="235"/>
      <c r="B60" s="234"/>
      <c r="C60" s="48" t="s">
        <v>436</v>
      </c>
      <c r="D60" s="112">
        <f>'2019预算研发费用 '!T60</f>
        <v>0</v>
      </c>
      <c r="E60" s="112">
        <f ca="1">OFFSET('2018研发费用 '!$H60,0,MONTH(封面!$G$13)-1,)</f>
        <v>0</v>
      </c>
      <c r="F60" s="110">
        <f ca="1">OFFSET('2019预算研发费用 '!$H60,0,MONTH(封面!$G$13)-1,)</f>
        <v>0</v>
      </c>
      <c r="G60" s="110" t="e">
        <f ca="1">OFFSET(#REF!,0,MONTH(封面!$G$13)-1,)</f>
        <v>#REF!</v>
      </c>
      <c r="H60" s="112" t="e">
        <f t="shared" ca="1" si="6"/>
        <v>#REF!</v>
      </c>
      <c r="I60" s="112" t="e">
        <f t="shared" ca="1" si="7"/>
        <v>#REF!</v>
      </c>
      <c r="J60" s="112">
        <f ca="1">SUM(OFFSET('2018研发费用 '!$H60,0,0,1,MONTH(封面!$G$13)))</f>
        <v>0</v>
      </c>
      <c r="K60" s="112">
        <f ca="1">SUM(OFFSET('2019预算研发费用 '!$H60,0,0,1,MONTH(封面!$G$13)))</f>
        <v>0</v>
      </c>
      <c r="L60" s="112" t="e">
        <f ca="1">SUM(OFFSET(#REF!,0,0,1,MONTH(封面!$G$13)))</f>
        <v>#REF!</v>
      </c>
      <c r="M60" s="112" t="e">
        <f t="shared" ca="1" si="8"/>
        <v>#REF!</v>
      </c>
      <c r="N60" s="112" t="e">
        <f t="shared" ca="1" si="9"/>
        <v>#REF!</v>
      </c>
      <c r="O60" s="97" t="e">
        <f>IF(#REF!="","",#REF!)</f>
        <v>#REF!</v>
      </c>
      <c r="P60" s="69"/>
      <c r="Q60" s="69"/>
      <c r="R60" s="69"/>
    </row>
    <row r="61" spans="1:18" s="15" customFormat="1" ht="17.25" customHeight="1">
      <c r="A61" s="235"/>
      <c r="B61" s="64" t="s">
        <v>173</v>
      </c>
      <c r="C61" s="48" t="s">
        <v>69</v>
      </c>
      <c r="D61" s="112">
        <f>'2019预算研发费用 '!T61</f>
        <v>0</v>
      </c>
      <c r="E61" s="112">
        <f ca="1">OFFSET('2018研发费用 '!$H61,0,MONTH(封面!$G$13)-1,)</f>
        <v>0</v>
      </c>
      <c r="F61" s="110">
        <f ca="1">OFFSET('2019预算研发费用 '!$H61,0,MONTH(封面!$G$13)-1,)</f>
        <v>0</v>
      </c>
      <c r="G61" s="110" t="e">
        <f ca="1">OFFSET(#REF!,0,MONTH(封面!$G$13)-1,)</f>
        <v>#REF!</v>
      </c>
      <c r="H61" s="112" t="e">
        <f t="shared" ca="1" si="6"/>
        <v>#REF!</v>
      </c>
      <c r="I61" s="112" t="e">
        <f t="shared" ca="1" si="7"/>
        <v>#REF!</v>
      </c>
      <c r="J61" s="112">
        <f ca="1">SUM(OFFSET('2018研发费用 '!$H61,0,0,1,MONTH(封面!$G$13)))</f>
        <v>0</v>
      </c>
      <c r="K61" s="112">
        <f ca="1">SUM(OFFSET('2019预算研发费用 '!$H61,0,0,1,MONTH(封面!$G$13)))</f>
        <v>0</v>
      </c>
      <c r="L61" s="112" t="e">
        <f ca="1">SUM(OFFSET(#REF!,0,0,1,MONTH(封面!$G$13)))</f>
        <v>#REF!</v>
      </c>
      <c r="M61" s="112" t="e">
        <f t="shared" ca="1" si="8"/>
        <v>#REF!</v>
      </c>
      <c r="N61" s="112" t="e">
        <f t="shared" ca="1" si="9"/>
        <v>#REF!</v>
      </c>
      <c r="O61" s="97" t="e">
        <f>IF(#REF!="","",#REF!)</f>
        <v>#REF!</v>
      </c>
      <c r="P61" s="69"/>
      <c r="Q61" s="69"/>
      <c r="R61" s="69"/>
    </row>
    <row r="62" spans="1:18" s="15" customFormat="1" ht="17.25" customHeight="1">
      <c r="A62" s="235"/>
      <c r="B62" s="65" t="s">
        <v>70</v>
      </c>
      <c r="C62" s="48" t="s">
        <v>71</v>
      </c>
      <c r="D62" s="112">
        <f>'2019预算研发费用 '!T62</f>
        <v>0</v>
      </c>
      <c r="E62" s="112">
        <f ca="1">OFFSET('2018研发费用 '!$H62,0,MONTH(封面!$G$13)-1,)</f>
        <v>0</v>
      </c>
      <c r="F62" s="110">
        <f ca="1">OFFSET('2019预算研发费用 '!$H62,0,MONTH(封面!$G$13)-1,)</f>
        <v>0</v>
      </c>
      <c r="G62" s="110" t="e">
        <f ca="1">OFFSET(#REF!,0,MONTH(封面!$G$13)-1,)</f>
        <v>#REF!</v>
      </c>
      <c r="H62" s="112" t="e">
        <f t="shared" ca="1" si="6"/>
        <v>#REF!</v>
      </c>
      <c r="I62" s="112" t="e">
        <f t="shared" ca="1" si="7"/>
        <v>#REF!</v>
      </c>
      <c r="J62" s="112">
        <f ca="1">SUM(OFFSET('2018研发费用 '!$H62,0,0,1,MONTH(封面!$G$13)))</f>
        <v>0</v>
      </c>
      <c r="K62" s="112">
        <f ca="1">SUM(OFFSET('2019预算研发费用 '!$H62,0,0,1,MONTH(封面!$G$13)))</f>
        <v>0</v>
      </c>
      <c r="L62" s="112" t="e">
        <f ca="1">SUM(OFFSET(#REF!,0,0,1,MONTH(封面!$G$13)))</f>
        <v>#REF!</v>
      </c>
      <c r="M62" s="112" t="e">
        <f t="shared" ca="1" si="8"/>
        <v>#REF!</v>
      </c>
      <c r="N62" s="112" t="e">
        <f t="shared" ca="1" si="9"/>
        <v>#REF!</v>
      </c>
      <c r="O62" s="97" t="e">
        <f>IF(#REF!="","",#REF!)</f>
        <v>#REF!</v>
      </c>
      <c r="P62" s="69"/>
      <c r="Q62" s="69"/>
      <c r="R62" s="69"/>
    </row>
    <row r="63" spans="1:18" s="15" customFormat="1" ht="17.25" customHeight="1">
      <c r="A63" s="236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OFFSET('2018研发费用 '!$H63,0,MONTH(封面!$G$13)-1,)</f>
        <v>0</v>
      </c>
      <c r="F63" s="110">
        <f ca="1">OFFSET('2019预算研发费用 '!$H63,0,MONTH(封面!$G$13)-1,)</f>
        <v>0</v>
      </c>
      <c r="G63" s="110" t="e">
        <f ca="1">OFFSET(#REF!,0,MONTH(封面!$G$13)-1,)</f>
        <v>#REF!</v>
      </c>
      <c r="H63" s="112" t="e">
        <f t="shared" ca="1" si="6"/>
        <v>#REF!</v>
      </c>
      <c r="I63" s="112" t="e">
        <f t="shared" ca="1" si="7"/>
        <v>#REF!</v>
      </c>
      <c r="J63" s="112">
        <f ca="1">SUM(OFFSET('2018研发费用 '!$H63,0,0,1,MONTH(封面!$G$13)))</f>
        <v>0</v>
      </c>
      <c r="K63" s="112">
        <f ca="1">SUM(OFFSET('2019预算研发费用 '!$H63,0,0,1,MONTH(封面!$G$13)))</f>
        <v>0</v>
      </c>
      <c r="L63" s="112" t="e">
        <f ca="1">SUM(OFFSET(#REF!,0,0,1,MONTH(封面!$G$13)))</f>
        <v>#REF!</v>
      </c>
      <c r="M63" s="112" t="e">
        <f t="shared" ca="1" si="8"/>
        <v>#REF!</v>
      </c>
      <c r="N63" s="112" t="e">
        <f t="shared" ca="1" si="9"/>
        <v>#REF!</v>
      </c>
      <c r="O63" s="97" t="e">
        <f>IF(#REF!="","",#REF!)</f>
        <v>#REF!</v>
      </c>
      <c r="P63" s="69"/>
      <c r="Q63" s="69"/>
      <c r="R63" s="69"/>
    </row>
    <row r="64" spans="1:18" s="15" customFormat="1" ht="17.25" customHeight="1">
      <c r="A64" s="236"/>
      <c r="B64" s="47" t="s">
        <v>177</v>
      </c>
      <c r="C64" s="48" t="s">
        <v>75</v>
      </c>
      <c r="D64" s="112">
        <f>'2019预算研发费用 '!T64</f>
        <v>0</v>
      </c>
      <c r="E64" s="112">
        <f ca="1">OFFSET('2018研发费用 '!$H64,0,MONTH(封面!$G$13)-1,)</f>
        <v>0</v>
      </c>
      <c r="F64" s="110">
        <f ca="1">OFFSET('2019预算研发费用 '!$H64,0,MONTH(封面!$G$13)-1,)</f>
        <v>0</v>
      </c>
      <c r="G64" s="110" t="e">
        <f ca="1">OFFSET(#REF!,0,MONTH(封面!$G$13)-1,)</f>
        <v>#REF!</v>
      </c>
      <c r="H64" s="112" t="e">
        <f t="shared" ca="1" si="6"/>
        <v>#REF!</v>
      </c>
      <c r="I64" s="112" t="e">
        <f t="shared" ca="1" si="7"/>
        <v>#REF!</v>
      </c>
      <c r="J64" s="112">
        <f ca="1">SUM(OFFSET('2018研发费用 '!$H64,0,0,1,MONTH(封面!$G$13)))</f>
        <v>0</v>
      </c>
      <c r="K64" s="112">
        <f ca="1">SUM(OFFSET('2019预算研发费用 '!$H64,0,0,1,MONTH(封面!$G$13)))</f>
        <v>0</v>
      </c>
      <c r="L64" s="112" t="e">
        <f ca="1">SUM(OFFSET(#REF!,0,0,1,MONTH(封面!$G$13)))</f>
        <v>#REF!</v>
      </c>
      <c r="M64" s="112" t="e">
        <f t="shared" ca="1" si="8"/>
        <v>#REF!</v>
      </c>
      <c r="N64" s="112" t="e">
        <f t="shared" ca="1" si="9"/>
        <v>#REF!</v>
      </c>
      <c r="O64" s="97" t="e">
        <f>IF(#REF!="","",#REF!)</f>
        <v>#REF!</v>
      </c>
      <c r="P64" s="69"/>
      <c r="Q64" s="69"/>
      <c r="R64" s="69"/>
    </row>
    <row r="65" spans="1:18" s="15" customFormat="1" ht="17.25" customHeight="1">
      <c r="A65" s="236"/>
      <c r="B65" s="47" t="s">
        <v>178</v>
      </c>
      <c r="C65" s="48" t="s">
        <v>76</v>
      </c>
      <c r="D65" s="112">
        <f>'2019预算研发费用 '!T65</f>
        <v>0</v>
      </c>
      <c r="E65" s="112">
        <f ca="1">OFFSET('2018研发费用 '!$H65,0,MONTH(封面!$G$13)-1,)</f>
        <v>10503.54</v>
      </c>
      <c r="F65" s="110">
        <f ca="1">OFFSET('2019预算研发费用 '!$H65,0,MONTH(封面!$G$13)-1,)</f>
        <v>0</v>
      </c>
      <c r="G65" s="110" t="e">
        <f ca="1">OFFSET(#REF!,0,MONTH(封面!$G$13)-1,)</f>
        <v>#REF!</v>
      </c>
      <c r="H65" s="112" t="e">
        <f t="shared" ca="1" si="6"/>
        <v>#REF!</v>
      </c>
      <c r="I65" s="112" t="e">
        <f t="shared" ca="1" si="7"/>
        <v>#REF!</v>
      </c>
      <c r="J65" s="112">
        <f ca="1">SUM(OFFSET('2018研发费用 '!$H65,0,0,1,MONTH(封面!$G$13)))</f>
        <v>40385.51</v>
      </c>
      <c r="K65" s="112">
        <f ca="1">SUM(OFFSET('2019预算研发费用 '!$H65,0,0,1,MONTH(封面!$G$13)))</f>
        <v>0</v>
      </c>
      <c r="L65" s="112" t="e">
        <f ca="1">SUM(OFFSET(#REF!,0,0,1,MONTH(封面!$G$13)))</f>
        <v>#REF!</v>
      </c>
      <c r="M65" s="112" t="e">
        <f t="shared" ca="1" si="8"/>
        <v>#REF!</v>
      </c>
      <c r="N65" s="112" t="e">
        <f t="shared" ca="1" si="9"/>
        <v>#REF!</v>
      </c>
      <c r="O65" s="97" t="e">
        <f>IF(#REF!="","",#REF!)</f>
        <v>#REF!</v>
      </c>
      <c r="P65" s="69"/>
      <c r="Q65" s="69"/>
      <c r="R65" s="69"/>
    </row>
    <row r="66" spans="1:18" s="15" customFormat="1" ht="17.25" customHeight="1">
      <c r="A66" s="236"/>
      <c r="B66" s="47" t="s">
        <v>77</v>
      </c>
      <c r="C66" s="48" t="s">
        <v>78</v>
      </c>
      <c r="D66" s="112">
        <f>'2019预算研发费用 '!T66</f>
        <v>0</v>
      </c>
      <c r="E66" s="112">
        <f ca="1">OFFSET('2018研发费用 '!$H66,0,MONTH(封面!$G$13)-1,)</f>
        <v>0</v>
      </c>
      <c r="F66" s="110">
        <f ca="1">OFFSET('2019预算研发费用 '!$H66,0,MONTH(封面!$G$13)-1,)</f>
        <v>0</v>
      </c>
      <c r="G66" s="110" t="e">
        <f ca="1">OFFSET(#REF!,0,MONTH(封面!$G$13)-1,)</f>
        <v>#REF!</v>
      </c>
      <c r="H66" s="112" t="e">
        <f t="shared" ca="1" si="6"/>
        <v>#REF!</v>
      </c>
      <c r="I66" s="112" t="e">
        <f t="shared" ca="1" si="7"/>
        <v>#REF!</v>
      </c>
      <c r="J66" s="112">
        <f ca="1">SUM(OFFSET('2018研发费用 '!$H66,0,0,1,MONTH(封面!$G$13)))</f>
        <v>0</v>
      </c>
      <c r="K66" s="112">
        <f ca="1">SUM(OFFSET('2019预算研发费用 '!$H66,0,0,1,MONTH(封面!$G$13)))</f>
        <v>0</v>
      </c>
      <c r="L66" s="112" t="e">
        <f ca="1">SUM(OFFSET(#REF!,0,0,1,MONTH(封面!$G$13)))</f>
        <v>#REF!</v>
      </c>
      <c r="M66" s="112" t="e">
        <f t="shared" ca="1" si="8"/>
        <v>#REF!</v>
      </c>
      <c r="N66" s="112" t="e">
        <f t="shared" ca="1" si="9"/>
        <v>#REF!</v>
      </c>
      <c r="O66" s="97" t="e">
        <f>IF(#REF!="","",#REF!)</f>
        <v>#REF!</v>
      </c>
      <c r="P66" s="69"/>
      <c r="Q66" s="69"/>
      <c r="R66" s="69"/>
    </row>
    <row r="67" spans="1:18" s="15" customFormat="1" ht="17.25" customHeight="1">
      <c r="A67" s="236"/>
      <c r="B67" s="47" t="s">
        <v>180</v>
      </c>
      <c r="C67" s="48" t="s">
        <v>79</v>
      </c>
      <c r="D67" s="112">
        <f>'2019预算研发费用 '!T67</f>
        <v>0</v>
      </c>
      <c r="E67" s="112">
        <f ca="1">OFFSET('2018研发费用 '!$H67,0,MONTH(封面!$G$13)-1,)</f>
        <v>1503.76</v>
      </c>
      <c r="F67" s="110">
        <f ca="1">OFFSET('2019预算研发费用 '!$H67,0,MONTH(封面!$G$13)-1,)</f>
        <v>0</v>
      </c>
      <c r="G67" s="110" t="e">
        <f ca="1">OFFSET(#REF!,0,MONTH(封面!$G$13)-1,)</f>
        <v>#REF!</v>
      </c>
      <c r="H67" s="112" t="e">
        <f t="shared" ca="1" si="6"/>
        <v>#REF!</v>
      </c>
      <c r="I67" s="112" t="e">
        <f t="shared" ca="1" si="7"/>
        <v>#REF!</v>
      </c>
      <c r="J67" s="112">
        <f ca="1">SUM(OFFSET('2018研发费用 '!$H67,0,0,1,MONTH(封面!$G$13)))</f>
        <v>4846.04</v>
      </c>
      <c r="K67" s="112">
        <f ca="1">SUM(OFFSET('2019预算研发费用 '!$H67,0,0,1,MONTH(封面!$G$13)))</f>
        <v>0</v>
      </c>
      <c r="L67" s="112" t="e">
        <f ca="1">SUM(OFFSET(#REF!,0,0,1,MONTH(封面!$G$13)))</f>
        <v>#REF!</v>
      </c>
      <c r="M67" s="112" t="e">
        <f t="shared" ca="1" si="8"/>
        <v>#REF!</v>
      </c>
      <c r="N67" s="112" t="e">
        <f t="shared" ca="1" si="9"/>
        <v>#REF!</v>
      </c>
      <c r="O67" s="97" t="e">
        <f>IF(#REF!="","",#REF!)</f>
        <v>#REF!</v>
      </c>
      <c r="P67" s="69"/>
      <c r="Q67" s="69"/>
      <c r="R67" s="69"/>
    </row>
    <row r="68" spans="1:18" s="15" customFormat="1" ht="17.25" customHeight="1">
      <c r="A68" s="236"/>
      <c r="B68" s="234" t="s">
        <v>80</v>
      </c>
      <c r="C68" s="48" t="s">
        <v>81</v>
      </c>
      <c r="D68" s="112">
        <f>'2019预算研发费用 '!T68</f>
        <v>0</v>
      </c>
      <c r="E68" s="112">
        <f ca="1">OFFSET('2018研发费用 '!$H68,0,MONTH(封面!$G$13)-1,)</f>
        <v>0</v>
      </c>
      <c r="F68" s="110">
        <f ca="1">OFFSET('2019预算研发费用 '!$H68,0,MONTH(封面!$G$13)-1,)</f>
        <v>0</v>
      </c>
      <c r="G68" s="110" t="e">
        <f ca="1">OFFSET(#REF!,0,MONTH(封面!$G$13)-1,)</f>
        <v>#REF!</v>
      </c>
      <c r="H68" s="112" t="e">
        <f t="shared" ca="1" si="6"/>
        <v>#REF!</v>
      </c>
      <c r="I68" s="112" t="e">
        <f t="shared" ca="1" si="7"/>
        <v>#REF!</v>
      </c>
      <c r="J68" s="112">
        <f ca="1">SUM(OFFSET('2018研发费用 '!$H68,0,0,1,MONTH(封面!$G$13)))</f>
        <v>0</v>
      </c>
      <c r="K68" s="112">
        <f ca="1">SUM(OFFSET('2019预算研发费用 '!$H68,0,0,1,MONTH(封面!$G$13)))</f>
        <v>0</v>
      </c>
      <c r="L68" s="112" t="e">
        <f ca="1">SUM(OFFSET(#REF!,0,0,1,MONTH(封面!$G$13)))</f>
        <v>#REF!</v>
      </c>
      <c r="M68" s="112" t="e">
        <f t="shared" ca="1" si="8"/>
        <v>#REF!</v>
      </c>
      <c r="N68" s="112" t="e">
        <f t="shared" ca="1" si="9"/>
        <v>#REF!</v>
      </c>
      <c r="O68" s="97" t="e">
        <f>IF(#REF!="","",#REF!)</f>
        <v>#REF!</v>
      </c>
      <c r="P68" s="69"/>
      <c r="Q68" s="69"/>
      <c r="R68" s="69"/>
    </row>
    <row r="69" spans="1:18" s="15" customFormat="1" ht="17.25" customHeight="1">
      <c r="A69" s="236"/>
      <c r="B69" s="234"/>
      <c r="C69" s="48" t="s">
        <v>82</v>
      </c>
      <c r="D69" s="112">
        <f>'2019预算研发费用 '!T69</f>
        <v>0</v>
      </c>
      <c r="E69" s="112">
        <f ca="1">OFFSET('2018研发费用 '!$H69,0,MONTH(封面!$G$13)-1,)</f>
        <v>0</v>
      </c>
      <c r="F69" s="110">
        <f ca="1">OFFSET('2019预算研发费用 '!$H69,0,MONTH(封面!$G$13)-1,)</f>
        <v>0</v>
      </c>
      <c r="G69" s="110" t="e">
        <f ca="1">OFFSET(#REF!,0,MONTH(封面!$G$13)-1,)</f>
        <v>#REF!</v>
      </c>
      <c r="H69" s="112" t="e">
        <f t="shared" ca="1" si="6"/>
        <v>#REF!</v>
      </c>
      <c r="I69" s="112" t="e">
        <f t="shared" ca="1" si="7"/>
        <v>#REF!</v>
      </c>
      <c r="J69" s="112">
        <f ca="1">SUM(OFFSET('2018研发费用 '!$H69,0,0,1,MONTH(封面!$G$13)))</f>
        <v>0</v>
      </c>
      <c r="K69" s="112">
        <f ca="1">SUM(OFFSET('2019预算研发费用 '!$H69,0,0,1,MONTH(封面!$G$13)))</f>
        <v>0</v>
      </c>
      <c r="L69" s="112" t="e">
        <f ca="1">SUM(OFFSET(#REF!,0,0,1,MONTH(封面!$G$13)))</f>
        <v>#REF!</v>
      </c>
      <c r="M69" s="112" t="e">
        <f t="shared" ca="1" si="8"/>
        <v>#REF!</v>
      </c>
      <c r="N69" s="112" t="e">
        <f t="shared" ca="1" si="9"/>
        <v>#REF!</v>
      </c>
      <c r="O69" s="97" t="e">
        <f>IF(#REF!="","",#REF!)</f>
        <v>#REF!</v>
      </c>
      <c r="P69" s="69"/>
      <c r="Q69" s="69"/>
      <c r="R69" s="69"/>
    </row>
    <row r="70" spans="1:18" s="15" customFormat="1" ht="17.25" customHeight="1">
      <c r="A70" s="236"/>
      <c r="B70" s="64" t="s">
        <v>83</v>
      </c>
      <c r="C70" s="48" t="s">
        <v>84</v>
      </c>
      <c r="D70" s="112">
        <f>'2019预算研发费用 '!T70</f>
        <v>0</v>
      </c>
      <c r="E70" s="112">
        <f ca="1">OFFSET('2018研发费用 '!$H70,0,MONTH(封面!$G$13)-1,)</f>
        <v>0</v>
      </c>
      <c r="F70" s="110">
        <f ca="1">OFFSET('2019预算研发费用 '!$H70,0,MONTH(封面!$G$13)-1,)</f>
        <v>0</v>
      </c>
      <c r="G70" s="110" t="e">
        <f ca="1">OFFSET(#REF!,0,MONTH(封面!$G$13)-1,)</f>
        <v>#REF!</v>
      </c>
      <c r="H70" s="112" t="e">
        <f t="shared" ca="1" si="6"/>
        <v>#REF!</v>
      </c>
      <c r="I70" s="112" t="e">
        <f t="shared" ca="1" si="7"/>
        <v>#REF!</v>
      </c>
      <c r="J70" s="112">
        <f ca="1">SUM(OFFSET('2018研发费用 '!$H70,0,0,1,MONTH(封面!$G$13)))</f>
        <v>700.94</v>
      </c>
      <c r="K70" s="112">
        <f ca="1">SUM(OFFSET('2019预算研发费用 '!$H70,0,0,1,MONTH(封面!$G$13)))</f>
        <v>0</v>
      </c>
      <c r="L70" s="112" t="e">
        <f ca="1">SUM(OFFSET(#REF!,0,0,1,MONTH(封面!$G$13)))</f>
        <v>#REF!</v>
      </c>
      <c r="M70" s="112" t="e">
        <f t="shared" ca="1" si="8"/>
        <v>#REF!</v>
      </c>
      <c r="N70" s="112" t="e">
        <f t="shared" ca="1" si="9"/>
        <v>#REF!</v>
      </c>
      <c r="O70" s="97" t="e">
        <f>IF(#REF!="","",#REF!)</f>
        <v>#REF!</v>
      </c>
      <c r="P70" s="69"/>
      <c r="Q70" s="69"/>
      <c r="R70" s="69"/>
    </row>
    <row r="71" spans="1:18" s="15" customFormat="1" ht="17.25" customHeight="1">
      <c r="A71" s="236"/>
      <c r="B71" s="64" t="s">
        <v>183</v>
      </c>
      <c r="C71" s="48" t="s">
        <v>85</v>
      </c>
      <c r="D71" s="112">
        <f>'2019预算研发费用 '!T71</f>
        <v>0</v>
      </c>
      <c r="E71" s="112">
        <f ca="1">OFFSET('2018研发费用 '!$H71,0,MONTH(封面!$G$13)-1,)</f>
        <v>0</v>
      </c>
      <c r="F71" s="110">
        <f ca="1">OFFSET('2019预算研发费用 '!$H71,0,MONTH(封面!$G$13)-1,)</f>
        <v>0</v>
      </c>
      <c r="G71" s="110" t="e">
        <f ca="1">OFFSET(#REF!,0,MONTH(封面!$G$13)-1,)</f>
        <v>#REF!</v>
      </c>
      <c r="H71" s="112" t="e">
        <f t="shared" ca="1" si="6"/>
        <v>#REF!</v>
      </c>
      <c r="I71" s="112" t="e">
        <f t="shared" ca="1" si="7"/>
        <v>#REF!</v>
      </c>
      <c r="J71" s="112">
        <f ca="1">SUM(OFFSET('2018研发费用 '!$H71,0,0,1,MONTH(封面!$G$13)))</f>
        <v>0</v>
      </c>
      <c r="K71" s="112">
        <f ca="1">SUM(OFFSET('2019预算研发费用 '!$H71,0,0,1,MONTH(封面!$G$13)))</f>
        <v>0</v>
      </c>
      <c r="L71" s="112" t="e">
        <f ca="1">SUM(OFFSET(#REF!,0,0,1,MONTH(封面!$G$13)))</f>
        <v>#REF!</v>
      </c>
      <c r="M71" s="112" t="e">
        <f t="shared" ca="1" si="8"/>
        <v>#REF!</v>
      </c>
      <c r="N71" s="112" t="e">
        <f t="shared" ca="1" si="9"/>
        <v>#REF!</v>
      </c>
      <c r="O71" s="97" t="e">
        <f>IF(#REF!="","",#REF!)</f>
        <v>#REF!</v>
      </c>
      <c r="P71" s="69"/>
      <c r="Q71" s="69"/>
      <c r="R71" s="69"/>
    </row>
    <row r="72" spans="1:18" s="15" customFormat="1" ht="17.25" customHeight="1">
      <c r="A72" s="236"/>
      <c r="B72" s="64" t="s">
        <v>184</v>
      </c>
      <c r="C72" s="48" t="s">
        <v>86</v>
      </c>
      <c r="D72" s="112">
        <f>'2019预算研发费用 '!T72</f>
        <v>0</v>
      </c>
      <c r="E72" s="112">
        <f ca="1">OFFSET('2018研发费用 '!$H72,0,MONTH(封面!$G$13)-1,)</f>
        <v>0</v>
      </c>
      <c r="F72" s="110">
        <f ca="1">OFFSET('2019预算研发费用 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SUM(OFFSET('2018研发费用 '!$H72,0,0,1,MONTH(封面!$G$13)))</f>
        <v>0</v>
      </c>
      <c r="K72" s="112">
        <f ca="1">SUM(OFFSET('2019预算研发费用 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97" t="e">
        <f>IF(#REF!="","",#REF!)</f>
        <v>#REF!</v>
      </c>
      <c r="P72" s="69"/>
      <c r="Q72" s="69"/>
      <c r="R72" s="69"/>
    </row>
    <row r="73" spans="1:18" s="15" customFormat="1" ht="17.25" customHeight="1">
      <c r="A73" s="236"/>
      <c r="B73" s="234" t="s">
        <v>87</v>
      </c>
      <c r="C73" s="48" t="s">
        <v>88</v>
      </c>
      <c r="D73" s="112">
        <f>'2019预算研发费用 '!T73</f>
        <v>0</v>
      </c>
      <c r="E73" s="112">
        <f ca="1">OFFSET('2018研发费用 '!$H73,0,MONTH(封面!$G$13)-1,)</f>
        <v>0</v>
      </c>
      <c r="F73" s="110">
        <f ca="1">OFFSET('2019预算研发费用 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SUM(OFFSET('2018研发费用 '!$H73,0,0,1,MONTH(封面!$G$13)))</f>
        <v>0</v>
      </c>
      <c r="K73" s="112">
        <f ca="1">SUM(OFFSET('2019预算研发费用 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97" t="e">
        <f>IF(#REF!="","",#REF!)</f>
        <v>#REF!</v>
      </c>
      <c r="P73" s="69"/>
      <c r="Q73" s="69"/>
      <c r="R73" s="69"/>
    </row>
    <row r="74" spans="1:18" s="15" customFormat="1" ht="17.25" customHeight="1">
      <c r="A74" s="236"/>
      <c r="B74" s="234"/>
      <c r="C74" s="50" t="s">
        <v>89</v>
      </c>
      <c r="D74" s="112">
        <f>'2019预算研发费用 '!T74</f>
        <v>0</v>
      </c>
      <c r="E74" s="112">
        <f ca="1">OFFSET('2018研发费用 '!$H74,0,MONTH(封面!$G$13)-1,)</f>
        <v>0</v>
      </c>
      <c r="F74" s="110">
        <f ca="1">OFFSET('2019预算研发费用 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SUM(OFFSET('2018研发费用 '!$H74,0,0,1,MONTH(封面!$G$13)))</f>
        <v>0</v>
      </c>
      <c r="K74" s="112">
        <f ca="1">SUM(OFFSET('2019预算研发费用 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97" t="e">
        <f>IF(#REF!="","",#REF!)</f>
        <v>#REF!</v>
      </c>
      <c r="P74" s="69"/>
      <c r="Q74" s="69"/>
      <c r="R74" s="69"/>
    </row>
    <row r="75" spans="1:18" s="15" customFormat="1" ht="17.25" customHeight="1">
      <c r="A75" s="236"/>
      <c r="B75" s="64" t="s">
        <v>90</v>
      </c>
      <c r="C75" s="48" t="s">
        <v>91</v>
      </c>
      <c r="D75" s="112">
        <f>'2019预算研发费用 '!T75</f>
        <v>0</v>
      </c>
      <c r="E75" s="112">
        <f ca="1">OFFSET('2018研发费用 '!$H75,0,MONTH(封面!$G$13)-1,)</f>
        <v>0</v>
      </c>
      <c r="F75" s="110">
        <f ca="1">OFFSET('2019预算研发费用 '!$H75,0,MONTH(封面!$G$13)-1,)</f>
        <v>0</v>
      </c>
      <c r="G75" s="110" t="e">
        <f ca="1">OFFSET(#REF!,0,MONTH(封面!$G$13)-1,)</f>
        <v>#REF!</v>
      </c>
      <c r="H75" s="112" t="e">
        <f t="shared" ref="H75:H92" ca="1" si="10">G75-E75</f>
        <v>#REF!</v>
      </c>
      <c r="I75" s="112" t="e">
        <f t="shared" ref="I75:I92" ca="1" si="11">G75-F75</f>
        <v>#REF!</v>
      </c>
      <c r="J75" s="112">
        <f ca="1">SUM(OFFSET('2018研发费用 '!$H75,0,0,1,MONTH(封面!$G$13)))</f>
        <v>0</v>
      </c>
      <c r="K75" s="112">
        <f ca="1">SUM(OFFSET('2019预算研发费用 '!$H75,0,0,1,MONTH(封面!$G$13)))</f>
        <v>0</v>
      </c>
      <c r="L75" s="112" t="e">
        <f ca="1">SUM(OFFSET(#REF!,0,0,1,MONTH(封面!$G$13)))</f>
        <v>#REF!</v>
      </c>
      <c r="M75" s="112" t="e">
        <f t="shared" ref="M75:M92" ca="1" si="12">L75-J75</f>
        <v>#REF!</v>
      </c>
      <c r="N75" s="112" t="e">
        <f t="shared" ref="N75:N92" ca="1" si="13">L75-K75</f>
        <v>#REF!</v>
      </c>
      <c r="O75" s="97" t="e">
        <f>IF(#REF!="","",#REF!)</f>
        <v>#REF!</v>
      </c>
      <c r="P75" s="69"/>
      <c r="Q75" s="69"/>
      <c r="R75" s="69"/>
    </row>
    <row r="76" spans="1:18" s="15" customFormat="1" ht="17.25" customHeight="1">
      <c r="A76" s="237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OFFSET('2018研发费用 '!$H76,0,MONTH(封面!$G$13)-1,)</f>
        <v>0</v>
      </c>
      <c r="F76" s="110">
        <f ca="1">OFFSET('2019预算研发费用 '!$H76,0,MONTH(封面!$G$13)-1,)</f>
        <v>0</v>
      </c>
      <c r="G76" s="110" t="e">
        <f ca="1">OFFSET(#REF!,0,MONTH(封面!$G$13)-1,)</f>
        <v>#REF!</v>
      </c>
      <c r="H76" s="112" t="e">
        <f t="shared" ca="1" si="10"/>
        <v>#REF!</v>
      </c>
      <c r="I76" s="112" t="e">
        <f t="shared" ca="1" si="11"/>
        <v>#REF!</v>
      </c>
      <c r="J76" s="112">
        <f ca="1">SUM(OFFSET('2018研发费用 '!$H76,0,0,1,MONTH(封面!$G$13)))</f>
        <v>3773.58</v>
      </c>
      <c r="K76" s="112">
        <f ca="1">SUM(OFFSET('2019预算研发费用 '!$H76,0,0,1,MONTH(封面!$G$13)))</f>
        <v>0</v>
      </c>
      <c r="L76" s="112" t="e">
        <f ca="1">SUM(OFFSET(#REF!,0,0,1,MONTH(封面!$G$13)))</f>
        <v>#REF!</v>
      </c>
      <c r="M76" s="112" t="e">
        <f t="shared" ca="1" si="12"/>
        <v>#REF!</v>
      </c>
      <c r="N76" s="112" t="e">
        <f t="shared" ca="1" si="13"/>
        <v>#REF!</v>
      </c>
      <c r="O76" s="97" t="e">
        <f>IF(#REF!="","",#REF!)</f>
        <v>#REF!</v>
      </c>
      <c r="P76" s="69"/>
      <c r="Q76" s="69"/>
      <c r="R76" s="69"/>
    </row>
    <row r="77" spans="1:18" s="15" customFormat="1" ht="17.25" customHeight="1">
      <c r="A77" s="237"/>
      <c r="B77" s="231" t="s">
        <v>94</v>
      </c>
      <c r="C77" s="48" t="s">
        <v>95</v>
      </c>
      <c r="D77" s="112">
        <f>'2019预算研发费用 '!T77</f>
        <v>0</v>
      </c>
      <c r="E77" s="112">
        <f ca="1">OFFSET('2018研发费用 '!$H77,0,MONTH(封面!$G$13)-1,)</f>
        <v>0</v>
      </c>
      <c r="F77" s="110">
        <f ca="1">OFFSET('2019预算研发费用 '!$H77,0,MONTH(封面!$G$13)-1,)</f>
        <v>0</v>
      </c>
      <c r="G77" s="110" t="e">
        <f ca="1">OFFSET(#REF!,0,MONTH(封面!$G$13)-1,)</f>
        <v>#REF!</v>
      </c>
      <c r="H77" s="112" t="e">
        <f t="shared" ca="1" si="10"/>
        <v>#REF!</v>
      </c>
      <c r="I77" s="112" t="e">
        <f t="shared" ca="1" si="11"/>
        <v>#REF!</v>
      </c>
      <c r="J77" s="112">
        <f ca="1">SUM(OFFSET('2018研发费用 '!$H77,0,0,1,MONTH(封面!$G$13)))</f>
        <v>0</v>
      </c>
      <c r="K77" s="112">
        <f ca="1">SUM(OFFSET('2019预算研发费用 '!$H77,0,0,1,MONTH(封面!$G$13)))</f>
        <v>0</v>
      </c>
      <c r="L77" s="112" t="e">
        <f ca="1">SUM(OFFSET(#REF!,0,0,1,MONTH(封面!$G$13)))</f>
        <v>#REF!</v>
      </c>
      <c r="M77" s="112" t="e">
        <f t="shared" ca="1" si="12"/>
        <v>#REF!</v>
      </c>
      <c r="N77" s="112" t="e">
        <f t="shared" ca="1" si="13"/>
        <v>#REF!</v>
      </c>
      <c r="O77" s="97" t="e">
        <f>IF(#REF!="","",#REF!)</f>
        <v>#REF!</v>
      </c>
      <c r="P77" s="69"/>
      <c r="Q77" s="69"/>
      <c r="R77" s="69"/>
    </row>
    <row r="78" spans="1:18" s="15" customFormat="1" ht="17.25" customHeight="1">
      <c r="A78" s="237"/>
      <c r="B78" s="231"/>
      <c r="C78" s="50" t="s">
        <v>96</v>
      </c>
      <c r="D78" s="112">
        <f>'2019预算研发费用 '!T78</f>
        <v>0</v>
      </c>
      <c r="E78" s="112">
        <f ca="1">OFFSET('2018研发费用 '!$H78,0,MONTH(封面!$G$13)-1,)</f>
        <v>0</v>
      </c>
      <c r="F78" s="110">
        <f ca="1">OFFSET('2019预算研发费用 '!$H78,0,MONTH(封面!$G$13)-1,)</f>
        <v>0</v>
      </c>
      <c r="G78" s="110" t="e">
        <f ca="1">OFFSET(#REF!,0,MONTH(封面!$G$13)-1,)</f>
        <v>#REF!</v>
      </c>
      <c r="H78" s="112" t="e">
        <f t="shared" ca="1" si="10"/>
        <v>#REF!</v>
      </c>
      <c r="I78" s="112" t="e">
        <f t="shared" ca="1" si="11"/>
        <v>#REF!</v>
      </c>
      <c r="J78" s="112">
        <f ca="1">SUM(OFFSET('2018研发费用 '!$H78,0,0,1,MONTH(封面!$G$13)))</f>
        <v>0</v>
      </c>
      <c r="K78" s="112">
        <f ca="1">SUM(OFFSET('2019预算研发费用 '!$H78,0,0,1,MONTH(封面!$G$13)))</f>
        <v>0</v>
      </c>
      <c r="L78" s="112" t="e">
        <f ca="1">SUM(OFFSET(#REF!,0,0,1,MONTH(封面!$G$13)))</f>
        <v>#REF!</v>
      </c>
      <c r="M78" s="112" t="e">
        <f t="shared" ca="1" si="12"/>
        <v>#REF!</v>
      </c>
      <c r="N78" s="112" t="e">
        <f t="shared" ca="1" si="13"/>
        <v>#REF!</v>
      </c>
      <c r="O78" s="97" t="e">
        <f>IF(#REF!="","",#REF!)</f>
        <v>#REF!</v>
      </c>
      <c r="P78" s="69"/>
      <c r="Q78" s="69"/>
      <c r="R78" s="69"/>
    </row>
    <row r="79" spans="1:18" s="15" customFormat="1" ht="17.25" customHeight="1">
      <c r="A79" s="237"/>
      <c r="B79" s="65" t="s">
        <v>190</v>
      </c>
      <c r="C79" s="48" t="s">
        <v>97</v>
      </c>
      <c r="D79" s="112">
        <f>'2019预算研发费用 '!T79</f>
        <v>0</v>
      </c>
      <c r="E79" s="112">
        <f ca="1">OFFSET('2018研发费用 '!$H79,0,MONTH(封面!$G$13)-1,)</f>
        <v>0</v>
      </c>
      <c r="F79" s="110">
        <f ca="1">OFFSET('2019预算研发费用 '!$H79,0,MONTH(封面!$G$13)-1,)</f>
        <v>0</v>
      </c>
      <c r="G79" s="110" t="e">
        <f ca="1">OFFSET(#REF!,0,MONTH(封面!$G$13)-1,)</f>
        <v>#REF!</v>
      </c>
      <c r="H79" s="112" t="e">
        <f t="shared" ca="1" si="10"/>
        <v>#REF!</v>
      </c>
      <c r="I79" s="112" t="e">
        <f t="shared" ca="1" si="11"/>
        <v>#REF!</v>
      </c>
      <c r="J79" s="112">
        <f ca="1">SUM(OFFSET('2018研发费用 '!$H79,0,0,1,MONTH(封面!$G$13)))</f>
        <v>0</v>
      </c>
      <c r="K79" s="112">
        <f ca="1">SUM(OFFSET('2019预算研发费用 '!$H79,0,0,1,MONTH(封面!$G$13)))</f>
        <v>0</v>
      </c>
      <c r="L79" s="112" t="e">
        <f ca="1">SUM(OFFSET(#REF!,0,0,1,MONTH(封面!$G$13)))</f>
        <v>#REF!</v>
      </c>
      <c r="M79" s="112" t="e">
        <f t="shared" ca="1" si="12"/>
        <v>#REF!</v>
      </c>
      <c r="N79" s="112" t="e">
        <f t="shared" ca="1" si="13"/>
        <v>#REF!</v>
      </c>
      <c r="O79" s="97" t="e">
        <f>IF(#REF!="","",#REF!)</f>
        <v>#REF!</v>
      </c>
      <c r="P79" s="69"/>
      <c r="Q79" s="69"/>
      <c r="R79" s="69"/>
    </row>
    <row r="80" spans="1:18" s="15" customFormat="1" ht="17.25" customHeight="1">
      <c r="A80" s="230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OFFSET('2018研发费用 '!$H80,0,MONTH(封面!$G$13)-1,)</f>
        <v>0</v>
      </c>
      <c r="F80" s="110">
        <f ca="1">OFFSET('2019预算研发费用 '!$H80,0,MONTH(封面!$G$13)-1,)</f>
        <v>0</v>
      </c>
      <c r="G80" s="110" t="e">
        <f ca="1">OFFSET(#REF!,0,MONTH(封面!$G$13)-1,)</f>
        <v>#REF!</v>
      </c>
      <c r="H80" s="112" t="e">
        <f t="shared" ca="1" si="10"/>
        <v>#REF!</v>
      </c>
      <c r="I80" s="112" t="e">
        <f t="shared" ca="1" si="11"/>
        <v>#REF!</v>
      </c>
      <c r="J80" s="112">
        <f ca="1">SUM(OFFSET('2018研发费用 '!$H80,0,0,1,MONTH(封面!$G$13)))</f>
        <v>0</v>
      </c>
      <c r="K80" s="112">
        <f ca="1">SUM(OFFSET('2019预算研发费用 '!$H80,0,0,1,MONTH(封面!$G$13)))</f>
        <v>0</v>
      </c>
      <c r="L80" s="112" t="e">
        <f ca="1">SUM(OFFSET(#REF!,0,0,1,MONTH(封面!$G$13)))</f>
        <v>#REF!</v>
      </c>
      <c r="M80" s="112" t="e">
        <f t="shared" ca="1" si="12"/>
        <v>#REF!</v>
      </c>
      <c r="N80" s="112" t="e">
        <f t="shared" ca="1" si="13"/>
        <v>#REF!</v>
      </c>
      <c r="O80" s="97" t="e">
        <f>IF(#REF!="","",#REF!)</f>
        <v>#REF!</v>
      </c>
      <c r="P80" s="69"/>
      <c r="Q80" s="69"/>
      <c r="R80" s="69"/>
    </row>
    <row r="81" spans="1:18" s="15" customFormat="1" ht="17.25" customHeight="1">
      <c r="A81" s="230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OFFSET('2018研发费用 '!$H81,0,MONTH(封面!$G$13)-1,)</f>
        <v>0</v>
      </c>
      <c r="F81" s="110">
        <f ca="1">OFFSET('2019预算研发费用 '!$H81,0,MONTH(封面!$G$13)-1,)</f>
        <v>0</v>
      </c>
      <c r="G81" s="110" t="e">
        <f ca="1">OFFSET(#REF!,0,MONTH(封面!$G$13)-1,)</f>
        <v>#REF!</v>
      </c>
      <c r="H81" s="112" t="e">
        <f t="shared" ca="1" si="10"/>
        <v>#REF!</v>
      </c>
      <c r="I81" s="112" t="e">
        <f t="shared" ca="1" si="11"/>
        <v>#REF!</v>
      </c>
      <c r="J81" s="112">
        <f ca="1">SUM(OFFSET('2018研发费用 '!$H81,0,0,1,MONTH(封面!$G$13)))</f>
        <v>0</v>
      </c>
      <c r="K81" s="112">
        <f ca="1">SUM(OFFSET('2019预算研发费用 '!$H81,0,0,1,MONTH(封面!$G$13)))</f>
        <v>0</v>
      </c>
      <c r="L81" s="112" t="e">
        <f ca="1">SUM(OFFSET(#REF!,0,0,1,MONTH(封面!$G$13)))</f>
        <v>#REF!</v>
      </c>
      <c r="M81" s="112" t="e">
        <f t="shared" ca="1" si="12"/>
        <v>#REF!</v>
      </c>
      <c r="N81" s="112" t="e">
        <f t="shared" ca="1" si="13"/>
        <v>#REF!</v>
      </c>
      <c r="O81" s="97" t="e">
        <f>IF(#REF!="","",#REF!)</f>
        <v>#REF!</v>
      </c>
      <c r="P81" s="69"/>
      <c r="Q81" s="69"/>
      <c r="R81" s="69"/>
    </row>
    <row r="82" spans="1:18" s="15" customFormat="1" ht="17.25" customHeight="1">
      <c r="A82" s="230"/>
      <c r="B82" s="231" t="s">
        <v>102</v>
      </c>
      <c r="C82" s="45" t="s">
        <v>103</v>
      </c>
      <c r="D82" s="112">
        <f>'2019预算研发费用 '!T82</f>
        <v>0</v>
      </c>
      <c r="E82" s="112">
        <f ca="1">OFFSET('2018研发费用 '!$H82,0,MONTH(封面!$G$13)-1,)</f>
        <v>0</v>
      </c>
      <c r="F82" s="110">
        <f ca="1">OFFSET('2019预算研发费用 '!$H82,0,MONTH(封面!$G$13)-1,)</f>
        <v>0</v>
      </c>
      <c r="G82" s="110" t="e">
        <f ca="1">OFFSET(#REF!,0,MONTH(封面!$G$13)-1,)</f>
        <v>#REF!</v>
      </c>
      <c r="H82" s="112" t="e">
        <f t="shared" ca="1" si="10"/>
        <v>#REF!</v>
      </c>
      <c r="I82" s="112" t="e">
        <f t="shared" ca="1" si="11"/>
        <v>#REF!</v>
      </c>
      <c r="J82" s="112">
        <f ca="1">SUM(OFFSET('2018研发费用 '!$H82,0,0,1,MONTH(封面!$G$13)))</f>
        <v>0</v>
      </c>
      <c r="K82" s="112">
        <f ca="1">SUM(OFFSET('2019预算研发费用 '!$H82,0,0,1,MONTH(封面!$G$13)))</f>
        <v>0</v>
      </c>
      <c r="L82" s="112" t="e">
        <f ca="1">SUM(OFFSET(#REF!,0,0,1,MONTH(封面!$G$13)))</f>
        <v>#REF!</v>
      </c>
      <c r="M82" s="112" t="e">
        <f t="shared" ca="1" si="12"/>
        <v>#REF!</v>
      </c>
      <c r="N82" s="112" t="e">
        <f t="shared" ca="1" si="13"/>
        <v>#REF!</v>
      </c>
      <c r="O82" s="97" t="e">
        <f>IF(#REF!="","",#REF!)</f>
        <v>#REF!</v>
      </c>
      <c r="P82" s="69"/>
      <c r="Q82" s="69"/>
      <c r="R82" s="69"/>
    </row>
    <row r="83" spans="1:18" s="15" customFormat="1" ht="17.25" customHeight="1">
      <c r="A83" s="230"/>
      <c r="B83" s="231"/>
      <c r="C83" s="45" t="s">
        <v>104</v>
      </c>
      <c r="D83" s="112">
        <f>'2019预算研发费用 '!T83</f>
        <v>0</v>
      </c>
      <c r="E83" s="112">
        <f ca="1">OFFSET('2018研发费用 '!$H83,0,MONTH(封面!$G$13)-1,)</f>
        <v>0</v>
      </c>
      <c r="F83" s="110">
        <f ca="1">OFFSET('2019预算研发费用 '!$H83,0,MONTH(封面!$G$13)-1,)</f>
        <v>0</v>
      </c>
      <c r="G83" s="110" t="e">
        <f ca="1">OFFSET(#REF!,0,MONTH(封面!$G$13)-1,)</f>
        <v>#REF!</v>
      </c>
      <c r="H83" s="112" t="e">
        <f t="shared" ca="1" si="10"/>
        <v>#REF!</v>
      </c>
      <c r="I83" s="112" t="e">
        <f t="shared" ca="1" si="11"/>
        <v>#REF!</v>
      </c>
      <c r="J83" s="112">
        <f ca="1">SUM(OFFSET('2018研发费用 '!$H83,0,0,1,MONTH(封面!$G$13)))</f>
        <v>0</v>
      </c>
      <c r="K83" s="112">
        <f ca="1">SUM(OFFSET('2019预算研发费用 '!$H83,0,0,1,MONTH(封面!$G$13)))</f>
        <v>0</v>
      </c>
      <c r="L83" s="112" t="e">
        <f ca="1">SUM(OFFSET(#REF!,0,0,1,MONTH(封面!$G$13)))</f>
        <v>#REF!</v>
      </c>
      <c r="M83" s="112" t="e">
        <f t="shared" ca="1" si="12"/>
        <v>#REF!</v>
      </c>
      <c r="N83" s="112" t="e">
        <f t="shared" ca="1" si="13"/>
        <v>#REF!</v>
      </c>
      <c r="O83" s="97" t="e">
        <f>IF(#REF!="","",#REF!)</f>
        <v>#REF!</v>
      </c>
      <c r="P83" s="69"/>
      <c r="Q83" s="69"/>
      <c r="R83" s="69"/>
    </row>
    <row r="84" spans="1:18" s="15" customFormat="1" ht="17.25" customHeight="1">
      <c r="A84" s="230"/>
      <c r="B84" s="231"/>
      <c r="C84" s="45" t="s">
        <v>105</v>
      </c>
      <c r="D84" s="112">
        <f>'2019预算研发费用 '!T84</f>
        <v>0</v>
      </c>
      <c r="E84" s="112">
        <f ca="1">OFFSET('2018研发费用 '!$H84,0,MONTH(封面!$G$13)-1,)</f>
        <v>0</v>
      </c>
      <c r="F84" s="110">
        <f ca="1">OFFSET('2019预算研发费用 '!$H84,0,MONTH(封面!$G$13)-1,)</f>
        <v>0</v>
      </c>
      <c r="G84" s="110" t="e">
        <f ca="1">OFFSET(#REF!,0,MONTH(封面!$G$13)-1,)</f>
        <v>#REF!</v>
      </c>
      <c r="H84" s="112" t="e">
        <f t="shared" ca="1" si="10"/>
        <v>#REF!</v>
      </c>
      <c r="I84" s="112" t="e">
        <f t="shared" ca="1" si="11"/>
        <v>#REF!</v>
      </c>
      <c r="J84" s="112">
        <f ca="1">SUM(OFFSET('2018研发费用 '!$H84,0,0,1,MONTH(封面!$G$13)))</f>
        <v>0</v>
      </c>
      <c r="K84" s="112">
        <f ca="1">SUM(OFFSET('2019预算研发费用 '!$H84,0,0,1,MONTH(封面!$G$13)))</f>
        <v>0</v>
      </c>
      <c r="L84" s="112" t="e">
        <f ca="1">SUM(OFFSET(#REF!,0,0,1,MONTH(封面!$G$13)))</f>
        <v>#REF!</v>
      </c>
      <c r="M84" s="112" t="e">
        <f t="shared" ca="1" si="12"/>
        <v>#REF!</v>
      </c>
      <c r="N84" s="112" t="e">
        <f t="shared" ca="1" si="13"/>
        <v>#REF!</v>
      </c>
      <c r="O84" s="97" t="e">
        <f>IF(#REF!="","",#REF!)</f>
        <v>#REF!</v>
      </c>
      <c r="P84" s="69"/>
      <c r="Q84" s="69"/>
      <c r="R84" s="69"/>
    </row>
    <row r="85" spans="1:18" s="15" customFormat="1" ht="17.25" customHeight="1">
      <c r="A85" s="230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OFFSET('2018研发费用 '!$H85,0,MONTH(封面!$G$13)-1,)</f>
        <v>0</v>
      </c>
      <c r="F85" s="110">
        <f ca="1">OFFSET('2019预算研发费用 '!$H85,0,MONTH(封面!$G$13)-1,)</f>
        <v>0</v>
      </c>
      <c r="G85" s="110" t="e">
        <f ca="1">OFFSET(#REF!,0,MONTH(封面!$G$13)-1,)</f>
        <v>#REF!</v>
      </c>
      <c r="H85" s="112" t="e">
        <f t="shared" ca="1" si="10"/>
        <v>#REF!</v>
      </c>
      <c r="I85" s="112" t="e">
        <f t="shared" ca="1" si="11"/>
        <v>#REF!</v>
      </c>
      <c r="J85" s="112">
        <f ca="1">SUM(OFFSET('2018研发费用 '!$H85,0,0,1,MONTH(封面!$G$13)))</f>
        <v>0</v>
      </c>
      <c r="K85" s="112">
        <f ca="1">SUM(OFFSET('2019预算研发费用 '!$H85,0,0,1,MONTH(封面!$G$13)))</f>
        <v>0</v>
      </c>
      <c r="L85" s="112" t="e">
        <f ca="1">SUM(OFFSET(#REF!,0,0,1,MONTH(封面!$G$13)))</f>
        <v>#REF!</v>
      </c>
      <c r="M85" s="112" t="e">
        <f t="shared" ca="1" si="12"/>
        <v>#REF!</v>
      </c>
      <c r="N85" s="112" t="e">
        <f t="shared" ca="1" si="13"/>
        <v>#REF!</v>
      </c>
      <c r="O85" s="97" t="e">
        <f>IF(#REF!="","",#REF!)</f>
        <v>#REF!</v>
      </c>
      <c r="P85" s="69"/>
      <c r="Q85" s="69"/>
      <c r="R85" s="69"/>
    </row>
    <row r="86" spans="1:18" s="15" customFormat="1" ht="17.25" customHeight="1">
      <c r="A86" s="225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OFFSET('2018研发费用 '!$H86,0,MONTH(封面!$G$13)-1,)</f>
        <v>0</v>
      </c>
      <c r="F86" s="110">
        <f ca="1">OFFSET('2019预算研发费用 '!$H86,0,MONTH(封面!$G$13)-1,)</f>
        <v>0</v>
      </c>
      <c r="G86" s="110" t="e">
        <f ca="1">OFFSET(#REF!,0,MONTH(封面!$G$13)-1,)</f>
        <v>#REF!</v>
      </c>
      <c r="H86" s="112" t="e">
        <f t="shared" ca="1" si="10"/>
        <v>#REF!</v>
      </c>
      <c r="I86" s="112" t="e">
        <f t="shared" ca="1" si="11"/>
        <v>#REF!</v>
      </c>
      <c r="J86" s="112">
        <f ca="1">SUM(OFFSET('2018研发费用 '!$H86,0,0,1,MONTH(封面!$G$13)))</f>
        <v>0</v>
      </c>
      <c r="K86" s="112">
        <f ca="1">SUM(OFFSET('2019预算研发费用 '!$H86,0,0,1,MONTH(封面!$G$13)))</f>
        <v>0</v>
      </c>
      <c r="L86" s="112" t="e">
        <f ca="1">SUM(OFFSET(#REF!,0,0,1,MONTH(封面!$G$13)))</f>
        <v>#REF!</v>
      </c>
      <c r="M86" s="112" t="e">
        <f t="shared" ca="1" si="12"/>
        <v>#REF!</v>
      </c>
      <c r="N86" s="112" t="e">
        <f t="shared" ca="1" si="13"/>
        <v>#REF!</v>
      </c>
      <c r="O86" s="97" t="e">
        <f>IF(#REF!="","",#REF!)</f>
        <v>#REF!</v>
      </c>
      <c r="P86" s="69"/>
      <c r="Q86" s="69"/>
      <c r="R86" s="69"/>
    </row>
    <row r="87" spans="1:18" s="15" customFormat="1" ht="17.25" customHeight="1">
      <c r="A87" s="225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OFFSET('2018研发费用 '!$H87,0,MONTH(封面!$G$13)-1,)</f>
        <v>0</v>
      </c>
      <c r="F87" s="110">
        <f ca="1">OFFSET('2019预算研发费用 '!$H87,0,MONTH(封面!$G$13)-1,)</f>
        <v>0</v>
      </c>
      <c r="G87" s="110" t="e">
        <f ca="1">OFFSET(#REF!,0,MONTH(封面!$G$13)-1,)</f>
        <v>#REF!</v>
      </c>
      <c r="H87" s="112" t="e">
        <f t="shared" ca="1" si="10"/>
        <v>#REF!</v>
      </c>
      <c r="I87" s="112" t="e">
        <f t="shared" ca="1" si="11"/>
        <v>#REF!</v>
      </c>
      <c r="J87" s="112">
        <f ca="1">SUM(OFFSET('2018研发费用 '!$H87,0,0,1,MONTH(封面!$G$13)))</f>
        <v>0</v>
      </c>
      <c r="K87" s="112">
        <f ca="1">SUM(OFFSET('2019预算研发费用 '!$H87,0,0,1,MONTH(封面!$G$13)))</f>
        <v>0</v>
      </c>
      <c r="L87" s="112" t="e">
        <f ca="1">SUM(OFFSET(#REF!,0,0,1,MONTH(封面!$G$13)))</f>
        <v>#REF!</v>
      </c>
      <c r="M87" s="112" t="e">
        <f t="shared" ca="1" si="12"/>
        <v>#REF!</v>
      </c>
      <c r="N87" s="112" t="e">
        <f t="shared" ca="1" si="13"/>
        <v>#REF!</v>
      </c>
      <c r="O87" s="97" t="e">
        <f>IF(#REF!="","",#REF!)</f>
        <v>#REF!</v>
      </c>
      <c r="P87" s="69"/>
      <c r="Q87" s="69"/>
      <c r="R87" s="69"/>
    </row>
    <row r="88" spans="1:18" s="15" customFormat="1" ht="17.25" customHeight="1">
      <c r="A88" s="225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OFFSET('2018研发费用 '!$H88,0,MONTH(封面!$G$13)-1,)</f>
        <v>0</v>
      </c>
      <c r="F88" s="110">
        <f ca="1">OFFSET('2019预算研发费用 '!$H88,0,MONTH(封面!$G$13)-1,)</f>
        <v>0</v>
      </c>
      <c r="G88" s="110" t="e">
        <f ca="1">OFFSET(#REF!,0,MONTH(封面!$G$13)-1,)</f>
        <v>#REF!</v>
      </c>
      <c r="H88" s="112" t="e">
        <f t="shared" ca="1" si="10"/>
        <v>#REF!</v>
      </c>
      <c r="I88" s="112" t="e">
        <f t="shared" ca="1" si="11"/>
        <v>#REF!</v>
      </c>
      <c r="J88" s="112">
        <f ca="1">SUM(OFFSET('2018研发费用 '!$H88,0,0,1,MONTH(封面!$G$13)))</f>
        <v>0</v>
      </c>
      <c r="K88" s="112">
        <f ca="1">SUM(OFFSET('2019预算研发费用 '!$H88,0,0,1,MONTH(封面!$G$13)))</f>
        <v>0</v>
      </c>
      <c r="L88" s="112" t="e">
        <f ca="1">SUM(OFFSET(#REF!,0,0,1,MONTH(封面!$G$13)))</f>
        <v>#REF!</v>
      </c>
      <c r="M88" s="112" t="e">
        <f t="shared" ca="1" si="12"/>
        <v>#REF!</v>
      </c>
      <c r="N88" s="112" t="e">
        <f t="shared" ca="1" si="13"/>
        <v>#REF!</v>
      </c>
      <c r="O88" s="97" t="e">
        <f>IF(#REF!="","",#REF!)</f>
        <v>#REF!</v>
      </c>
      <c r="P88" s="69"/>
      <c r="Q88" s="69"/>
      <c r="R88" s="69"/>
    </row>
    <row r="89" spans="1:18" s="15" customFormat="1" ht="17.25" customHeight="1">
      <c r="A89" s="225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OFFSET('2018研发费用 '!$H89,0,MONTH(封面!$G$13)-1,)</f>
        <v>0</v>
      </c>
      <c r="F89" s="110">
        <f ca="1">OFFSET('2019预算研发费用 '!$H89,0,MONTH(封面!$G$13)-1,)</f>
        <v>0</v>
      </c>
      <c r="G89" s="110" t="e">
        <f ca="1">OFFSET(#REF!,0,MONTH(封面!$G$13)-1,)</f>
        <v>#REF!</v>
      </c>
      <c r="H89" s="112" t="e">
        <f t="shared" ca="1" si="10"/>
        <v>#REF!</v>
      </c>
      <c r="I89" s="112" t="e">
        <f t="shared" ca="1" si="11"/>
        <v>#REF!</v>
      </c>
      <c r="J89" s="112">
        <f ca="1">SUM(OFFSET('2018研发费用 '!$H89,0,0,1,MONTH(封面!$G$13)))</f>
        <v>0</v>
      </c>
      <c r="K89" s="112">
        <f ca="1">SUM(OFFSET('2019预算研发费用 '!$H89,0,0,1,MONTH(封面!$G$13)))</f>
        <v>0</v>
      </c>
      <c r="L89" s="112" t="e">
        <f ca="1">SUM(OFFSET(#REF!,0,0,1,MONTH(封面!$G$13)))</f>
        <v>#REF!</v>
      </c>
      <c r="M89" s="112" t="e">
        <f t="shared" ca="1" si="12"/>
        <v>#REF!</v>
      </c>
      <c r="N89" s="112" t="e">
        <f t="shared" ca="1" si="13"/>
        <v>#REF!</v>
      </c>
      <c r="O89" s="97" t="e">
        <f>IF(#REF!="","",#REF!)</f>
        <v>#REF!</v>
      </c>
      <c r="P89" s="69"/>
      <c r="Q89" s="69"/>
      <c r="R89" s="69"/>
    </row>
    <row r="90" spans="1:18" s="15" customFormat="1" ht="17.25" customHeight="1">
      <c r="A90" s="226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OFFSET('2018研发费用 '!$H90,0,MONTH(封面!$G$13)-1,)</f>
        <v>0</v>
      </c>
      <c r="F90" s="110">
        <f ca="1">OFFSET('2019预算研发费用 '!$H90,0,MONTH(封面!$G$13)-1,)</f>
        <v>0</v>
      </c>
      <c r="G90" s="110" t="e">
        <f ca="1">OFFSET(#REF!,0,MONTH(封面!$G$13)-1,)</f>
        <v>#REF!</v>
      </c>
      <c r="H90" s="112" t="e">
        <f t="shared" ca="1" si="10"/>
        <v>#REF!</v>
      </c>
      <c r="I90" s="112" t="e">
        <f t="shared" ca="1" si="11"/>
        <v>#REF!</v>
      </c>
      <c r="J90" s="112">
        <f ca="1">SUM(OFFSET('2018研发费用 '!$H90,0,0,1,MONTH(封面!$G$13)))</f>
        <v>0</v>
      </c>
      <c r="K90" s="112">
        <f ca="1">SUM(OFFSET('2019预算研发费用 '!$H90,0,0,1,MONTH(封面!$G$13)))</f>
        <v>0</v>
      </c>
      <c r="L90" s="112" t="e">
        <f ca="1">SUM(OFFSET(#REF!,0,0,1,MONTH(封面!$G$13)))</f>
        <v>#REF!</v>
      </c>
      <c r="M90" s="112" t="e">
        <f t="shared" ca="1" si="12"/>
        <v>#REF!</v>
      </c>
      <c r="N90" s="112" t="e">
        <f t="shared" ca="1" si="13"/>
        <v>#REF!</v>
      </c>
      <c r="O90" s="97" t="e">
        <f>IF(#REF!="","",#REF!)</f>
        <v>#REF!</v>
      </c>
      <c r="P90" s="69"/>
      <c r="Q90" s="69"/>
      <c r="R90" s="69"/>
    </row>
    <row r="91" spans="1:18" s="15" customFormat="1" ht="17.25" customHeight="1">
      <c r="A91" s="226"/>
      <c r="B91" s="65" t="s">
        <v>203</v>
      </c>
      <c r="C91" s="48" t="s">
        <v>437</v>
      </c>
      <c r="D91" s="112">
        <f>'2019预算研发费用 '!T91</f>
        <v>0</v>
      </c>
      <c r="E91" s="112">
        <f ca="1">OFFSET('2018研发费用 '!$H91,0,MONTH(封面!$G$13)-1,)</f>
        <v>0</v>
      </c>
      <c r="F91" s="110">
        <f ca="1">OFFSET('2019预算研发费用 '!$H91,0,MONTH(封面!$G$13)-1,)</f>
        <v>0</v>
      </c>
      <c r="G91" s="110" t="e">
        <f ca="1">OFFSET(#REF!,0,MONTH(封面!$G$13)-1,)</f>
        <v>#REF!</v>
      </c>
      <c r="H91" s="112" t="e">
        <f t="shared" ca="1" si="10"/>
        <v>#REF!</v>
      </c>
      <c r="I91" s="112" t="e">
        <f t="shared" ca="1" si="11"/>
        <v>#REF!</v>
      </c>
      <c r="J91" s="112">
        <f ca="1">SUM(OFFSET('2018研发费用 '!$H91,0,0,1,MONTH(封面!$G$13)))</f>
        <v>0</v>
      </c>
      <c r="K91" s="112">
        <f ca="1">SUM(OFFSET('2019预算研发费用 '!$H91,0,0,1,MONTH(封面!$G$13)))</f>
        <v>0</v>
      </c>
      <c r="L91" s="112" t="e">
        <f ca="1">SUM(OFFSET(#REF!,0,0,1,MONTH(封面!$G$13)))</f>
        <v>#REF!</v>
      </c>
      <c r="M91" s="112" t="e">
        <f t="shared" ca="1" si="12"/>
        <v>#REF!</v>
      </c>
      <c r="N91" s="112" t="e">
        <f t="shared" ca="1" si="13"/>
        <v>#REF!</v>
      </c>
      <c r="O91" s="97" t="e">
        <f>IF(#REF!="","",#REF!)</f>
        <v>#REF!</v>
      </c>
      <c r="P91" s="69"/>
      <c r="Q91" s="69"/>
      <c r="R91" s="69"/>
    </row>
    <row r="92" spans="1:18" s="15" customFormat="1" ht="17.25" customHeight="1">
      <c r="A92" s="226"/>
      <c r="B92" s="65" t="s">
        <v>118</v>
      </c>
      <c r="C92" s="48" t="s">
        <v>16</v>
      </c>
      <c r="D92" s="112">
        <f>'2019预算研发费用 '!T92</f>
        <v>0</v>
      </c>
      <c r="E92" s="112">
        <f ca="1">OFFSET('2018研发费用 '!$H92,0,MONTH(封面!$G$13)-1,)</f>
        <v>0</v>
      </c>
      <c r="F92" s="110">
        <f ca="1">OFFSET('2019预算研发费用 '!$H92,0,MONTH(封面!$G$13)-1,)</f>
        <v>0</v>
      </c>
      <c r="G92" s="110" t="e">
        <f ca="1">OFFSET(#REF!,0,MONTH(封面!$G$13)-1,)</f>
        <v>#REF!</v>
      </c>
      <c r="H92" s="112" t="e">
        <f t="shared" ca="1" si="10"/>
        <v>#REF!</v>
      </c>
      <c r="I92" s="112" t="e">
        <f t="shared" ca="1" si="11"/>
        <v>#REF!</v>
      </c>
      <c r="J92" s="112">
        <f ca="1">SUM(OFFSET('2018研发费用 '!$H92,0,0,1,MONTH(封面!$G$13)))</f>
        <v>0</v>
      </c>
      <c r="K92" s="112">
        <f ca="1">SUM(OFFSET('2019预算研发费用 '!$H92,0,0,1,MONTH(封面!$G$13)))</f>
        <v>0</v>
      </c>
      <c r="L92" s="112" t="e">
        <f ca="1">SUM(OFFSET(#REF!,0,0,1,MONTH(封面!$G$13)))</f>
        <v>#REF!</v>
      </c>
      <c r="M92" s="112" t="e">
        <f t="shared" ca="1" si="12"/>
        <v>#REF!</v>
      </c>
      <c r="N92" s="112" t="e">
        <f t="shared" ca="1" si="13"/>
        <v>#REF!</v>
      </c>
      <c r="O92" s="97" t="e">
        <f>IF(#REF!="","",#REF!)</f>
        <v>#REF!</v>
      </c>
      <c r="P92" s="69"/>
      <c r="Q92" s="69"/>
      <c r="R92" s="69"/>
    </row>
    <row r="93" spans="1:18" s="31" customFormat="1" ht="15" customHeight="1">
      <c r="A93" s="227" t="s">
        <v>119</v>
      </c>
      <c r="B93" s="228"/>
      <c r="C93" s="229"/>
      <c r="D93" s="111">
        <f>SUM(D6:D92)</f>
        <v>0</v>
      </c>
      <c r="E93" s="111">
        <f ca="1">SUM(E6:E92)</f>
        <v>441824.97000000003</v>
      </c>
      <c r="F93" s="111">
        <f t="shared" ref="F93:N93" ca="1" si="14">SUM(F6:F92)</f>
        <v>0</v>
      </c>
      <c r="G93" s="111" t="e">
        <f t="shared" ca="1" si="14"/>
        <v>#REF!</v>
      </c>
      <c r="H93" s="111" t="e">
        <f t="shared" ca="1" si="14"/>
        <v>#REF!</v>
      </c>
      <c r="I93" s="111" t="e">
        <f t="shared" ca="1" si="14"/>
        <v>#REF!</v>
      </c>
      <c r="J93" s="111">
        <f t="shared" ca="1" si="14"/>
        <v>1491269.72</v>
      </c>
      <c r="K93" s="111">
        <f t="shared" ca="1" si="14"/>
        <v>0</v>
      </c>
      <c r="L93" s="126" t="e">
        <f t="shared" ca="1" si="14"/>
        <v>#REF!</v>
      </c>
      <c r="M93" s="111" t="e">
        <f t="shared" ca="1" si="14"/>
        <v>#REF!</v>
      </c>
      <c r="N93" s="111" t="e">
        <f t="shared" ca="1" si="14"/>
        <v>#REF!</v>
      </c>
      <c r="O93" s="97" t="e">
        <f>IF(#REF!="","",#REF!)</f>
        <v>#REF!</v>
      </c>
      <c r="P93" s="69"/>
      <c r="Q93" s="69"/>
      <c r="R93" s="69"/>
    </row>
    <row r="94" spans="1:18" s="32" customFormat="1" ht="15" customHeight="1">
      <c r="A94" s="222" t="s">
        <v>258</v>
      </c>
      <c r="B94" s="223"/>
      <c r="C94" s="224"/>
      <c r="D94" s="111"/>
      <c r="E94" s="112">
        <f ca="1">OFFSET('2018研发费用 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96" ca="1" si="15">G94-E94</f>
        <v>#REF!</v>
      </c>
      <c r="I94" s="112"/>
      <c r="J94" s="112">
        <f ca="1">SUM(OFFSET('2018研发费用 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96" ca="1" si="16">L94-J94</f>
        <v>#REF!</v>
      </c>
      <c r="N94" s="112"/>
      <c r="O94" s="97" t="e">
        <f>IF(#REF!="","",#REF!)</f>
        <v>#REF!</v>
      </c>
      <c r="P94" s="69"/>
      <c r="Q94" s="69"/>
      <c r="R94" s="69"/>
    </row>
    <row r="95" spans="1:18" s="32" customFormat="1" ht="15" customHeight="1">
      <c r="A95" s="222" t="s">
        <v>259</v>
      </c>
      <c r="B95" s="223"/>
      <c r="C95" s="224"/>
      <c r="D95" s="111"/>
      <c r="E95" s="112">
        <f ca="1">OFFSET('2018研发费用 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5"/>
        <v>#REF!</v>
      </c>
      <c r="I95" s="112"/>
      <c r="J95" s="112">
        <f ca="1">SUM(OFFSET('2018研发费用 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6"/>
        <v>#REF!</v>
      </c>
      <c r="N95" s="112"/>
      <c r="O95" s="97" t="e">
        <f>IF(#REF!="","",#REF!)</f>
        <v>#REF!</v>
      </c>
      <c r="P95" s="69"/>
      <c r="Q95" s="69"/>
      <c r="R95" s="69"/>
    </row>
    <row r="96" spans="1:18" s="32" customFormat="1" ht="15" customHeight="1">
      <c r="A96" s="181" t="s">
        <v>427</v>
      </c>
      <c r="B96" s="181"/>
      <c r="C96" s="181"/>
      <c r="D96" s="111"/>
      <c r="E96" s="112">
        <f ca="1">OFFSET('2018研发费用 '!$H96,0,MONTH(封面!$G$13)-1,)</f>
        <v>441824.97000000003</v>
      </c>
      <c r="F96" s="110"/>
      <c r="G96" s="110" t="e">
        <f ca="1">OFFSET(#REF!,0,MONTH(封面!$G$13)-1,)</f>
        <v>#REF!</v>
      </c>
      <c r="H96" s="112" t="e">
        <f t="shared" ca="1" si="15"/>
        <v>#REF!</v>
      </c>
      <c r="I96" s="112"/>
      <c r="J96" s="112">
        <f ca="1">SUM(OFFSET('2018研发费用 '!$H96,0,0,1,MONTH(封面!$G$13)))</f>
        <v>1491269.72</v>
      </c>
      <c r="K96" s="112"/>
      <c r="L96" s="112" t="e">
        <f ca="1">SUM(OFFSET(#REF!,0,0,1,MONTH(封面!$G$13)))</f>
        <v>#REF!</v>
      </c>
      <c r="M96" s="112" t="e">
        <f t="shared" ca="1" si="16"/>
        <v>#REF!</v>
      </c>
      <c r="N96" s="112"/>
      <c r="O96" s="97" t="e">
        <f>IF(#REF!="","",#REF!)</f>
        <v>#REF!</v>
      </c>
      <c r="P96" s="69"/>
      <c r="Q96" s="69"/>
      <c r="R96" s="69"/>
    </row>
    <row r="97" spans="3:16" s="31" customFormat="1" ht="12">
      <c r="C97" s="53"/>
      <c r="D97" s="53" t="s">
        <v>122</v>
      </c>
      <c r="E97" s="91">
        <f ca="1">E93-SUM(E94:E96)</f>
        <v>0</v>
      </c>
      <c r="F97" s="53"/>
      <c r="G97" s="91" t="e">
        <f ca="1">G93-SUM(G94:G96)</f>
        <v>#REF!</v>
      </c>
      <c r="H97" s="91" t="e">
        <f ca="1">H93-SUM(H94:H96)</f>
        <v>#REF!</v>
      </c>
      <c r="J97" s="91">
        <f ca="1">J93-SUM(J94:J96)</f>
        <v>0</v>
      </c>
      <c r="K97" s="54"/>
      <c r="L97" s="91" t="e">
        <f ca="1">L93-SUM(L94:L96)</f>
        <v>#REF!</v>
      </c>
      <c r="M97" s="91" t="e">
        <f ca="1">M93-SUM(M94:M96)</f>
        <v>#REF!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1" type="noConversion"/>
  <conditionalFormatting sqref="E98:L98">
    <cfRule type="cellIs" dxfId="3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99"/>
  <sheetViews>
    <sheetView workbookViewId="0">
      <pane xSplit="3" ySplit="5" topLeftCell="K87" activePane="bottomRight" state="frozen"/>
      <selection activeCell="I96" sqref="I96"/>
      <selection pane="topRight" activeCell="I96" sqref="I96"/>
      <selection pane="bottomLeft" activeCell="I96" sqref="I96"/>
      <selection pane="bottomRight" activeCell="K102" sqref="K102"/>
    </sheetView>
  </sheetViews>
  <sheetFormatPr defaultColWidth="9" defaultRowHeight="14.25" outlineLevelCol="1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8" width="12.75" style="158" hidden="1" customWidth="1" outlineLevel="1"/>
    <col min="9" max="10" width="11.375" style="158" hidden="1" customWidth="1" outlineLevel="1"/>
    <col min="11" max="11" width="11.375" style="158" bestFit="1" customWidth="1" collapsed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62" t="s">
        <v>494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131"/>
      <c r="P1" s="131" t="s">
        <v>468</v>
      </c>
    </row>
    <row r="2" spans="1:21" s="137" customFormat="1" ht="18" customHeight="1">
      <c r="A2" s="133" t="str">
        <f>'2020实际营业费用'!A2</f>
        <v>编制单位：九江天赐高新材料有限公司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'2020实际营业费用'!A3</f>
        <v>编制期间：2020年4月</v>
      </c>
      <c r="I3" s="138"/>
      <c r="L3" s="138" t="str">
        <f>'2020实际营业费用'!L3</f>
        <v>编制日期：2020年5月2日</v>
      </c>
      <c r="M3" s="138"/>
      <c r="N3" s="138"/>
      <c r="O3" s="139"/>
    </row>
    <row r="4" spans="1:21" s="140" customFormat="1" ht="14.25" customHeight="1">
      <c r="A4" s="251" t="s">
        <v>469</v>
      </c>
      <c r="B4" s="251" t="s">
        <v>484</v>
      </c>
      <c r="C4" s="252" t="s">
        <v>485</v>
      </c>
      <c r="D4" s="218" t="s">
        <v>501</v>
      </c>
      <c r="E4" s="219"/>
      <c r="F4" s="220" t="s">
        <v>505</v>
      </c>
      <c r="G4" s="220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486</v>
      </c>
      <c r="U4" s="248" t="s">
        <v>487</v>
      </c>
    </row>
    <row r="5" spans="1:21" s="142" customFormat="1">
      <c r="A5" s="251"/>
      <c r="B5" s="251"/>
      <c r="C5" s="252"/>
      <c r="D5" s="80" t="s">
        <v>506</v>
      </c>
      <c r="E5" s="80" t="s">
        <v>507</v>
      </c>
      <c r="F5" s="80" t="s">
        <v>506</v>
      </c>
      <c r="G5" s="80" t="s">
        <v>507</v>
      </c>
      <c r="H5" s="141" t="s">
        <v>488</v>
      </c>
      <c r="I5" s="141" t="s">
        <v>489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1" s="142" customFormat="1" ht="17.25" customHeight="1">
      <c r="A6" s="250" t="s">
        <v>490</v>
      </c>
      <c r="B6" s="241" t="s">
        <v>491</v>
      </c>
      <c r="C6" s="147" t="s">
        <v>428</v>
      </c>
      <c r="D6" s="143"/>
      <c r="E6" s="143"/>
      <c r="F6" s="143"/>
      <c r="G6" s="143"/>
      <c r="H6" s="144">
        <v>1111717.3499999992</v>
      </c>
      <c r="I6" s="144">
        <v>1219761.7600000033</v>
      </c>
      <c r="J6" s="144">
        <v>1243627.8299999991</v>
      </c>
      <c r="K6" s="144">
        <v>1638052.5999999999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5213159.540000001</v>
      </c>
      <c r="U6" s="146"/>
    </row>
    <row r="7" spans="1:21" s="142" customFormat="1" ht="17.25" customHeight="1">
      <c r="A7" s="250"/>
      <c r="B7" s="241"/>
      <c r="C7" s="143" t="s">
        <v>429</v>
      </c>
      <c r="D7" s="143"/>
      <c r="E7" s="143"/>
      <c r="F7" s="143"/>
      <c r="G7" s="143"/>
      <c r="H7" s="144">
        <v>1312117.1599999999</v>
      </c>
      <c r="I7" s="144">
        <v>291949.33000000037</v>
      </c>
      <c r="J7" s="144">
        <v>287874</v>
      </c>
      <c r="K7" s="144">
        <v>220221.49999999994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2112161.9900000002</v>
      </c>
      <c r="U7" s="146"/>
    </row>
    <row r="8" spans="1:21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144">
        <v>0</v>
      </c>
      <c r="I8" s="144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0</v>
      </c>
      <c r="U8" s="146"/>
    </row>
    <row r="9" spans="1:21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50"/>
      <c r="B10" s="241" t="s">
        <v>152</v>
      </c>
      <c r="C10" s="143" t="s">
        <v>8</v>
      </c>
      <c r="D10" s="143"/>
      <c r="E10" s="143"/>
      <c r="F10" s="143"/>
      <c r="G10" s="143"/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50"/>
      <c r="B11" s="241"/>
      <c r="C11" s="143" t="s">
        <v>9</v>
      </c>
      <c r="D11" s="143"/>
      <c r="E11" s="143"/>
      <c r="F11" s="143"/>
      <c r="G11" s="143"/>
      <c r="H11" s="144">
        <v>0</v>
      </c>
      <c r="I11" s="144">
        <v>0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0</v>
      </c>
      <c r="U11" s="146"/>
    </row>
    <row r="12" spans="1:21" s="142" customFormat="1" ht="17.25" customHeight="1">
      <c r="A12" s="250"/>
      <c r="B12" s="241"/>
      <c r="C12" s="147" t="s">
        <v>10</v>
      </c>
      <c r="D12" s="143"/>
      <c r="E12" s="143"/>
      <c r="F12" s="143"/>
      <c r="G12" s="143"/>
      <c r="H12" s="144">
        <v>0</v>
      </c>
      <c r="I12" s="144">
        <v>0</v>
      </c>
      <c r="J12" s="144">
        <v>18100.01999999999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18100.01999999999</v>
      </c>
      <c r="U12" s="146"/>
    </row>
    <row r="13" spans="1:21" s="142" customFormat="1" ht="17.25" customHeight="1">
      <c r="A13" s="250"/>
      <c r="B13" s="241"/>
      <c r="C13" s="143" t="s">
        <v>11</v>
      </c>
      <c r="D13" s="143"/>
      <c r="E13" s="143"/>
      <c r="F13" s="143"/>
      <c r="G13" s="143"/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50"/>
      <c r="B14" s="241"/>
      <c r="C14" s="143" t="s">
        <v>12</v>
      </c>
      <c r="D14" s="143"/>
      <c r="E14" s="143"/>
      <c r="F14" s="143"/>
      <c r="G14" s="143"/>
      <c r="H14" s="144">
        <v>0</v>
      </c>
      <c r="I14" s="144">
        <v>900</v>
      </c>
      <c r="J14" s="144">
        <v>700.00000000000034</v>
      </c>
      <c r="K14" s="144">
        <v>3050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4650</v>
      </c>
      <c r="U14" s="146"/>
    </row>
    <row r="15" spans="1:21" s="142" customFormat="1" ht="17.25" customHeight="1">
      <c r="A15" s="250"/>
      <c r="B15" s="241"/>
      <c r="C15" s="143" t="s">
        <v>13</v>
      </c>
      <c r="D15" s="143"/>
      <c r="E15" s="143"/>
      <c r="F15" s="143"/>
      <c r="G15" s="143"/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50"/>
      <c r="B16" s="241"/>
      <c r="C16" s="143" t="s">
        <v>14</v>
      </c>
      <c r="D16" s="143"/>
      <c r="E16" s="143"/>
      <c r="F16" s="143"/>
      <c r="G16" s="143"/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1"/>
      <c r="C17" s="143" t="s">
        <v>15</v>
      </c>
      <c r="D17" s="143"/>
      <c r="E17" s="143"/>
      <c r="F17" s="143"/>
      <c r="G17" s="143"/>
      <c r="H17" s="144">
        <v>0</v>
      </c>
      <c r="I17" s="144">
        <v>0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50"/>
      <c r="B18" s="241"/>
      <c r="C18" s="143" t="s">
        <v>430</v>
      </c>
      <c r="D18" s="143"/>
      <c r="E18" s="143"/>
      <c r="F18" s="143"/>
      <c r="G18" s="143"/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0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144">
        <v>52899.999999999869</v>
      </c>
      <c r="I19" s="144">
        <v>53415.999999999971</v>
      </c>
      <c r="J19" s="144">
        <v>54963.999999999905</v>
      </c>
      <c r="K19" s="144">
        <v>91769.000000000015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253048.99999999977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>SUM(I20:S20)</f>
        <v>0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144">
        <v>0</v>
      </c>
      <c r="I21" s="144">
        <v>17239.809999999998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17239.809999999998</v>
      </c>
      <c r="U21" s="146"/>
    </row>
    <row r="22" spans="1:21" s="142" customFormat="1" ht="17.25" customHeight="1">
      <c r="A22" s="250"/>
      <c r="B22" s="241" t="s">
        <v>21</v>
      </c>
      <c r="C22" s="143" t="s">
        <v>22</v>
      </c>
      <c r="D22" s="143"/>
      <c r="E22" s="143"/>
      <c r="F22" s="143"/>
      <c r="G22" s="143"/>
      <c r="H22" s="144">
        <v>74129.929999999978</v>
      </c>
      <c r="I22" s="144">
        <v>73918.139999999898</v>
      </c>
      <c r="J22" s="144">
        <v>-71762.97999999988</v>
      </c>
      <c r="K22" s="144">
        <v>43403.360000000001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119688.45000000001</v>
      </c>
      <c r="U22" s="146"/>
    </row>
    <row r="23" spans="1:21" s="142" customFormat="1" ht="17.25" customHeight="1">
      <c r="A23" s="250"/>
      <c r="B23" s="241"/>
      <c r="C23" s="143" t="s">
        <v>23</v>
      </c>
      <c r="D23" s="143"/>
      <c r="E23" s="143"/>
      <c r="F23" s="143"/>
      <c r="G23" s="143"/>
      <c r="H23" s="144">
        <v>1453.1400000000017</v>
      </c>
      <c r="I23" s="144">
        <v>1442.8100000000024</v>
      </c>
      <c r="J23" s="144">
        <v>-1375.4500000000028</v>
      </c>
      <c r="K23" s="144">
        <v>-1176.3800000000001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344.12000000000148</v>
      </c>
      <c r="U23" s="146"/>
    </row>
    <row r="24" spans="1:21" s="142" customFormat="1" ht="17.25" customHeight="1">
      <c r="A24" s="250"/>
      <c r="B24" s="241"/>
      <c r="C24" s="143" t="s">
        <v>24</v>
      </c>
      <c r="D24" s="143"/>
      <c r="E24" s="143"/>
      <c r="F24" s="143"/>
      <c r="G24" s="143"/>
      <c r="H24" s="144">
        <v>2179.859999999996</v>
      </c>
      <c r="I24" s="144">
        <v>2164.7399999999961</v>
      </c>
      <c r="J24" s="144">
        <v>-2110.859999999996</v>
      </c>
      <c r="K24" s="144">
        <v>1760.2599999999995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3993.9999999999955</v>
      </c>
      <c r="U24" s="146"/>
    </row>
    <row r="25" spans="1:21" s="142" customFormat="1" ht="17.25" customHeight="1">
      <c r="A25" s="250"/>
      <c r="B25" s="241"/>
      <c r="C25" s="143" t="s">
        <v>25</v>
      </c>
      <c r="D25" s="143"/>
      <c r="E25" s="143"/>
      <c r="F25" s="143"/>
      <c r="G25" s="143"/>
      <c r="H25" s="144">
        <v>44301.879999999968</v>
      </c>
      <c r="I25" s="144">
        <v>44301.919999999896</v>
      </c>
      <c r="J25" s="144">
        <v>18504.289999999997</v>
      </c>
      <c r="K25" s="144">
        <v>6005.9699999999975</v>
      </c>
      <c r="L25" s="144"/>
      <c r="M25" s="144"/>
      <c r="N25" s="144"/>
      <c r="O25" s="144"/>
      <c r="P25" s="144"/>
      <c r="Q25" s="144"/>
      <c r="R25" s="144"/>
      <c r="S25" s="144"/>
      <c r="T25" s="145"/>
      <c r="U25" s="146"/>
    </row>
    <row r="26" spans="1:21" s="142" customFormat="1" ht="17.25" customHeight="1">
      <c r="A26" s="250"/>
      <c r="B26" s="241"/>
      <c r="C26" s="143" t="s">
        <v>26</v>
      </c>
      <c r="D26" s="143"/>
      <c r="E26" s="143"/>
      <c r="F26" s="143"/>
      <c r="G26" s="143"/>
      <c r="H26" s="144">
        <v>5784.7499999999973</v>
      </c>
      <c r="I26" s="144">
        <v>5784.8499999999958</v>
      </c>
      <c r="J26" s="144">
        <v>5859.2499999999882</v>
      </c>
      <c r="K26" s="144">
        <v>373.01999999999987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>SUM(C26:S26)</f>
        <v>17801.869999999981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53" t="s">
        <v>511</v>
      </c>
      <c r="B28" s="241" t="s">
        <v>512</v>
      </c>
      <c r="C28" s="143" t="s">
        <v>30</v>
      </c>
      <c r="D28" s="143"/>
      <c r="E28" s="143"/>
      <c r="F28" s="143"/>
      <c r="G28" s="143"/>
      <c r="H28" s="144">
        <v>0</v>
      </c>
      <c r="I28" s="144">
        <v>342</v>
      </c>
      <c r="J28" s="144">
        <v>0</v>
      </c>
      <c r="K28" s="144">
        <v>150.82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492.82</v>
      </c>
      <c r="U28" s="146"/>
    </row>
    <row r="29" spans="1:21" s="142" customFormat="1" ht="17.25" customHeight="1">
      <c r="A29" s="253"/>
      <c r="B29" s="241"/>
      <c r="C29" s="143" t="s">
        <v>31</v>
      </c>
      <c r="D29" s="143"/>
      <c r="E29" s="143"/>
      <c r="F29" s="143"/>
      <c r="G29" s="143"/>
      <c r="H29" s="144">
        <v>0</v>
      </c>
      <c r="I29" s="144">
        <v>466.7</v>
      </c>
      <c r="J29" s="144">
        <v>739.34999999999991</v>
      </c>
      <c r="K29" s="144">
        <v>1598.5700000000002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2804.62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144">
        <v>0</v>
      </c>
      <c r="I30" s="144">
        <v>0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0</v>
      </c>
      <c r="U30" s="146"/>
    </row>
    <row r="31" spans="1:21" s="142" customFormat="1" ht="17.25" customHeight="1">
      <c r="A31" s="253"/>
      <c r="B31" s="241" t="s">
        <v>514</v>
      </c>
      <c r="C31" s="143" t="s">
        <v>34</v>
      </c>
      <c r="D31" s="143"/>
      <c r="E31" s="143"/>
      <c r="F31" s="143"/>
      <c r="G31" s="143"/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53"/>
      <c r="B32" s="241"/>
      <c r="C32" s="143" t="s">
        <v>35</v>
      </c>
      <c r="D32" s="143"/>
      <c r="E32" s="143"/>
      <c r="F32" s="143"/>
      <c r="G32" s="143"/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53"/>
      <c r="B33" s="241"/>
      <c r="C33" s="143" t="s">
        <v>36</v>
      </c>
      <c r="D33" s="143"/>
      <c r="E33" s="143"/>
      <c r="F33" s="143"/>
      <c r="G33" s="143"/>
      <c r="H33" s="144">
        <v>268</v>
      </c>
      <c r="I33" s="144">
        <v>965</v>
      </c>
      <c r="J33" s="144">
        <v>552.27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1785.27</v>
      </c>
      <c r="U33" s="146"/>
    </row>
    <row r="34" spans="1:21" s="142" customFormat="1" ht="17.25" customHeight="1">
      <c r="A34" s="253"/>
      <c r="B34" s="241" t="s">
        <v>515</v>
      </c>
      <c r="C34" s="148" t="s">
        <v>38</v>
      </c>
      <c r="D34" s="149"/>
      <c r="E34" s="149"/>
      <c r="F34" s="149"/>
      <c r="G34" s="149"/>
      <c r="H34" s="144">
        <v>22252.52</v>
      </c>
      <c r="I34" s="144">
        <v>17679.770000000011</v>
      </c>
      <c r="J34" s="144">
        <v>5954.43</v>
      </c>
      <c r="K34" s="144">
        <v>15098.58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60985.30000000001</v>
      </c>
      <c r="U34" s="146"/>
    </row>
    <row r="35" spans="1:21" s="142" customFormat="1" ht="17.25" customHeight="1">
      <c r="A35" s="253"/>
      <c r="B35" s="241"/>
      <c r="C35" s="149" t="s">
        <v>39</v>
      </c>
      <c r="D35" s="149"/>
      <c r="E35" s="149"/>
      <c r="F35" s="149"/>
      <c r="G35" s="149"/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144">
        <v>0</v>
      </c>
      <c r="I36" s="144">
        <v>1030</v>
      </c>
      <c r="J36" s="144">
        <v>2471.5299999999997</v>
      </c>
      <c r="K36" s="144">
        <v>3240.96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6742.49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144">
        <v>18993.55</v>
      </c>
      <c r="I37" s="144">
        <v>-41000</v>
      </c>
      <c r="J37" s="144">
        <v>7795</v>
      </c>
      <c r="K37" s="144">
        <v>8546.5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-5664.9500000000007</v>
      </c>
      <c r="U37" s="146"/>
    </row>
    <row r="38" spans="1:21" s="142" customFormat="1" ht="17.25" customHeight="1">
      <c r="A38" s="253"/>
      <c r="B38" s="241" t="s">
        <v>518</v>
      </c>
      <c r="C38" s="143" t="s">
        <v>43</v>
      </c>
      <c r="D38" s="143"/>
      <c r="E38" s="143"/>
      <c r="F38" s="143"/>
      <c r="G38" s="143"/>
      <c r="H38" s="144">
        <v>0</v>
      </c>
      <c r="I38" s="144">
        <v>10000</v>
      </c>
      <c r="J38" s="144">
        <v>0</v>
      </c>
      <c r="K38" s="144">
        <v>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10000</v>
      </c>
      <c r="U38" s="146"/>
    </row>
    <row r="39" spans="1:21" s="142" customFormat="1" ht="17.25" customHeight="1">
      <c r="A39" s="253"/>
      <c r="B39" s="241"/>
      <c r="C39" s="143" t="s">
        <v>44</v>
      </c>
      <c r="D39" s="143"/>
      <c r="E39" s="143"/>
      <c r="F39" s="143"/>
      <c r="G39" s="143"/>
      <c r="H39" s="144">
        <v>0</v>
      </c>
      <c r="I39" s="144">
        <v>0</v>
      </c>
      <c r="J39" s="144">
        <v>0</v>
      </c>
      <c r="K39" s="144">
        <v>-3899.04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-3899.04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144">
        <v>0</v>
      </c>
      <c r="I40" s="144">
        <v>0</v>
      </c>
      <c r="J40" s="144">
        <v>0</v>
      </c>
      <c r="K40" s="144">
        <v>0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42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144">
        <v>1430</v>
      </c>
      <c r="I41" s="144">
        <v>0</v>
      </c>
      <c r="J41" s="144">
        <v>24.72</v>
      </c>
      <c r="K41" s="144">
        <v>20165.590000000004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21620.310000000005</v>
      </c>
      <c r="U41" s="146"/>
    </row>
    <row r="42" spans="1:21" s="142" customFormat="1" ht="17.25" customHeight="1">
      <c r="A42" s="242"/>
      <c r="B42" s="168" t="s">
        <v>522</v>
      </c>
      <c r="C42" s="150" t="s">
        <v>432</v>
      </c>
      <c r="D42" s="153"/>
      <c r="E42" s="153"/>
      <c r="F42" s="153"/>
      <c r="G42" s="153"/>
      <c r="H42" s="144">
        <v>661.86</v>
      </c>
      <c r="I42" s="144">
        <v>953.62</v>
      </c>
      <c r="J42" s="144">
        <v>6227.71</v>
      </c>
      <c r="K42" s="144">
        <v>0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7843.1900000000005</v>
      </c>
      <c r="U42" s="146"/>
    </row>
    <row r="43" spans="1:21" s="142" customFormat="1" ht="17.25" customHeight="1">
      <c r="A43" s="242"/>
      <c r="B43" s="168" t="s">
        <v>523</v>
      </c>
      <c r="C43" s="150" t="s">
        <v>48</v>
      </c>
      <c r="D43" s="153"/>
      <c r="E43" s="153"/>
      <c r="F43" s="153"/>
      <c r="G43" s="153"/>
      <c r="H43" s="144">
        <v>0</v>
      </c>
      <c r="I43" s="144">
        <v>0</v>
      </c>
      <c r="J43" s="144">
        <v>0</v>
      </c>
      <c r="K43" s="144">
        <v>0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42"/>
      <c r="B44" s="241" t="s">
        <v>524</v>
      </c>
      <c r="C44" s="150" t="s">
        <v>50</v>
      </c>
      <c r="D44" s="153"/>
      <c r="E44" s="153"/>
      <c r="F44" s="153"/>
      <c r="G44" s="153"/>
      <c r="H44" s="144">
        <v>0</v>
      </c>
      <c r="I44" s="144">
        <v>0</v>
      </c>
      <c r="J44" s="144">
        <v>0</v>
      </c>
      <c r="K44" s="144">
        <v>0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42"/>
      <c r="B45" s="241"/>
      <c r="C45" s="150" t="s">
        <v>433</v>
      </c>
      <c r="D45" s="153"/>
      <c r="E45" s="153"/>
      <c r="F45" s="153"/>
      <c r="G45" s="153"/>
      <c r="H45" s="144">
        <v>0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42"/>
      <c r="B46" s="168" t="s">
        <v>525</v>
      </c>
      <c r="C46" s="150" t="s">
        <v>52</v>
      </c>
      <c r="D46" s="153"/>
      <c r="E46" s="153"/>
      <c r="F46" s="153"/>
      <c r="G46" s="153"/>
      <c r="H46" s="144">
        <v>453075.36999999988</v>
      </c>
      <c r="I46" s="144">
        <v>452038.16000000003</v>
      </c>
      <c r="J46" s="144">
        <v>452507.09000000008</v>
      </c>
      <c r="K46" s="144">
        <v>277367.94999999978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1634988.5699999998</v>
      </c>
      <c r="U46" s="146"/>
    </row>
    <row r="47" spans="1:21" s="142" customFormat="1" ht="17.25" customHeight="1">
      <c r="A47" s="242"/>
      <c r="B47" s="168" t="s">
        <v>526</v>
      </c>
      <c r="C47" s="150" t="s">
        <v>53</v>
      </c>
      <c r="D47" s="153"/>
      <c r="E47" s="153"/>
      <c r="F47" s="153"/>
      <c r="G47" s="153"/>
      <c r="H47" s="144">
        <v>0</v>
      </c>
      <c r="I47" s="144">
        <v>0</v>
      </c>
      <c r="J47" s="144">
        <v>74425.97</v>
      </c>
      <c r="K47" s="144">
        <v>0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74425.97</v>
      </c>
      <c r="U47" s="146"/>
    </row>
    <row r="48" spans="1:21" s="142" customFormat="1" ht="17.25" customHeight="1">
      <c r="A48" s="242"/>
      <c r="B48" s="168" t="s">
        <v>527</v>
      </c>
      <c r="C48" s="153" t="s">
        <v>55</v>
      </c>
      <c r="D48" s="153"/>
      <c r="E48" s="153"/>
      <c r="F48" s="153"/>
      <c r="G48" s="153"/>
      <c r="H48" s="144">
        <v>32000</v>
      </c>
      <c r="I48" s="144">
        <v>32000</v>
      </c>
      <c r="J48" s="144">
        <v>58400</v>
      </c>
      <c r="K48" s="144">
        <v>0</v>
      </c>
      <c r="L48" s="144"/>
      <c r="M48" s="144"/>
      <c r="N48" s="144"/>
      <c r="O48" s="144"/>
      <c r="P48" s="144"/>
      <c r="Q48" s="144"/>
      <c r="R48" s="144"/>
      <c r="S48" s="144"/>
      <c r="T48" s="145"/>
      <c r="U48" s="146"/>
    </row>
    <row r="49" spans="1:21" s="142" customFormat="1" ht="17.25" customHeight="1">
      <c r="A49" s="255" t="s">
        <v>528</v>
      </c>
      <c r="B49" s="244" t="s">
        <v>529</v>
      </c>
      <c r="C49" s="152" t="s">
        <v>56</v>
      </c>
      <c r="D49" s="164"/>
      <c r="E49" s="164"/>
      <c r="F49" s="164"/>
      <c r="G49" s="164"/>
      <c r="H49" s="144">
        <v>30888.670000000002</v>
      </c>
      <c r="I49" s="144">
        <v>522377.88999999996</v>
      </c>
      <c r="J49" s="144">
        <v>1752005.4500000002</v>
      </c>
      <c r="K49" s="144">
        <v>5425780.9800000014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7731052.9900000021</v>
      </c>
      <c r="U49" s="146"/>
    </row>
    <row r="50" spans="1:21" s="142" customFormat="1" ht="17.25" customHeight="1">
      <c r="A50" s="255"/>
      <c r="B50" s="244"/>
      <c r="C50" s="150" t="s">
        <v>57</v>
      </c>
      <c r="D50" s="153"/>
      <c r="E50" s="153"/>
      <c r="F50" s="153"/>
      <c r="G50" s="153"/>
      <c r="H50" s="144">
        <v>30072.400000000001</v>
      </c>
      <c r="I50" s="144">
        <v>-29876.400000000001</v>
      </c>
      <c r="J50" s="144">
        <v>0</v>
      </c>
      <c r="K50" s="144">
        <v>0</v>
      </c>
      <c r="L50" s="144"/>
      <c r="M50" s="144"/>
      <c r="N50" s="144"/>
      <c r="O50" s="144"/>
      <c r="P50" s="144"/>
      <c r="Q50" s="144"/>
      <c r="R50" s="144"/>
      <c r="S50" s="144"/>
      <c r="T50" s="145"/>
      <c r="U50" s="146"/>
    </row>
    <row r="51" spans="1:21" s="142" customFormat="1" ht="17.25" customHeight="1">
      <c r="A51" s="255"/>
      <c r="B51" s="244"/>
      <c r="C51" s="153" t="s">
        <v>434</v>
      </c>
      <c r="D51" s="153"/>
      <c r="E51" s="153"/>
      <c r="F51" s="153"/>
      <c r="G51" s="153"/>
      <c r="H51" s="144">
        <v>0</v>
      </c>
      <c r="I51" s="144">
        <v>0</v>
      </c>
      <c r="J51" s="144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55"/>
      <c r="B52" s="241" t="s">
        <v>530</v>
      </c>
      <c r="C52" s="150" t="s">
        <v>59</v>
      </c>
      <c r="D52" s="153"/>
      <c r="E52" s="153"/>
      <c r="F52" s="153"/>
      <c r="G52" s="153"/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55"/>
      <c r="B53" s="241"/>
      <c r="C53" s="151" t="s">
        <v>60</v>
      </c>
      <c r="D53" s="153"/>
      <c r="E53" s="153"/>
      <c r="F53" s="153"/>
      <c r="G53" s="153"/>
      <c r="H53" s="144">
        <v>1792.46</v>
      </c>
      <c r="I53" s="144">
        <v>2830.1800000000003</v>
      </c>
      <c r="J53" s="144">
        <v>7186.5</v>
      </c>
      <c r="K53" s="144">
        <v>0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11809.14</v>
      </c>
      <c r="U53" s="146"/>
    </row>
    <row r="54" spans="1:21" s="142" customFormat="1" ht="17.25" customHeight="1">
      <c r="A54" s="255"/>
      <c r="B54" s="241"/>
      <c r="C54" s="150" t="s">
        <v>435</v>
      </c>
      <c r="D54" s="153"/>
      <c r="E54" s="153"/>
      <c r="F54" s="153"/>
      <c r="G54" s="153"/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55"/>
      <c r="B55" s="170" t="s">
        <v>531</v>
      </c>
      <c r="C55" s="150" t="s">
        <v>62</v>
      </c>
      <c r="D55" s="153"/>
      <c r="E55" s="153"/>
      <c r="F55" s="153"/>
      <c r="G55" s="153"/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55"/>
      <c r="B56" s="170" t="s">
        <v>532</v>
      </c>
      <c r="C56" s="153" t="s">
        <v>63</v>
      </c>
      <c r="D56" s="153"/>
      <c r="E56" s="153"/>
      <c r="F56" s="153"/>
      <c r="G56" s="153"/>
      <c r="H56" s="144">
        <v>-1095</v>
      </c>
      <c r="I56" s="144">
        <v>23570.760000000002</v>
      </c>
      <c r="J56" s="144">
        <v>36745.56</v>
      </c>
      <c r="K56" s="144">
        <v>6580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65801.320000000007</v>
      </c>
      <c r="U56" s="146"/>
    </row>
    <row r="57" spans="1:21" s="142" customFormat="1" ht="17.25" customHeight="1">
      <c r="A57" s="256" t="s">
        <v>533</v>
      </c>
      <c r="B57" s="168" t="s">
        <v>534</v>
      </c>
      <c r="C57" s="150" t="s">
        <v>66</v>
      </c>
      <c r="D57" s="153"/>
      <c r="E57" s="153"/>
      <c r="F57" s="153"/>
      <c r="G57" s="153"/>
      <c r="H57" s="144">
        <v>0</v>
      </c>
      <c r="I57" s="144">
        <v>0</v>
      </c>
      <c r="J57" s="144">
        <v>0</v>
      </c>
      <c r="K57" s="144">
        <v>0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56"/>
      <c r="B58" s="170" t="s">
        <v>535</v>
      </c>
      <c r="C58" s="150" t="s">
        <v>67</v>
      </c>
      <c r="D58" s="153"/>
      <c r="E58" s="153"/>
      <c r="F58" s="153"/>
      <c r="G58" s="153"/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56"/>
      <c r="B59" s="244" t="s">
        <v>536</v>
      </c>
      <c r="C59" s="151" t="s">
        <v>68</v>
      </c>
      <c r="D59" s="153"/>
      <c r="E59" s="153"/>
      <c r="F59" s="153"/>
      <c r="G59" s="153"/>
      <c r="H59" s="144">
        <v>0</v>
      </c>
      <c r="I59" s="144">
        <v>0</v>
      </c>
      <c r="J59" s="144">
        <v>0</v>
      </c>
      <c r="K59" s="144">
        <v>0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56"/>
      <c r="B60" s="244"/>
      <c r="C60" s="150" t="s">
        <v>436</v>
      </c>
      <c r="D60" s="153"/>
      <c r="E60" s="153"/>
      <c r="F60" s="153"/>
      <c r="G60" s="153"/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56"/>
      <c r="B61" s="170" t="s">
        <v>537</v>
      </c>
      <c r="C61" s="150" t="s">
        <v>69</v>
      </c>
      <c r="D61" s="153"/>
      <c r="E61" s="153"/>
      <c r="F61" s="153"/>
      <c r="G61" s="153"/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56"/>
      <c r="B62" s="168" t="s">
        <v>538</v>
      </c>
      <c r="C62" s="150" t="s">
        <v>71</v>
      </c>
      <c r="D62" s="153"/>
      <c r="E62" s="153"/>
      <c r="F62" s="153"/>
      <c r="G62" s="153"/>
      <c r="H62" s="144">
        <v>0</v>
      </c>
      <c r="I62" s="144">
        <v>0</v>
      </c>
      <c r="J62" s="144">
        <v>0</v>
      </c>
      <c r="K62" s="144">
        <v>0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57" t="s">
        <v>539</v>
      </c>
      <c r="B63" s="169" t="s">
        <v>540</v>
      </c>
      <c r="C63" s="150" t="s">
        <v>74</v>
      </c>
      <c r="D63" s="153"/>
      <c r="E63" s="153"/>
      <c r="F63" s="153"/>
      <c r="G63" s="153"/>
      <c r="H63" s="144">
        <v>0</v>
      </c>
      <c r="I63" s="144">
        <v>0</v>
      </c>
      <c r="J63" s="144">
        <v>94.02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94.02</v>
      </c>
      <c r="U63" s="146"/>
    </row>
    <row r="64" spans="1:21" s="142" customFormat="1" ht="17.25" customHeight="1">
      <c r="A64" s="257"/>
      <c r="B64" s="169" t="s">
        <v>541</v>
      </c>
      <c r="C64" s="150" t="s">
        <v>75</v>
      </c>
      <c r="D64" s="153"/>
      <c r="E64" s="153"/>
      <c r="F64" s="153"/>
      <c r="G64" s="153"/>
      <c r="H64" s="144">
        <v>0</v>
      </c>
      <c r="I64" s="144">
        <v>0</v>
      </c>
      <c r="J64" s="144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57"/>
      <c r="B65" s="169" t="s">
        <v>542</v>
      </c>
      <c r="C65" s="150" t="s">
        <v>76</v>
      </c>
      <c r="D65" s="153"/>
      <c r="E65" s="153"/>
      <c r="F65" s="153"/>
      <c r="G65" s="153"/>
      <c r="H65" s="144">
        <v>66594.739999999991</v>
      </c>
      <c r="I65" s="144">
        <v>39704.1</v>
      </c>
      <c r="J65" s="144">
        <v>62023.740000000005</v>
      </c>
      <c r="K65" s="144">
        <v>17519.669999999991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185842.25</v>
      </c>
      <c r="U65" s="146"/>
    </row>
    <row r="66" spans="1:21" s="142" customFormat="1" ht="17.25" customHeight="1">
      <c r="A66" s="257"/>
      <c r="B66" s="169" t="s">
        <v>543</v>
      </c>
      <c r="C66" s="153" t="s">
        <v>78</v>
      </c>
      <c r="D66" s="153"/>
      <c r="E66" s="153"/>
      <c r="F66" s="153"/>
      <c r="G66" s="153"/>
      <c r="H66" s="144">
        <v>0</v>
      </c>
      <c r="I66" s="144">
        <v>0</v>
      </c>
      <c r="J66" s="144">
        <v>0</v>
      </c>
      <c r="K66" s="144">
        <v>0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57"/>
      <c r="B67" s="169" t="s">
        <v>544</v>
      </c>
      <c r="C67" s="153" t="s">
        <v>79</v>
      </c>
      <c r="D67" s="153"/>
      <c r="E67" s="153"/>
      <c r="F67" s="153"/>
      <c r="G67" s="153"/>
      <c r="H67" s="144">
        <v>9949.2699999999986</v>
      </c>
      <c r="I67" s="144">
        <v>5771.62</v>
      </c>
      <c r="J67" s="144">
        <v>11827.89</v>
      </c>
      <c r="K67" s="144">
        <v>0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27548.78</v>
      </c>
      <c r="U67" s="146"/>
    </row>
    <row r="68" spans="1:21" s="142" customFormat="1" ht="17.25" customHeight="1">
      <c r="A68" s="257"/>
      <c r="B68" s="244" t="s">
        <v>545</v>
      </c>
      <c r="C68" s="150" t="s">
        <v>81</v>
      </c>
      <c r="D68" s="153"/>
      <c r="E68" s="153"/>
      <c r="F68" s="153"/>
      <c r="G68" s="153"/>
      <c r="H68" s="144">
        <v>0</v>
      </c>
      <c r="I68" s="144">
        <v>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57"/>
      <c r="B69" s="244"/>
      <c r="C69" s="150" t="s">
        <v>82</v>
      </c>
      <c r="D69" s="153"/>
      <c r="E69" s="153"/>
      <c r="F69" s="153"/>
      <c r="G69" s="153"/>
      <c r="H69" s="144">
        <v>0</v>
      </c>
      <c r="I69" s="144">
        <v>0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57"/>
      <c r="B70" s="170" t="s">
        <v>546</v>
      </c>
      <c r="C70" s="150" t="s">
        <v>84</v>
      </c>
      <c r="D70" s="153"/>
      <c r="E70" s="153"/>
      <c r="F70" s="153"/>
      <c r="G70" s="153"/>
      <c r="H70" s="144">
        <v>0</v>
      </c>
      <c r="I70" s="144">
        <v>328.3</v>
      </c>
      <c r="J70" s="144">
        <v>835.56000000000017</v>
      </c>
      <c r="K70" s="144">
        <v>638.54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1802.4</v>
      </c>
      <c r="U70" s="146"/>
    </row>
    <row r="71" spans="1:21" s="142" customFormat="1" ht="17.25" customHeight="1">
      <c r="A71" s="257"/>
      <c r="B71" s="170" t="s">
        <v>547</v>
      </c>
      <c r="C71" s="153" t="s">
        <v>85</v>
      </c>
      <c r="D71" s="153"/>
      <c r="E71" s="153"/>
      <c r="F71" s="153"/>
      <c r="G71" s="153"/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8" si="1">SUM(H71:S71)</f>
        <v>0</v>
      </c>
      <c r="U71" s="146"/>
    </row>
    <row r="72" spans="1:21" s="142" customFormat="1" ht="17.25" customHeight="1">
      <c r="A72" s="257"/>
      <c r="B72" s="170" t="s">
        <v>548</v>
      </c>
      <c r="C72" s="150" t="s">
        <v>86</v>
      </c>
      <c r="D72" s="153"/>
      <c r="E72" s="153"/>
      <c r="F72" s="153"/>
      <c r="G72" s="153"/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57"/>
      <c r="B73" s="244" t="s">
        <v>549</v>
      </c>
      <c r="C73" s="150" t="s">
        <v>88</v>
      </c>
      <c r="D73" s="153"/>
      <c r="E73" s="153"/>
      <c r="F73" s="153"/>
      <c r="G73" s="153"/>
      <c r="H73" s="144">
        <v>0</v>
      </c>
      <c r="I73" s="144">
        <v>0</v>
      </c>
      <c r="J73" s="144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57"/>
      <c r="B74" s="244"/>
      <c r="C74" s="153" t="s">
        <v>89</v>
      </c>
      <c r="D74" s="153"/>
      <c r="E74" s="153"/>
      <c r="F74" s="153"/>
      <c r="G74" s="153"/>
      <c r="H74" s="144">
        <v>0</v>
      </c>
      <c r="I74" s="144">
        <v>0</v>
      </c>
      <c r="J74" s="144">
        <v>0</v>
      </c>
      <c r="K74" s="144">
        <v>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57"/>
      <c r="B75" s="170" t="s">
        <v>550</v>
      </c>
      <c r="C75" s="150" t="s">
        <v>91</v>
      </c>
      <c r="D75" s="153"/>
      <c r="E75" s="153"/>
      <c r="F75" s="153"/>
      <c r="G75" s="153"/>
      <c r="H75" s="144">
        <v>0</v>
      </c>
      <c r="I75" s="144">
        <v>0</v>
      </c>
      <c r="J75" s="144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45" t="s">
        <v>551</v>
      </c>
      <c r="B76" s="168" t="s">
        <v>552</v>
      </c>
      <c r="C76" s="150" t="s">
        <v>93</v>
      </c>
      <c r="D76" s="153"/>
      <c r="E76" s="153"/>
      <c r="F76" s="153"/>
      <c r="G76" s="153"/>
      <c r="H76" s="144">
        <v>0</v>
      </c>
      <c r="I76" s="144">
        <v>0</v>
      </c>
      <c r="J76" s="144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45"/>
      <c r="B77" s="241" t="s">
        <v>553</v>
      </c>
      <c r="C77" s="151" t="s">
        <v>95</v>
      </c>
      <c r="D77" s="153"/>
      <c r="E77" s="153"/>
      <c r="F77" s="153"/>
      <c r="G77" s="153"/>
      <c r="H77" s="144">
        <v>0</v>
      </c>
      <c r="I77" s="144">
        <v>10554.720000000001</v>
      </c>
      <c r="J77" s="144">
        <v>19150.940000000002</v>
      </c>
      <c r="K77" s="144">
        <v>0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29705.660000000003</v>
      </c>
      <c r="U77" s="146"/>
    </row>
    <row r="78" spans="1:21" s="142" customFormat="1" ht="17.25" customHeight="1">
      <c r="A78" s="245"/>
      <c r="B78" s="241"/>
      <c r="C78" s="153" t="s">
        <v>96</v>
      </c>
      <c r="D78" s="153"/>
      <c r="E78" s="153"/>
      <c r="F78" s="153"/>
      <c r="G78" s="153"/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45"/>
      <c r="B79" s="168" t="s">
        <v>554</v>
      </c>
      <c r="C79" s="153" t="s">
        <v>97</v>
      </c>
      <c r="D79" s="153"/>
      <c r="E79" s="153"/>
      <c r="F79" s="153"/>
      <c r="G79" s="153"/>
      <c r="H79" s="144">
        <v>0</v>
      </c>
      <c r="I79" s="144">
        <v>0</v>
      </c>
      <c r="J79" s="144">
        <v>0</v>
      </c>
      <c r="K79" s="144">
        <v>0</v>
      </c>
      <c r="L79" s="144"/>
      <c r="M79" s="144"/>
      <c r="N79" s="144"/>
      <c r="O79" s="144"/>
      <c r="P79" s="144"/>
      <c r="Q79" s="144"/>
      <c r="R79" s="144"/>
      <c r="S79" s="144"/>
      <c r="T79" s="145"/>
      <c r="U79" s="146"/>
    </row>
    <row r="80" spans="1:21" s="142" customFormat="1" ht="17.25" customHeight="1">
      <c r="A80" s="246" t="s">
        <v>555</v>
      </c>
      <c r="B80" s="168" t="s">
        <v>556</v>
      </c>
      <c r="C80" s="150" t="s">
        <v>100</v>
      </c>
      <c r="D80" s="153"/>
      <c r="E80" s="153"/>
      <c r="F80" s="153"/>
      <c r="G80" s="153"/>
      <c r="H80" s="144">
        <v>415.81999999999994</v>
      </c>
      <c r="I80" s="144">
        <v>0</v>
      </c>
      <c r="J80" s="144">
        <v>619.20999999999981</v>
      </c>
      <c r="K80" s="144">
        <v>92.919999999999973</v>
      </c>
      <c r="L80" s="144"/>
      <c r="M80" s="144"/>
      <c r="N80" s="144"/>
      <c r="O80" s="144"/>
      <c r="P80" s="144"/>
      <c r="Q80" s="144"/>
      <c r="R80" s="144"/>
      <c r="S80" s="144"/>
      <c r="T80" s="145"/>
      <c r="U80" s="146"/>
    </row>
    <row r="81" spans="1:28" s="142" customFormat="1" ht="17.25" customHeight="1">
      <c r="A81" s="246"/>
      <c r="B81" s="168" t="s">
        <v>557</v>
      </c>
      <c r="C81" s="150" t="s">
        <v>101</v>
      </c>
      <c r="D81" s="153"/>
      <c r="E81" s="153"/>
      <c r="F81" s="153"/>
      <c r="G81" s="153"/>
      <c r="H81" s="144">
        <v>0</v>
      </c>
      <c r="I81" s="144">
        <v>0</v>
      </c>
      <c r="J81" s="144">
        <v>0</v>
      </c>
      <c r="K81" s="144">
        <v>0</v>
      </c>
      <c r="L81" s="144"/>
      <c r="M81" s="144"/>
      <c r="N81" s="144"/>
      <c r="O81" s="144"/>
      <c r="P81" s="144"/>
      <c r="Q81" s="144"/>
      <c r="R81" s="144"/>
      <c r="S81" s="144"/>
      <c r="T81" s="145"/>
      <c r="U81" s="146"/>
    </row>
    <row r="82" spans="1:28" s="142" customFormat="1" ht="17.25" customHeight="1">
      <c r="A82" s="246"/>
      <c r="B82" s="241" t="s">
        <v>558</v>
      </c>
      <c r="C82" s="150" t="s">
        <v>103</v>
      </c>
      <c r="D82" s="153"/>
      <c r="E82" s="153"/>
      <c r="F82" s="153"/>
      <c r="G82" s="153"/>
      <c r="H82" s="144">
        <v>0</v>
      </c>
      <c r="I82" s="144">
        <v>0</v>
      </c>
      <c r="J82" s="144">
        <v>0</v>
      </c>
      <c r="K82" s="144">
        <v>0</v>
      </c>
      <c r="L82" s="144"/>
      <c r="M82" s="144"/>
      <c r="N82" s="144"/>
      <c r="O82" s="144"/>
      <c r="P82" s="144"/>
      <c r="Q82" s="144"/>
      <c r="R82" s="144"/>
      <c r="S82" s="144"/>
      <c r="T82" s="145"/>
      <c r="U82" s="146"/>
    </row>
    <row r="83" spans="1:28" s="142" customFormat="1" ht="17.25" customHeight="1">
      <c r="A83" s="246"/>
      <c r="B83" s="241"/>
      <c r="C83" s="150" t="s">
        <v>104</v>
      </c>
      <c r="D83" s="153"/>
      <c r="E83" s="153"/>
      <c r="F83" s="153"/>
      <c r="G83" s="153"/>
      <c r="H83" s="144">
        <v>0</v>
      </c>
      <c r="I83" s="144">
        <v>0</v>
      </c>
      <c r="J83" s="144">
        <v>0</v>
      </c>
      <c r="K83" s="144">
        <v>0</v>
      </c>
      <c r="L83" s="144"/>
      <c r="M83" s="144"/>
      <c r="N83" s="144"/>
      <c r="O83" s="144"/>
      <c r="P83" s="144"/>
      <c r="Q83" s="144"/>
      <c r="R83" s="144"/>
      <c r="S83" s="144"/>
      <c r="T83" s="145"/>
      <c r="U83" s="146"/>
    </row>
    <row r="84" spans="1:28" s="142" customFormat="1" ht="17.25" customHeight="1">
      <c r="A84" s="246"/>
      <c r="B84" s="241"/>
      <c r="C84" s="150" t="s">
        <v>105</v>
      </c>
      <c r="D84" s="153"/>
      <c r="E84" s="153"/>
      <c r="F84" s="153"/>
      <c r="G84" s="153"/>
      <c r="H84" s="144">
        <v>0</v>
      </c>
      <c r="I84" s="144">
        <v>0</v>
      </c>
      <c r="J84" s="144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/>
      <c r="U84" s="146"/>
    </row>
    <row r="85" spans="1:28" s="142" customFormat="1" ht="17.25" customHeight="1">
      <c r="A85" s="246"/>
      <c r="B85" s="168" t="s">
        <v>559</v>
      </c>
      <c r="C85" s="150" t="s">
        <v>107</v>
      </c>
      <c r="D85" s="153"/>
      <c r="E85" s="153"/>
      <c r="F85" s="153"/>
      <c r="G85" s="153"/>
      <c r="H85" s="144">
        <v>0</v>
      </c>
      <c r="I85" s="144">
        <v>0</v>
      </c>
      <c r="J85" s="144">
        <v>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/>
      <c r="U85" s="146"/>
    </row>
    <row r="86" spans="1:28" s="142" customFormat="1" ht="17.25" customHeight="1">
      <c r="A86" s="243" t="s">
        <v>560</v>
      </c>
      <c r="B86" s="168" t="s">
        <v>561</v>
      </c>
      <c r="C86" s="152" t="s">
        <v>569</v>
      </c>
      <c r="D86" s="153"/>
      <c r="E86" s="153"/>
      <c r="F86" s="153"/>
      <c r="G86" s="153"/>
      <c r="H86" s="144">
        <v>0</v>
      </c>
      <c r="I86" s="144">
        <v>0</v>
      </c>
      <c r="J86" s="144">
        <v>0</v>
      </c>
      <c r="K86" s="144">
        <v>0</v>
      </c>
      <c r="L86" s="144"/>
      <c r="M86" s="144"/>
      <c r="N86" s="144"/>
      <c r="O86" s="144"/>
      <c r="P86" s="144"/>
      <c r="Q86" s="144"/>
      <c r="R86" s="144"/>
      <c r="S86" s="144"/>
      <c r="T86" s="145"/>
      <c r="U86" s="146"/>
    </row>
    <row r="87" spans="1:28" s="142" customFormat="1" ht="17.25" customHeight="1">
      <c r="A87" s="243"/>
      <c r="B87" s="168" t="s">
        <v>562</v>
      </c>
      <c r="C87" s="150" t="s">
        <v>112</v>
      </c>
      <c r="D87" s="153"/>
      <c r="E87" s="153"/>
      <c r="F87" s="153"/>
      <c r="G87" s="153"/>
      <c r="H87" s="144">
        <v>0</v>
      </c>
      <c r="I87" s="144">
        <v>0</v>
      </c>
      <c r="J87" s="144">
        <v>0</v>
      </c>
      <c r="K87" s="144">
        <v>0</v>
      </c>
      <c r="L87" s="144">
        <v>0</v>
      </c>
      <c r="M87" s="144">
        <v>0</v>
      </c>
      <c r="N87" s="144">
        <v>0</v>
      </c>
      <c r="O87" s="144">
        <v>0</v>
      </c>
      <c r="P87" s="144">
        <v>0</v>
      </c>
      <c r="Q87" s="144">
        <v>0</v>
      </c>
      <c r="R87" s="144">
        <v>0</v>
      </c>
      <c r="S87" s="144">
        <v>0</v>
      </c>
      <c r="T87" s="145">
        <f t="shared" si="1"/>
        <v>0</v>
      </c>
      <c r="U87" s="146"/>
    </row>
    <row r="88" spans="1:28" s="142" customFormat="1" ht="17.25" customHeight="1">
      <c r="A88" s="243"/>
      <c r="B88" s="168" t="s">
        <v>563</v>
      </c>
      <c r="C88" s="150" t="s">
        <v>114</v>
      </c>
      <c r="D88" s="153"/>
      <c r="E88" s="153"/>
      <c r="F88" s="153"/>
      <c r="G88" s="153"/>
      <c r="H88" s="144">
        <v>0</v>
      </c>
      <c r="I88" s="144">
        <v>0</v>
      </c>
      <c r="J88" s="144">
        <v>0</v>
      </c>
      <c r="K88" s="144">
        <v>0</v>
      </c>
      <c r="L88" s="144">
        <v>0</v>
      </c>
      <c r="M88" s="144">
        <v>0</v>
      </c>
      <c r="N88" s="144">
        <v>0</v>
      </c>
      <c r="O88" s="144">
        <v>0</v>
      </c>
      <c r="P88" s="144">
        <v>0</v>
      </c>
      <c r="Q88" s="144">
        <v>0</v>
      </c>
      <c r="R88" s="144">
        <v>0</v>
      </c>
      <c r="S88" s="144">
        <v>0</v>
      </c>
      <c r="T88" s="145">
        <f t="shared" si="1"/>
        <v>0</v>
      </c>
      <c r="U88" s="146"/>
    </row>
    <row r="89" spans="1:28" s="142" customFormat="1" ht="17.25" customHeight="1">
      <c r="A89" s="243"/>
      <c r="B89" s="168" t="s">
        <v>564</v>
      </c>
      <c r="C89" s="143" t="s">
        <v>115</v>
      </c>
      <c r="D89" s="143"/>
      <c r="E89" s="143"/>
      <c r="F89" s="143"/>
      <c r="G89" s="143"/>
      <c r="H89" s="144">
        <v>0</v>
      </c>
      <c r="I89" s="144">
        <v>0</v>
      </c>
      <c r="J89" s="144">
        <v>0</v>
      </c>
      <c r="K89" s="144">
        <v>0</v>
      </c>
      <c r="L89" s="144">
        <v>0</v>
      </c>
      <c r="M89" s="144">
        <v>0</v>
      </c>
      <c r="N89" s="144">
        <v>0</v>
      </c>
      <c r="O89" s="144">
        <v>0</v>
      </c>
      <c r="P89" s="144">
        <v>0</v>
      </c>
      <c r="Q89" s="144">
        <v>0</v>
      </c>
      <c r="R89" s="144">
        <v>0</v>
      </c>
      <c r="S89" s="144">
        <v>0</v>
      </c>
      <c r="T89" s="145">
        <f t="shared" si="1"/>
        <v>0</v>
      </c>
      <c r="U89" s="146"/>
    </row>
    <row r="90" spans="1:28" s="142" customFormat="1" ht="17.25" customHeight="1">
      <c r="A90" s="258" t="s">
        <v>565</v>
      </c>
      <c r="B90" s="168" t="s">
        <v>566</v>
      </c>
      <c r="C90" s="143" t="s">
        <v>117</v>
      </c>
      <c r="D90" s="143"/>
      <c r="E90" s="143"/>
      <c r="F90" s="143"/>
      <c r="G90" s="143"/>
      <c r="H90" s="144">
        <v>0</v>
      </c>
      <c r="I90" s="144">
        <v>0</v>
      </c>
      <c r="J90" s="144">
        <v>0</v>
      </c>
      <c r="K90" s="144">
        <v>0</v>
      </c>
      <c r="L90" s="144">
        <v>0</v>
      </c>
      <c r="M90" s="144">
        <v>0</v>
      </c>
      <c r="N90" s="144">
        <v>0</v>
      </c>
      <c r="O90" s="144">
        <v>0</v>
      </c>
      <c r="P90" s="144">
        <v>0</v>
      </c>
      <c r="Q90" s="144">
        <v>0</v>
      </c>
      <c r="R90" s="144">
        <v>0</v>
      </c>
      <c r="S90" s="144">
        <v>0</v>
      </c>
      <c r="T90" s="145">
        <f t="shared" si="1"/>
        <v>0</v>
      </c>
      <c r="U90" s="146"/>
    </row>
    <row r="91" spans="1:28" s="142" customFormat="1" ht="17.25" customHeight="1">
      <c r="A91" s="258"/>
      <c r="B91" s="171" t="s">
        <v>567</v>
      </c>
      <c r="C91" s="154" t="s">
        <v>437</v>
      </c>
      <c r="D91" s="153"/>
      <c r="E91" s="153"/>
      <c r="F91" s="153"/>
      <c r="G91" s="153"/>
      <c r="H91" s="144">
        <v>0</v>
      </c>
      <c r="I91" s="144">
        <v>0</v>
      </c>
      <c r="J91" s="144">
        <v>0</v>
      </c>
      <c r="K91" s="144">
        <v>0</v>
      </c>
      <c r="L91" s="144">
        <v>0</v>
      </c>
      <c r="M91" s="144">
        <v>0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5">
        <f t="shared" si="1"/>
        <v>0</v>
      </c>
      <c r="U91" s="146"/>
    </row>
    <row r="92" spans="1:28" s="142" customFormat="1" ht="17.25" customHeight="1">
      <c r="A92" s="258"/>
      <c r="B92" s="168" t="s">
        <v>568</v>
      </c>
      <c r="C92" s="150" t="s">
        <v>16</v>
      </c>
      <c r="D92" s="153"/>
      <c r="E92" s="153"/>
      <c r="F92" s="153"/>
      <c r="G92" s="153"/>
      <c r="H92" s="144">
        <v>27831.300000000003</v>
      </c>
      <c r="I92" s="144">
        <v>27831.310000000005</v>
      </c>
      <c r="J92" s="144">
        <v>27831.299999999992</v>
      </c>
      <c r="K92" s="144">
        <v>0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83493.91</v>
      </c>
      <c r="U92" s="146"/>
    </row>
    <row r="93" spans="1:28" s="155" customFormat="1" ht="15" customHeight="1">
      <c r="A93" s="254" t="s">
        <v>493</v>
      </c>
      <c r="B93" s="254"/>
      <c r="C93" s="254"/>
      <c r="D93" s="163"/>
      <c r="E93" s="163"/>
      <c r="F93" s="163"/>
      <c r="G93" s="163"/>
      <c r="H93" s="145">
        <f t="shared" ref="H93:S93" si="2">SUM(H6:H92)</f>
        <v>3299715.0299999975</v>
      </c>
      <c r="I93" s="145">
        <f t="shared" si="2"/>
        <v>2788447.090000004</v>
      </c>
      <c r="J93" s="145">
        <v>4081798.34</v>
      </c>
      <c r="K93" s="145">
        <v>7776341.370000002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>SUM(T6:T92)</f>
        <v>17709463.820000004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9" t="s">
        <v>478</v>
      </c>
      <c r="B94" s="260"/>
      <c r="C94" s="260"/>
      <c r="D94" s="261"/>
      <c r="E94" s="162"/>
      <c r="F94" s="162"/>
      <c r="G94" s="162"/>
      <c r="H94" s="144">
        <v>1098182.1749999982</v>
      </c>
      <c r="I94" s="144">
        <v>941983.00499999989</v>
      </c>
      <c r="J94" s="144">
        <v>1626497.0549999976</v>
      </c>
      <c r="K94" s="144">
        <v>79873.73000000001</v>
      </c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si="1"/>
        <v>3746535.9649999957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9" t="s">
        <v>479</v>
      </c>
      <c r="B95" s="260"/>
      <c r="C95" s="260"/>
      <c r="D95" s="261"/>
      <c r="E95" s="162"/>
      <c r="F95" s="162"/>
      <c r="G95" s="162"/>
      <c r="H95" s="144">
        <v>1098182.1749999982</v>
      </c>
      <c r="I95" s="144">
        <v>941983.00499999989</v>
      </c>
      <c r="J95" s="144">
        <v>1626497.0549999976</v>
      </c>
      <c r="K95" s="144">
        <v>0</v>
      </c>
      <c r="L95" s="144">
        <f t="shared" ref="L95:S95" si="3">L94</f>
        <v>0</v>
      </c>
      <c r="M95" s="144">
        <f t="shared" si="3"/>
        <v>0</v>
      </c>
      <c r="N95" s="144">
        <f t="shared" si="3"/>
        <v>0</v>
      </c>
      <c r="O95" s="144">
        <f t="shared" si="3"/>
        <v>0</v>
      </c>
      <c r="P95" s="144">
        <f t="shared" si="3"/>
        <v>0</v>
      </c>
      <c r="Q95" s="144">
        <f t="shared" si="3"/>
        <v>0</v>
      </c>
      <c r="R95" s="144">
        <f t="shared" si="3"/>
        <v>0</v>
      </c>
      <c r="S95" s="144">
        <f t="shared" si="3"/>
        <v>0</v>
      </c>
      <c r="T95" s="145">
        <f t="shared" si="1"/>
        <v>3666662.2349999957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9" t="s">
        <v>480</v>
      </c>
      <c r="B96" s="260"/>
      <c r="C96" s="260"/>
      <c r="D96" s="261"/>
      <c r="E96" s="162"/>
      <c r="F96" s="162"/>
      <c r="G96" s="162"/>
      <c r="H96" s="144">
        <v>1103350.6799999995</v>
      </c>
      <c r="I96" s="144">
        <v>904481.07999999833</v>
      </c>
      <c r="J96" s="144">
        <v>828804.23000000068</v>
      </c>
      <c r="K96" s="144">
        <v>7696467.6399999987</v>
      </c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 t="shared" si="1"/>
        <v>10533103.629999997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9" t="s">
        <v>481</v>
      </c>
      <c r="B97" s="260"/>
      <c r="C97" s="260"/>
      <c r="D97" s="261"/>
      <c r="E97" s="162"/>
      <c r="F97" s="162"/>
      <c r="G97" s="162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>
        <f t="shared" si="1"/>
        <v>0</v>
      </c>
      <c r="U97" s="157"/>
    </row>
    <row r="98" spans="1:21" ht="15" customHeight="1">
      <c r="A98" s="259" t="s">
        <v>239</v>
      </c>
      <c r="B98" s="260"/>
      <c r="C98" s="260"/>
      <c r="D98" s="261"/>
      <c r="E98" s="162"/>
      <c r="F98" s="162"/>
      <c r="G98" s="162"/>
      <c r="H98" s="144">
        <v>0</v>
      </c>
      <c r="I98" s="144">
        <v>0</v>
      </c>
      <c r="J98" s="144">
        <v>0</v>
      </c>
      <c r="K98" s="144">
        <v>0</v>
      </c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 t="shared" si="1"/>
        <v>0</v>
      </c>
      <c r="U98" s="157"/>
    </row>
    <row r="99" spans="1:21">
      <c r="E99" s="159"/>
      <c r="F99" s="159"/>
      <c r="G99" s="159"/>
      <c r="H99" s="160">
        <f>H93-H94-H95-H96-H98</f>
        <v>1.862645149230957E-9</v>
      </c>
      <c r="I99" s="160">
        <f t="shared" ref="I99:S99" si="4">I93-I94-I95-I96-I98</f>
        <v>5.9371814131736755E-9</v>
      </c>
      <c r="J99" s="160">
        <f t="shared" si="4"/>
        <v>3.7252902984619141E-9</v>
      </c>
      <c r="K99" s="160">
        <f>K97+K93-K93</f>
        <v>0</v>
      </c>
      <c r="L99" s="160">
        <f t="shared" si="4"/>
        <v>0</v>
      </c>
      <c r="M99" s="160">
        <f t="shared" si="4"/>
        <v>0</v>
      </c>
      <c r="N99" s="160">
        <f t="shared" si="4"/>
        <v>0</v>
      </c>
      <c r="O99" s="160">
        <f t="shared" si="4"/>
        <v>0</v>
      </c>
      <c r="P99" s="160">
        <f t="shared" si="4"/>
        <v>0</v>
      </c>
      <c r="Q99" s="160">
        <f t="shared" si="4"/>
        <v>0</v>
      </c>
      <c r="R99" s="160">
        <f t="shared" si="4"/>
        <v>0</v>
      </c>
      <c r="S99" s="160">
        <f t="shared" si="4"/>
        <v>0</v>
      </c>
      <c r="T99" s="160">
        <f>T93-SUM(H93:S93)</f>
        <v>-236838.00999999791</v>
      </c>
    </row>
  </sheetData>
  <autoFilter ref="A5:AB97"/>
  <mergeCells count="40">
    <mergeCell ref="A41:A48"/>
    <mergeCell ref="B44:B45"/>
    <mergeCell ref="B77:B78"/>
    <mergeCell ref="A1:N1"/>
    <mergeCell ref="A4:A5"/>
    <mergeCell ref="B4:B5"/>
    <mergeCell ref="C4:C5"/>
    <mergeCell ref="H4:S4"/>
    <mergeCell ref="T4:T5"/>
    <mergeCell ref="U4:U5"/>
    <mergeCell ref="A6:A27"/>
    <mergeCell ref="B6:B7"/>
    <mergeCell ref="F4:G4"/>
    <mergeCell ref="B10:B18"/>
    <mergeCell ref="B22:B26"/>
    <mergeCell ref="D4:E4"/>
    <mergeCell ref="A93:C93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A28:A40"/>
    <mergeCell ref="B34:B35"/>
    <mergeCell ref="B38:B39"/>
    <mergeCell ref="A95:D95"/>
    <mergeCell ref="A96:D96"/>
    <mergeCell ref="A97:D97"/>
    <mergeCell ref="A98:D98"/>
    <mergeCell ref="A80:A85"/>
    <mergeCell ref="B82:B84"/>
    <mergeCell ref="A86:A89"/>
    <mergeCell ref="A90:A92"/>
    <mergeCell ref="A94:D94"/>
  </mergeCells>
  <phoneticPr fontId="11" type="noConversion"/>
  <conditionalFormatting sqref="U34:XFD34 D34:G34">
    <cfRule type="cellIs" dxfId="2" priority="3" stopIfTrue="1" operator="equal">
      <formula>"no"</formula>
    </cfRule>
  </conditionalFormatting>
  <conditionalFormatting sqref="A34:B34">
    <cfRule type="cellIs" dxfId="1" priority="2" stopIfTrue="1" operator="equal">
      <formula>"no"</formula>
    </cfRule>
  </conditionalFormatting>
  <conditionalFormatting sqref="C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6" activePane="bottomRight" state="frozen"/>
      <selection activeCell="K103" sqref="K103"/>
      <selection pane="topRight" activeCell="K103" sqref="K103"/>
      <selection pane="bottomLeft" activeCell="K103" sqref="K103"/>
      <selection pane="bottomRight" activeCell="T86" sqref="T8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5" t="s">
        <v>273</v>
      </c>
      <c r="B4" s="205" t="s">
        <v>274</v>
      </c>
      <c r="C4" s="206" t="s">
        <v>275</v>
      </c>
      <c r="D4" s="218" t="s">
        <v>276</v>
      </c>
      <c r="E4" s="219"/>
      <c r="F4" s="220" t="s">
        <v>277</v>
      </c>
      <c r="G4" s="220"/>
      <c r="H4" s="215" t="s">
        <v>456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205"/>
      <c r="B5" s="205"/>
      <c r="C5" s="206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5"/>
      <c r="U5" s="217"/>
    </row>
    <row r="6" spans="1:21" s="15" customFormat="1" ht="14.25" customHeight="1">
      <c r="A6" s="238" t="s">
        <v>283</v>
      </c>
      <c r="B6" s="231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8"/>
      <c r="B7" s="231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8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8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8"/>
      <c r="B10" s="231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8"/>
      <c r="B11" s="231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8"/>
      <c r="B12" s="231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8"/>
      <c r="B13" s="231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8"/>
      <c r="B14" s="231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8"/>
      <c r="B15" s="231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8"/>
      <c r="B16" s="231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8"/>
      <c r="B17" s="231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8"/>
      <c r="B18" s="231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38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8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8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8"/>
      <c r="B22" s="231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8"/>
      <c r="B23" s="231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8"/>
      <c r="B24" s="231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8"/>
      <c r="B25" s="231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8"/>
      <c r="B26" s="231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8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9" t="s">
        <v>294</v>
      </c>
      <c r="B28" s="231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39"/>
      <c r="B29" s="231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9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9"/>
      <c r="B31" s="231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9"/>
      <c r="B32" s="231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9"/>
      <c r="B33" s="231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9"/>
      <c r="B34" s="231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9"/>
      <c r="B35" s="231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9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39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9"/>
      <c r="B38" s="231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9"/>
      <c r="B39" s="231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39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32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32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32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32"/>
      <c r="B44" s="231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32"/>
      <c r="B45" s="231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32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32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32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3" t="s">
        <v>310</v>
      </c>
      <c r="B49" s="234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3"/>
      <c r="B50" s="234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3"/>
      <c r="B51" s="234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33"/>
      <c r="B52" s="231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33"/>
      <c r="B53" s="231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3"/>
      <c r="B54" s="231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3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3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5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5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5"/>
      <c r="B59" s="234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5"/>
      <c r="B60" s="234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5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5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6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6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6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6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6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6"/>
      <c r="B68" s="234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6"/>
      <c r="B69" s="234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6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6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6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6"/>
      <c r="B73" s="234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6"/>
      <c r="B74" s="234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6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7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7"/>
      <c r="B77" s="231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7"/>
      <c r="B78" s="231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7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30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30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30"/>
      <c r="B82" s="231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30"/>
      <c r="B83" s="231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30"/>
      <c r="B84" s="231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30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5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5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5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6"/>
      <c r="B91" s="65" t="s">
        <v>203</v>
      </c>
      <c r="C91" s="48" t="s">
        <v>203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6"/>
      <c r="B92" s="65" t="s">
        <v>118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27" t="s">
        <v>119</v>
      </c>
      <c r="B93" s="228"/>
      <c r="C93" s="229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2" t="s">
        <v>258</v>
      </c>
      <c r="B94" s="223"/>
      <c r="C94" s="224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22" t="s">
        <v>259</v>
      </c>
      <c r="B95" s="223"/>
      <c r="C95" s="224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selection activeCell="O15" sqref="O1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0.62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5" t="s">
        <v>273</v>
      </c>
      <c r="B4" s="205" t="s">
        <v>274</v>
      </c>
      <c r="C4" s="206" t="s">
        <v>275</v>
      </c>
      <c r="D4" s="218" t="s">
        <v>276</v>
      </c>
      <c r="E4" s="219"/>
      <c r="F4" s="220" t="s">
        <v>277</v>
      </c>
      <c r="G4" s="220"/>
      <c r="H4" s="215" t="s">
        <v>457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205"/>
      <c r="B5" s="205"/>
      <c r="C5" s="206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5"/>
      <c r="U5" s="217"/>
    </row>
    <row r="6" spans="1:21" s="15" customFormat="1" ht="14.25" customHeight="1">
      <c r="A6" s="238" t="s">
        <v>283</v>
      </c>
      <c r="B6" s="231" t="s">
        <v>284</v>
      </c>
      <c r="C6" s="45" t="s">
        <v>428</v>
      </c>
      <c r="D6" s="82"/>
      <c r="E6" s="82"/>
      <c r="F6" s="82"/>
      <c r="G6" s="82"/>
      <c r="H6" s="82">
        <v>122072.72</v>
      </c>
      <c r="I6" s="82">
        <v>125874.5</v>
      </c>
      <c r="J6" s="82">
        <v>107023.22</v>
      </c>
      <c r="K6" s="82">
        <v>145934.89000000001</v>
      </c>
      <c r="L6" s="82">
        <v>159154.64000000001</v>
      </c>
      <c r="M6" s="82">
        <v>121050.58</v>
      </c>
      <c r="N6" s="82">
        <v>119630.54</v>
      </c>
      <c r="O6" s="82">
        <v>142730.68</v>
      </c>
      <c r="P6" s="82">
        <v>124768.86</v>
      </c>
      <c r="Q6" s="82">
        <v>122577.48</v>
      </c>
      <c r="R6" s="82">
        <v>124161.61</v>
      </c>
      <c r="S6" s="82">
        <v>154598.48000000001</v>
      </c>
      <c r="T6" s="117">
        <f>SUM(H6:S6)</f>
        <v>1569578.2000000002</v>
      </c>
      <c r="U6" s="89"/>
    </row>
    <row r="7" spans="1:21" s="15" customFormat="1">
      <c r="A7" s="238"/>
      <c r="B7" s="231"/>
      <c r="C7" s="45" t="s">
        <v>429</v>
      </c>
      <c r="D7" s="82"/>
      <c r="E7" s="82"/>
      <c r="F7" s="82"/>
      <c r="G7" s="82"/>
      <c r="H7" s="82">
        <v>25617.5</v>
      </c>
      <c r="I7" s="82">
        <v>69853.34</v>
      </c>
      <c r="J7" s="82">
        <v>17512.37</v>
      </c>
      <c r="K7" s="82">
        <v>12175.09</v>
      </c>
      <c r="L7" s="82">
        <v>12058.83</v>
      </c>
      <c r="M7" s="82">
        <v>5887.84</v>
      </c>
      <c r="N7" s="82">
        <v>7755.5</v>
      </c>
      <c r="O7" s="82">
        <v>7755.5</v>
      </c>
      <c r="P7" s="82">
        <v>10367.83</v>
      </c>
      <c r="Q7" s="82">
        <v>10367.83</v>
      </c>
      <c r="R7" s="82">
        <v>9242.17</v>
      </c>
      <c r="S7" s="82">
        <v>8778.75</v>
      </c>
      <c r="T7" s="117">
        <f t="shared" ref="T7:T70" si="0">SUM(H7:S7)</f>
        <v>197372.54999999996</v>
      </c>
      <c r="U7" s="89"/>
    </row>
    <row r="8" spans="1:21" s="15" customFormat="1">
      <c r="A8" s="238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7">
        <f t="shared" si="0"/>
        <v>0</v>
      </c>
      <c r="U8" s="89"/>
    </row>
    <row r="9" spans="1:21" s="15" customFormat="1">
      <c r="A9" s="238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29414.400000000001</v>
      </c>
      <c r="T9" s="117">
        <f t="shared" si="0"/>
        <v>29414.400000000001</v>
      </c>
      <c r="U9" s="89"/>
    </row>
    <row r="10" spans="1:21" s="15" customFormat="1">
      <c r="A10" s="238"/>
      <c r="B10" s="231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7">
        <f t="shared" si="0"/>
        <v>0</v>
      </c>
      <c r="U10" s="89"/>
    </row>
    <row r="11" spans="1:21" s="15" customFormat="1">
      <c r="A11" s="238"/>
      <c r="B11" s="231"/>
      <c r="C11" s="45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117">
        <f t="shared" si="0"/>
        <v>0</v>
      </c>
      <c r="U11" s="89"/>
    </row>
    <row r="12" spans="1:21" s="15" customFormat="1">
      <c r="A12" s="238"/>
      <c r="B12" s="231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1400</v>
      </c>
      <c r="O12" s="82">
        <v>1400</v>
      </c>
      <c r="P12" s="82">
        <v>1400</v>
      </c>
      <c r="Q12" s="82">
        <v>1400</v>
      </c>
      <c r="R12" s="82">
        <v>1200</v>
      </c>
      <c r="S12" s="82">
        <v>0</v>
      </c>
      <c r="T12" s="117">
        <f t="shared" si="0"/>
        <v>6800</v>
      </c>
      <c r="U12" s="89"/>
    </row>
    <row r="13" spans="1:21" s="15" customFormat="1">
      <c r="A13" s="238"/>
      <c r="B13" s="231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7">
        <f t="shared" si="0"/>
        <v>0</v>
      </c>
      <c r="U13" s="89"/>
    </row>
    <row r="14" spans="1:21" s="15" customFormat="1">
      <c r="A14" s="238"/>
      <c r="B14" s="231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0</v>
      </c>
      <c r="U14" s="89"/>
    </row>
    <row r="15" spans="1:21" s="15" customFormat="1">
      <c r="A15" s="238"/>
      <c r="B15" s="231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8"/>
      <c r="B16" s="231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7">
        <f t="shared" si="0"/>
        <v>0</v>
      </c>
      <c r="U16" s="89"/>
    </row>
    <row r="17" spans="1:21" s="15" customFormat="1">
      <c r="A17" s="238"/>
      <c r="B17" s="231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8"/>
      <c r="B18" s="231"/>
      <c r="C18" s="45" t="s">
        <v>430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7">
        <f t="shared" si="0"/>
        <v>0</v>
      </c>
      <c r="U18" s="89"/>
    </row>
    <row r="19" spans="1:21" s="15" customFormat="1" ht="25.5">
      <c r="A19" s="238"/>
      <c r="B19" s="65" t="s">
        <v>289</v>
      </c>
      <c r="C19" s="45" t="s">
        <v>17</v>
      </c>
      <c r="D19" s="82"/>
      <c r="E19" s="82"/>
      <c r="F19" s="82"/>
      <c r="G19" s="82"/>
      <c r="H19" s="82">
        <v>5961</v>
      </c>
      <c r="I19" s="82">
        <v>5589</v>
      </c>
      <c r="J19" s="82">
        <v>5229</v>
      </c>
      <c r="K19" s="82">
        <v>5229</v>
      </c>
      <c r="L19" s="82">
        <v>5122</v>
      </c>
      <c r="M19" s="82">
        <v>4750</v>
      </c>
      <c r="N19" s="82">
        <v>5122</v>
      </c>
      <c r="O19" s="82">
        <v>5821</v>
      </c>
      <c r="P19" s="82">
        <v>5821</v>
      </c>
      <c r="Q19" s="82">
        <v>6181</v>
      </c>
      <c r="R19" s="82">
        <v>6181</v>
      </c>
      <c r="S19" s="82">
        <v>5205</v>
      </c>
      <c r="T19" s="117">
        <f t="shared" si="0"/>
        <v>66211</v>
      </c>
      <c r="U19" s="89"/>
    </row>
    <row r="20" spans="1:21" s="15" customFormat="1">
      <c r="A20" s="238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8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7">
        <f t="shared" si="0"/>
        <v>0</v>
      </c>
      <c r="U21" s="89"/>
    </row>
    <row r="22" spans="1:21" s="15" customFormat="1" ht="14.25" customHeight="1">
      <c r="A22" s="238"/>
      <c r="B22" s="231" t="s">
        <v>292</v>
      </c>
      <c r="C22" s="45" t="s">
        <v>22</v>
      </c>
      <c r="D22" s="82"/>
      <c r="E22" s="82"/>
      <c r="F22" s="82"/>
      <c r="G22" s="82"/>
      <c r="H22" s="82">
        <v>10361.26</v>
      </c>
      <c r="I22" s="82">
        <v>9917.4599999999991</v>
      </c>
      <c r="J22" s="82">
        <v>9917.4599999999991</v>
      </c>
      <c r="K22" s="82">
        <v>9173.64</v>
      </c>
      <c r="L22" s="82">
        <v>8429.82</v>
      </c>
      <c r="M22" s="82">
        <v>8873.6200000000008</v>
      </c>
      <c r="N22" s="82">
        <v>9106.58</v>
      </c>
      <c r="O22" s="82">
        <v>9106.58</v>
      </c>
      <c r="P22" s="82">
        <v>9106.58</v>
      </c>
      <c r="Q22" s="82">
        <v>9364.74</v>
      </c>
      <c r="R22" s="82">
        <v>8135.26</v>
      </c>
      <c r="S22" s="82">
        <v>8135.26</v>
      </c>
      <c r="T22" s="117">
        <f t="shared" si="0"/>
        <v>109628.26</v>
      </c>
      <c r="U22" s="89"/>
    </row>
    <row r="23" spans="1:21" s="15" customFormat="1">
      <c r="A23" s="238"/>
      <c r="B23" s="231"/>
      <c r="C23" s="45" t="s">
        <v>23</v>
      </c>
      <c r="D23" s="82"/>
      <c r="E23" s="82"/>
      <c r="F23" s="82"/>
      <c r="G23" s="82"/>
      <c r="H23" s="82">
        <v>479.86</v>
      </c>
      <c r="I23" s="82">
        <v>464.7</v>
      </c>
      <c r="J23" s="82">
        <v>464.7</v>
      </c>
      <c r="K23" s="82">
        <v>422.2</v>
      </c>
      <c r="L23" s="82">
        <v>379.7</v>
      </c>
      <c r="M23" s="82">
        <v>394.86</v>
      </c>
      <c r="N23" s="82">
        <v>421.8</v>
      </c>
      <c r="O23" s="82">
        <v>421.8</v>
      </c>
      <c r="P23" s="82">
        <v>421.8</v>
      </c>
      <c r="Q23" s="82">
        <v>447.5</v>
      </c>
      <c r="R23" s="82">
        <v>388.2</v>
      </c>
      <c r="S23" s="82">
        <v>388.2</v>
      </c>
      <c r="T23" s="117">
        <f t="shared" si="0"/>
        <v>5095.32</v>
      </c>
      <c r="U23" s="89"/>
    </row>
    <row r="24" spans="1:21" s="15" customFormat="1">
      <c r="A24" s="238"/>
      <c r="B24" s="231"/>
      <c r="C24" s="45" t="s">
        <v>24</v>
      </c>
      <c r="D24" s="82"/>
      <c r="E24" s="82"/>
      <c r="F24" s="82"/>
      <c r="G24" s="82"/>
      <c r="H24" s="82">
        <v>575.80999999999995</v>
      </c>
      <c r="I24" s="82">
        <v>557.62</v>
      </c>
      <c r="J24" s="82">
        <v>557.62</v>
      </c>
      <c r="K24" s="82">
        <v>506.62</v>
      </c>
      <c r="L24" s="82">
        <v>455.62</v>
      </c>
      <c r="M24" s="82">
        <v>473.81</v>
      </c>
      <c r="N24" s="82">
        <v>316.36</v>
      </c>
      <c r="O24" s="82">
        <v>316.36</v>
      </c>
      <c r="P24" s="82">
        <v>316.36</v>
      </c>
      <c r="Q24" s="82">
        <v>537</v>
      </c>
      <c r="R24" s="82">
        <v>465.84</v>
      </c>
      <c r="S24" s="82">
        <v>465.84</v>
      </c>
      <c r="T24" s="117">
        <f t="shared" si="0"/>
        <v>5544.8600000000006</v>
      </c>
      <c r="U24" s="89"/>
    </row>
    <row r="25" spans="1:21" s="15" customFormat="1">
      <c r="A25" s="238"/>
      <c r="B25" s="231"/>
      <c r="C25" s="45" t="s">
        <v>25</v>
      </c>
      <c r="D25" s="82"/>
      <c r="E25" s="82"/>
      <c r="F25" s="82"/>
      <c r="G25" s="82"/>
      <c r="H25" s="82">
        <v>7073.12</v>
      </c>
      <c r="I25" s="82">
        <v>6704.83</v>
      </c>
      <c r="J25" s="82">
        <v>6704.83</v>
      </c>
      <c r="K25" s="82">
        <v>6276.48</v>
      </c>
      <c r="L25" s="82">
        <v>5848.13</v>
      </c>
      <c r="M25" s="82">
        <v>6216.42</v>
      </c>
      <c r="N25" s="82">
        <v>6286.33</v>
      </c>
      <c r="O25" s="82">
        <v>6286.33</v>
      </c>
      <c r="P25" s="82">
        <v>6286.33</v>
      </c>
      <c r="Q25" s="82">
        <v>6313.07</v>
      </c>
      <c r="R25" s="82">
        <v>5471.07</v>
      </c>
      <c r="S25" s="82">
        <v>5471.07</v>
      </c>
      <c r="T25" s="117">
        <f t="shared" si="0"/>
        <v>74938.010000000009</v>
      </c>
      <c r="U25" s="89"/>
    </row>
    <row r="26" spans="1:21" s="15" customFormat="1">
      <c r="A26" s="238"/>
      <c r="B26" s="231"/>
      <c r="C26" s="45" t="s">
        <v>26</v>
      </c>
      <c r="D26" s="82"/>
      <c r="E26" s="82"/>
      <c r="F26" s="82"/>
      <c r="G26" s="82"/>
      <c r="H26" s="82">
        <v>749.25</v>
      </c>
      <c r="I26" s="82">
        <v>711.38</v>
      </c>
      <c r="J26" s="82">
        <v>711.38</v>
      </c>
      <c r="K26" s="82">
        <v>666.22</v>
      </c>
      <c r="L26" s="82">
        <v>621.05999999999995</v>
      </c>
      <c r="M26" s="82">
        <v>658.93</v>
      </c>
      <c r="N26" s="82">
        <v>664.71</v>
      </c>
      <c r="O26" s="82">
        <v>664.71</v>
      </c>
      <c r="P26" s="82">
        <v>664.71</v>
      </c>
      <c r="Q26" s="82">
        <v>667.96</v>
      </c>
      <c r="R26" s="82">
        <v>580.89</v>
      </c>
      <c r="S26" s="82">
        <v>580.89</v>
      </c>
      <c r="T26" s="117">
        <f t="shared" si="0"/>
        <v>7942.0900000000011</v>
      </c>
      <c r="U26" s="89"/>
    </row>
    <row r="27" spans="1:21" s="15" customFormat="1">
      <c r="A27" s="238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9" t="s">
        <v>294</v>
      </c>
      <c r="B28" s="231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243.24</v>
      </c>
      <c r="K28" s="82">
        <v>253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496.24</v>
      </c>
      <c r="U28" s="89"/>
    </row>
    <row r="29" spans="1:21" s="15" customFormat="1" ht="25.5">
      <c r="A29" s="239"/>
      <c r="B29" s="231"/>
      <c r="C29" s="45" t="s">
        <v>31</v>
      </c>
      <c r="D29" s="82"/>
      <c r="E29" s="82"/>
      <c r="F29" s="82"/>
      <c r="G29" s="82"/>
      <c r="H29" s="82">
        <v>163.59</v>
      </c>
      <c r="I29" s="82">
        <v>0</v>
      </c>
      <c r="J29" s="82">
        <v>132.05000000000001</v>
      </c>
      <c r="K29" s="82">
        <v>166.54</v>
      </c>
      <c r="L29" s="82">
        <v>407.93</v>
      </c>
      <c r="M29" s="82">
        <v>291.35000000000002</v>
      </c>
      <c r="N29" s="82">
        <v>4005.4</v>
      </c>
      <c r="O29" s="82">
        <v>276.85000000000002</v>
      </c>
      <c r="P29" s="82">
        <v>101.53</v>
      </c>
      <c r="Q29" s="82">
        <v>24.65</v>
      </c>
      <c r="R29" s="82">
        <v>56.9</v>
      </c>
      <c r="S29" s="82">
        <v>22.2</v>
      </c>
      <c r="T29" s="117">
        <f t="shared" si="0"/>
        <v>5648.99</v>
      </c>
      <c r="U29" s="89"/>
    </row>
    <row r="30" spans="1:21" s="15" customFormat="1">
      <c r="A30" s="239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270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270</v>
      </c>
      <c r="U30" s="89"/>
    </row>
    <row r="31" spans="1:21" s="15" customFormat="1">
      <c r="A31" s="239"/>
      <c r="B31" s="231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9"/>
      <c r="B32" s="231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9"/>
      <c r="B33" s="231"/>
      <c r="C33" s="45" t="s">
        <v>36</v>
      </c>
      <c r="D33" s="82"/>
      <c r="E33" s="82"/>
      <c r="F33" s="82"/>
      <c r="G33" s="82"/>
      <c r="H33" s="82">
        <v>50</v>
      </c>
      <c r="I33" s="82">
        <v>0</v>
      </c>
      <c r="J33" s="82">
        <v>0</v>
      </c>
      <c r="K33" s="82">
        <v>10647.75</v>
      </c>
      <c r="L33" s="82">
        <v>0</v>
      </c>
      <c r="M33" s="82">
        <v>4023.51</v>
      </c>
      <c r="N33" s="82">
        <v>100</v>
      </c>
      <c r="O33" s="82">
        <v>1203.1099999999999</v>
      </c>
      <c r="P33" s="82">
        <v>50</v>
      </c>
      <c r="Q33" s="82">
        <v>2555.77</v>
      </c>
      <c r="R33" s="82">
        <v>50</v>
      </c>
      <c r="S33" s="82">
        <v>3785</v>
      </c>
      <c r="T33" s="117">
        <f t="shared" si="0"/>
        <v>22465.14</v>
      </c>
      <c r="U33" s="89"/>
    </row>
    <row r="34" spans="1:21" s="15" customFormat="1">
      <c r="A34" s="239"/>
      <c r="B34" s="231" t="s">
        <v>298</v>
      </c>
      <c r="C34" s="45" t="s">
        <v>38</v>
      </c>
      <c r="D34" s="82"/>
      <c r="E34" s="82"/>
      <c r="F34" s="82"/>
      <c r="G34" s="82"/>
      <c r="H34" s="82">
        <v>7673.5</v>
      </c>
      <c r="I34" s="82">
        <v>0</v>
      </c>
      <c r="J34" s="82">
        <v>0</v>
      </c>
      <c r="K34" s="82">
        <v>0</v>
      </c>
      <c r="L34" s="82">
        <v>3099.5</v>
      </c>
      <c r="M34" s="82">
        <v>0</v>
      </c>
      <c r="N34" s="82">
        <v>0</v>
      </c>
      <c r="O34" s="82">
        <v>0</v>
      </c>
      <c r="P34" s="82">
        <v>4338.5</v>
      </c>
      <c r="Q34" s="82">
        <v>0</v>
      </c>
      <c r="R34" s="82">
        <v>0</v>
      </c>
      <c r="S34" s="82">
        <v>0</v>
      </c>
      <c r="T34" s="117">
        <f t="shared" si="0"/>
        <v>15111.5</v>
      </c>
      <c r="U34" s="89"/>
    </row>
    <row r="35" spans="1:21" s="15" customFormat="1">
      <c r="A35" s="239"/>
      <c r="B35" s="231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9"/>
      <c r="B36" s="65" t="s">
        <v>299</v>
      </c>
      <c r="C36" s="45" t="s">
        <v>40</v>
      </c>
      <c r="D36" s="82"/>
      <c r="E36" s="82"/>
      <c r="F36" s="82"/>
      <c r="G36" s="82"/>
      <c r="H36" s="82">
        <v>1939</v>
      </c>
      <c r="I36" s="82">
        <v>2189</v>
      </c>
      <c r="J36" s="82">
        <v>3238</v>
      </c>
      <c r="K36" s="82">
        <v>1728</v>
      </c>
      <c r="L36" s="82">
        <v>2338</v>
      </c>
      <c r="M36" s="82">
        <v>0</v>
      </c>
      <c r="N36" s="82">
        <v>4201.8</v>
      </c>
      <c r="O36" s="82">
        <v>2501.9</v>
      </c>
      <c r="P36" s="82">
        <v>2000</v>
      </c>
      <c r="Q36" s="82">
        <v>1000</v>
      </c>
      <c r="R36" s="82">
        <v>2603</v>
      </c>
      <c r="S36" s="82">
        <v>4380</v>
      </c>
      <c r="T36" s="117">
        <f t="shared" si="0"/>
        <v>28118.7</v>
      </c>
      <c r="U36" s="89"/>
    </row>
    <row r="37" spans="1:21" s="15" customFormat="1" ht="25.5">
      <c r="A37" s="239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194.4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158</v>
      </c>
      <c r="T37" s="117">
        <f t="shared" si="0"/>
        <v>352.4</v>
      </c>
      <c r="U37" s="89"/>
    </row>
    <row r="38" spans="1:21" s="15" customFormat="1" ht="14.25" customHeight="1">
      <c r="A38" s="239"/>
      <c r="B38" s="231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9"/>
      <c r="B39" s="231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5000</v>
      </c>
      <c r="N39" s="82">
        <v>0</v>
      </c>
      <c r="O39" s="82">
        <v>0</v>
      </c>
      <c r="P39" s="82">
        <v>0</v>
      </c>
      <c r="Q39" s="82">
        <v>3864</v>
      </c>
      <c r="R39" s="82">
        <v>0</v>
      </c>
      <c r="S39" s="82">
        <v>0</v>
      </c>
      <c r="T39" s="117">
        <f t="shared" si="0"/>
        <v>8864</v>
      </c>
      <c r="U39" s="89"/>
    </row>
    <row r="40" spans="1:21" s="15" customFormat="1" ht="25.5">
      <c r="A40" s="239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32" t="s">
        <v>365</v>
      </c>
      <c r="B41" s="47" t="s">
        <v>302</v>
      </c>
      <c r="C41" s="45" t="s">
        <v>431</v>
      </c>
      <c r="D41" s="82"/>
      <c r="E41" s="82"/>
      <c r="F41" s="82"/>
      <c r="G41" s="82"/>
      <c r="H41" s="82">
        <v>1623.93</v>
      </c>
      <c r="I41" s="82">
        <v>0</v>
      </c>
      <c r="J41" s="82">
        <v>0</v>
      </c>
      <c r="K41" s="82">
        <v>0</v>
      </c>
      <c r="L41" s="82">
        <v>22.23</v>
      </c>
      <c r="M41" s="82">
        <v>0</v>
      </c>
      <c r="N41" s="82">
        <v>970</v>
      </c>
      <c r="O41" s="82">
        <v>0</v>
      </c>
      <c r="P41" s="82">
        <v>0</v>
      </c>
      <c r="Q41" s="82">
        <v>0</v>
      </c>
      <c r="R41" s="82">
        <v>387.93</v>
      </c>
      <c r="S41" s="82">
        <v>0</v>
      </c>
      <c r="T41" s="117">
        <f t="shared" si="0"/>
        <v>3004.0899999999997</v>
      </c>
      <c r="U41" s="89"/>
    </row>
    <row r="42" spans="1:21" s="15" customFormat="1" ht="25.5">
      <c r="A42" s="232"/>
      <c r="B42" s="65" t="s">
        <v>303</v>
      </c>
      <c r="C42" s="48" t="s">
        <v>432</v>
      </c>
      <c r="D42" s="82"/>
      <c r="E42" s="82"/>
      <c r="F42" s="82"/>
      <c r="G42" s="82"/>
      <c r="H42" s="82">
        <v>1200</v>
      </c>
      <c r="I42" s="82">
        <v>0</v>
      </c>
      <c r="J42" s="82">
        <v>641.03</v>
      </c>
      <c r="K42" s="82">
        <v>0</v>
      </c>
      <c r="L42" s="82">
        <v>0</v>
      </c>
      <c r="M42" s="82">
        <v>0</v>
      </c>
      <c r="N42" s="82">
        <v>558.97</v>
      </c>
      <c r="O42" s="82">
        <v>0</v>
      </c>
      <c r="P42" s="82">
        <v>6332.15</v>
      </c>
      <c r="Q42" s="82">
        <v>0</v>
      </c>
      <c r="R42" s="82">
        <v>0</v>
      </c>
      <c r="S42" s="82">
        <v>558.97</v>
      </c>
      <c r="T42" s="117">
        <f t="shared" si="0"/>
        <v>9291.119999999999</v>
      </c>
      <c r="U42" s="89"/>
    </row>
    <row r="43" spans="1:21" s="15" customFormat="1">
      <c r="A43" s="232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0</v>
      </c>
      <c r="U43" s="89"/>
    </row>
    <row r="44" spans="1:21" s="15" customFormat="1">
      <c r="A44" s="232"/>
      <c r="B44" s="231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0</v>
      </c>
      <c r="U44" s="89"/>
    </row>
    <row r="45" spans="1:21" s="15" customFormat="1">
      <c r="A45" s="232"/>
      <c r="B45" s="231"/>
      <c r="C45" s="48" t="s">
        <v>433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32"/>
      <c r="B46" s="65" t="s">
        <v>307</v>
      </c>
      <c r="C46" s="48" t="s">
        <v>52</v>
      </c>
      <c r="D46" s="82"/>
      <c r="E46" s="82"/>
      <c r="F46" s="82"/>
      <c r="G46" s="82"/>
      <c r="H46" s="82">
        <v>2986.95</v>
      </c>
      <c r="I46" s="82">
        <v>6336.96</v>
      </c>
      <c r="J46" s="82">
        <v>6336.96</v>
      </c>
      <c r="K46" s="82">
        <v>10985.56</v>
      </c>
      <c r="L46" s="82">
        <v>10985.57</v>
      </c>
      <c r="M46" s="82">
        <v>10892.17</v>
      </c>
      <c r="N46" s="82">
        <v>10892.18</v>
      </c>
      <c r="O46" s="82">
        <v>10892.17</v>
      </c>
      <c r="P46" s="82">
        <v>10597.14</v>
      </c>
      <c r="Q46" s="82">
        <v>28517.919999999998</v>
      </c>
      <c r="R46" s="82">
        <v>32414.63</v>
      </c>
      <c r="S46" s="82">
        <v>32380.6</v>
      </c>
      <c r="T46" s="117">
        <f t="shared" si="0"/>
        <v>174218.81</v>
      </c>
      <c r="U46" s="89"/>
    </row>
    <row r="47" spans="1:21" s="15" customFormat="1" ht="25.5">
      <c r="A47" s="232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7">
        <f t="shared" si="0"/>
        <v>0</v>
      </c>
      <c r="U47" s="89"/>
    </row>
    <row r="48" spans="1:21" s="15" customFormat="1">
      <c r="A48" s="232"/>
      <c r="B48" s="65" t="s">
        <v>309</v>
      </c>
      <c r="C48" s="48" t="s">
        <v>55</v>
      </c>
      <c r="D48" s="82"/>
      <c r="E48" s="82"/>
      <c r="F48" s="82"/>
      <c r="G48" s="82"/>
      <c r="H48" s="82">
        <v>16670</v>
      </c>
      <c r="I48" s="82">
        <v>16670</v>
      </c>
      <c r="J48" s="82">
        <v>16670</v>
      </c>
      <c r="K48" s="82">
        <v>16670</v>
      </c>
      <c r="L48" s="82">
        <v>16670</v>
      </c>
      <c r="M48" s="82">
        <v>16670</v>
      </c>
      <c r="N48" s="82">
        <v>16670</v>
      </c>
      <c r="O48" s="82">
        <v>16670</v>
      </c>
      <c r="P48" s="82">
        <v>16670</v>
      </c>
      <c r="Q48" s="82">
        <v>16670</v>
      </c>
      <c r="R48" s="82">
        <v>16670</v>
      </c>
      <c r="S48" s="82">
        <v>16670</v>
      </c>
      <c r="T48" s="117">
        <f t="shared" si="0"/>
        <v>200040</v>
      </c>
      <c r="U48" s="89"/>
    </row>
    <row r="49" spans="1:21" s="15" customFormat="1" ht="14.25" customHeight="1">
      <c r="A49" s="233" t="s">
        <v>310</v>
      </c>
      <c r="B49" s="234" t="s">
        <v>311</v>
      </c>
      <c r="C49" s="48" t="s">
        <v>56</v>
      </c>
      <c r="D49" s="82"/>
      <c r="E49" s="82"/>
      <c r="F49" s="82"/>
      <c r="G49" s="82"/>
      <c r="H49" s="82">
        <v>323627.8</v>
      </c>
      <c r="I49" s="82">
        <v>-15964.26</v>
      </c>
      <c r="J49" s="82">
        <v>67975.75</v>
      </c>
      <c r="K49" s="82">
        <v>208982.68</v>
      </c>
      <c r="L49" s="82">
        <v>31115.53</v>
      </c>
      <c r="M49" s="82">
        <v>43599.26</v>
      </c>
      <c r="N49" s="82">
        <v>132912.29999999999</v>
      </c>
      <c r="O49" s="82">
        <v>158443.82999999999</v>
      </c>
      <c r="P49" s="82">
        <v>82659.520000000004</v>
      </c>
      <c r="Q49" s="82">
        <v>38795.19</v>
      </c>
      <c r="R49" s="82">
        <v>71344.679999999993</v>
      </c>
      <c r="S49" s="82">
        <v>137402.18</v>
      </c>
      <c r="T49" s="117">
        <f t="shared" si="0"/>
        <v>1280894.46</v>
      </c>
      <c r="U49" s="89"/>
    </row>
    <row r="50" spans="1:21" s="15" customFormat="1">
      <c r="A50" s="233"/>
      <c r="B50" s="234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 ht="25.5">
      <c r="A51" s="233"/>
      <c r="B51" s="234"/>
      <c r="C51" s="48" t="s">
        <v>434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33"/>
      <c r="B52" s="231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7">
        <f t="shared" si="0"/>
        <v>0</v>
      </c>
      <c r="U52" s="89"/>
    </row>
    <row r="53" spans="1:21" s="15" customFormat="1" ht="25.5">
      <c r="A53" s="233"/>
      <c r="B53" s="231"/>
      <c r="C53" s="48" t="s">
        <v>60</v>
      </c>
      <c r="D53" s="82"/>
      <c r="E53" s="82"/>
      <c r="F53" s="82"/>
      <c r="G53" s="82"/>
      <c r="H53" s="82">
        <v>4364.1499999999996</v>
      </c>
      <c r="I53" s="82">
        <v>0</v>
      </c>
      <c r="J53" s="82">
        <v>2100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0</v>
      </c>
      <c r="S53" s="82">
        <v>6745.28</v>
      </c>
      <c r="T53" s="117">
        <f t="shared" si="0"/>
        <v>13209.43</v>
      </c>
      <c r="U53" s="89"/>
    </row>
    <row r="54" spans="1:21" s="15" customFormat="1">
      <c r="A54" s="233"/>
      <c r="B54" s="231"/>
      <c r="C54" s="48" t="s">
        <v>435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33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33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4000</v>
      </c>
      <c r="K56" s="82">
        <v>0</v>
      </c>
      <c r="L56" s="82">
        <v>6000</v>
      </c>
      <c r="M56" s="82">
        <v>0</v>
      </c>
      <c r="N56" s="82">
        <v>0</v>
      </c>
      <c r="O56" s="82">
        <v>0</v>
      </c>
      <c r="P56" s="82">
        <v>6000</v>
      </c>
      <c r="Q56" s="82">
        <v>0</v>
      </c>
      <c r="R56" s="82">
        <v>0</v>
      </c>
      <c r="S56" s="82">
        <v>0</v>
      </c>
      <c r="T56" s="117">
        <f t="shared" si="0"/>
        <v>16000</v>
      </c>
      <c r="U56" s="89"/>
    </row>
    <row r="57" spans="1:21" s="15" customFormat="1" ht="14.25" customHeight="1">
      <c r="A57" s="235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5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5"/>
      <c r="B59" s="234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5"/>
      <c r="B60" s="234"/>
      <c r="C60" s="48" t="s">
        <v>436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5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5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6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0</v>
      </c>
      <c r="U63" s="89"/>
    </row>
    <row r="64" spans="1:21" s="15" customFormat="1">
      <c r="A64" s="236"/>
      <c r="B64" s="47" t="s">
        <v>375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7">
        <f t="shared" si="0"/>
        <v>0</v>
      </c>
      <c r="U64" s="89"/>
    </row>
    <row r="65" spans="1:21" s="15" customFormat="1">
      <c r="A65" s="236"/>
      <c r="B65" s="47" t="s">
        <v>376</v>
      </c>
      <c r="C65" s="48" t="s">
        <v>76</v>
      </c>
      <c r="D65" s="82"/>
      <c r="E65" s="82"/>
      <c r="F65" s="82"/>
      <c r="G65" s="82"/>
      <c r="H65" s="82">
        <v>15072.83</v>
      </c>
      <c r="I65" s="82">
        <v>4208.1400000000003</v>
      </c>
      <c r="J65" s="82">
        <v>10601</v>
      </c>
      <c r="K65" s="82">
        <v>10503.54</v>
      </c>
      <c r="L65" s="82">
        <v>16167.2</v>
      </c>
      <c r="M65" s="82">
        <v>11909.05</v>
      </c>
      <c r="N65" s="82">
        <v>7996.4</v>
      </c>
      <c r="O65" s="82">
        <v>11042.13</v>
      </c>
      <c r="P65" s="82">
        <v>9656.15</v>
      </c>
      <c r="Q65" s="82">
        <v>8152.52</v>
      </c>
      <c r="R65" s="82">
        <v>9459.11</v>
      </c>
      <c r="S65" s="82">
        <v>9280.58</v>
      </c>
      <c r="T65" s="117">
        <f t="shared" si="0"/>
        <v>124048.65000000001</v>
      </c>
      <c r="U65" s="89"/>
    </row>
    <row r="66" spans="1:21" s="15" customFormat="1" ht="25.5">
      <c r="A66" s="236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6"/>
      <c r="B67" s="47" t="s">
        <v>378</v>
      </c>
      <c r="C67" s="48" t="s">
        <v>79</v>
      </c>
      <c r="D67" s="82"/>
      <c r="E67" s="82"/>
      <c r="F67" s="82"/>
      <c r="G67" s="82"/>
      <c r="H67" s="82">
        <v>1466.51</v>
      </c>
      <c r="I67" s="82">
        <v>547.64</v>
      </c>
      <c r="J67" s="82">
        <v>1328.13</v>
      </c>
      <c r="K67" s="82">
        <v>1503.76</v>
      </c>
      <c r="L67" s="82">
        <v>1287.08</v>
      </c>
      <c r="M67" s="82">
        <v>1221.95</v>
      </c>
      <c r="N67" s="82">
        <v>925.22</v>
      </c>
      <c r="O67" s="82">
        <v>742.46</v>
      </c>
      <c r="P67" s="82">
        <v>1341.95</v>
      </c>
      <c r="Q67" s="82">
        <v>1341.24</v>
      </c>
      <c r="R67" s="82">
        <v>1199.46</v>
      </c>
      <c r="S67" s="82">
        <v>1480.93</v>
      </c>
      <c r="T67" s="117">
        <f t="shared" si="0"/>
        <v>14386.330000000002</v>
      </c>
      <c r="U67" s="89"/>
    </row>
    <row r="68" spans="1:21" s="15" customFormat="1">
      <c r="A68" s="236"/>
      <c r="B68" s="234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6"/>
      <c r="B69" s="234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6"/>
      <c r="B70" s="64" t="s">
        <v>380</v>
      </c>
      <c r="C70" s="48" t="s">
        <v>84</v>
      </c>
      <c r="D70" s="82"/>
      <c r="E70" s="82"/>
      <c r="F70" s="82"/>
      <c r="G70" s="82"/>
      <c r="H70" s="82">
        <v>0</v>
      </c>
      <c r="I70" s="82">
        <v>77.36</v>
      </c>
      <c r="J70" s="82">
        <v>623.58000000000004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700.94</v>
      </c>
      <c r="U70" s="89"/>
    </row>
    <row r="71" spans="1:21" s="15" customFormat="1" ht="25.5">
      <c r="A71" s="236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6" si="1">SUM(H71:S71)</f>
        <v>0</v>
      </c>
      <c r="U71" s="89"/>
    </row>
    <row r="72" spans="1:21" s="15" customFormat="1" ht="25.5">
      <c r="A72" s="236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6"/>
      <c r="B73" s="234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6"/>
      <c r="B74" s="234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6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7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3773.58</v>
      </c>
      <c r="I76" s="82">
        <v>0</v>
      </c>
      <c r="J76" s="82">
        <v>0</v>
      </c>
      <c r="K76" s="82">
        <v>0</v>
      </c>
      <c r="L76" s="82">
        <v>3773.58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7547.16</v>
      </c>
      <c r="U76" s="89"/>
    </row>
    <row r="77" spans="1:21" s="15" customFormat="1">
      <c r="A77" s="237"/>
      <c r="B77" s="231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400000</v>
      </c>
      <c r="T77" s="117">
        <f t="shared" si="1"/>
        <v>400000</v>
      </c>
      <c r="U77" s="89"/>
    </row>
    <row r="78" spans="1:21" s="15" customFormat="1">
      <c r="A78" s="237"/>
      <c r="B78" s="231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7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7">
        <f t="shared" si="1"/>
        <v>0</v>
      </c>
      <c r="U79" s="89"/>
    </row>
    <row r="80" spans="1:21" s="15" customFormat="1" ht="14.25" customHeight="1">
      <c r="A80" s="230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103.27</v>
      </c>
      <c r="M80" s="82">
        <v>0</v>
      </c>
      <c r="N80" s="82">
        <v>41.21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144.47999999999999</v>
      </c>
      <c r="U80" s="89"/>
    </row>
    <row r="81" spans="1:29" s="15" customFormat="1" ht="17.25" customHeight="1">
      <c r="A81" s="230"/>
      <c r="B81" s="65" t="s">
        <v>391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0</v>
      </c>
      <c r="U81" s="89"/>
    </row>
    <row r="82" spans="1:29" s="15" customFormat="1" ht="17.25" customHeight="1">
      <c r="A82" s="230"/>
      <c r="B82" s="231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30"/>
      <c r="B83" s="231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30"/>
      <c r="B84" s="231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30"/>
      <c r="B85" s="65" t="s">
        <v>393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7">
        <f t="shared" si="1"/>
        <v>0</v>
      </c>
      <c r="U85" s="89"/>
    </row>
    <row r="86" spans="1:29" s="15" customFormat="1" ht="17.25" customHeight="1">
      <c r="A86" s="225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25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25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25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26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26"/>
      <c r="B91" s="65" t="s">
        <v>400</v>
      </c>
      <c r="C91" s="48" t="s">
        <v>437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7">
        <f t="shared" si="1"/>
        <v>0</v>
      </c>
      <c r="U91" s="89"/>
    </row>
    <row r="92" spans="1:29" s="15" customFormat="1" ht="17.25" customHeight="1">
      <c r="A92" s="226"/>
      <c r="B92" s="65" t="s">
        <v>401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7">
        <f t="shared" si="1"/>
        <v>0</v>
      </c>
      <c r="U92" s="89"/>
    </row>
    <row r="93" spans="1:29" s="34" customFormat="1" ht="15" customHeight="1">
      <c r="A93" s="227" t="s">
        <v>402</v>
      </c>
      <c r="B93" s="228"/>
      <c r="C93" s="229"/>
      <c r="D93" s="90"/>
      <c r="E93" s="90"/>
      <c r="F93" s="90"/>
      <c r="G93" s="90"/>
      <c r="H93" s="117">
        <f t="shared" ref="H93:S93" si="2">SUM(H6:H92)</f>
        <v>553502.36</v>
      </c>
      <c r="I93" s="117">
        <f t="shared" si="2"/>
        <v>233932.06999999998</v>
      </c>
      <c r="J93" s="117">
        <f t="shared" si="2"/>
        <v>262010.31999999995</v>
      </c>
      <c r="K93" s="117">
        <f t="shared" si="2"/>
        <v>441824.97000000003</v>
      </c>
      <c r="L93" s="117">
        <f t="shared" si="2"/>
        <v>284309.69000000012</v>
      </c>
      <c r="M93" s="117">
        <f t="shared" si="2"/>
        <v>241913.35</v>
      </c>
      <c r="N93" s="117">
        <f t="shared" si="2"/>
        <v>329977.29999999987</v>
      </c>
      <c r="O93" s="117">
        <f t="shared" si="2"/>
        <v>376275.41</v>
      </c>
      <c r="P93" s="117">
        <f t="shared" si="2"/>
        <v>298900.40999999997</v>
      </c>
      <c r="Q93" s="117">
        <f t="shared" si="2"/>
        <v>258777.86999999997</v>
      </c>
      <c r="R93" s="117">
        <f t="shared" si="2"/>
        <v>290011.75000000006</v>
      </c>
      <c r="S93" s="117">
        <f t="shared" si="2"/>
        <v>825901.63000000012</v>
      </c>
      <c r="T93" s="127">
        <f t="shared" si="1"/>
        <v>4397337.1300000008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2" t="s">
        <v>415</v>
      </c>
      <c r="B94" s="223"/>
      <c r="C94" s="224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22" t="s">
        <v>416</v>
      </c>
      <c r="B95" s="223"/>
      <c r="C95" s="224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22" t="s">
        <v>427</v>
      </c>
      <c r="B96" s="223"/>
      <c r="C96" s="224"/>
      <c r="D96" s="82"/>
      <c r="E96" s="82"/>
      <c r="F96" s="82"/>
      <c r="G96" s="82"/>
      <c r="H96" s="82">
        <v>553502.36</v>
      </c>
      <c r="I96" s="82">
        <v>233932.07</v>
      </c>
      <c r="J96" s="82">
        <v>262010.32</v>
      </c>
      <c r="K96" s="82">
        <v>441824.97000000003</v>
      </c>
      <c r="L96" s="82">
        <v>284309.69</v>
      </c>
      <c r="M96" s="82">
        <v>241913.35</v>
      </c>
      <c r="N96" s="82">
        <v>329977.3</v>
      </c>
      <c r="O96" s="82">
        <v>376275.41</v>
      </c>
      <c r="P96" s="82">
        <v>298900.40999999997</v>
      </c>
      <c r="Q96" s="82">
        <v>258777.87</v>
      </c>
      <c r="R96" s="82">
        <v>290011.75</v>
      </c>
      <c r="S96" s="82">
        <v>825901.63</v>
      </c>
      <c r="T96" s="117">
        <f t="shared" si="1"/>
        <v>4397337.1300000008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1">
        <f>H93-SUM(H94:H96)</f>
        <v>0</v>
      </c>
      <c r="I97" s="91">
        <f t="shared" ref="I97:T97" si="3">I93-SUM(I94:I96)</f>
        <v>0</v>
      </c>
      <c r="J97" s="91">
        <f t="shared" si="3"/>
        <v>0</v>
      </c>
      <c r="K97" s="91">
        <f t="shared" si="3"/>
        <v>0</v>
      </c>
      <c r="L97" s="91">
        <f t="shared" si="3"/>
        <v>0</v>
      </c>
      <c r="M97" s="91">
        <f t="shared" si="3"/>
        <v>0</v>
      </c>
      <c r="N97" s="91">
        <f t="shared" si="3"/>
        <v>0</v>
      </c>
      <c r="O97" s="91">
        <f t="shared" si="3"/>
        <v>0</v>
      </c>
      <c r="P97" s="91">
        <f t="shared" si="3"/>
        <v>0</v>
      </c>
      <c r="Q97" s="91">
        <f t="shared" si="3"/>
        <v>0</v>
      </c>
      <c r="R97" s="91">
        <f t="shared" si="3"/>
        <v>0</v>
      </c>
      <c r="S97" s="91">
        <f t="shared" si="3"/>
        <v>0</v>
      </c>
      <c r="T97" s="91">
        <f t="shared" si="3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D3A5671A-05DC-4910-85B5-90185A43D1DA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83FC79E5-2621-4A43-B3FB-A097A1388D8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2BEAD394-976D-4730-A0A0-6B9EA477FA68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948553E-BE76-402B-BAA8-3966B343194D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F490C797-EFD5-4E75-944C-CCCAD3866D0C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E9E4B59B-7C94-4F13-A87E-91DFE81D681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</customSheetViews>
  <mergeCells count="38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B68:B69"/>
    <mergeCell ref="B73:B74"/>
    <mergeCell ref="A76:A79"/>
    <mergeCell ref="B77:B78"/>
    <mergeCell ref="A80:A85"/>
    <mergeCell ref="B82:B84"/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18" sqref="B18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80" t="s">
        <v>417</v>
      </c>
      <c r="B1" s="180"/>
      <c r="C1" s="180"/>
    </row>
    <row r="2" spans="1:4" ht="26.25" customHeight="1">
      <c r="A2" s="103" t="s">
        <v>418</v>
      </c>
      <c r="B2" s="104" t="s">
        <v>419</v>
      </c>
      <c r="C2" s="104" t="s">
        <v>420</v>
      </c>
      <c r="D2" s="104" t="s">
        <v>426</v>
      </c>
    </row>
    <row r="3" spans="1:4" ht="24.75" customHeight="1">
      <c r="A3" s="105">
        <v>1</v>
      </c>
      <c r="B3" s="106" t="s">
        <v>438</v>
      </c>
      <c r="C3" s="105" t="s">
        <v>463</v>
      </c>
      <c r="D3" s="105"/>
    </row>
    <row r="4" spans="1:4" ht="24.75" customHeight="1">
      <c r="A4" s="105">
        <f>A3+1</f>
        <v>2</v>
      </c>
      <c r="B4" s="106" t="s">
        <v>421</v>
      </c>
      <c r="C4" s="105" t="s">
        <v>462</v>
      </c>
      <c r="D4" s="105"/>
    </row>
    <row r="5" spans="1:4" ht="24.75" customHeight="1">
      <c r="A5" s="105">
        <f t="shared" ref="A5:A13" si="0">A4+1</f>
        <v>3</v>
      </c>
      <c r="B5" s="119" t="s">
        <v>447</v>
      </c>
      <c r="C5" s="120" t="s">
        <v>464</v>
      </c>
      <c r="D5" s="105"/>
    </row>
    <row r="6" spans="1:4" ht="24.75" customHeight="1">
      <c r="A6" s="105">
        <f t="shared" si="0"/>
        <v>4</v>
      </c>
      <c r="B6" s="106" t="s">
        <v>422</v>
      </c>
      <c r="C6" s="105" t="s">
        <v>462</v>
      </c>
      <c r="D6" s="105"/>
    </row>
    <row r="7" spans="1:4" ht="24.75" customHeight="1">
      <c r="A7" s="105">
        <f t="shared" si="0"/>
        <v>5</v>
      </c>
      <c r="B7" s="119" t="s">
        <v>448</v>
      </c>
      <c r="C7" s="120" t="s">
        <v>464</v>
      </c>
      <c r="D7" s="105"/>
    </row>
    <row r="8" spans="1:4" ht="24.75" customHeight="1">
      <c r="A8" s="105">
        <f t="shared" si="0"/>
        <v>6</v>
      </c>
      <c r="B8" s="106" t="s">
        <v>423</v>
      </c>
      <c r="C8" s="105" t="s">
        <v>462</v>
      </c>
      <c r="D8" s="105"/>
    </row>
    <row r="9" spans="1:4" ht="24.75" customHeight="1">
      <c r="A9" s="105">
        <f t="shared" si="0"/>
        <v>7</v>
      </c>
      <c r="B9" s="119" t="s">
        <v>449</v>
      </c>
      <c r="C9" s="120" t="s">
        <v>464</v>
      </c>
      <c r="D9" s="105"/>
    </row>
    <row r="10" spans="1:4" ht="24.75" customHeight="1">
      <c r="A10" s="105">
        <f t="shared" si="0"/>
        <v>8</v>
      </c>
      <c r="B10" s="106" t="s">
        <v>424</v>
      </c>
      <c r="C10" s="105" t="s">
        <v>462</v>
      </c>
      <c r="D10" s="105"/>
    </row>
    <row r="11" spans="1:4" ht="24.75" customHeight="1">
      <c r="A11" s="105">
        <f t="shared" si="0"/>
        <v>9</v>
      </c>
      <c r="B11" s="119" t="s">
        <v>450</v>
      </c>
      <c r="C11" s="120" t="s">
        <v>464</v>
      </c>
      <c r="D11" s="105"/>
    </row>
    <row r="12" spans="1:4" ht="24.75" customHeight="1">
      <c r="A12" s="105">
        <f t="shared" si="0"/>
        <v>10</v>
      </c>
      <c r="B12" s="106" t="s">
        <v>425</v>
      </c>
      <c r="C12" s="105" t="s">
        <v>462</v>
      </c>
      <c r="D12" s="105"/>
    </row>
    <row r="13" spans="1:4" ht="24.75" customHeight="1">
      <c r="A13" s="105">
        <f t="shared" si="0"/>
        <v>11</v>
      </c>
      <c r="B13" s="119" t="s">
        <v>451</v>
      </c>
      <c r="C13" s="120" t="s">
        <v>464</v>
      </c>
      <c r="D13" s="105"/>
    </row>
    <row r="14" spans="1:4" ht="24.75" customHeight="1">
      <c r="A14" s="105"/>
      <c r="B14" s="106"/>
      <c r="C14" s="107"/>
      <c r="D14" s="107"/>
    </row>
  </sheetData>
  <customSheetViews>
    <customSheetView guid="{D3A5671A-05DC-4910-85B5-90185A43D1DA}">
      <selection activeCell="E13" sqref="E13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69310E7E-E840-482D-9BDC-79B86B058589}">
      <selection activeCell="F7" sqref="F7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H21" sqref="H2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4" customFormat="1" ht="28.5" customHeight="1">
      <c r="A1" s="268" t="s">
        <v>261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93"/>
      <c r="P1" s="93"/>
    </row>
    <row r="2" spans="1:17" s="58" customFormat="1" ht="18" customHeight="1">
      <c r="A2" s="3" t="str">
        <f>"编制单位："&amp;封面!A8</f>
        <v>编制单位：九江天赐高新材料有限公司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8"/>
    </row>
    <row r="4" spans="1:17" s="8" customFormat="1">
      <c r="A4" s="274" t="s">
        <v>144</v>
      </c>
      <c r="B4" s="275" t="s">
        <v>145</v>
      </c>
      <c r="C4" s="276" t="s">
        <v>146</v>
      </c>
      <c r="D4" s="278" t="s">
        <v>147</v>
      </c>
      <c r="E4" s="279"/>
      <c r="F4" s="279"/>
      <c r="G4" s="279"/>
      <c r="H4" s="280"/>
      <c r="I4" s="281" t="s">
        <v>0</v>
      </c>
      <c r="J4" s="282"/>
      <c r="K4" s="282"/>
      <c r="L4" s="282"/>
      <c r="M4" s="283"/>
      <c r="N4" s="271" t="s">
        <v>148</v>
      </c>
      <c r="O4" s="58"/>
      <c r="P4" s="7"/>
      <c r="Q4" s="7"/>
    </row>
    <row r="5" spans="1:17" s="15" customFormat="1">
      <c r="A5" s="274"/>
      <c r="B5" s="275"/>
      <c r="C5" s="277"/>
      <c r="D5" s="99" t="s">
        <v>1</v>
      </c>
      <c r="E5" s="100" t="s">
        <v>146</v>
      </c>
      <c r="F5" s="100" t="s">
        <v>2</v>
      </c>
      <c r="G5" s="99" t="s">
        <v>3</v>
      </c>
      <c r="H5" s="99" t="s">
        <v>149</v>
      </c>
      <c r="I5" s="101" t="s">
        <v>1</v>
      </c>
      <c r="J5" s="102" t="s">
        <v>146</v>
      </c>
      <c r="K5" s="102" t="s">
        <v>2</v>
      </c>
      <c r="L5" s="99" t="s">
        <v>3</v>
      </c>
      <c r="M5" s="99" t="s">
        <v>149</v>
      </c>
      <c r="N5" s="272"/>
      <c r="O5" s="14"/>
      <c r="P5" s="14"/>
      <c r="Q5" s="14"/>
    </row>
    <row r="6" spans="1:17" s="15" customFormat="1" ht="17.25" customHeight="1">
      <c r="A6" s="273" t="s">
        <v>264</v>
      </c>
      <c r="B6" s="95" t="s">
        <v>265</v>
      </c>
      <c r="C6" s="112">
        <f>'2019预算财务费用 '!S6</f>
        <v>0</v>
      </c>
      <c r="D6" s="112">
        <f ca="1">OFFSET('2018财务费用 '!$G6,0,MONTH(封面!$G$13)-1,)</f>
        <v>0</v>
      </c>
      <c r="E6" s="112">
        <f ca="1">OFFSET('2019预算财务费用 '!$G6,0,MONTH(封面!$G$13)-1,)</f>
        <v>0</v>
      </c>
      <c r="F6" s="110">
        <f ca="1">OFFSET('2020实际财务费用'!$G6,0,MONTH(封面!$G$13)-1,)</f>
        <v>1093653.5199999998</v>
      </c>
      <c r="G6" s="112">
        <f t="shared" ref="G6:G12" ca="1" si="0">F6-D6</f>
        <v>1093653.5199999998</v>
      </c>
      <c r="H6" s="112">
        <f t="shared" ref="H6:H12" ca="1" si="1">F6-E6</f>
        <v>1093653.5199999998</v>
      </c>
      <c r="I6" s="112">
        <f ca="1">SUM(OFFSET('2018财务费用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3441331.2299999995</v>
      </c>
      <c r="L6" s="112">
        <f ca="1">K6-I6</f>
        <v>3441331.2299999995</v>
      </c>
      <c r="M6" s="112">
        <f ca="1">K6-J6</f>
        <v>3441331.2299999995</v>
      </c>
      <c r="N6" s="92"/>
      <c r="O6" s="69"/>
      <c r="P6" s="69"/>
      <c r="Q6" s="69"/>
    </row>
    <row r="7" spans="1:17" s="15" customFormat="1" ht="17.25" customHeight="1">
      <c r="A7" s="273"/>
      <c r="B7" s="95" t="s">
        <v>266</v>
      </c>
      <c r="C7" s="112">
        <f>'2019预算财务费用 '!S7</f>
        <v>0</v>
      </c>
      <c r="D7" s="112">
        <f ca="1">OFFSET('2018财务费用 '!$G7,0,MONTH(封面!$G$13)-1,)</f>
        <v>0</v>
      </c>
      <c r="E7" s="112">
        <f ca="1">OFFSET('2019预算财务费用 '!$G7,0,MONTH(封面!$G$13)-1,)</f>
        <v>0</v>
      </c>
      <c r="F7" s="110">
        <f ca="1">OFFSET('2020实际财务费用'!$G7,0,MONTH(封面!$G$13)-1,)</f>
        <v>-71659.73</v>
      </c>
      <c r="G7" s="112">
        <f t="shared" ca="1" si="0"/>
        <v>-71659.73</v>
      </c>
      <c r="H7" s="112">
        <f t="shared" ca="1" si="1"/>
        <v>-71659.73</v>
      </c>
      <c r="I7" s="112">
        <f ca="1">SUM(OFFSET('2018财务费用 '!$G7,0,0,1,MONTH(封面!$G$13)))</f>
        <v>-12950.18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-353791.19</v>
      </c>
      <c r="L7" s="112">
        <f t="shared" ref="L7:L12" ca="1" si="2">K7-I7</f>
        <v>-340841.01</v>
      </c>
      <c r="M7" s="112">
        <f t="shared" ref="M7:M12" ca="1" si="3">K7-J7</f>
        <v>-353791.19</v>
      </c>
      <c r="N7" s="92"/>
      <c r="O7" s="69"/>
      <c r="P7" s="69"/>
      <c r="Q7" s="69"/>
    </row>
    <row r="8" spans="1:17" s="15" customFormat="1" ht="17.25" customHeight="1">
      <c r="A8" s="96" t="s">
        <v>267</v>
      </c>
      <c r="B8" s="95" t="s">
        <v>267</v>
      </c>
      <c r="C8" s="112">
        <f>'2019预算财务费用 '!S8</f>
        <v>0</v>
      </c>
      <c r="D8" s="112">
        <f ca="1">OFFSET('2018财务费用 '!$G8,0,MONTH(封面!$G$13)-1,)</f>
        <v>0</v>
      </c>
      <c r="E8" s="112">
        <f ca="1">OFFSET('2019预算财务费用 '!$G8,0,MONTH(封面!$G$13)-1,)</f>
        <v>0</v>
      </c>
      <c r="F8" s="110">
        <f ca="1">OFFSET('2020实际财务费用'!$G8,0,MONTH(封面!$G$13)-1,)</f>
        <v>0</v>
      </c>
      <c r="G8" s="112">
        <f t="shared" ca="1" si="0"/>
        <v>0</v>
      </c>
      <c r="H8" s="112">
        <f t="shared" ca="1" si="1"/>
        <v>0</v>
      </c>
      <c r="I8" s="112">
        <f ca="1">SUM(OFFSET('2018财务费用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1733277.77</v>
      </c>
      <c r="L8" s="112">
        <f t="shared" ca="1" si="2"/>
        <v>1733277.77</v>
      </c>
      <c r="M8" s="112">
        <f t="shared" ca="1" si="3"/>
        <v>1733277.77</v>
      </c>
      <c r="N8" s="92"/>
      <c r="O8" s="69"/>
      <c r="P8" s="69"/>
      <c r="Q8" s="69"/>
    </row>
    <row r="9" spans="1:17" s="15" customFormat="1" ht="17.25" customHeight="1">
      <c r="A9" s="96" t="s">
        <v>268</v>
      </c>
      <c r="B9" s="95" t="s">
        <v>268</v>
      </c>
      <c r="C9" s="112">
        <f>'2019预算财务费用 '!S9</f>
        <v>0</v>
      </c>
      <c r="D9" s="112">
        <f ca="1">OFFSET('2018财务费用 '!$G9,0,MONTH(封面!$G$13)-1,)</f>
        <v>1100.77</v>
      </c>
      <c r="E9" s="112">
        <f ca="1">OFFSET('2019预算财务费用 '!$G9,0,MONTH(封面!$G$13)-1,)</f>
        <v>0</v>
      </c>
      <c r="F9" s="110">
        <f ca="1">OFFSET('2020实际财务费用'!$G9,0,MONTH(封面!$G$13)-1,)</f>
        <v>63329.7</v>
      </c>
      <c r="G9" s="112">
        <f t="shared" ca="1" si="0"/>
        <v>62228.93</v>
      </c>
      <c r="H9" s="112">
        <f t="shared" ca="1" si="1"/>
        <v>63329.7</v>
      </c>
      <c r="I9" s="112">
        <f ca="1">SUM(OFFSET('2018财务费用 '!$G9,0,0,1,MONTH(封面!$G$13)))</f>
        <v>3451.3700000000003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755417.22</v>
      </c>
      <c r="L9" s="112">
        <f t="shared" ca="1" si="2"/>
        <v>751965.85</v>
      </c>
      <c r="M9" s="112">
        <f t="shared" ca="1" si="3"/>
        <v>755417.22</v>
      </c>
      <c r="N9" s="92"/>
      <c r="O9" s="69"/>
      <c r="P9" s="69"/>
      <c r="Q9" s="69"/>
    </row>
    <row r="10" spans="1:17" s="15" customFormat="1" ht="17.25" customHeight="1">
      <c r="A10" s="273" t="s">
        <v>269</v>
      </c>
      <c r="B10" s="95" t="s">
        <v>270</v>
      </c>
      <c r="C10" s="112">
        <f>'2019预算财务费用 '!S10</f>
        <v>0</v>
      </c>
      <c r="D10" s="112">
        <f ca="1">OFFSET('2018财务费用 '!$G10,0,MONTH(封面!$G$13)-1,)</f>
        <v>-41653.42</v>
      </c>
      <c r="E10" s="112">
        <f ca="1">OFFSET('2019预算财务费用 '!$G10,0,MONTH(封面!$G$13)-1,)</f>
        <v>0</v>
      </c>
      <c r="F10" s="110">
        <f ca="1">OFFSET('2020实际财务费用'!$G10,0,MONTH(封面!$G$13)-1,)</f>
        <v>4445.8700000000281</v>
      </c>
      <c r="G10" s="112">
        <f t="shared" ca="1" si="0"/>
        <v>46099.290000000023</v>
      </c>
      <c r="H10" s="112">
        <f t="shared" ca="1" si="1"/>
        <v>4445.8700000000281</v>
      </c>
      <c r="I10" s="112">
        <f ca="1">SUM(OFFSET('2018财务费用 '!$G10,0,0,1,MONTH(封面!$G$13)))</f>
        <v>-58715.57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-161454.16</v>
      </c>
      <c r="L10" s="112">
        <f t="shared" ca="1" si="2"/>
        <v>-102738.59</v>
      </c>
      <c r="M10" s="112">
        <f t="shared" ca="1" si="3"/>
        <v>-161454.16</v>
      </c>
      <c r="N10" s="92"/>
      <c r="O10" s="69"/>
      <c r="P10" s="69"/>
      <c r="Q10" s="69"/>
    </row>
    <row r="11" spans="1:17" s="15" customFormat="1" ht="17.25" customHeight="1">
      <c r="A11" s="273"/>
      <c r="B11" s="95" t="s">
        <v>271</v>
      </c>
      <c r="C11" s="112">
        <f>'2019预算财务费用 '!S11</f>
        <v>0</v>
      </c>
      <c r="D11" s="112">
        <f ca="1">OFFSET('2018财务费用 '!$G11,0,MONTH(封面!$G$13)-1,)</f>
        <v>0</v>
      </c>
      <c r="E11" s="112">
        <f ca="1">OFFSET('2019预算财务费用 '!$G11,0,MONTH(封面!$G$13)-1,)</f>
        <v>0</v>
      </c>
      <c r="F11" s="110">
        <f ca="1">OFFSET('2020实际财务费用'!$G11,0,MONTH(封面!$G$13)-1,)</f>
        <v>3454.6700000000005</v>
      </c>
      <c r="G11" s="112">
        <f t="shared" ca="1" si="0"/>
        <v>3454.6700000000005</v>
      </c>
      <c r="H11" s="112">
        <f t="shared" ca="1" si="1"/>
        <v>3454.6700000000005</v>
      </c>
      <c r="I11" s="112">
        <f ca="1">SUM(OFFSET('2018财务费用 '!$G11,0,0,1,MONTH(封面!$G$13)))</f>
        <v>218774.19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-24381.589999999993</v>
      </c>
      <c r="L11" s="112">
        <f t="shared" ca="1" si="2"/>
        <v>-243155.78</v>
      </c>
      <c r="M11" s="112">
        <f t="shared" ca="1" si="3"/>
        <v>-24381.589999999993</v>
      </c>
      <c r="N11" s="92"/>
      <c r="O11" s="69"/>
      <c r="P11" s="69"/>
      <c r="Q11" s="69"/>
    </row>
    <row r="12" spans="1:17" s="31" customFormat="1">
      <c r="A12" s="96" t="s">
        <v>272</v>
      </c>
      <c r="B12" s="95" t="s">
        <v>272</v>
      </c>
      <c r="C12" s="112">
        <f>'2019预算财务费用 '!S12</f>
        <v>0</v>
      </c>
      <c r="D12" s="112">
        <f ca="1">OFFSET('2018财务费用 '!$G12,0,MONTH(封面!$G$13)-1,)</f>
        <v>0</v>
      </c>
      <c r="E12" s="112">
        <f ca="1">OFFSET('2019预算财务费用 '!$G12,0,MONTH(封面!$G$13)-1,)</f>
        <v>0</v>
      </c>
      <c r="F12" s="110">
        <f ca="1">OFFSET('2020实际财务费用'!$G12,0,MONTH(封面!$G$13)-1,)</f>
        <v>0</v>
      </c>
      <c r="G12" s="112">
        <f t="shared" ca="1" si="0"/>
        <v>0</v>
      </c>
      <c r="H12" s="112">
        <f t="shared" ca="1" si="1"/>
        <v>0</v>
      </c>
      <c r="I12" s="112">
        <f ca="1">SUM(OFFSET('2018财务费用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-10000</v>
      </c>
      <c r="L12" s="112">
        <f t="shared" ca="1" si="2"/>
        <v>-10000</v>
      </c>
      <c r="M12" s="112">
        <f t="shared" ca="1" si="3"/>
        <v>-10000</v>
      </c>
      <c r="N12" s="92"/>
      <c r="O12" s="53"/>
    </row>
    <row r="13" spans="1:17" ht="20.25" customHeight="1">
      <c r="A13" s="269" t="s">
        <v>263</v>
      </c>
      <c r="B13" s="270"/>
      <c r="C13" s="111">
        <f>SUM(C6:C12)</f>
        <v>0</v>
      </c>
      <c r="D13" s="111">
        <f t="shared" ref="D13:M13" ca="1" si="4">SUM(D6:D12)</f>
        <v>-40552.65</v>
      </c>
      <c r="E13" s="111">
        <f t="shared" ca="1" si="4"/>
        <v>0</v>
      </c>
      <c r="F13" s="111">
        <f t="shared" ca="1" si="4"/>
        <v>1093224.0299999998</v>
      </c>
      <c r="G13" s="111">
        <f t="shared" ca="1" si="4"/>
        <v>1133776.6799999997</v>
      </c>
      <c r="H13" s="111">
        <f t="shared" ca="1" si="4"/>
        <v>1093224.0299999998</v>
      </c>
      <c r="I13" s="111">
        <f t="shared" ca="1" si="4"/>
        <v>150559.81</v>
      </c>
      <c r="J13" s="111">
        <f t="shared" ca="1" si="4"/>
        <v>0</v>
      </c>
      <c r="K13" s="126">
        <f t="shared" ca="1" si="4"/>
        <v>5380399.2799999993</v>
      </c>
      <c r="L13" s="111">
        <f t="shared" ca="1" si="4"/>
        <v>5229839.47</v>
      </c>
      <c r="M13" s="111">
        <f t="shared" ca="1" si="4"/>
        <v>5380399.2799999993</v>
      </c>
      <c r="N13" s="92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H19" sqref="H19"/>
      <selection pane="topRight" activeCell="H19" sqref="H19"/>
      <selection pane="bottomLeft" activeCell="H19" sqref="H19"/>
      <selection pane="bottomRight" activeCell="J6" sqref="J6:J12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3.125" style="55" customWidth="1"/>
    <col min="8" max="8" width="10.5" style="7" customWidth="1"/>
    <col min="9" max="9" width="11.375" style="7" bestFit="1" customWidth="1"/>
    <col min="10" max="10" width="11.375" style="55" bestFit="1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25" style="55" customWidth="1"/>
    <col min="17" max="18" width="8.75" style="7" customWidth="1"/>
    <col min="19" max="19" width="11.375" style="7" bestFit="1" customWidth="1"/>
    <col min="20" max="20" width="11.625" style="7" hidden="1" customWidth="1"/>
    <col min="21" max="21" width="9.625" style="7" customWidth="1"/>
    <col min="22" max="16384" width="9" style="7"/>
  </cols>
  <sheetData>
    <row r="1" spans="1:20" s="2" customFormat="1" ht="28.5" customHeight="1">
      <c r="A1" s="204" t="s">
        <v>261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</row>
    <row r="2" spans="1:20" s="41" customFormat="1" ht="18" customHeight="1">
      <c r="A2" s="3" t="str">
        <f>"编制单位："&amp;封面!A8</f>
        <v>编制单位：九江天赐高新材料有限公司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编制日期：2020年5月2日</v>
      </c>
      <c r="M3" s="85"/>
      <c r="N3" s="86"/>
      <c r="O3" s="86"/>
      <c r="P3" s="43"/>
    </row>
    <row r="4" spans="1:20" s="8" customFormat="1" ht="14.25" customHeight="1">
      <c r="A4" s="205" t="s">
        <v>144</v>
      </c>
      <c r="B4" s="206" t="s">
        <v>145</v>
      </c>
      <c r="C4" s="218" t="s">
        <v>252</v>
      </c>
      <c r="D4" s="219"/>
      <c r="E4" s="220" t="s">
        <v>253</v>
      </c>
      <c r="F4" s="220"/>
      <c r="G4" s="215" t="s">
        <v>466</v>
      </c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 t="s">
        <v>254</v>
      </c>
      <c r="T4" s="216" t="s">
        <v>148</v>
      </c>
    </row>
    <row r="5" spans="1:20" s="15" customFormat="1">
      <c r="A5" s="205"/>
      <c r="B5" s="206"/>
      <c r="C5" s="80" t="s">
        <v>233</v>
      </c>
      <c r="D5" s="80" t="s">
        <v>141</v>
      </c>
      <c r="E5" s="80" t="s">
        <v>233</v>
      </c>
      <c r="F5" s="80" t="s">
        <v>141</v>
      </c>
      <c r="G5" s="81" t="s">
        <v>240</v>
      </c>
      <c r="H5" s="81" t="s">
        <v>241</v>
      </c>
      <c r="I5" s="81" t="s">
        <v>124</v>
      </c>
      <c r="J5" s="81" t="s">
        <v>125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132</v>
      </c>
      <c r="R5" s="81" t="s">
        <v>133</v>
      </c>
      <c r="S5" s="215"/>
      <c r="T5" s="217"/>
    </row>
    <row r="6" spans="1:20" s="15" customFormat="1" ht="17.25" customHeight="1">
      <c r="A6" s="273" t="s">
        <v>264</v>
      </c>
      <c r="B6" s="95" t="s">
        <v>265</v>
      </c>
      <c r="C6" s="116"/>
      <c r="D6" s="116"/>
      <c r="E6" s="116"/>
      <c r="F6" s="116"/>
      <c r="G6" s="82">
        <v>875660</v>
      </c>
      <c r="H6" s="82">
        <v>711078.17</v>
      </c>
      <c r="I6" s="82">
        <v>760939.54</v>
      </c>
      <c r="J6" s="82">
        <v>1093653.5199999998</v>
      </c>
      <c r="K6" s="82"/>
      <c r="L6" s="82"/>
      <c r="M6" s="82"/>
      <c r="N6" s="82"/>
      <c r="O6" s="116"/>
      <c r="P6" s="116"/>
      <c r="Q6" s="116"/>
      <c r="R6" s="116"/>
      <c r="S6" s="117">
        <f>SUM(G6:R6)</f>
        <v>3441331.2299999995</v>
      </c>
      <c r="T6" s="89"/>
    </row>
    <row r="7" spans="1:20" s="15" customFormat="1" ht="17.25" customHeight="1">
      <c r="A7" s="273"/>
      <c r="B7" s="95" t="s">
        <v>266</v>
      </c>
      <c r="C7" s="116"/>
      <c r="D7" s="116"/>
      <c r="E7" s="116"/>
      <c r="F7" s="116"/>
      <c r="G7" s="82">
        <v>-80595.83</v>
      </c>
      <c r="H7" s="82">
        <v>-78058.67</v>
      </c>
      <c r="I7" s="82">
        <v>-123476.96</v>
      </c>
      <c r="J7" s="82">
        <v>-71659.73</v>
      </c>
      <c r="K7" s="82"/>
      <c r="L7" s="82"/>
      <c r="M7" s="82"/>
      <c r="N7" s="82"/>
      <c r="O7" s="116"/>
      <c r="P7" s="116"/>
      <c r="Q7" s="116"/>
      <c r="R7" s="116"/>
      <c r="S7" s="117">
        <f t="shared" ref="S7:S11" si="0">SUM(G7:R7)</f>
        <v>-353791.19</v>
      </c>
      <c r="T7" s="89"/>
    </row>
    <row r="8" spans="1:20" s="15" customFormat="1" ht="17.25" customHeight="1">
      <c r="A8" s="96" t="s">
        <v>267</v>
      </c>
      <c r="B8" s="95" t="s">
        <v>267</v>
      </c>
      <c r="C8" s="116"/>
      <c r="D8" s="116"/>
      <c r="E8" s="116"/>
      <c r="F8" s="116"/>
      <c r="G8" s="82">
        <v>0</v>
      </c>
      <c r="H8" s="82">
        <v>0</v>
      </c>
      <c r="I8" s="82">
        <v>1733277.77</v>
      </c>
      <c r="J8" s="82">
        <v>0</v>
      </c>
      <c r="K8" s="82"/>
      <c r="L8" s="82"/>
      <c r="M8" s="82"/>
      <c r="N8" s="82"/>
      <c r="O8" s="116"/>
      <c r="P8" s="116"/>
      <c r="Q8" s="116"/>
      <c r="R8" s="116"/>
      <c r="S8" s="117">
        <f t="shared" si="0"/>
        <v>1733277.77</v>
      </c>
      <c r="T8" s="89"/>
    </row>
    <row r="9" spans="1:20" s="15" customFormat="1" ht="17.25" customHeight="1">
      <c r="A9" s="96" t="s">
        <v>268</v>
      </c>
      <c r="B9" s="95" t="s">
        <v>268</v>
      </c>
      <c r="C9" s="116"/>
      <c r="D9" s="116"/>
      <c r="E9" s="116"/>
      <c r="F9" s="116"/>
      <c r="G9" s="82">
        <v>0</v>
      </c>
      <c r="H9" s="82">
        <v>169391.84999999998</v>
      </c>
      <c r="I9" s="82">
        <v>522695.67</v>
      </c>
      <c r="J9" s="82">
        <v>63329.7</v>
      </c>
      <c r="K9" s="82"/>
      <c r="L9" s="82"/>
      <c r="M9" s="82"/>
      <c r="N9" s="82"/>
      <c r="O9" s="116"/>
      <c r="P9" s="116"/>
      <c r="Q9" s="116"/>
      <c r="R9" s="116"/>
      <c r="S9" s="117">
        <f t="shared" si="0"/>
        <v>755417.22</v>
      </c>
      <c r="T9" s="89"/>
    </row>
    <row r="10" spans="1:20" s="15" customFormat="1" ht="17.25" customHeight="1">
      <c r="A10" s="273" t="s">
        <v>269</v>
      </c>
      <c r="B10" s="95" t="s">
        <v>270</v>
      </c>
      <c r="C10" s="116"/>
      <c r="D10" s="116"/>
      <c r="E10" s="116"/>
      <c r="F10" s="116"/>
      <c r="G10" s="82">
        <v>0</v>
      </c>
      <c r="H10" s="82">
        <v>-73455.989999999991</v>
      </c>
      <c r="I10" s="82">
        <v>-92444.040000000023</v>
      </c>
      <c r="J10" s="82">
        <v>4445.8700000000281</v>
      </c>
      <c r="K10" s="82"/>
      <c r="L10" s="82"/>
      <c r="M10" s="82"/>
      <c r="N10" s="82"/>
      <c r="O10" s="116"/>
      <c r="P10" s="116"/>
      <c r="Q10" s="116"/>
      <c r="R10" s="116"/>
      <c r="S10" s="117">
        <f t="shared" si="0"/>
        <v>-161454.16</v>
      </c>
      <c r="T10" s="89"/>
    </row>
    <row r="11" spans="1:20" s="15" customFormat="1" ht="17.25" customHeight="1">
      <c r="A11" s="273"/>
      <c r="B11" s="95" t="s">
        <v>271</v>
      </c>
      <c r="C11" s="116"/>
      <c r="D11" s="116"/>
      <c r="E11" s="116"/>
      <c r="F11" s="116"/>
      <c r="G11" s="82">
        <v>0</v>
      </c>
      <c r="H11" s="82">
        <v>-12630.73</v>
      </c>
      <c r="I11" s="82">
        <v>-15205.529999999995</v>
      </c>
      <c r="J11" s="82">
        <v>3454.6700000000005</v>
      </c>
      <c r="K11" s="82"/>
      <c r="L11" s="82"/>
      <c r="M11" s="82"/>
      <c r="N11" s="82"/>
      <c r="O11" s="116"/>
      <c r="P11" s="116"/>
      <c r="Q11" s="116"/>
      <c r="R11" s="116"/>
      <c r="S11" s="117">
        <f t="shared" si="0"/>
        <v>-24381.589999999993</v>
      </c>
      <c r="T11" s="89"/>
    </row>
    <row r="12" spans="1:20">
      <c r="A12" s="96" t="s">
        <v>272</v>
      </c>
      <c r="B12" s="95" t="s">
        <v>272</v>
      </c>
      <c r="C12" s="116"/>
      <c r="D12" s="116"/>
      <c r="E12" s="116"/>
      <c r="F12" s="116"/>
      <c r="G12" s="82">
        <v>-10000</v>
      </c>
      <c r="H12" s="82">
        <v>0</v>
      </c>
      <c r="I12" s="82">
        <v>0</v>
      </c>
      <c r="J12" s="82">
        <v>0</v>
      </c>
      <c r="K12" s="82"/>
      <c r="L12" s="82"/>
      <c r="M12" s="82"/>
      <c r="N12" s="82"/>
      <c r="O12" s="116"/>
      <c r="P12" s="116"/>
      <c r="Q12" s="116"/>
      <c r="R12" s="116"/>
      <c r="S12" s="117">
        <f t="shared" ref="S12" si="1">SUM(G12:R12)</f>
        <v>-10000</v>
      </c>
      <c r="T12" s="89"/>
    </row>
    <row r="13" spans="1:20" ht="22.5" customHeight="1">
      <c r="A13" s="269" t="s">
        <v>263</v>
      </c>
      <c r="B13" s="270"/>
      <c r="C13" s="117">
        <f t="shared" ref="C13:F13" si="2">SUM(C6:C12)</f>
        <v>0</v>
      </c>
      <c r="D13" s="117">
        <f t="shared" si="2"/>
        <v>0</v>
      </c>
      <c r="E13" s="117">
        <f t="shared" si="2"/>
        <v>0</v>
      </c>
      <c r="F13" s="117">
        <f t="shared" si="2"/>
        <v>0</v>
      </c>
      <c r="G13" s="117">
        <v>785064.17</v>
      </c>
      <c r="H13" s="117">
        <v>716324.63</v>
      </c>
      <c r="I13" s="117">
        <v>2785786.45</v>
      </c>
      <c r="J13" s="117">
        <v>1093224.0299999998</v>
      </c>
      <c r="K13" s="117">
        <f t="shared" ref="K13:S13" si="3">SUM(K6:K12)</f>
        <v>0</v>
      </c>
      <c r="L13" s="117">
        <f t="shared" si="3"/>
        <v>0</v>
      </c>
      <c r="M13" s="117">
        <f t="shared" si="3"/>
        <v>0</v>
      </c>
      <c r="N13" s="117">
        <f t="shared" si="3"/>
        <v>0</v>
      </c>
      <c r="O13" s="117">
        <f t="shared" si="3"/>
        <v>0</v>
      </c>
      <c r="P13" s="117">
        <f t="shared" si="3"/>
        <v>0</v>
      </c>
      <c r="Q13" s="117">
        <f t="shared" si="3"/>
        <v>0</v>
      </c>
      <c r="R13" s="117">
        <f t="shared" si="3"/>
        <v>0</v>
      </c>
      <c r="S13" s="117">
        <f t="shared" si="3"/>
        <v>5380399.2799999993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:S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N20" sqref="N20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205" t="s">
        <v>274</v>
      </c>
      <c r="B4" s="206" t="s">
        <v>275</v>
      </c>
      <c r="C4" s="218" t="s">
        <v>276</v>
      </c>
      <c r="D4" s="219"/>
      <c r="E4" s="220" t="s">
        <v>277</v>
      </c>
      <c r="F4" s="220"/>
      <c r="G4" s="215" t="s">
        <v>460</v>
      </c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 t="s">
        <v>278</v>
      </c>
      <c r="T4" s="216"/>
    </row>
    <row r="5" spans="1:20" s="15" customFormat="1">
      <c r="A5" s="205"/>
      <c r="B5" s="206"/>
      <c r="C5" s="80" t="s">
        <v>406</v>
      </c>
      <c r="D5" s="80" t="s">
        <v>407</v>
      </c>
      <c r="E5" s="80" t="s">
        <v>406</v>
      </c>
      <c r="F5" s="80" t="s">
        <v>407</v>
      </c>
      <c r="G5" s="81" t="s">
        <v>281</v>
      </c>
      <c r="H5" s="81" t="s">
        <v>282</v>
      </c>
      <c r="I5" s="81" t="s">
        <v>242</v>
      </c>
      <c r="J5" s="81" t="s">
        <v>243</v>
      </c>
      <c r="K5" s="81" t="s">
        <v>244</v>
      </c>
      <c r="L5" s="81" t="s">
        <v>245</v>
      </c>
      <c r="M5" s="81" t="s">
        <v>246</v>
      </c>
      <c r="N5" s="81" t="s">
        <v>247</v>
      </c>
      <c r="O5" s="81" t="s">
        <v>248</v>
      </c>
      <c r="P5" s="81" t="s">
        <v>249</v>
      </c>
      <c r="Q5" s="81" t="s">
        <v>250</v>
      </c>
      <c r="R5" s="81" t="s">
        <v>251</v>
      </c>
      <c r="S5" s="215"/>
      <c r="T5" s="217"/>
    </row>
    <row r="6" spans="1:20" s="15" customFormat="1" ht="17.25" customHeight="1">
      <c r="A6" s="273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111">
        <f>SUM(G6:R6)</f>
        <v>0</v>
      </c>
      <c r="T6" s="89"/>
    </row>
    <row r="7" spans="1:20" s="15" customFormat="1" ht="17.25" customHeight="1">
      <c r="A7" s="273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111">
        <f t="shared" ref="S7:S13" si="0">SUM(G7:R7)</f>
        <v>0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1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111">
        <f t="shared" si="0"/>
        <v>0</v>
      </c>
      <c r="T9" s="89"/>
    </row>
    <row r="10" spans="1:20" s="15" customFormat="1" ht="17.25" customHeight="1">
      <c r="A10" s="273" t="s">
        <v>269</v>
      </c>
      <c r="B10" s="95" t="s">
        <v>270</v>
      </c>
      <c r="C10" s="82"/>
      <c r="D10" s="82"/>
      <c r="E10" s="82"/>
      <c r="F10" s="82"/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111">
        <f t="shared" si="0"/>
        <v>0</v>
      </c>
      <c r="T10" s="89"/>
    </row>
    <row r="11" spans="1:20" s="15" customFormat="1" ht="17.25" customHeight="1">
      <c r="A11" s="273"/>
      <c r="B11" s="95" t="s">
        <v>271</v>
      </c>
      <c r="C11" s="82"/>
      <c r="D11" s="82"/>
      <c r="E11" s="82"/>
      <c r="F11" s="82"/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111">
        <f t="shared" si="0"/>
        <v>0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1">
        <f t="shared" si="0"/>
        <v>0</v>
      </c>
      <c r="T12" s="89"/>
    </row>
    <row r="13" spans="1:20" ht="22.5" customHeight="1">
      <c r="A13" s="269" t="s">
        <v>263</v>
      </c>
      <c r="B13" s="270"/>
      <c r="C13" s="90"/>
      <c r="D13" s="90"/>
      <c r="E13" s="90"/>
      <c r="F13" s="90"/>
      <c r="G13" s="111">
        <f>SUM(G6:G12)</f>
        <v>0</v>
      </c>
      <c r="H13" s="111">
        <f t="shared" ref="H13:R13" si="1">SUM(H6:H12)</f>
        <v>0</v>
      </c>
      <c r="I13" s="111">
        <f t="shared" si="1"/>
        <v>0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0"/>
        <v>0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H19" sqref="H19"/>
      <selection pane="topRight" activeCell="H19" sqref="H19"/>
      <selection pane="bottomLeft" activeCell="H19" sqref="H19"/>
      <selection pane="bottomRight" activeCell="S13" sqref="S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205" t="s">
        <v>274</v>
      </c>
      <c r="B4" s="206" t="s">
        <v>275</v>
      </c>
      <c r="C4" s="218" t="s">
        <v>276</v>
      </c>
      <c r="D4" s="219"/>
      <c r="E4" s="220" t="s">
        <v>277</v>
      </c>
      <c r="F4" s="220"/>
      <c r="G4" s="215" t="s">
        <v>461</v>
      </c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 t="s">
        <v>278</v>
      </c>
      <c r="T4" s="216"/>
    </row>
    <row r="5" spans="1:20" s="15" customFormat="1">
      <c r="A5" s="205"/>
      <c r="B5" s="206"/>
      <c r="C5" s="80" t="s">
        <v>279</v>
      </c>
      <c r="D5" s="80" t="s">
        <v>280</v>
      </c>
      <c r="E5" s="80" t="s">
        <v>279</v>
      </c>
      <c r="F5" s="80" t="s">
        <v>280</v>
      </c>
      <c r="G5" s="81" t="s">
        <v>281</v>
      </c>
      <c r="H5" s="81" t="s">
        <v>282</v>
      </c>
      <c r="I5" s="81" t="s">
        <v>354</v>
      </c>
      <c r="J5" s="81" t="s">
        <v>355</v>
      </c>
      <c r="K5" s="81" t="s">
        <v>244</v>
      </c>
      <c r="L5" s="81" t="s">
        <v>245</v>
      </c>
      <c r="M5" s="81" t="s">
        <v>358</v>
      </c>
      <c r="N5" s="81" t="s">
        <v>359</v>
      </c>
      <c r="O5" s="81" t="s">
        <v>360</v>
      </c>
      <c r="P5" s="81" t="s">
        <v>361</v>
      </c>
      <c r="Q5" s="81" t="s">
        <v>362</v>
      </c>
      <c r="R5" s="81" t="s">
        <v>363</v>
      </c>
      <c r="S5" s="215"/>
      <c r="T5" s="217"/>
    </row>
    <row r="6" spans="1:20" s="15" customFormat="1" ht="17.25" customHeight="1">
      <c r="A6" s="273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-62836.639999999999</v>
      </c>
      <c r="S6" s="117">
        <f>SUM(G6:R6)</f>
        <v>-62836.639999999999</v>
      </c>
      <c r="T6" s="89"/>
    </row>
    <row r="7" spans="1:20" s="15" customFormat="1" ht="17.25" customHeight="1">
      <c r="A7" s="273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-12950.18</v>
      </c>
      <c r="J7" s="82">
        <v>0</v>
      </c>
      <c r="K7" s="82">
        <v>0</v>
      </c>
      <c r="L7" s="82">
        <v>-18775.009999999998</v>
      </c>
      <c r="M7" s="82">
        <v>0</v>
      </c>
      <c r="N7" s="82">
        <v>0</v>
      </c>
      <c r="O7" s="82">
        <v>-20890.68</v>
      </c>
      <c r="P7" s="82">
        <v>0</v>
      </c>
      <c r="Q7" s="82">
        <v>-22595.83</v>
      </c>
      <c r="R7" s="82">
        <v>0</v>
      </c>
      <c r="S7" s="117">
        <f t="shared" ref="S7:S13" si="0">SUM(G7:R7)</f>
        <v>-75211.7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1042.44</v>
      </c>
      <c r="H9" s="82">
        <v>911.63</v>
      </c>
      <c r="I9" s="82">
        <v>396.53</v>
      </c>
      <c r="J9" s="82">
        <v>1100.77</v>
      </c>
      <c r="K9" s="82">
        <v>695.05</v>
      </c>
      <c r="L9" s="82">
        <v>999.43</v>
      </c>
      <c r="M9" s="82">
        <v>630.02</v>
      </c>
      <c r="N9" s="82">
        <v>584.54999999999995</v>
      </c>
      <c r="O9" s="82">
        <v>1168.31</v>
      </c>
      <c r="P9" s="82">
        <v>340.96</v>
      </c>
      <c r="Q9" s="82">
        <v>373</v>
      </c>
      <c r="R9" s="82">
        <v>980.72</v>
      </c>
      <c r="S9" s="117">
        <f t="shared" si="0"/>
        <v>9223.4100000000017</v>
      </c>
      <c r="T9" s="89"/>
    </row>
    <row r="10" spans="1:20" s="15" customFormat="1" ht="17.25" customHeight="1">
      <c r="A10" s="273" t="s">
        <v>269</v>
      </c>
      <c r="B10" s="95" t="s">
        <v>270</v>
      </c>
      <c r="C10" s="82"/>
      <c r="D10" s="82"/>
      <c r="E10" s="82"/>
      <c r="F10" s="82"/>
      <c r="G10" s="82">
        <v>-6849.76</v>
      </c>
      <c r="H10" s="82">
        <v>-7218.72</v>
      </c>
      <c r="I10" s="82">
        <v>-2993.67</v>
      </c>
      <c r="J10" s="82">
        <v>-41653.42</v>
      </c>
      <c r="K10" s="82">
        <v>-29023.41</v>
      </c>
      <c r="L10" s="82">
        <v>-107992.74</v>
      </c>
      <c r="M10" s="82">
        <v>-145718.09</v>
      </c>
      <c r="N10" s="82">
        <v>-5985.53</v>
      </c>
      <c r="O10" s="82">
        <v>-30632.36</v>
      </c>
      <c r="P10" s="82">
        <v>-20959.11</v>
      </c>
      <c r="Q10" s="82">
        <v>-1121.43</v>
      </c>
      <c r="R10" s="82">
        <v>-2776.06</v>
      </c>
      <c r="S10" s="117">
        <f t="shared" si="0"/>
        <v>-402924.3</v>
      </c>
      <c r="T10" s="89"/>
    </row>
    <row r="11" spans="1:20" s="15" customFormat="1" ht="17.25" customHeight="1">
      <c r="A11" s="273"/>
      <c r="B11" s="95" t="s">
        <v>271</v>
      </c>
      <c r="C11" s="82"/>
      <c r="D11" s="82"/>
      <c r="E11" s="82"/>
      <c r="F11" s="82"/>
      <c r="G11" s="82">
        <v>179163.98</v>
      </c>
      <c r="H11" s="82">
        <v>11299.14</v>
      </c>
      <c r="I11" s="82">
        <v>28311.07</v>
      </c>
      <c r="J11" s="82">
        <v>0</v>
      </c>
      <c r="K11" s="82">
        <v>19159.169999999998</v>
      </c>
      <c r="L11" s="82">
        <v>0.01</v>
      </c>
      <c r="M11" s="82">
        <v>98.49</v>
      </c>
      <c r="N11" s="82">
        <v>146.26</v>
      </c>
      <c r="O11" s="82">
        <v>256.8</v>
      </c>
      <c r="P11" s="82">
        <v>236.13</v>
      </c>
      <c r="Q11" s="82">
        <v>7335.44</v>
      </c>
      <c r="R11" s="82">
        <v>1708.53</v>
      </c>
      <c r="S11" s="117">
        <f t="shared" si="0"/>
        <v>247715.02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7">
        <f t="shared" si="0"/>
        <v>0</v>
      </c>
      <c r="T12" s="89"/>
    </row>
    <row r="13" spans="1:20" ht="22.5" customHeight="1">
      <c r="A13" s="269" t="s">
        <v>263</v>
      </c>
      <c r="B13" s="270"/>
      <c r="C13" s="90"/>
      <c r="D13" s="90"/>
      <c r="E13" s="90"/>
      <c r="F13" s="90"/>
      <c r="G13" s="117">
        <f>SUM(G6:G12)</f>
        <v>173356.66</v>
      </c>
      <c r="H13" s="117">
        <f t="shared" ref="H13:R13" si="1">SUM(H6:H12)</f>
        <v>4992.0499999999993</v>
      </c>
      <c r="I13" s="117">
        <f t="shared" si="1"/>
        <v>12763.75</v>
      </c>
      <c r="J13" s="117">
        <f t="shared" si="1"/>
        <v>-40552.65</v>
      </c>
      <c r="K13" s="117">
        <f t="shared" si="1"/>
        <v>-9169.1900000000023</v>
      </c>
      <c r="L13" s="117">
        <f t="shared" si="1"/>
        <v>-125768.31000000001</v>
      </c>
      <c r="M13" s="117">
        <f t="shared" si="1"/>
        <v>-144989.58000000002</v>
      </c>
      <c r="N13" s="117">
        <f t="shared" si="1"/>
        <v>-5254.7199999999993</v>
      </c>
      <c r="O13" s="117">
        <f t="shared" si="1"/>
        <v>-50097.929999999993</v>
      </c>
      <c r="P13" s="117">
        <f t="shared" si="1"/>
        <v>-20382.02</v>
      </c>
      <c r="Q13" s="117">
        <f t="shared" si="1"/>
        <v>-16008.820000000003</v>
      </c>
      <c r="R13" s="117">
        <f t="shared" si="1"/>
        <v>-62923.45</v>
      </c>
      <c r="S13" s="127">
        <f t="shared" si="0"/>
        <v>-284034.21000000002</v>
      </c>
      <c r="T13" s="90"/>
    </row>
    <row r="14" spans="1:20">
      <c r="A14" s="31"/>
      <c r="G14" s="1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D3A5671A-05DC-4910-85B5-90185A43D1DA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1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L3" sqref="L3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8.875" style="7" customWidth="1"/>
    <col min="5" max="9" width="11" style="7" customWidth="1"/>
    <col min="10" max="10" width="9.375" style="7" customWidth="1"/>
    <col min="11" max="11" width="8.875" style="7" customWidth="1"/>
    <col min="12" max="12" width="11.37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204" t="s">
        <v>142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编制单位：九江天赐高新材料有限公司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205" t="s">
        <v>143</v>
      </c>
      <c r="B4" s="205" t="s">
        <v>144</v>
      </c>
      <c r="C4" s="206" t="s">
        <v>145</v>
      </c>
      <c r="D4" s="207" t="s">
        <v>146</v>
      </c>
      <c r="E4" s="209" t="s">
        <v>147</v>
      </c>
      <c r="F4" s="210"/>
      <c r="G4" s="210"/>
      <c r="H4" s="210"/>
      <c r="I4" s="211"/>
      <c r="J4" s="212" t="s">
        <v>0</v>
      </c>
      <c r="K4" s="213"/>
      <c r="L4" s="213"/>
      <c r="M4" s="213"/>
      <c r="N4" s="214"/>
      <c r="O4" s="6" t="s">
        <v>148</v>
      </c>
      <c r="P4" s="7"/>
      <c r="Q4" s="7"/>
    </row>
    <row r="5" spans="1:18" s="15" customFormat="1">
      <c r="A5" s="205"/>
      <c r="B5" s="205"/>
      <c r="C5" s="206"/>
      <c r="D5" s="208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200" t="s">
        <v>4</v>
      </c>
      <c r="B6" s="188" t="s">
        <v>150</v>
      </c>
      <c r="C6" s="16" t="s">
        <v>428</v>
      </c>
      <c r="D6" s="112">
        <f>'2019预算制造费用'!T6</f>
        <v>0</v>
      </c>
      <c r="E6" s="112">
        <f ca="1">OFFSET('2018制造费用'!$H6,0,MONTH(封面!$G$13)-1,)</f>
        <v>306948.06</v>
      </c>
      <c r="F6" s="110">
        <f ca="1">OFFSET('2019预算制造费用'!$H6,0,MONTH(封面!$G$13)-1,)</f>
        <v>0</v>
      </c>
      <c r="G6" s="110" t="e">
        <f ca="1">OFFSET(#REF!,0,MONTH(封面!$G$13)-1,)</f>
        <v>#REF!</v>
      </c>
      <c r="H6" s="112" t="e">
        <f t="shared" ref="H6:H69" ca="1" si="0">G6-E6</f>
        <v>#REF!</v>
      </c>
      <c r="I6" s="112" t="e">
        <f t="shared" ref="I6:I69" ca="1" si="1">G6-F6</f>
        <v>#REF!</v>
      </c>
      <c r="J6" s="112">
        <f ca="1">SUM(OFFSET('2018制造费用'!$H6,0,0,1,MONTH(封面!$G$13)))</f>
        <v>1296857.3999999999</v>
      </c>
      <c r="K6" s="112">
        <f ca="1">SUM(OFFSET('2019预算制造费用'!$H6,0,0,1,MONTH(封面!$G$13)))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09" t="e">
        <f>IF(#REF!="","",#REF!)</f>
        <v>#REF!</v>
      </c>
      <c r="P6" s="69"/>
      <c r="Q6" s="69"/>
      <c r="R6" s="69"/>
    </row>
    <row r="7" spans="1:18" s="15" customFormat="1" ht="24.75" customHeight="1">
      <c r="A7" s="201"/>
      <c r="B7" s="190"/>
      <c r="C7" s="16" t="s">
        <v>429</v>
      </c>
      <c r="D7" s="112">
        <f>'2019预算制造费用'!T7</f>
        <v>0</v>
      </c>
      <c r="E7" s="112">
        <f ca="1">OFFSET('2018制造费用'!$H7,0,MONTH(封面!$G$13)-1,)</f>
        <v>18640.75</v>
      </c>
      <c r="F7" s="110">
        <f ca="1">OFFSET('2019预算制造费用'!$H7,0,MONTH(封面!$G$13)-1,)</f>
        <v>0</v>
      </c>
      <c r="G7" s="110" t="e">
        <f ca="1">OFFSET(#REF!,0,MONTH(封面!$G$13)-1,)</f>
        <v>#REF!</v>
      </c>
      <c r="H7" s="112" t="e">
        <f t="shared" ca="1" si="0"/>
        <v>#REF!</v>
      </c>
      <c r="I7" s="112" t="e">
        <f t="shared" ca="1" si="1"/>
        <v>#REF!</v>
      </c>
      <c r="J7" s="112">
        <f ca="1">SUM(OFFSET('2018制造费用'!$H7,0,0,1,MONTH(封面!$G$13)))</f>
        <v>-257040.99</v>
      </c>
      <c r="K7" s="112">
        <f ca="1">SUM(OFFSET('2019预算制造费用'!$H7,0,0,1,MONTH(封面!$G$13)))</f>
        <v>0</v>
      </c>
      <c r="L7" s="112" t="e">
        <f ca="1">SUM(OFFSET(#REF!,0,0,1,MONTH(封面!$G$13)))</f>
        <v>#REF!</v>
      </c>
      <c r="M7" s="112" t="e">
        <f t="shared" ref="M7:M70" ca="1" si="2">L7-J7</f>
        <v>#REF!</v>
      </c>
      <c r="N7" s="112" t="e">
        <f t="shared" ref="N7:N70" ca="1" si="3">L7-K7</f>
        <v>#REF!</v>
      </c>
      <c r="O7" s="109" t="e">
        <f>IF(#REF!="","",#REF!)</f>
        <v>#REF!</v>
      </c>
      <c r="P7" s="69"/>
      <c r="Q7" s="69"/>
      <c r="R7" s="69"/>
    </row>
    <row r="8" spans="1:18" s="15" customFormat="1" ht="17.25" customHeight="1">
      <c r="A8" s="201"/>
      <c r="B8" s="19" t="s">
        <v>151</v>
      </c>
      <c r="C8" s="16" t="s">
        <v>5</v>
      </c>
      <c r="D8" s="112">
        <f>'2019预算制造费用'!T8</f>
        <v>0</v>
      </c>
      <c r="E8" s="112">
        <f ca="1">OFFSET('2018制造费用'!$H8,0,MONTH(封面!$G$13)-1,)</f>
        <v>0</v>
      </c>
      <c r="F8" s="110">
        <f ca="1">OFFSET('2019预算制造费用'!$H8,0,MONTH(封面!$G$13)-1,)</f>
        <v>0</v>
      </c>
      <c r="G8" s="110" t="e">
        <f ca="1">OFFSET(#REF!,0,MONTH(封面!$G$13)-1,)</f>
        <v>#REF!</v>
      </c>
      <c r="H8" s="112" t="e">
        <f t="shared" ca="1" si="0"/>
        <v>#REF!</v>
      </c>
      <c r="I8" s="112" t="e">
        <f t="shared" ca="1" si="1"/>
        <v>#REF!</v>
      </c>
      <c r="J8" s="112">
        <f ca="1">SUM(OFFSET('2018制造费用'!$H8,0,0,1,MONTH(封面!$G$13)))</f>
        <v>0</v>
      </c>
      <c r="K8" s="112">
        <f ca="1">SUM(OFFSET('2019预算制造费用'!$H8,0,0,1,MONTH(封面!$G$13)))</f>
        <v>0</v>
      </c>
      <c r="L8" s="112" t="e">
        <f ca="1">SUM(OFFSET(#REF!,0,0,1,MONTH(封面!$G$13)))</f>
        <v>#REF!</v>
      </c>
      <c r="M8" s="112" t="e">
        <f t="shared" ca="1" si="2"/>
        <v>#REF!</v>
      </c>
      <c r="N8" s="112" t="e">
        <f t="shared" ca="1" si="3"/>
        <v>#REF!</v>
      </c>
      <c r="O8" s="109" t="e">
        <f>IF(#REF!="","",#REF!)</f>
        <v>#REF!</v>
      </c>
      <c r="P8" s="69"/>
      <c r="Q8" s="69"/>
      <c r="R8" s="69"/>
    </row>
    <row r="9" spans="1:18" s="15" customFormat="1" ht="17.25" customHeight="1">
      <c r="A9" s="201"/>
      <c r="B9" s="19" t="s">
        <v>6</v>
      </c>
      <c r="C9" s="16" t="s">
        <v>7</v>
      </c>
      <c r="D9" s="112">
        <f>'2019预算制造费用'!T9</f>
        <v>0</v>
      </c>
      <c r="E9" s="112">
        <f ca="1">OFFSET('2018制造费用'!$H9,0,MONTH(封面!$G$13)-1,)</f>
        <v>0</v>
      </c>
      <c r="F9" s="110">
        <f ca="1">OFFSET('2019预算制造费用'!$H9,0,MONTH(封面!$G$13)-1,)</f>
        <v>0</v>
      </c>
      <c r="G9" s="110" t="e">
        <f ca="1">OFFSET(#REF!,0,MONTH(封面!$G$13)-1,)</f>
        <v>#REF!</v>
      </c>
      <c r="H9" s="112" t="e">
        <f t="shared" ca="1" si="0"/>
        <v>#REF!</v>
      </c>
      <c r="I9" s="112" t="e">
        <f t="shared" ca="1" si="1"/>
        <v>#REF!</v>
      </c>
      <c r="J9" s="112">
        <f ca="1">SUM(OFFSET('2018制造费用'!$H9,0,0,1,MONTH(封面!$G$13)))</f>
        <v>0</v>
      </c>
      <c r="K9" s="112">
        <f ca="1">SUM(OFFSET('2019预算制造费用'!$H9,0,0,1,MONTH(封面!$G$13)))</f>
        <v>0</v>
      </c>
      <c r="L9" s="112" t="e">
        <f ca="1">SUM(OFFSET(#REF!,0,0,1,MONTH(封面!$G$13)))</f>
        <v>#REF!</v>
      </c>
      <c r="M9" s="112" t="e">
        <f t="shared" ca="1" si="2"/>
        <v>#REF!</v>
      </c>
      <c r="N9" s="112" t="e">
        <f t="shared" ca="1" si="3"/>
        <v>#REF!</v>
      </c>
      <c r="O9" s="109" t="e">
        <f>IF(#REF!="","",#REF!)</f>
        <v>#REF!</v>
      </c>
      <c r="P9" s="69"/>
      <c r="Q9" s="69"/>
      <c r="R9" s="69"/>
    </row>
    <row r="10" spans="1:18" s="15" customFormat="1" ht="17.25" customHeight="1">
      <c r="A10" s="201"/>
      <c r="B10" s="188" t="s">
        <v>152</v>
      </c>
      <c r="C10" s="16" t="s">
        <v>8</v>
      </c>
      <c r="D10" s="112">
        <f>'2019预算制造费用'!T10</f>
        <v>0</v>
      </c>
      <c r="E10" s="112">
        <f ca="1">OFFSET('2018制造费用'!$H10,0,MONTH(封面!$G$13)-1,)</f>
        <v>0</v>
      </c>
      <c r="F10" s="110">
        <f ca="1">OFFSET('2019预算制造费用'!$H10,0,MONTH(封面!$G$13)-1,)</f>
        <v>0</v>
      </c>
      <c r="G10" s="110" t="e">
        <f ca="1">OFFSET(#REF!,0,MONTH(封面!$G$13)-1,)</f>
        <v>#REF!</v>
      </c>
      <c r="H10" s="112" t="e">
        <f t="shared" ca="1" si="0"/>
        <v>#REF!</v>
      </c>
      <c r="I10" s="112" t="e">
        <f t="shared" ca="1" si="1"/>
        <v>#REF!</v>
      </c>
      <c r="J10" s="112">
        <f ca="1">SUM(OFFSET('2018制造费用'!$H10,0,0,1,MONTH(封面!$G$13)))</f>
        <v>0</v>
      </c>
      <c r="K10" s="112">
        <f ca="1">SUM(OFFSET('2019预算制造费用'!$H10,0,0,1,MONTH(封面!$G$13)))</f>
        <v>0</v>
      </c>
      <c r="L10" s="112" t="e">
        <f ca="1">SUM(OFFSET(#REF!,0,0,1,MONTH(封面!$G$13)))</f>
        <v>#REF!</v>
      </c>
      <c r="M10" s="112" t="e">
        <f t="shared" ca="1" si="2"/>
        <v>#REF!</v>
      </c>
      <c r="N10" s="112" t="e">
        <f t="shared" ca="1" si="3"/>
        <v>#REF!</v>
      </c>
      <c r="O10" s="109" t="e">
        <f>IF(#REF!="","",#REF!)</f>
        <v>#REF!</v>
      </c>
      <c r="P10" s="69"/>
      <c r="Q10" s="69"/>
      <c r="R10" s="69"/>
    </row>
    <row r="11" spans="1:18" s="15" customFormat="1" ht="17.25" customHeight="1">
      <c r="A11" s="201"/>
      <c r="B11" s="189"/>
      <c r="C11" s="20" t="s">
        <v>9</v>
      </c>
      <c r="D11" s="112">
        <f>'2019预算制造费用'!T11</f>
        <v>0</v>
      </c>
      <c r="E11" s="112">
        <f ca="1">OFFSET('2018制造费用'!$H11,0,MONTH(封面!$G$13)-1,)</f>
        <v>0</v>
      </c>
      <c r="F11" s="110">
        <f ca="1">OFFSET('2019预算制造费用'!$H11,0,MONTH(封面!$G$13)-1,)</f>
        <v>0</v>
      </c>
      <c r="G11" s="110" t="e">
        <f ca="1">OFFSET(#REF!,0,MONTH(封面!$G$13)-1,)</f>
        <v>#REF!</v>
      </c>
      <c r="H11" s="112" t="e">
        <f t="shared" ca="1" si="0"/>
        <v>#REF!</v>
      </c>
      <c r="I11" s="112" t="e">
        <f t="shared" ca="1" si="1"/>
        <v>#REF!</v>
      </c>
      <c r="J11" s="112">
        <f ca="1">SUM(OFFSET('2018制造费用'!$H11,0,0,1,MONTH(封面!$G$13)))</f>
        <v>0</v>
      </c>
      <c r="K11" s="112">
        <f ca="1">SUM(OFFSET('2019预算制造费用'!$H11,0,0,1,MONTH(封面!$G$13)))</f>
        <v>0</v>
      </c>
      <c r="L11" s="112" t="e">
        <f ca="1">SUM(OFFSET(#REF!,0,0,1,MONTH(封面!$G$13)))</f>
        <v>#REF!</v>
      </c>
      <c r="M11" s="112" t="e">
        <f t="shared" ca="1" si="2"/>
        <v>#REF!</v>
      </c>
      <c r="N11" s="112" t="e">
        <f t="shared" ca="1" si="3"/>
        <v>#REF!</v>
      </c>
      <c r="O11" s="109" t="e">
        <f>IF(#REF!="","",#REF!)</f>
        <v>#REF!</v>
      </c>
      <c r="P11" s="69"/>
      <c r="Q11" s="69"/>
      <c r="R11" s="69"/>
    </row>
    <row r="12" spans="1:18" s="15" customFormat="1" ht="17.25" customHeight="1">
      <c r="A12" s="201"/>
      <c r="B12" s="189"/>
      <c r="C12" s="16" t="s">
        <v>10</v>
      </c>
      <c r="D12" s="112">
        <f>'2019预算制造费用'!T12</f>
        <v>0</v>
      </c>
      <c r="E12" s="112">
        <f ca="1">OFFSET('2018制造费用'!$H12,0,MONTH(封面!$G$13)-1,)</f>
        <v>0</v>
      </c>
      <c r="F12" s="110">
        <f ca="1">OFFSET('2019预算制造费用'!$H12,0,MONTH(封面!$G$13)-1,)</f>
        <v>0</v>
      </c>
      <c r="G12" s="110" t="e">
        <f ca="1">OFFSET(#REF!,0,MONTH(封面!$G$13)-1,)</f>
        <v>#REF!</v>
      </c>
      <c r="H12" s="112" t="e">
        <f t="shared" ca="1" si="0"/>
        <v>#REF!</v>
      </c>
      <c r="I12" s="112" t="e">
        <f t="shared" ca="1" si="1"/>
        <v>#REF!</v>
      </c>
      <c r="J12" s="112">
        <f ca="1">SUM(OFFSET('2018制造费用'!$H12,0,0,1,MONTH(封面!$G$13)))</f>
        <v>0</v>
      </c>
      <c r="K12" s="112">
        <f ca="1">SUM(OFFSET('2019预算制造费用'!$H12,0,0,1,MONTH(封面!$G$13)))</f>
        <v>0</v>
      </c>
      <c r="L12" s="112" t="e">
        <f ca="1">SUM(OFFSET(#REF!,0,0,1,MONTH(封面!$G$13)))</f>
        <v>#REF!</v>
      </c>
      <c r="M12" s="112" t="e">
        <f t="shared" ca="1" si="2"/>
        <v>#REF!</v>
      </c>
      <c r="N12" s="112" t="e">
        <f t="shared" ca="1" si="3"/>
        <v>#REF!</v>
      </c>
      <c r="O12" s="109" t="e">
        <f>IF(#REF!="","",#REF!)</f>
        <v>#REF!</v>
      </c>
      <c r="P12" s="69"/>
      <c r="Q12" s="69"/>
      <c r="R12" s="69"/>
    </row>
    <row r="13" spans="1:18" s="15" customFormat="1" ht="17.25" customHeight="1">
      <c r="A13" s="201"/>
      <c r="B13" s="189"/>
      <c r="C13" s="20" t="s">
        <v>11</v>
      </c>
      <c r="D13" s="112">
        <f>'2019预算制造费用'!T13</f>
        <v>0</v>
      </c>
      <c r="E13" s="112">
        <f ca="1">OFFSET('2018制造费用'!$H13,0,MONTH(封面!$G$13)-1,)</f>
        <v>0</v>
      </c>
      <c r="F13" s="110">
        <f ca="1">OFFSET('2019预算制造费用'!$H13,0,MONTH(封面!$G$13)-1,)</f>
        <v>0</v>
      </c>
      <c r="G13" s="110" t="e">
        <f ca="1">OFFSET(#REF!,0,MONTH(封面!$G$13)-1,)</f>
        <v>#REF!</v>
      </c>
      <c r="H13" s="112" t="e">
        <f t="shared" ca="1" si="0"/>
        <v>#REF!</v>
      </c>
      <c r="I13" s="112" t="e">
        <f t="shared" ca="1" si="1"/>
        <v>#REF!</v>
      </c>
      <c r="J13" s="112">
        <f ca="1">SUM(OFFSET('2018制造费用'!$H13,0,0,1,MONTH(封面!$G$13)))</f>
        <v>0</v>
      </c>
      <c r="K13" s="112">
        <f ca="1">SUM(OFFSET('2019预算制造费用'!$H13,0,0,1,MONTH(封面!$G$13)))</f>
        <v>0</v>
      </c>
      <c r="L13" s="112" t="e">
        <f ca="1">SUM(OFFSET(#REF!,0,0,1,MONTH(封面!$G$13)))</f>
        <v>#REF!</v>
      </c>
      <c r="M13" s="112" t="e">
        <f t="shared" ca="1" si="2"/>
        <v>#REF!</v>
      </c>
      <c r="N13" s="112" t="e">
        <f t="shared" ca="1" si="3"/>
        <v>#REF!</v>
      </c>
      <c r="O13" s="109" t="e">
        <f>IF(#REF!="","",#REF!)</f>
        <v>#REF!</v>
      </c>
      <c r="P13" s="69"/>
      <c r="Q13" s="69"/>
      <c r="R13" s="69"/>
    </row>
    <row r="14" spans="1:18" s="15" customFormat="1" ht="17.25" customHeight="1">
      <c r="A14" s="201"/>
      <c r="B14" s="189"/>
      <c r="C14" s="16" t="s">
        <v>12</v>
      </c>
      <c r="D14" s="112">
        <f>'2019预算制造费用'!T14</f>
        <v>0</v>
      </c>
      <c r="E14" s="112">
        <f ca="1">OFFSET('2018制造费用'!$H14,0,MONTH(封面!$G$13)-1,)</f>
        <v>0</v>
      </c>
      <c r="F14" s="110">
        <f ca="1">OFFSET('2019预算制造费用'!$H14,0,MONTH(封面!$G$13)-1,)</f>
        <v>0</v>
      </c>
      <c r="G14" s="110" t="e">
        <f ca="1">OFFSET(#REF!,0,MONTH(封面!$G$13)-1,)</f>
        <v>#REF!</v>
      </c>
      <c r="H14" s="112" t="e">
        <f t="shared" ca="1" si="0"/>
        <v>#REF!</v>
      </c>
      <c r="I14" s="112" t="e">
        <f t="shared" ca="1" si="1"/>
        <v>#REF!</v>
      </c>
      <c r="J14" s="112">
        <f ca="1">SUM(OFFSET('2018制造费用'!$H14,0,0,1,MONTH(封面!$G$13)))</f>
        <v>0</v>
      </c>
      <c r="K14" s="112">
        <f ca="1">SUM(OFFSET('2019预算制造费用'!$H14,0,0,1,MONTH(封面!$G$13)))</f>
        <v>0</v>
      </c>
      <c r="L14" s="112" t="e">
        <f ca="1">SUM(OFFSET(#REF!,0,0,1,MONTH(封面!$G$13)))</f>
        <v>#REF!</v>
      </c>
      <c r="M14" s="112" t="e">
        <f t="shared" ca="1" si="2"/>
        <v>#REF!</v>
      </c>
      <c r="N14" s="112" t="e">
        <f t="shared" ca="1" si="3"/>
        <v>#REF!</v>
      </c>
      <c r="O14" s="109" t="e">
        <f>IF(#REF!="","",#REF!)</f>
        <v>#REF!</v>
      </c>
      <c r="P14" s="69"/>
      <c r="Q14" s="69"/>
      <c r="R14" s="69"/>
    </row>
    <row r="15" spans="1:18" s="15" customFormat="1" ht="17.25" customHeight="1">
      <c r="A15" s="201"/>
      <c r="B15" s="189"/>
      <c r="C15" s="20" t="s">
        <v>13</v>
      </c>
      <c r="D15" s="112">
        <f>'2019预算制造费用'!T15</f>
        <v>0</v>
      </c>
      <c r="E15" s="112">
        <f ca="1">OFFSET('2018制造费用'!$H15,0,MONTH(封面!$G$13)-1,)</f>
        <v>0</v>
      </c>
      <c r="F15" s="110">
        <f ca="1">OFFSET('2019预算制造费用'!$H15,0,MONTH(封面!$G$13)-1,)</f>
        <v>0</v>
      </c>
      <c r="G15" s="110" t="e">
        <f ca="1">OFFSET(#REF!,0,MONTH(封面!$G$13)-1,)</f>
        <v>#REF!</v>
      </c>
      <c r="H15" s="112" t="e">
        <f t="shared" ca="1" si="0"/>
        <v>#REF!</v>
      </c>
      <c r="I15" s="112" t="e">
        <f t="shared" ca="1" si="1"/>
        <v>#REF!</v>
      </c>
      <c r="J15" s="112">
        <f ca="1">SUM(OFFSET('2018制造费用'!$H15,0,0,1,MONTH(封面!$G$13)))</f>
        <v>0</v>
      </c>
      <c r="K15" s="112">
        <f ca="1">SUM(OFFSET('2019预算制造费用'!$H15,0,0,1,MONTH(封面!$G$13)))</f>
        <v>0</v>
      </c>
      <c r="L15" s="112" t="e">
        <f ca="1">SUM(OFFSET(#REF!,0,0,1,MONTH(封面!$G$13)))</f>
        <v>#REF!</v>
      </c>
      <c r="M15" s="112" t="e">
        <f t="shared" ca="1" si="2"/>
        <v>#REF!</v>
      </c>
      <c r="N15" s="112" t="e">
        <f t="shared" ca="1" si="3"/>
        <v>#REF!</v>
      </c>
      <c r="O15" s="109" t="e">
        <f>IF(#REF!="","",#REF!)</f>
        <v>#REF!</v>
      </c>
      <c r="P15" s="69"/>
      <c r="Q15" s="69"/>
      <c r="R15" s="69"/>
    </row>
    <row r="16" spans="1:18" s="15" customFormat="1" ht="17.25" customHeight="1">
      <c r="A16" s="201"/>
      <c r="B16" s="189"/>
      <c r="C16" s="20" t="s">
        <v>14</v>
      </c>
      <c r="D16" s="112">
        <f>'2019预算制造费用'!T16</f>
        <v>0</v>
      </c>
      <c r="E16" s="112">
        <f ca="1">OFFSET('2018制造费用'!$H16,0,MONTH(封面!$G$13)-1,)</f>
        <v>0</v>
      </c>
      <c r="F16" s="110">
        <f ca="1">OFFSET('2019预算制造费用'!$H16,0,MONTH(封面!$G$13)-1,)</f>
        <v>0</v>
      </c>
      <c r="G16" s="110" t="e">
        <f ca="1">OFFSET(#REF!,0,MONTH(封面!$G$13)-1,)</f>
        <v>#REF!</v>
      </c>
      <c r="H16" s="112" t="e">
        <f t="shared" ca="1" si="0"/>
        <v>#REF!</v>
      </c>
      <c r="I16" s="112" t="e">
        <f t="shared" ca="1" si="1"/>
        <v>#REF!</v>
      </c>
      <c r="J16" s="112">
        <f ca="1">SUM(OFFSET('2018制造费用'!$H16,0,0,1,MONTH(封面!$G$13)))</f>
        <v>0</v>
      </c>
      <c r="K16" s="112">
        <f ca="1">SUM(OFFSET('2019预算制造费用'!$H16,0,0,1,MONTH(封面!$G$13)))</f>
        <v>0</v>
      </c>
      <c r="L16" s="112" t="e">
        <f ca="1">SUM(OFFSET(#REF!,0,0,1,MONTH(封面!$G$13)))</f>
        <v>#REF!</v>
      </c>
      <c r="M16" s="112" t="e">
        <f t="shared" ca="1" si="2"/>
        <v>#REF!</v>
      </c>
      <c r="N16" s="112" t="e">
        <f t="shared" ca="1" si="3"/>
        <v>#REF!</v>
      </c>
      <c r="O16" s="109" t="e">
        <f>IF(#REF!="","",#REF!)</f>
        <v>#REF!</v>
      </c>
      <c r="P16" s="69"/>
      <c r="Q16" s="69"/>
      <c r="R16" s="69"/>
    </row>
    <row r="17" spans="1:18" s="15" customFormat="1" ht="17.25" customHeight="1">
      <c r="A17" s="201"/>
      <c r="B17" s="189"/>
      <c r="C17" s="20" t="s">
        <v>15</v>
      </c>
      <c r="D17" s="112">
        <f>'2019预算制造费用'!T17</f>
        <v>0</v>
      </c>
      <c r="E17" s="112">
        <f ca="1">OFFSET('2018制造费用'!$H17,0,MONTH(封面!$G$13)-1,)</f>
        <v>0</v>
      </c>
      <c r="F17" s="110">
        <f ca="1">OFFSET('2019预算制造费用'!$H17,0,MONTH(封面!$G$13)-1,)</f>
        <v>0</v>
      </c>
      <c r="G17" s="110" t="e">
        <f ca="1">OFFSET(#REF!,0,MONTH(封面!$G$13)-1,)</f>
        <v>#REF!</v>
      </c>
      <c r="H17" s="112" t="e">
        <f t="shared" ca="1" si="0"/>
        <v>#REF!</v>
      </c>
      <c r="I17" s="112" t="e">
        <f t="shared" ca="1" si="1"/>
        <v>#REF!</v>
      </c>
      <c r="J17" s="112">
        <f ca="1">SUM(OFFSET('2018制造费用'!$H17,0,0,1,MONTH(封面!$G$13)))</f>
        <v>0</v>
      </c>
      <c r="K17" s="112">
        <f ca="1">SUM(OFFSET('2019预算制造费用'!$H17,0,0,1,MONTH(封面!$G$13)))</f>
        <v>0</v>
      </c>
      <c r="L17" s="112" t="e">
        <f ca="1">SUM(OFFSET(#REF!,0,0,1,MONTH(封面!$G$13)))</f>
        <v>#REF!</v>
      </c>
      <c r="M17" s="112" t="e">
        <f t="shared" ca="1" si="2"/>
        <v>#REF!</v>
      </c>
      <c r="N17" s="112" t="e">
        <f t="shared" ca="1" si="3"/>
        <v>#REF!</v>
      </c>
      <c r="O17" s="109" t="e">
        <f>IF(#REF!="","",#REF!)</f>
        <v>#REF!</v>
      </c>
      <c r="P17" s="69"/>
      <c r="Q17" s="69"/>
      <c r="R17" s="69"/>
    </row>
    <row r="18" spans="1:18" s="15" customFormat="1" ht="17.25" customHeight="1">
      <c r="A18" s="201"/>
      <c r="B18" s="190"/>
      <c r="C18" s="20" t="s">
        <v>430</v>
      </c>
      <c r="D18" s="112">
        <f>'2019预算制造费用'!T18</f>
        <v>0</v>
      </c>
      <c r="E18" s="112">
        <f ca="1">OFFSET('2018制造费用'!$H18,0,MONTH(封面!$G$13)-1,)</f>
        <v>0</v>
      </c>
      <c r="F18" s="110">
        <f ca="1">OFFSET('2019预算制造费用'!$H18,0,MONTH(封面!$G$13)-1,)</f>
        <v>0</v>
      </c>
      <c r="G18" s="110" t="e">
        <f ca="1">OFFSET(#REF!,0,MONTH(封面!$G$13)-1,)</f>
        <v>#REF!</v>
      </c>
      <c r="H18" s="112" t="e">
        <f t="shared" ca="1" si="0"/>
        <v>#REF!</v>
      </c>
      <c r="I18" s="112" t="e">
        <f t="shared" ca="1" si="1"/>
        <v>#REF!</v>
      </c>
      <c r="J18" s="112">
        <f ca="1">SUM(OFFSET('2018制造费用'!$H18,0,0,1,MONTH(封面!$G$13)))</f>
        <v>0</v>
      </c>
      <c r="K18" s="112">
        <f ca="1">SUM(OFFSET('2019预算制造费用'!$H18,0,0,1,MONTH(封面!$G$13)))</f>
        <v>0</v>
      </c>
      <c r="L18" s="112" t="e">
        <f ca="1">SUM(OFFSET(#REF!,0,0,1,MONTH(封面!$G$13)))</f>
        <v>#REF!</v>
      </c>
      <c r="M18" s="112" t="e">
        <f t="shared" ca="1" si="2"/>
        <v>#REF!</v>
      </c>
      <c r="N18" s="112" t="e">
        <f t="shared" ca="1" si="3"/>
        <v>#REF!</v>
      </c>
      <c r="O18" s="109" t="e">
        <f>IF(#REF!="","",#REF!)</f>
        <v>#REF!</v>
      </c>
      <c r="P18" s="69"/>
      <c r="Q18" s="69"/>
      <c r="R18" s="69"/>
    </row>
    <row r="19" spans="1:18" s="15" customFormat="1" ht="17.25" customHeight="1">
      <c r="A19" s="201"/>
      <c r="B19" s="21" t="s">
        <v>153</v>
      </c>
      <c r="C19" s="20" t="s">
        <v>17</v>
      </c>
      <c r="D19" s="112">
        <f>'2019预算制造费用'!T19</f>
        <v>0</v>
      </c>
      <c r="E19" s="112">
        <f ca="1">OFFSET('2018制造费用'!$H19,0,MONTH(封面!$G$13)-1,)</f>
        <v>0</v>
      </c>
      <c r="F19" s="110">
        <f ca="1">OFFSET('2019预算制造费用'!$H19,0,MONTH(封面!$G$13)-1,)</f>
        <v>0</v>
      </c>
      <c r="G19" s="110" t="e">
        <f ca="1">OFFSET(#REF!,0,MONTH(封面!$G$13)-1,)</f>
        <v>#REF!</v>
      </c>
      <c r="H19" s="112" t="e">
        <f t="shared" ca="1" si="0"/>
        <v>#REF!</v>
      </c>
      <c r="I19" s="112" t="e">
        <f t="shared" ca="1" si="1"/>
        <v>#REF!</v>
      </c>
      <c r="J19" s="112">
        <f ca="1">SUM(OFFSET('2018制造费用'!$H19,0,0,1,MONTH(封面!$G$13)))</f>
        <v>0</v>
      </c>
      <c r="K19" s="112">
        <f ca="1">SUM(OFFSET('2019预算制造费用'!$H19,0,0,1,MONTH(封面!$G$13)))</f>
        <v>0</v>
      </c>
      <c r="L19" s="112" t="e">
        <f ca="1">SUM(OFFSET(#REF!,0,0,1,MONTH(封面!$G$13)))</f>
        <v>#REF!</v>
      </c>
      <c r="M19" s="112" t="e">
        <f t="shared" ca="1" si="2"/>
        <v>#REF!</v>
      </c>
      <c r="N19" s="112" t="e">
        <f t="shared" ca="1" si="3"/>
        <v>#REF!</v>
      </c>
      <c r="O19" s="109" t="e">
        <f>IF(#REF!="","",#REF!)</f>
        <v>#REF!</v>
      </c>
      <c r="P19" s="69"/>
      <c r="Q19" s="69"/>
      <c r="R19" s="69"/>
    </row>
    <row r="20" spans="1:18" s="15" customFormat="1" ht="17.25" customHeight="1">
      <c r="A20" s="201"/>
      <c r="B20" s="19" t="s">
        <v>18</v>
      </c>
      <c r="C20" s="16" t="s">
        <v>19</v>
      </c>
      <c r="D20" s="112">
        <f>'2019预算制造费用'!T20</f>
        <v>0</v>
      </c>
      <c r="E20" s="112">
        <f ca="1">OFFSET('2018制造费用'!$H20,0,MONTH(封面!$G$13)-1,)</f>
        <v>0</v>
      </c>
      <c r="F20" s="110">
        <f ca="1">OFFSET('2019预算制造费用'!$H20,0,MONTH(封面!$G$13)-1,)</f>
        <v>0</v>
      </c>
      <c r="G20" s="110" t="e">
        <f ca="1">OFFSET(#REF!,0,MONTH(封面!$G$13)-1,)</f>
        <v>#REF!</v>
      </c>
      <c r="H20" s="112" t="e">
        <f t="shared" ca="1" si="0"/>
        <v>#REF!</v>
      </c>
      <c r="I20" s="112" t="e">
        <f t="shared" ca="1" si="1"/>
        <v>#REF!</v>
      </c>
      <c r="J20" s="112">
        <f ca="1">SUM(OFFSET('2018制造费用'!$H20,0,0,1,MONTH(封面!$G$13)))</f>
        <v>0</v>
      </c>
      <c r="K20" s="112">
        <f ca="1">SUM(OFFSET('2019预算制造费用'!$H20,0,0,1,MONTH(封面!$G$13)))</f>
        <v>0</v>
      </c>
      <c r="L20" s="112" t="e">
        <f ca="1">SUM(OFFSET(#REF!,0,0,1,MONTH(封面!$G$13)))</f>
        <v>#REF!</v>
      </c>
      <c r="M20" s="112" t="e">
        <f t="shared" ca="1" si="2"/>
        <v>#REF!</v>
      </c>
      <c r="N20" s="112" t="e">
        <f t="shared" ca="1" si="3"/>
        <v>#REF!</v>
      </c>
      <c r="O20" s="109" t="e">
        <f>IF(#REF!="","",#REF!)</f>
        <v>#REF!</v>
      </c>
      <c r="P20" s="69"/>
      <c r="Q20" s="69"/>
      <c r="R20" s="69"/>
    </row>
    <row r="21" spans="1:18" s="15" customFormat="1" ht="17.25" customHeight="1">
      <c r="A21" s="201"/>
      <c r="B21" s="19" t="s">
        <v>154</v>
      </c>
      <c r="C21" s="16" t="s">
        <v>20</v>
      </c>
      <c r="D21" s="112">
        <f>'2019预算制造费用'!T21</f>
        <v>0</v>
      </c>
      <c r="E21" s="112">
        <f ca="1">OFFSET('2018制造费用'!$H21,0,MONTH(封面!$G$13)-1,)</f>
        <v>0</v>
      </c>
      <c r="F21" s="110">
        <f ca="1">OFFSET('2019预算制造费用'!$H21,0,MONTH(封面!$G$13)-1,)</f>
        <v>0</v>
      </c>
      <c r="G21" s="110" t="e">
        <f ca="1">OFFSET(#REF!,0,MONTH(封面!$G$13)-1,)</f>
        <v>#REF!</v>
      </c>
      <c r="H21" s="112" t="e">
        <f t="shared" ca="1" si="0"/>
        <v>#REF!</v>
      </c>
      <c r="I21" s="112" t="e">
        <f t="shared" ca="1" si="1"/>
        <v>#REF!</v>
      </c>
      <c r="J21" s="112">
        <f ca="1">SUM(OFFSET('2018制造费用'!$H21,0,0,1,MONTH(封面!$G$13)))</f>
        <v>0</v>
      </c>
      <c r="K21" s="112">
        <f ca="1">SUM(OFFSET('2019预算制造费用'!$H21,0,0,1,MONTH(封面!$G$13)))</f>
        <v>0</v>
      </c>
      <c r="L21" s="112" t="e">
        <f ca="1">SUM(OFFSET(#REF!,0,0,1,MONTH(封面!$G$13)))</f>
        <v>#REF!</v>
      </c>
      <c r="M21" s="112" t="e">
        <f t="shared" ca="1" si="2"/>
        <v>#REF!</v>
      </c>
      <c r="N21" s="112" t="e">
        <f t="shared" ca="1" si="3"/>
        <v>#REF!</v>
      </c>
      <c r="O21" s="109" t="e">
        <f>IF(#REF!="","",#REF!)</f>
        <v>#REF!</v>
      </c>
      <c r="P21" s="69"/>
      <c r="Q21" s="69"/>
      <c r="R21" s="69"/>
    </row>
    <row r="22" spans="1:18" s="15" customFormat="1" ht="17.25" customHeight="1">
      <c r="A22" s="201"/>
      <c r="B22" s="188" t="s">
        <v>21</v>
      </c>
      <c r="C22" s="20" t="s">
        <v>22</v>
      </c>
      <c r="D22" s="112">
        <f>'2019预算制造费用'!T22</f>
        <v>0</v>
      </c>
      <c r="E22" s="112">
        <f ca="1">OFFSET('2018制造费用'!$H22,0,MONTH(封面!$G$13)-1,)</f>
        <v>0</v>
      </c>
      <c r="F22" s="110">
        <f ca="1">OFFSET('2019预算制造费用'!$H22,0,MONTH(封面!$G$13)-1,)</f>
        <v>0</v>
      </c>
      <c r="G22" s="110" t="e">
        <f ca="1">OFFSET(#REF!,0,MONTH(封面!$G$13)-1,)</f>
        <v>#REF!</v>
      </c>
      <c r="H22" s="112" t="e">
        <f t="shared" ca="1" si="0"/>
        <v>#REF!</v>
      </c>
      <c r="I22" s="112" t="e">
        <f t="shared" ca="1" si="1"/>
        <v>#REF!</v>
      </c>
      <c r="J22" s="112">
        <f ca="1">SUM(OFFSET('2018制造费用'!$H22,0,0,1,MONTH(封面!$G$13)))</f>
        <v>0</v>
      </c>
      <c r="K22" s="112">
        <f ca="1">SUM(OFFSET('2019预算制造费用'!$H22,0,0,1,MONTH(封面!$G$13)))</f>
        <v>0</v>
      </c>
      <c r="L22" s="112" t="e">
        <f ca="1">SUM(OFFSET(#REF!,0,0,1,MONTH(封面!$G$13)))</f>
        <v>#REF!</v>
      </c>
      <c r="M22" s="112" t="e">
        <f t="shared" ca="1" si="2"/>
        <v>#REF!</v>
      </c>
      <c r="N22" s="112" t="e">
        <f t="shared" ca="1" si="3"/>
        <v>#REF!</v>
      </c>
      <c r="O22" s="109" t="e">
        <f>IF(#REF!="","",#REF!)</f>
        <v>#REF!</v>
      </c>
      <c r="P22" s="69"/>
      <c r="Q22" s="69"/>
      <c r="R22" s="69"/>
    </row>
    <row r="23" spans="1:18" s="15" customFormat="1" ht="17.25" customHeight="1">
      <c r="A23" s="201"/>
      <c r="B23" s="189"/>
      <c r="C23" s="20" t="s">
        <v>23</v>
      </c>
      <c r="D23" s="112">
        <f>'2019预算制造费用'!T23</f>
        <v>0</v>
      </c>
      <c r="E23" s="112">
        <f ca="1">OFFSET('2018制造费用'!$H23,0,MONTH(封面!$G$13)-1,)</f>
        <v>0</v>
      </c>
      <c r="F23" s="110">
        <f ca="1">OFFSET('2019预算制造费用'!$H23,0,MONTH(封面!$G$13)-1,)</f>
        <v>0</v>
      </c>
      <c r="G23" s="110" t="e">
        <f ca="1">OFFSET(#REF!,0,MONTH(封面!$G$13)-1,)</f>
        <v>#REF!</v>
      </c>
      <c r="H23" s="112" t="e">
        <f t="shared" ca="1" si="0"/>
        <v>#REF!</v>
      </c>
      <c r="I23" s="112" t="e">
        <f t="shared" ca="1" si="1"/>
        <v>#REF!</v>
      </c>
      <c r="J23" s="112">
        <f ca="1">SUM(OFFSET('2018制造费用'!$H23,0,0,1,MONTH(封面!$G$13)))</f>
        <v>0</v>
      </c>
      <c r="K23" s="112">
        <f ca="1">SUM(OFFSET('2019预算制造费用'!$H23,0,0,1,MONTH(封面!$G$13)))</f>
        <v>0</v>
      </c>
      <c r="L23" s="112" t="e">
        <f ca="1">SUM(OFFSET(#REF!,0,0,1,MONTH(封面!$G$13)))</f>
        <v>#REF!</v>
      </c>
      <c r="M23" s="112" t="e">
        <f t="shared" ca="1" si="2"/>
        <v>#REF!</v>
      </c>
      <c r="N23" s="112" t="e">
        <f t="shared" ca="1" si="3"/>
        <v>#REF!</v>
      </c>
      <c r="O23" s="109" t="e">
        <f>IF(#REF!="","",#REF!)</f>
        <v>#REF!</v>
      </c>
      <c r="P23" s="69"/>
      <c r="Q23" s="69"/>
      <c r="R23" s="69"/>
    </row>
    <row r="24" spans="1:18" s="15" customFormat="1" ht="17.25" customHeight="1">
      <c r="A24" s="201"/>
      <c r="B24" s="189"/>
      <c r="C24" s="20" t="s">
        <v>24</v>
      </c>
      <c r="D24" s="112">
        <f>'2019预算制造费用'!T24</f>
        <v>0</v>
      </c>
      <c r="E24" s="112">
        <f ca="1">OFFSET('2018制造费用'!$H24,0,MONTH(封面!$G$13)-1,)</f>
        <v>0</v>
      </c>
      <c r="F24" s="110">
        <f ca="1">OFFSET('2019预算制造费用'!$H24,0,MONTH(封面!$G$13)-1,)</f>
        <v>0</v>
      </c>
      <c r="G24" s="110" t="e">
        <f ca="1">OFFSET(#REF!,0,MONTH(封面!$G$13)-1,)</f>
        <v>#REF!</v>
      </c>
      <c r="H24" s="112" t="e">
        <f t="shared" ca="1" si="0"/>
        <v>#REF!</v>
      </c>
      <c r="I24" s="112" t="e">
        <f t="shared" ca="1" si="1"/>
        <v>#REF!</v>
      </c>
      <c r="J24" s="112">
        <f ca="1">SUM(OFFSET('2018制造费用'!$H24,0,0,1,MONTH(封面!$G$13)))</f>
        <v>0</v>
      </c>
      <c r="K24" s="112">
        <f ca="1">SUM(OFFSET('2019预算制造费用'!$H24,0,0,1,MONTH(封面!$G$13)))</f>
        <v>0</v>
      </c>
      <c r="L24" s="112" t="e">
        <f ca="1">SUM(OFFSET(#REF!,0,0,1,MONTH(封面!$G$13)))</f>
        <v>#REF!</v>
      </c>
      <c r="M24" s="112" t="e">
        <f t="shared" ca="1" si="2"/>
        <v>#REF!</v>
      </c>
      <c r="N24" s="112" t="e">
        <f t="shared" ca="1" si="3"/>
        <v>#REF!</v>
      </c>
      <c r="O24" s="109" t="e">
        <f>IF(#REF!="","",#REF!)</f>
        <v>#REF!</v>
      </c>
      <c r="P24" s="69"/>
      <c r="Q24" s="69"/>
      <c r="R24" s="69"/>
    </row>
    <row r="25" spans="1:18" s="15" customFormat="1" ht="17.25" customHeight="1">
      <c r="A25" s="201"/>
      <c r="B25" s="189"/>
      <c r="C25" s="20" t="s">
        <v>25</v>
      </c>
      <c r="D25" s="112">
        <f>'2019预算制造费用'!T25</f>
        <v>0</v>
      </c>
      <c r="E25" s="112">
        <f ca="1">OFFSET('2018制造费用'!$H25,0,MONTH(封面!$G$13)-1,)</f>
        <v>0</v>
      </c>
      <c r="F25" s="110">
        <f ca="1">OFFSET('2019预算制造费用'!$H25,0,MONTH(封面!$G$13)-1,)</f>
        <v>0</v>
      </c>
      <c r="G25" s="110" t="e">
        <f ca="1">OFFSET(#REF!,0,MONTH(封面!$G$13)-1,)</f>
        <v>#REF!</v>
      </c>
      <c r="H25" s="112" t="e">
        <f t="shared" ca="1" si="0"/>
        <v>#REF!</v>
      </c>
      <c r="I25" s="112" t="e">
        <f t="shared" ca="1" si="1"/>
        <v>#REF!</v>
      </c>
      <c r="J25" s="112">
        <f ca="1">SUM(OFFSET('2018制造费用'!$H25,0,0,1,MONTH(封面!$G$13)))</f>
        <v>0</v>
      </c>
      <c r="K25" s="112">
        <f ca="1">SUM(OFFSET('2019预算制造费用'!$H25,0,0,1,MONTH(封面!$G$13)))</f>
        <v>0</v>
      </c>
      <c r="L25" s="112" t="e">
        <f ca="1">SUM(OFFSET(#REF!,0,0,1,MONTH(封面!$G$13)))</f>
        <v>#REF!</v>
      </c>
      <c r="M25" s="112" t="e">
        <f t="shared" ca="1" si="2"/>
        <v>#REF!</v>
      </c>
      <c r="N25" s="112" t="e">
        <f t="shared" ca="1" si="3"/>
        <v>#REF!</v>
      </c>
      <c r="O25" s="109" t="e">
        <f>IF(#REF!="","",#REF!)</f>
        <v>#REF!</v>
      </c>
      <c r="P25" s="69"/>
      <c r="Q25" s="69"/>
      <c r="R25" s="69"/>
    </row>
    <row r="26" spans="1:18" s="15" customFormat="1" ht="17.25" customHeight="1">
      <c r="A26" s="201"/>
      <c r="B26" s="190"/>
      <c r="C26" s="20" t="s">
        <v>26</v>
      </c>
      <c r="D26" s="112">
        <f>'2019预算制造费用'!T26</f>
        <v>0</v>
      </c>
      <c r="E26" s="112">
        <f ca="1">OFFSET('2018制造费用'!$H26,0,MONTH(封面!$G$13)-1,)</f>
        <v>0</v>
      </c>
      <c r="F26" s="110">
        <f ca="1">OFFSET('2019预算制造费用'!$H26,0,MONTH(封面!$G$13)-1,)</f>
        <v>0</v>
      </c>
      <c r="G26" s="110" t="e">
        <f ca="1">OFFSET(#REF!,0,MONTH(封面!$G$13)-1,)</f>
        <v>#REF!</v>
      </c>
      <c r="H26" s="112" t="e">
        <f t="shared" ca="1" si="0"/>
        <v>#REF!</v>
      </c>
      <c r="I26" s="112" t="e">
        <f t="shared" ca="1" si="1"/>
        <v>#REF!</v>
      </c>
      <c r="J26" s="112">
        <f ca="1">SUM(OFFSET('2018制造费用'!$H26,0,0,1,MONTH(封面!$G$13)))</f>
        <v>0</v>
      </c>
      <c r="K26" s="112">
        <f ca="1">SUM(OFFSET('2019预算制造费用'!$H26,0,0,1,MONTH(封面!$G$13)))</f>
        <v>0</v>
      </c>
      <c r="L26" s="112" t="e">
        <f ca="1">SUM(OFFSET(#REF!,0,0,1,MONTH(封面!$G$13)))</f>
        <v>#REF!</v>
      </c>
      <c r="M26" s="112" t="e">
        <f t="shared" ca="1" si="2"/>
        <v>#REF!</v>
      </c>
      <c r="N26" s="112" t="e">
        <f t="shared" ca="1" si="3"/>
        <v>#REF!</v>
      </c>
      <c r="O26" s="109" t="e">
        <f>IF(#REF!="","",#REF!)</f>
        <v>#REF!</v>
      </c>
      <c r="P26" s="69"/>
      <c r="Q26" s="69"/>
      <c r="R26" s="69"/>
    </row>
    <row r="27" spans="1:18" s="15" customFormat="1" ht="17.25" customHeight="1">
      <c r="A27" s="201"/>
      <c r="B27" s="19" t="s">
        <v>27</v>
      </c>
      <c r="C27" s="16" t="s">
        <v>28</v>
      </c>
      <c r="D27" s="112">
        <f>'2019预算制造费用'!T27</f>
        <v>0</v>
      </c>
      <c r="E27" s="112">
        <f ca="1">OFFSET('2018制造费用'!$H27,0,MONTH(封面!$G$13)-1,)</f>
        <v>0</v>
      </c>
      <c r="F27" s="110">
        <f ca="1">OFFSET('2019预算制造费用'!$H27,0,MONTH(封面!$G$13)-1,)</f>
        <v>0</v>
      </c>
      <c r="G27" s="110" t="e">
        <f ca="1">OFFSET(#REF!,0,MONTH(封面!$G$13)-1,)</f>
        <v>#REF!</v>
      </c>
      <c r="H27" s="112" t="e">
        <f t="shared" ca="1" si="0"/>
        <v>#REF!</v>
      </c>
      <c r="I27" s="112" t="e">
        <f t="shared" ca="1" si="1"/>
        <v>#REF!</v>
      </c>
      <c r="J27" s="112">
        <f ca="1">SUM(OFFSET('2018制造费用'!$H27,0,0,1,MONTH(封面!$G$13)))</f>
        <v>0</v>
      </c>
      <c r="K27" s="112">
        <f ca="1">SUM(OFFSET('2019预算制造费用'!$H27,0,0,1,MONTH(封面!$G$13)))</f>
        <v>0</v>
      </c>
      <c r="L27" s="112" t="e">
        <f ca="1">SUM(OFFSET(#REF!,0,0,1,MONTH(封面!$G$13)))</f>
        <v>#REF!</v>
      </c>
      <c r="M27" s="112" t="e">
        <f t="shared" ca="1" si="2"/>
        <v>#REF!</v>
      </c>
      <c r="N27" s="112" t="e">
        <f t="shared" ca="1" si="3"/>
        <v>#REF!</v>
      </c>
      <c r="O27" s="109" t="e">
        <f>IF(#REF!="","",#REF!)</f>
        <v>#REF!</v>
      </c>
      <c r="P27" s="69"/>
      <c r="Q27" s="69"/>
      <c r="R27" s="69"/>
    </row>
    <row r="28" spans="1:18" s="15" customFormat="1" ht="17.25" customHeight="1">
      <c r="A28" s="202" t="s">
        <v>155</v>
      </c>
      <c r="B28" s="188" t="s">
        <v>29</v>
      </c>
      <c r="C28" s="20" t="s">
        <v>30</v>
      </c>
      <c r="D28" s="112">
        <f>'2019预算制造费用'!T28</f>
        <v>0</v>
      </c>
      <c r="E28" s="112">
        <f ca="1">OFFSET('2018制造费用'!$H28,0,MONTH(封面!$G$13)-1,)</f>
        <v>0</v>
      </c>
      <c r="F28" s="110">
        <f ca="1">OFFSET('2019预算制造费用'!$H28,0,MONTH(封面!$G$13)-1,)</f>
        <v>0</v>
      </c>
      <c r="G28" s="110" t="e">
        <f ca="1">OFFSET(#REF!,0,MONTH(封面!$G$13)-1,)</f>
        <v>#REF!</v>
      </c>
      <c r="H28" s="112" t="e">
        <f t="shared" ca="1" si="0"/>
        <v>#REF!</v>
      </c>
      <c r="I28" s="112" t="e">
        <f t="shared" ca="1" si="1"/>
        <v>#REF!</v>
      </c>
      <c r="J28" s="112">
        <f ca="1">SUM(OFFSET('2018制造费用'!$H28,0,0,1,MONTH(封面!$G$13)))</f>
        <v>0</v>
      </c>
      <c r="K28" s="112">
        <f ca="1">SUM(OFFSET('2019预算制造费用'!$H28,0,0,1,MONTH(封面!$G$13)))</f>
        <v>0</v>
      </c>
      <c r="L28" s="112" t="e">
        <f ca="1">SUM(OFFSET(#REF!,0,0,1,MONTH(封面!$G$13)))</f>
        <v>#REF!</v>
      </c>
      <c r="M28" s="112" t="e">
        <f t="shared" ca="1" si="2"/>
        <v>#REF!</v>
      </c>
      <c r="N28" s="112" t="e">
        <f t="shared" ca="1" si="3"/>
        <v>#REF!</v>
      </c>
      <c r="O28" s="109" t="e">
        <f>IF(#REF!="","",#REF!)</f>
        <v>#REF!</v>
      </c>
      <c r="P28" s="69"/>
      <c r="Q28" s="69"/>
      <c r="R28" s="69"/>
    </row>
    <row r="29" spans="1:18" s="15" customFormat="1" ht="17.25" customHeight="1">
      <c r="A29" s="203"/>
      <c r="B29" s="190"/>
      <c r="C29" s="16" t="s">
        <v>31</v>
      </c>
      <c r="D29" s="112">
        <f>'2019预算制造费用'!T29</f>
        <v>0</v>
      </c>
      <c r="E29" s="112">
        <f ca="1">OFFSET('2018制造费用'!$H29,0,MONTH(封面!$G$13)-1,)</f>
        <v>332.69</v>
      </c>
      <c r="F29" s="110">
        <f ca="1">OFFSET('2019预算制造费用'!$H29,0,MONTH(封面!$G$13)-1,)</f>
        <v>0</v>
      </c>
      <c r="G29" s="110" t="e">
        <f ca="1">OFFSET(#REF!,0,MONTH(封面!$G$13)-1,)</f>
        <v>#REF!</v>
      </c>
      <c r="H29" s="112" t="e">
        <f t="shared" ca="1" si="0"/>
        <v>#REF!</v>
      </c>
      <c r="I29" s="112" t="e">
        <f t="shared" ca="1" si="1"/>
        <v>#REF!</v>
      </c>
      <c r="J29" s="112">
        <f ca="1">SUM(OFFSET('2018制造费用'!$H29,0,0,1,MONTH(封面!$G$13)))</f>
        <v>1214.06</v>
      </c>
      <c r="K29" s="112">
        <f ca="1">SUM(OFFSET('2019预算制造费用'!$H29,0,0,1,MONTH(封面!$G$13)))</f>
        <v>0</v>
      </c>
      <c r="L29" s="112" t="e">
        <f ca="1">SUM(OFFSET(#REF!,0,0,1,MONTH(封面!$G$13)))</f>
        <v>#REF!</v>
      </c>
      <c r="M29" s="112" t="e">
        <f t="shared" ca="1" si="2"/>
        <v>#REF!</v>
      </c>
      <c r="N29" s="112" t="e">
        <f t="shared" ca="1" si="3"/>
        <v>#REF!</v>
      </c>
      <c r="O29" s="109" t="e">
        <f>IF(#REF!="","",#REF!)</f>
        <v>#REF!</v>
      </c>
      <c r="P29" s="69"/>
      <c r="Q29" s="69"/>
      <c r="R29" s="69"/>
    </row>
    <row r="30" spans="1:18" s="15" customFormat="1" ht="17.25" customHeight="1">
      <c r="A30" s="203"/>
      <c r="B30" s="21" t="s">
        <v>32</v>
      </c>
      <c r="C30" s="20" t="s">
        <v>33</v>
      </c>
      <c r="D30" s="112">
        <f>'2019预算制造费用'!T30</f>
        <v>0</v>
      </c>
      <c r="E30" s="112">
        <f ca="1">OFFSET('2018制造费用'!$H30,0,MONTH(封面!$G$13)-1,)</f>
        <v>0</v>
      </c>
      <c r="F30" s="110">
        <f ca="1">OFFSET('2019预算制造费用'!$H30,0,MONTH(封面!$G$13)-1,)</f>
        <v>0</v>
      </c>
      <c r="G30" s="110" t="e">
        <f ca="1">OFFSET(#REF!,0,MONTH(封面!$G$13)-1,)</f>
        <v>#REF!</v>
      </c>
      <c r="H30" s="112" t="e">
        <f t="shared" ca="1" si="0"/>
        <v>#REF!</v>
      </c>
      <c r="I30" s="112" t="e">
        <f t="shared" ca="1" si="1"/>
        <v>#REF!</v>
      </c>
      <c r="J30" s="112">
        <f ca="1">SUM(OFFSET('2018制造费用'!$H30,0,0,1,MONTH(封面!$G$13)))</f>
        <v>222.22</v>
      </c>
      <c r="K30" s="112">
        <f ca="1">SUM(OFFSET('2019预算制造费用'!$H30,0,0,1,MONTH(封面!$G$13)))</f>
        <v>0</v>
      </c>
      <c r="L30" s="112" t="e">
        <f ca="1">SUM(OFFSET(#REF!,0,0,1,MONTH(封面!$G$13)))</f>
        <v>#REF!</v>
      </c>
      <c r="M30" s="112" t="e">
        <f t="shared" ca="1" si="2"/>
        <v>#REF!</v>
      </c>
      <c r="N30" s="112" t="e">
        <f t="shared" ca="1" si="3"/>
        <v>#REF!</v>
      </c>
      <c r="O30" s="109" t="e">
        <f>IF(#REF!="","",#REF!)</f>
        <v>#REF!</v>
      </c>
      <c r="P30" s="69"/>
      <c r="Q30" s="69"/>
      <c r="R30" s="69"/>
    </row>
    <row r="31" spans="1:18" s="15" customFormat="1" ht="17.25" customHeight="1">
      <c r="A31" s="203"/>
      <c r="B31" s="188" t="s">
        <v>156</v>
      </c>
      <c r="C31" s="20" t="s">
        <v>34</v>
      </c>
      <c r="D31" s="112">
        <f>'2019预算制造费用'!T31</f>
        <v>0</v>
      </c>
      <c r="E31" s="112">
        <f ca="1">OFFSET('2018制造费用'!$H31,0,MONTH(封面!$G$13)-1,)</f>
        <v>0</v>
      </c>
      <c r="F31" s="110">
        <f ca="1">OFFSET('2019预算制造费用'!$H31,0,MONTH(封面!$G$13)-1,)</f>
        <v>0</v>
      </c>
      <c r="G31" s="110" t="e">
        <f ca="1">OFFSET(#REF!,0,MONTH(封面!$G$13)-1,)</f>
        <v>#REF!</v>
      </c>
      <c r="H31" s="112" t="e">
        <f t="shared" ca="1" si="0"/>
        <v>#REF!</v>
      </c>
      <c r="I31" s="112" t="e">
        <f t="shared" ca="1" si="1"/>
        <v>#REF!</v>
      </c>
      <c r="J31" s="112">
        <f ca="1">SUM(OFFSET('2018制造费用'!$H31,0,0,1,MONTH(封面!$G$13)))</f>
        <v>0</v>
      </c>
      <c r="K31" s="112">
        <f ca="1">SUM(OFFSET('2019预算制造费用'!$H31,0,0,1,MONTH(封面!$G$13)))</f>
        <v>0</v>
      </c>
      <c r="L31" s="112" t="e">
        <f ca="1">SUM(OFFSET(#REF!,0,0,1,MONTH(封面!$G$13)))</f>
        <v>#REF!</v>
      </c>
      <c r="M31" s="112" t="e">
        <f t="shared" ca="1" si="2"/>
        <v>#REF!</v>
      </c>
      <c r="N31" s="112" t="e">
        <f t="shared" ca="1" si="3"/>
        <v>#REF!</v>
      </c>
      <c r="O31" s="109" t="e">
        <f>IF(#REF!="","",#REF!)</f>
        <v>#REF!</v>
      </c>
      <c r="P31" s="69"/>
      <c r="Q31" s="69"/>
      <c r="R31" s="69"/>
    </row>
    <row r="32" spans="1:18" s="15" customFormat="1" ht="17.25" customHeight="1">
      <c r="A32" s="203"/>
      <c r="B32" s="189"/>
      <c r="C32" s="20" t="s">
        <v>35</v>
      </c>
      <c r="D32" s="112">
        <f>'2019预算制造费用'!T32</f>
        <v>0</v>
      </c>
      <c r="E32" s="112">
        <f ca="1">OFFSET('2018制造费用'!$H32,0,MONTH(封面!$G$13)-1,)</f>
        <v>0</v>
      </c>
      <c r="F32" s="110">
        <f ca="1">OFFSET('2019预算制造费用'!$H32,0,MONTH(封面!$G$13)-1,)</f>
        <v>0</v>
      </c>
      <c r="G32" s="110" t="e">
        <f ca="1">OFFSET(#REF!,0,MONTH(封面!$G$13)-1,)</f>
        <v>#REF!</v>
      </c>
      <c r="H32" s="112" t="e">
        <f t="shared" ca="1" si="0"/>
        <v>#REF!</v>
      </c>
      <c r="I32" s="112" t="e">
        <f t="shared" ca="1" si="1"/>
        <v>#REF!</v>
      </c>
      <c r="J32" s="112">
        <f ca="1">SUM(OFFSET('2018制造费用'!$H32,0,0,1,MONTH(封面!$G$13)))</f>
        <v>0</v>
      </c>
      <c r="K32" s="112">
        <f ca="1">SUM(OFFSET('2019预算制造费用'!$H32,0,0,1,MONTH(封面!$G$13)))</f>
        <v>0</v>
      </c>
      <c r="L32" s="112" t="e">
        <f ca="1">SUM(OFFSET(#REF!,0,0,1,MONTH(封面!$G$13)))</f>
        <v>#REF!</v>
      </c>
      <c r="M32" s="112" t="e">
        <f t="shared" ca="1" si="2"/>
        <v>#REF!</v>
      </c>
      <c r="N32" s="112" t="e">
        <f t="shared" ca="1" si="3"/>
        <v>#REF!</v>
      </c>
      <c r="O32" s="109" t="e">
        <f>IF(#REF!="","",#REF!)</f>
        <v>#REF!</v>
      </c>
      <c r="P32" s="69"/>
      <c r="Q32" s="69"/>
      <c r="R32" s="69"/>
    </row>
    <row r="33" spans="1:18" s="15" customFormat="1" ht="17.25" customHeight="1">
      <c r="A33" s="203"/>
      <c r="B33" s="190"/>
      <c r="C33" s="16" t="s">
        <v>36</v>
      </c>
      <c r="D33" s="112">
        <f>'2019预算制造费用'!T33</f>
        <v>0</v>
      </c>
      <c r="E33" s="112">
        <f ca="1">OFFSET('2018制造费用'!$H33,0,MONTH(封面!$G$13)-1,)</f>
        <v>1320</v>
      </c>
      <c r="F33" s="110">
        <f ca="1">OFFSET('2019预算制造费用'!$H33,0,MONTH(封面!$G$13)-1,)</f>
        <v>0</v>
      </c>
      <c r="G33" s="110" t="e">
        <f ca="1">OFFSET(#REF!,0,MONTH(封面!$G$13)-1,)</f>
        <v>#REF!</v>
      </c>
      <c r="H33" s="112" t="e">
        <f t="shared" ca="1" si="0"/>
        <v>#REF!</v>
      </c>
      <c r="I33" s="112" t="e">
        <f t="shared" ca="1" si="1"/>
        <v>#REF!</v>
      </c>
      <c r="J33" s="112">
        <f ca="1">SUM(OFFSET('2018制造费用'!$H33,0,0,1,MONTH(封面!$G$13)))</f>
        <v>1375</v>
      </c>
      <c r="K33" s="112">
        <f ca="1">SUM(OFFSET('2019预算制造费用'!$H33,0,0,1,MONTH(封面!$G$13)))</f>
        <v>0</v>
      </c>
      <c r="L33" s="112" t="e">
        <f ca="1">SUM(OFFSET(#REF!,0,0,1,MONTH(封面!$G$13)))</f>
        <v>#REF!</v>
      </c>
      <c r="M33" s="112" t="e">
        <f t="shared" ca="1" si="2"/>
        <v>#REF!</v>
      </c>
      <c r="N33" s="112" t="e">
        <f t="shared" ca="1" si="3"/>
        <v>#REF!</v>
      </c>
      <c r="O33" s="109" t="e">
        <f>IF(#REF!="","",#REF!)</f>
        <v>#REF!</v>
      </c>
      <c r="P33" s="69"/>
      <c r="Q33" s="69"/>
      <c r="R33" s="69"/>
    </row>
    <row r="34" spans="1:18" s="15" customFormat="1" ht="17.25" customHeight="1">
      <c r="A34" s="203"/>
      <c r="B34" s="188" t="s">
        <v>37</v>
      </c>
      <c r="C34" s="20" t="s">
        <v>38</v>
      </c>
      <c r="D34" s="112">
        <f>'2019预算制造费用'!T34</f>
        <v>0</v>
      </c>
      <c r="E34" s="112">
        <f ca="1">OFFSET('2018制造费用'!$H34,0,MONTH(封面!$G$13)-1,)</f>
        <v>0</v>
      </c>
      <c r="F34" s="110">
        <f ca="1">OFFSET('2019预算制造费用'!$H34,0,MONTH(封面!$G$13)-1,)</f>
        <v>0</v>
      </c>
      <c r="G34" s="110" t="e">
        <f ca="1">OFFSET(#REF!,0,MONTH(封面!$G$13)-1,)</f>
        <v>#REF!</v>
      </c>
      <c r="H34" s="112" t="e">
        <f t="shared" ca="1" si="0"/>
        <v>#REF!</v>
      </c>
      <c r="I34" s="112" t="e">
        <f t="shared" ca="1" si="1"/>
        <v>#REF!</v>
      </c>
      <c r="J34" s="112">
        <f ca="1">SUM(OFFSET('2018制造费用'!$H34,0,0,1,MONTH(封面!$G$13)))</f>
        <v>5914</v>
      </c>
      <c r="K34" s="112">
        <f ca="1">SUM(OFFSET('2019预算制造费用'!$H34,0,0,1,MONTH(封面!$G$13)))</f>
        <v>0</v>
      </c>
      <c r="L34" s="112" t="e">
        <f ca="1">SUM(OFFSET(#REF!,0,0,1,MONTH(封面!$G$13)))</f>
        <v>#REF!</v>
      </c>
      <c r="M34" s="112" t="e">
        <f t="shared" ca="1" si="2"/>
        <v>#REF!</v>
      </c>
      <c r="N34" s="112" t="e">
        <f t="shared" ca="1" si="3"/>
        <v>#REF!</v>
      </c>
      <c r="O34" s="109" t="e">
        <f>IF(#REF!="","",#REF!)</f>
        <v>#REF!</v>
      </c>
      <c r="P34" s="69"/>
      <c r="Q34" s="69"/>
      <c r="R34" s="69"/>
    </row>
    <row r="35" spans="1:18" s="15" customFormat="1" ht="17.25" customHeight="1">
      <c r="A35" s="203"/>
      <c r="B35" s="190"/>
      <c r="C35" s="20" t="s">
        <v>39</v>
      </c>
      <c r="D35" s="112">
        <f>'2019预算制造费用'!T35</f>
        <v>0</v>
      </c>
      <c r="E35" s="112">
        <f ca="1">OFFSET('2018制造费用'!$H35,0,MONTH(封面!$G$13)-1,)</f>
        <v>0</v>
      </c>
      <c r="F35" s="110">
        <f ca="1">OFFSET('2019预算制造费用'!$H35,0,MONTH(封面!$G$13)-1,)</f>
        <v>0</v>
      </c>
      <c r="G35" s="110" t="e">
        <f ca="1">OFFSET(#REF!,0,MONTH(封面!$G$13)-1,)</f>
        <v>#REF!</v>
      </c>
      <c r="H35" s="112" t="e">
        <f t="shared" ca="1" si="0"/>
        <v>#REF!</v>
      </c>
      <c r="I35" s="112" t="e">
        <f t="shared" ca="1" si="1"/>
        <v>#REF!</v>
      </c>
      <c r="J35" s="112">
        <f ca="1">SUM(OFFSET('2018制造费用'!$H35,0,0,1,MONTH(封面!$G$13)))</f>
        <v>0</v>
      </c>
      <c r="K35" s="112">
        <f ca="1">SUM(OFFSET('2019预算制造费用'!$H35,0,0,1,MONTH(封面!$G$13)))</f>
        <v>0</v>
      </c>
      <c r="L35" s="112" t="e">
        <f ca="1">SUM(OFFSET(#REF!,0,0,1,MONTH(封面!$G$13)))</f>
        <v>#REF!</v>
      </c>
      <c r="M35" s="112" t="e">
        <f t="shared" ca="1" si="2"/>
        <v>#REF!</v>
      </c>
      <c r="N35" s="112" t="e">
        <f t="shared" ca="1" si="3"/>
        <v>#REF!</v>
      </c>
      <c r="O35" s="109" t="e">
        <f>IF(#REF!="","",#REF!)</f>
        <v>#REF!</v>
      </c>
      <c r="P35" s="69"/>
      <c r="Q35" s="69"/>
      <c r="R35" s="69"/>
    </row>
    <row r="36" spans="1:18" s="15" customFormat="1" ht="17.25" customHeight="1">
      <c r="A36" s="203"/>
      <c r="B36" s="21" t="s">
        <v>157</v>
      </c>
      <c r="C36" s="20" t="s">
        <v>40</v>
      </c>
      <c r="D36" s="112">
        <f>'2019预算制造费用'!T36</f>
        <v>0</v>
      </c>
      <c r="E36" s="112">
        <f ca="1">OFFSET('2018制造费用'!$H36,0,MONTH(封面!$G$13)-1,)</f>
        <v>0</v>
      </c>
      <c r="F36" s="110">
        <f ca="1">OFFSET('2019预算制造费用'!$H36,0,MONTH(封面!$G$13)-1,)</f>
        <v>0</v>
      </c>
      <c r="G36" s="110" t="e">
        <f ca="1">OFFSET(#REF!,0,MONTH(封面!$G$13)-1,)</f>
        <v>#REF!</v>
      </c>
      <c r="H36" s="112" t="e">
        <f t="shared" ca="1" si="0"/>
        <v>#REF!</v>
      </c>
      <c r="I36" s="112" t="e">
        <f t="shared" ca="1" si="1"/>
        <v>#REF!</v>
      </c>
      <c r="J36" s="112">
        <f ca="1">SUM(OFFSET('2018制造费用'!$H36,0,0,1,MONTH(封面!$G$13)))</f>
        <v>4048.6</v>
      </c>
      <c r="K36" s="112">
        <f ca="1">SUM(OFFSET('2019预算制造费用'!$H36,0,0,1,MONTH(封面!$G$13)))</f>
        <v>0</v>
      </c>
      <c r="L36" s="112" t="e">
        <f ca="1">SUM(OFFSET(#REF!,0,0,1,MONTH(封面!$G$13)))</f>
        <v>#REF!</v>
      </c>
      <c r="M36" s="112" t="e">
        <f t="shared" ca="1" si="2"/>
        <v>#REF!</v>
      </c>
      <c r="N36" s="112" t="e">
        <f t="shared" ca="1" si="3"/>
        <v>#REF!</v>
      </c>
      <c r="O36" s="109" t="e">
        <f>IF(#REF!="","",#REF!)</f>
        <v>#REF!</v>
      </c>
      <c r="P36" s="69"/>
      <c r="Q36" s="69"/>
      <c r="R36" s="69"/>
    </row>
    <row r="37" spans="1:18" s="15" customFormat="1" ht="17.25" customHeight="1">
      <c r="A37" s="203"/>
      <c r="B37" s="21" t="s">
        <v>41</v>
      </c>
      <c r="C37" s="20" t="s">
        <v>42</v>
      </c>
      <c r="D37" s="112">
        <f>'2019预算制造费用'!T37</f>
        <v>0</v>
      </c>
      <c r="E37" s="112">
        <f ca="1">OFFSET('2018制造费用'!$H37,0,MONTH(封面!$G$13)-1,)</f>
        <v>0</v>
      </c>
      <c r="F37" s="110">
        <f ca="1">OFFSET('2019预算制造费用'!$H37,0,MONTH(封面!$G$13)-1,)</f>
        <v>0</v>
      </c>
      <c r="G37" s="110" t="e">
        <f ca="1">OFFSET(#REF!,0,MONTH(封面!$G$13)-1,)</f>
        <v>#REF!</v>
      </c>
      <c r="H37" s="112" t="e">
        <f t="shared" ca="1" si="0"/>
        <v>#REF!</v>
      </c>
      <c r="I37" s="112" t="e">
        <f t="shared" ca="1" si="1"/>
        <v>#REF!</v>
      </c>
      <c r="J37" s="112">
        <f ca="1">SUM(OFFSET('2018制造费用'!$H37,0,0,1,MONTH(封面!$G$13)))</f>
        <v>0</v>
      </c>
      <c r="K37" s="112">
        <f ca="1">SUM(OFFSET('2019预算制造费用'!$H37,0,0,1,MONTH(封面!$G$13)))</f>
        <v>0</v>
      </c>
      <c r="L37" s="112" t="e">
        <f ca="1">SUM(OFFSET(#REF!,0,0,1,MONTH(封面!$G$13)))</f>
        <v>#REF!</v>
      </c>
      <c r="M37" s="112" t="e">
        <f t="shared" ca="1" si="2"/>
        <v>#REF!</v>
      </c>
      <c r="N37" s="112" t="e">
        <f t="shared" ca="1" si="3"/>
        <v>#REF!</v>
      </c>
      <c r="O37" s="109" t="e">
        <f>IF(#REF!="","",#REF!)</f>
        <v>#REF!</v>
      </c>
      <c r="P37" s="69"/>
      <c r="Q37" s="69"/>
      <c r="R37" s="69"/>
    </row>
    <row r="38" spans="1:18" s="15" customFormat="1" ht="17.25" customHeight="1">
      <c r="A38" s="203"/>
      <c r="B38" s="188" t="s">
        <v>158</v>
      </c>
      <c r="C38" s="20" t="s">
        <v>43</v>
      </c>
      <c r="D38" s="112">
        <f>'2019预算制造费用'!T38</f>
        <v>0</v>
      </c>
      <c r="E38" s="112">
        <f ca="1">OFFSET('2018制造费用'!$H38,0,MONTH(封面!$G$13)-1,)</f>
        <v>0</v>
      </c>
      <c r="F38" s="110">
        <f ca="1">OFFSET('2019预算制造费用'!$H38,0,MONTH(封面!$G$13)-1,)</f>
        <v>0</v>
      </c>
      <c r="G38" s="110" t="e">
        <f ca="1">OFFSET(#REF!,0,MONTH(封面!$G$13)-1,)</f>
        <v>#REF!</v>
      </c>
      <c r="H38" s="112" t="e">
        <f t="shared" ca="1" si="0"/>
        <v>#REF!</v>
      </c>
      <c r="I38" s="112" t="e">
        <f t="shared" ca="1" si="1"/>
        <v>#REF!</v>
      </c>
      <c r="J38" s="112">
        <f ca="1">SUM(OFFSET('2018制造费用'!$H38,0,0,1,MONTH(封面!$G$13)))</f>
        <v>0</v>
      </c>
      <c r="K38" s="112">
        <f ca="1">SUM(OFFSET('2019预算制造费用'!$H38,0,0,1,MONTH(封面!$G$13)))</f>
        <v>0</v>
      </c>
      <c r="L38" s="112" t="e">
        <f ca="1">SUM(OFFSET(#REF!,0,0,1,MONTH(封面!$G$13)))</f>
        <v>#REF!</v>
      </c>
      <c r="M38" s="112" t="e">
        <f t="shared" ca="1" si="2"/>
        <v>#REF!</v>
      </c>
      <c r="N38" s="112" t="e">
        <f t="shared" ca="1" si="3"/>
        <v>#REF!</v>
      </c>
      <c r="O38" s="109" t="e">
        <f>IF(#REF!="","",#REF!)</f>
        <v>#REF!</v>
      </c>
      <c r="P38" s="69"/>
      <c r="Q38" s="69"/>
      <c r="R38" s="69"/>
    </row>
    <row r="39" spans="1:18" s="15" customFormat="1" ht="17.25" customHeight="1">
      <c r="A39" s="203"/>
      <c r="B39" s="190"/>
      <c r="C39" s="20" t="s">
        <v>44</v>
      </c>
      <c r="D39" s="112">
        <f>'2019预算制造费用'!T39</f>
        <v>0</v>
      </c>
      <c r="E39" s="112">
        <f ca="1">OFFSET('2018制造费用'!$H39,0,MONTH(封面!$G$13)-1,)</f>
        <v>0</v>
      </c>
      <c r="F39" s="110">
        <f ca="1">OFFSET('2019预算制造费用'!$H39,0,MONTH(封面!$G$13)-1,)</f>
        <v>0</v>
      </c>
      <c r="G39" s="110" t="e">
        <f ca="1">OFFSET(#REF!,0,MONTH(封面!$G$13)-1,)</f>
        <v>#REF!</v>
      </c>
      <c r="H39" s="112" t="e">
        <f t="shared" ca="1" si="0"/>
        <v>#REF!</v>
      </c>
      <c r="I39" s="112" t="e">
        <f t="shared" ca="1" si="1"/>
        <v>#REF!</v>
      </c>
      <c r="J39" s="112">
        <f ca="1">SUM(OFFSET('2018制造费用'!$H39,0,0,1,MONTH(封面!$G$13)))</f>
        <v>0</v>
      </c>
      <c r="K39" s="112">
        <f ca="1">SUM(OFFSET('2019预算制造费用'!$H39,0,0,1,MONTH(封面!$G$13)))</f>
        <v>0</v>
      </c>
      <c r="L39" s="112" t="e">
        <f ca="1">SUM(OFFSET(#REF!,0,0,1,MONTH(封面!$G$13)))</f>
        <v>#REF!</v>
      </c>
      <c r="M39" s="112" t="e">
        <f t="shared" ca="1" si="2"/>
        <v>#REF!</v>
      </c>
      <c r="N39" s="112" t="e">
        <f t="shared" ca="1" si="3"/>
        <v>#REF!</v>
      </c>
      <c r="O39" s="109" t="e">
        <f>IF(#REF!="","",#REF!)</f>
        <v>#REF!</v>
      </c>
      <c r="P39" s="69"/>
      <c r="Q39" s="69"/>
      <c r="R39" s="69"/>
    </row>
    <row r="40" spans="1:18" s="15" customFormat="1" ht="17.25" customHeight="1">
      <c r="A40" s="203"/>
      <c r="B40" s="21" t="s">
        <v>45</v>
      </c>
      <c r="C40" s="20" t="s">
        <v>46</v>
      </c>
      <c r="D40" s="112">
        <f>'2019预算制造费用'!T40</f>
        <v>0</v>
      </c>
      <c r="E40" s="112">
        <f ca="1">OFFSET('2018制造费用'!$H40,0,MONTH(封面!$G$13)-1,)</f>
        <v>0</v>
      </c>
      <c r="F40" s="110">
        <f ca="1">OFFSET('2019预算制造费用'!$H40,0,MONTH(封面!$G$13)-1,)</f>
        <v>0</v>
      </c>
      <c r="G40" s="110" t="e">
        <f ca="1">OFFSET(#REF!,0,MONTH(封面!$G$13)-1,)</f>
        <v>#REF!</v>
      </c>
      <c r="H40" s="112" t="e">
        <f t="shared" ca="1" si="0"/>
        <v>#REF!</v>
      </c>
      <c r="I40" s="112" t="e">
        <f t="shared" ca="1" si="1"/>
        <v>#REF!</v>
      </c>
      <c r="J40" s="112">
        <f ca="1">SUM(OFFSET('2018制造费用'!$H40,0,0,1,MONTH(封面!$G$13)))</f>
        <v>0</v>
      </c>
      <c r="K40" s="112">
        <f ca="1">SUM(OFFSET('2019预算制造费用'!$H40,0,0,1,MONTH(封面!$G$13)))</f>
        <v>0</v>
      </c>
      <c r="L40" s="112" t="e">
        <f ca="1">SUM(OFFSET(#REF!,0,0,1,MONTH(封面!$G$13)))</f>
        <v>#REF!</v>
      </c>
      <c r="M40" s="112" t="e">
        <f t="shared" ca="1" si="2"/>
        <v>#REF!</v>
      </c>
      <c r="N40" s="112" t="e">
        <f t="shared" ca="1" si="3"/>
        <v>#REF!</v>
      </c>
      <c r="O40" s="109" t="e">
        <f>IF(#REF!="","",#REF!)</f>
        <v>#REF!</v>
      </c>
      <c r="P40" s="69"/>
      <c r="Q40" s="69"/>
      <c r="R40" s="69"/>
    </row>
    <row r="41" spans="1:18" s="15" customFormat="1" ht="26.25" customHeight="1">
      <c r="A41" s="191" t="s">
        <v>47</v>
      </c>
      <c r="B41" s="22" t="s">
        <v>159</v>
      </c>
      <c r="C41" s="16" t="s">
        <v>431</v>
      </c>
      <c r="D41" s="112">
        <f>'2019预算制造费用'!T41</f>
        <v>0</v>
      </c>
      <c r="E41" s="112">
        <f ca="1">OFFSET('2018制造费用'!$H41,0,MONTH(封面!$G$13)-1,)</f>
        <v>32987.07</v>
      </c>
      <c r="F41" s="110">
        <f ca="1">OFFSET('2019预算制造费用'!$H41,0,MONTH(封面!$G$13)-1,)</f>
        <v>0</v>
      </c>
      <c r="G41" s="110" t="e">
        <f ca="1">OFFSET(#REF!,0,MONTH(封面!$G$13)-1,)</f>
        <v>#REF!</v>
      </c>
      <c r="H41" s="112" t="e">
        <f t="shared" ca="1" si="0"/>
        <v>#REF!</v>
      </c>
      <c r="I41" s="112" t="e">
        <f t="shared" ca="1" si="1"/>
        <v>#REF!</v>
      </c>
      <c r="J41" s="112">
        <f ca="1">SUM(OFFSET('2018制造费用'!$H41,0,0,1,MONTH(封面!$G$13)))</f>
        <v>110693.15</v>
      </c>
      <c r="K41" s="112">
        <f ca="1">SUM(OFFSET('2019预算制造费用'!$H41,0,0,1,MONTH(封面!$G$13)))</f>
        <v>0</v>
      </c>
      <c r="L41" s="112" t="e">
        <f ca="1">SUM(OFFSET(#REF!,0,0,1,MONTH(封面!$G$13)))</f>
        <v>#REF!</v>
      </c>
      <c r="M41" s="112" t="e">
        <f t="shared" ca="1" si="2"/>
        <v>#REF!</v>
      </c>
      <c r="N41" s="112" t="e">
        <f t="shared" ca="1" si="3"/>
        <v>#REF!</v>
      </c>
      <c r="O41" s="109" t="e">
        <f>IF(#REF!="","",#REF!)</f>
        <v>#REF!</v>
      </c>
      <c r="P41" s="69"/>
      <c r="Q41" s="69"/>
      <c r="R41" s="69"/>
    </row>
    <row r="42" spans="1:18" s="15" customFormat="1" ht="29.25" customHeight="1">
      <c r="A42" s="192"/>
      <c r="B42" s="19" t="s">
        <v>160</v>
      </c>
      <c r="C42" s="23" t="s">
        <v>432</v>
      </c>
      <c r="D42" s="112">
        <f>'2019预算制造费用'!T42</f>
        <v>0</v>
      </c>
      <c r="E42" s="112">
        <f ca="1">OFFSET('2018制造费用'!$H42,0,MONTH(封面!$G$13)-1,)</f>
        <v>23380.53</v>
      </c>
      <c r="F42" s="110">
        <f ca="1">OFFSET('2019预算制造费用'!$H42,0,MONTH(封面!$G$13)-1,)</f>
        <v>0</v>
      </c>
      <c r="G42" s="110" t="e">
        <f ca="1">OFFSET(#REF!,0,MONTH(封面!$G$13)-1,)</f>
        <v>#REF!</v>
      </c>
      <c r="H42" s="112" t="e">
        <f t="shared" ca="1" si="0"/>
        <v>#REF!</v>
      </c>
      <c r="I42" s="112" t="e">
        <f t="shared" ca="1" si="1"/>
        <v>#REF!</v>
      </c>
      <c r="J42" s="112">
        <f ca="1">SUM(OFFSET('2018制造费用'!$H42,0,0,1,MONTH(封面!$G$13)))</f>
        <v>60118.22</v>
      </c>
      <c r="K42" s="112">
        <f ca="1">SUM(OFFSET('2019预算制造费用'!$H42,0,0,1,MONTH(封面!$G$13)))</f>
        <v>0</v>
      </c>
      <c r="L42" s="112" t="e">
        <f ca="1">SUM(OFFSET(#REF!,0,0,1,MONTH(封面!$G$13)))</f>
        <v>#REF!</v>
      </c>
      <c r="M42" s="112" t="e">
        <f t="shared" ca="1" si="2"/>
        <v>#REF!</v>
      </c>
      <c r="N42" s="112" t="e">
        <f t="shared" ca="1" si="3"/>
        <v>#REF!</v>
      </c>
      <c r="O42" s="109" t="e">
        <f>IF(#REF!="","",#REF!)</f>
        <v>#REF!</v>
      </c>
      <c r="P42" s="69"/>
      <c r="Q42" s="69"/>
      <c r="R42" s="69"/>
    </row>
    <row r="43" spans="1:18" s="15" customFormat="1" ht="17.25" customHeight="1">
      <c r="A43" s="192"/>
      <c r="B43" s="19" t="s">
        <v>161</v>
      </c>
      <c r="C43" s="23" t="s">
        <v>48</v>
      </c>
      <c r="D43" s="112">
        <f>'2019预算制造费用'!T43</f>
        <v>0</v>
      </c>
      <c r="E43" s="112">
        <f ca="1">OFFSET('2018制造费用'!$H43,0,MONTH(封面!$G$13)-1,)</f>
        <v>0</v>
      </c>
      <c r="F43" s="110">
        <f ca="1">OFFSET('2019预算制造费用'!$H43,0,MONTH(封面!$G$13)-1,)</f>
        <v>0</v>
      </c>
      <c r="G43" s="110" t="e">
        <f ca="1">OFFSET(#REF!,0,MONTH(封面!$G$13)-1,)</f>
        <v>#REF!</v>
      </c>
      <c r="H43" s="112" t="e">
        <f t="shared" ca="1" si="0"/>
        <v>#REF!</v>
      </c>
      <c r="I43" s="112" t="e">
        <f t="shared" ca="1" si="1"/>
        <v>#REF!</v>
      </c>
      <c r="J43" s="112">
        <f ca="1">SUM(OFFSET('2018制造费用'!$H43,0,0,1,MONTH(封面!$G$13)))</f>
        <v>0</v>
      </c>
      <c r="K43" s="112">
        <f ca="1">SUM(OFFSET('2019预算制造费用'!$H43,0,0,1,MONTH(封面!$G$13)))</f>
        <v>0</v>
      </c>
      <c r="L43" s="112" t="e">
        <f ca="1">SUM(OFFSET(#REF!,0,0,1,MONTH(封面!$G$13)))</f>
        <v>#REF!</v>
      </c>
      <c r="M43" s="112" t="e">
        <f t="shared" ca="1" si="2"/>
        <v>#REF!</v>
      </c>
      <c r="N43" s="112" t="e">
        <f t="shared" ca="1" si="3"/>
        <v>#REF!</v>
      </c>
      <c r="O43" s="109" t="e">
        <f>IF(#REF!="","",#REF!)</f>
        <v>#REF!</v>
      </c>
      <c r="P43" s="69"/>
      <c r="Q43" s="69"/>
      <c r="R43" s="69"/>
    </row>
    <row r="44" spans="1:18" s="15" customFormat="1" ht="17.25" customHeight="1">
      <c r="A44" s="192"/>
      <c r="B44" s="188" t="s">
        <v>49</v>
      </c>
      <c r="C44" s="23" t="s">
        <v>50</v>
      </c>
      <c r="D44" s="112">
        <f>'2019预算制造费用'!T44</f>
        <v>0</v>
      </c>
      <c r="E44" s="112">
        <f ca="1">OFFSET('2018制造费用'!$H44,0,MONTH(封面!$G$13)-1,)</f>
        <v>0</v>
      </c>
      <c r="F44" s="110">
        <f ca="1">OFFSET('2019预算制造费用'!$H44,0,MONTH(封面!$G$13)-1,)</f>
        <v>0</v>
      </c>
      <c r="G44" s="110" t="e">
        <f ca="1">OFFSET(#REF!,0,MONTH(封面!$G$13)-1,)</f>
        <v>#REF!</v>
      </c>
      <c r="H44" s="112" t="e">
        <f t="shared" ca="1" si="0"/>
        <v>#REF!</v>
      </c>
      <c r="I44" s="112" t="e">
        <f t="shared" ca="1" si="1"/>
        <v>#REF!</v>
      </c>
      <c r="J44" s="112">
        <f ca="1">SUM(OFFSET('2018制造费用'!$H44,0,0,1,MONTH(封面!$G$13)))</f>
        <v>0</v>
      </c>
      <c r="K44" s="112">
        <f ca="1">SUM(OFFSET('2019预算制造费用'!$H44,0,0,1,MONTH(封面!$G$13)))</f>
        <v>0</v>
      </c>
      <c r="L44" s="112" t="e">
        <f ca="1">SUM(OFFSET(#REF!,0,0,1,MONTH(封面!$G$13)))</f>
        <v>#REF!</v>
      </c>
      <c r="M44" s="112" t="e">
        <f t="shared" ca="1" si="2"/>
        <v>#REF!</v>
      </c>
      <c r="N44" s="112" t="e">
        <f t="shared" ca="1" si="3"/>
        <v>#REF!</v>
      </c>
      <c r="O44" s="109" t="e">
        <f>IF(#REF!="","",#REF!)</f>
        <v>#REF!</v>
      </c>
      <c r="P44" s="69"/>
      <c r="Q44" s="69"/>
      <c r="R44" s="69"/>
    </row>
    <row r="45" spans="1:18" s="15" customFormat="1" ht="17.25" customHeight="1">
      <c r="A45" s="192"/>
      <c r="B45" s="190"/>
      <c r="C45" s="23" t="s">
        <v>433</v>
      </c>
      <c r="D45" s="112">
        <f>'2019预算制造费用'!T45</f>
        <v>0</v>
      </c>
      <c r="E45" s="112">
        <f ca="1">OFFSET('2018制造费用'!$H45,0,MONTH(封面!$G$13)-1,)</f>
        <v>0</v>
      </c>
      <c r="F45" s="110">
        <f ca="1">OFFSET('2019预算制造费用'!$H45,0,MONTH(封面!$G$13)-1,)</f>
        <v>0</v>
      </c>
      <c r="G45" s="110" t="e">
        <f ca="1">OFFSET(#REF!,0,MONTH(封面!$G$13)-1,)</f>
        <v>#REF!</v>
      </c>
      <c r="H45" s="112" t="e">
        <f t="shared" ca="1" si="0"/>
        <v>#REF!</v>
      </c>
      <c r="I45" s="112" t="e">
        <f t="shared" ca="1" si="1"/>
        <v>#REF!</v>
      </c>
      <c r="J45" s="112">
        <f ca="1">SUM(OFFSET('2018制造费用'!$H45,0,0,1,MONTH(封面!$G$13)))</f>
        <v>0</v>
      </c>
      <c r="K45" s="112">
        <f ca="1">SUM(OFFSET('2019预算制造费用'!$H45,0,0,1,MONTH(封面!$G$13)))</f>
        <v>0</v>
      </c>
      <c r="L45" s="112" t="e">
        <f ca="1">SUM(OFFSET(#REF!,0,0,1,MONTH(封面!$G$13)))</f>
        <v>#REF!</v>
      </c>
      <c r="M45" s="112" t="e">
        <f t="shared" ca="1" si="2"/>
        <v>#REF!</v>
      </c>
      <c r="N45" s="112" t="e">
        <f t="shared" ca="1" si="3"/>
        <v>#REF!</v>
      </c>
      <c r="O45" s="109" t="e">
        <f>IF(#REF!="","",#REF!)</f>
        <v>#REF!</v>
      </c>
      <c r="P45" s="69"/>
      <c r="Q45" s="69"/>
      <c r="R45" s="69"/>
    </row>
    <row r="46" spans="1:18" s="15" customFormat="1" ht="17.25" customHeight="1">
      <c r="A46" s="192"/>
      <c r="B46" s="21" t="s">
        <v>51</v>
      </c>
      <c r="C46" s="24" t="s">
        <v>52</v>
      </c>
      <c r="D46" s="112">
        <f>'2019预算制造费用'!T46</f>
        <v>0</v>
      </c>
      <c r="E46" s="112">
        <f ca="1">OFFSET('2018制造费用'!$H46,0,MONTH(封面!$G$13)-1,)</f>
        <v>96481.9</v>
      </c>
      <c r="F46" s="110">
        <f ca="1">OFFSET('2019预算制造费用'!$H46,0,MONTH(封面!$G$13)-1,)</f>
        <v>0</v>
      </c>
      <c r="G46" s="110" t="e">
        <f ca="1">OFFSET(#REF!,0,MONTH(封面!$G$13)-1,)</f>
        <v>#REF!</v>
      </c>
      <c r="H46" s="112" t="e">
        <f t="shared" ca="1" si="0"/>
        <v>#REF!</v>
      </c>
      <c r="I46" s="112" t="e">
        <f t="shared" ca="1" si="1"/>
        <v>#REF!</v>
      </c>
      <c r="J46" s="112">
        <f ca="1">SUM(OFFSET('2018制造费用'!$H46,0,0,1,MONTH(封面!$G$13)))</f>
        <v>388902.17999999993</v>
      </c>
      <c r="K46" s="112">
        <f ca="1">SUM(OFFSET('2019预算制造费用'!$H46,0,0,1,MONTH(封面!$G$13)))</f>
        <v>0</v>
      </c>
      <c r="L46" s="112" t="e">
        <f ca="1">SUM(OFFSET(#REF!,0,0,1,MONTH(封面!$G$13)))</f>
        <v>#REF!</v>
      </c>
      <c r="M46" s="112" t="e">
        <f t="shared" ca="1" si="2"/>
        <v>#REF!</v>
      </c>
      <c r="N46" s="112" t="e">
        <f t="shared" ca="1" si="3"/>
        <v>#REF!</v>
      </c>
      <c r="O46" s="109" t="e">
        <f>IF(#REF!="","",#REF!)</f>
        <v>#REF!</v>
      </c>
      <c r="P46" s="69"/>
      <c r="Q46" s="69"/>
      <c r="R46" s="69"/>
    </row>
    <row r="47" spans="1:18" s="15" customFormat="1" ht="17.25" customHeight="1">
      <c r="A47" s="192"/>
      <c r="B47" s="21" t="s">
        <v>162</v>
      </c>
      <c r="C47" s="24" t="s">
        <v>53</v>
      </c>
      <c r="D47" s="112">
        <f>'2019预算制造费用'!T47</f>
        <v>0</v>
      </c>
      <c r="E47" s="112">
        <f ca="1">OFFSET('2018制造费用'!$H47,0,MONTH(封面!$G$13)-1,)</f>
        <v>0</v>
      </c>
      <c r="F47" s="110">
        <f ca="1">OFFSET('2019预算制造费用'!$H47,0,MONTH(封面!$G$13)-1,)</f>
        <v>0</v>
      </c>
      <c r="G47" s="110" t="e">
        <f ca="1">OFFSET(#REF!,0,MONTH(封面!$G$13)-1,)</f>
        <v>#REF!</v>
      </c>
      <c r="H47" s="112" t="e">
        <f t="shared" ca="1" si="0"/>
        <v>#REF!</v>
      </c>
      <c r="I47" s="112" t="e">
        <f t="shared" ca="1" si="1"/>
        <v>#REF!</v>
      </c>
      <c r="J47" s="112">
        <f ca="1">SUM(OFFSET('2018制造费用'!$H47,0,0,1,MONTH(封面!$G$13)))</f>
        <v>0</v>
      </c>
      <c r="K47" s="112">
        <f ca="1">SUM(OFFSET('2019预算制造费用'!$H47,0,0,1,MONTH(封面!$G$13)))</f>
        <v>0</v>
      </c>
      <c r="L47" s="112" t="e">
        <f ca="1">SUM(OFFSET(#REF!,0,0,1,MONTH(封面!$G$13)))</f>
        <v>#REF!</v>
      </c>
      <c r="M47" s="112" t="e">
        <f t="shared" ca="1" si="2"/>
        <v>#REF!</v>
      </c>
      <c r="N47" s="112" t="e">
        <f t="shared" ca="1" si="3"/>
        <v>#REF!</v>
      </c>
      <c r="O47" s="109" t="e">
        <f>IF(#REF!="","",#REF!)</f>
        <v>#REF!</v>
      </c>
      <c r="P47" s="69"/>
      <c r="Q47" s="69"/>
      <c r="R47" s="69"/>
    </row>
    <row r="48" spans="1:18" s="15" customFormat="1" ht="17.25" customHeight="1">
      <c r="A48" s="192"/>
      <c r="B48" s="19" t="s">
        <v>163</v>
      </c>
      <c r="C48" s="23" t="s">
        <v>55</v>
      </c>
      <c r="D48" s="112">
        <f>'2019预算制造费用'!T48</f>
        <v>0</v>
      </c>
      <c r="E48" s="112">
        <f ca="1">OFFSET('2018制造费用'!$H48,0,MONTH(封面!$G$13)-1,)</f>
        <v>143.74</v>
      </c>
      <c r="F48" s="110">
        <f ca="1">OFFSET('2019预算制造费用'!$H48,0,MONTH(封面!$G$13)-1,)</f>
        <v>0</v>
      </c>
      <c r="G48" s="110" t="e">
        <f ca="1">OFFSET(#REF!,0,MONTH(封面!$G$13)-1,)</f>
        <v>#REF!</v>
      </c>
      <c r="H48" s="112" t="e">
        <f t="shared" ca="1" si="0"/>
        <v>#REF!</v>
      </c>
      <c r="I48" s="112" t="e">
        <f t="shared" ca="1" si="1"/>
        <v>#REF!</v>
      </c>
      <c r="J48" s="112">
        <f ca="1">SUM(OFFSET('2018制造费用'!$H48,0,0,1,MONTH(封面!$G$13)))</f>
        <v>205.10000000000002</v>
      </c>
      <c r="K48" s="112">
        <f ca="1">SUM(OFFSET('2019预算制造费用'!$H48,0,0,1,MONTH(封面!$G$13)))</f>
        <v>0</v>
      </c>
      <c r="L48" s="112" t="e">
        <f ca="1">SUM(OFFSET(#REF!,0,0,1,MONTH(封面!$G$13)))</f>
        <v>#REF!</v>
      </c>
      <c r="M48" s="112" t="e">
        <f t="shared" ca="1" si="2"/>
        <v>#REF!</v>
      </c>
      <c r="N48" s="112" t="e">
        <f t="shared" ca="1" si="3"/>
        <v>#REF!</v>
      </c>
      <c r="O48" s="109" t="e">
        <f>IF(#REF!="","",#REF!)</f>
        <v>#REF!</v>
      </c>
      <c r="P48" s="69"/>
      <c r="Q48" s="69"/>
      <c r="R48" s="69"/>
    </row>
    <row r="49" spans="1:18" s="15" customFormat="1" ht="17.25" customHeight="1">
      <c r="A49" s="193" t="s">
        <v>164</v>
      </c>
      <c r="B49" s="194" t="s">
        <v>165</v>
      </c>
      <c r="C49" s="24" t="s">
        <v>56</v>
      </c>
      <c r="D49" s="112">
        <f>'2019预算制造费用'!T49</f>
        <v>0</v>
      </c>
      <c r="E49" s="112">
        <f ca="1">OFFSET('2018制造费用'!$H49,0,MONTH(封面!$G$13)-1,)</f>
        <v>0</v>
      </c>
      <c r="F49" s="110">
        <f ca="1">OFFSET('2019预算制造费用'!$H49,0,MONTH(封面!$G$13)-1,)</f>
        <v>0</v>
      </c>
      <c r="G49" s="110" t="e">
        <f ca="1">OFFSET(#REF!,0,MONTH(封面!$G$13)-1,)</f>
        <v>#REF!</v>
      </c>
      <c r="H49" s="112" t="e">
        <f t="shared" ca="1" si="0"/>
        <v>#REF!</v>
      </c>
      <c r="I49" s="112" t="e">
        <f t="shared" ca="1" si="1"/>
        <v>#REF!</v>
      </c>
      <c r="J49" s="112">
        <f ca="1">SUM(OFFSET('2018制造费用'!$H49,0,0,1,MONTH(封面!$G$13)))</f>
        <v>0</v>
      </c>
      <c r="K49" s="112">
        <f ca="1">SUM(OFFSET('2019预算制造费用'!$H49,0,0,1,MONTH(封面!$G$13)))</f>
        <v>0</v>
      </c>
      <c r="L49" s="112" t="e">
        <f ca="1">SUM(OFFSET(#REF!,0,0,1,MONTH(封面!$G$13)))</f>
        <v>#REF!</v>
      </c>
      <c r="M49" s="112" t="e">
        <f t="shared" ca="1" si="2"/>
        <v>#REF!</v>
      </c>
      <c r="N49" s="112" t="e">
        <f t="shared" ca="1" si="3"/>
        <v>#REF!</v>
      </c>
      <c r="O49" s="109" t="e">
        <f>IF(#REF!="","",#REF!)</f>
        <v>#REF!</v>
      </c>
      <c r="P49" s="69"/>
      <c r="Q49" s="69"/>
      <c r="R49" s="69"/>
    </row>
    <row r="50" spans="1:18" s="15" customFormat="1" ht="17.25" customHeight="1">
      <c r="A50" s="193"/>
      <c r="B50" s="195"/>
      <c r="C50" s="24" t="s">
        <v>57</v>
      </c>
      <c r="D50" s="112">
        <f>'2019预算制造费用'!T50</f>
        <v>0</v>
      </c>
      <c r="E50" s="112">
        <f ca="1">OFFSET('2018制造费用'!$H50,0,MONTH(封面!$G$13)-1,)</f>
        <v>0</v>
      </c>
      <c r="F50" s="110">
        <f ca="1">OFFSET('2019预算制造费用'!$H50,0,MONTH(封面!$G$13)-1,)</f>
        <v>0</v>
      </c>
      <c r="G50" s="110" t="e">
        <f ca="1">OFFSET(#REF!,0,MONTH(封面!$G$13)-1,)</f>
        <v>#REF!</v>
      </c>
      <c r="H50" s="112" t="e">
        <f t="shared" ca="1" si="0"/>
        <v>#REF!</v>
      </c>
      <c r="I50" s="112" t="e">
        <f t="shared" ca="1" si="1"/>
        <v>#REF!</v>
      </c>
      <c r="J50" s="112">
        <f ca="1">SUM(OFFSET('2018制造费用'!$H50,0,0,1,MONTH(封面!$G$13)))</f>
        <v>0</v>
      </c>
      <c r="K50" s="112">
        <f ca="1">SUM(OFFSET('2019预算制造费用'!$H50,0,0,1,MONTH(封面!$G$13)))</f>
        <v>0</v>
      </c>
      <c r="L50" s="112" t="e">
        <f ca="1">SUM(OFFSET(#REF!,0,0,1,MONTH(封面!$G$13)))</f>
        <v>#REF!</v>
      </c>
      <c r="M50" s="112" t="e">
        <f t="shared" ca="1" si="2"/>
        <v>#REF!</v>
      </c>
      <c r="N50" s="112" t="e">
        <f t="shared" ca="1" si="3"/>
        <v>#REF!</v>
      </c>
      <c r="O50" s="109" t="e">
        <f>IF(#REF!="","",#REF!)</f>
        <v>#REF!</v>
      </c>
      <c r="P50" s="69"/>
      <c r="Q50" s="69"/>
      <c r="R50" s="69"/>
    </row>
    <row r="51" spans="1:18" s="15" customFormat="1" ht="17.25" customHeight="1">
      <c r="A51" s="193"/>
      <c r="B51" s="196"/>
      <c r="C51" s="24" t="s">
        <v>434</v>
      </c>
      <c r="D51" s="112">
        <f>'2019预算制造费用'!T51</f>
        <v>0</v>
      </c>
      <c r="E51" s="112">
        <f ca="1">OFFSET('2018制造费用'!$H51,0,MONTH(封面!$G$13)-1,)</f>
        <v>0</v>
      </c>
      <c r="F51" s="110">
        <f ca="1">OFFSET('2019预算制造费用'!$H51,0,MONTH(封面!$G$13)-1,)</f>
        <v>0</v>
      </c>
      <c r="G51" s="110" t="e">
        <f ca="1">OFFSET(#REF!,0,MONTH(封面!$G$13)-1,)</f>
        <v>#REF!</v>
      </c>
      <c r="H51" s="112" t="e">
        <f t="shared" ca="1" si="0"/>
        <v>#REF!</v>
      </c>
      <c r="I51" s="112" t="e">
        <f t="shared" ca="1" si="1"/>
        <v>#REF!</v>
      </c>
      <c r="J51" s="112">
        <f ca="1">SUM(OFFSET('2018制造费用'!$H51,0,0,1,MONTH(封面!$G$13)))</f>
        <v>0</v>
      </c>
      <c r="K51" s="112">
        <f ca="1">SUM(OFFSET('2019预算制造费用'!$H51,0,0,1,MONTH(封面!$G$13)))</f>
        <v>0</v>
      </c>
      <c r="L51" s="112" t="e">
        <f ca="1">SUM(OFFSET(#REF!,0,0,1,MONTH(封面!$G$13)))</f>
        <v>#REF!</v>
      </c>
      <c r="M51" s="112" t="e">
        <f t="shared" ca="1" si="2"/>
        <v>#REF!</v>
      </c>
      <c r="N51" s="112" t="e">
        <f t="shared" ca="1" si="3"/>
        <v>#REF!</v>
      </c>
      <c r="O51" s="109" t="e">
        <f>IF(#REF!="","",#REF!)</f>
        <v>#REF!</v>
      </c>
      <c r="P51" s="69"/>
      <c r="Q51" s="69"/>
      <c r="R51" s="69"/>
    </row>
    <row r="52" spans="1:18" s="15" customFormat="1" ht="17.25" customHeight="1">
      <c r="A52" s="193"/>
      <c r="B52" s="188" t="s">
        <v>166</v>
      </c>
      <c r="C52" s="24" t="s">
        <v>59</v>
      </c>
      <c r="D52" s="112">
        <f>'2019预算制造费用'!T52</f>
        <v>0</v>
      </c>
      <c r="E52" s="112">
        <f ca="1">OFFSET('2018制造费用'!$H52,0,MONTH(封面!$G$13)-1,)</f>
        <v>0</v>
      </c>
      <c r="F52" s="110">
        <f ca="1">OFFSET('2019预算制造费用'!$H52,0,MONTH(封面!$G$13)-1,)</f>
        <v>0</v>
      </c>
      <c r="G52" s="110" t="e">
        <f ca="1">OFFSET(#REF!,0,MONTH(封面!$G$13)-1,)</f>
        <v>#REF!</v>
      </c>
      <c r="H52" s="112" t="e">
        <f t="shared" ca="1" si="0"/>
        <v>#REF!</v>
      </c>
      <c r="I52" s="112" t="e">
        <f t="shared" ca="1" si="1"/>
        <v>#REF!</v>
      </c>
      <c r="J52" s="112">
        <f ca="1">SUM(OFFSET('2018制造费用'!$H52,0,0,1,MONTH(封面!$G$13)))</f>
        <v>0</v>
      </c>
      <c r="K52" s="112">
        <f ca="1">SUM(OFFSET('2019预算制造费用'!$H52,0,0,1,MONTH(封面!$G$13)))</f>
        <v>0</v>
      </c>
      <c r="L52" s="112" t="e">
        <f ca="1">SUM(OFFSET(#REF!,0,0,1,MONTH(封面!$G$13)))</f>
        <v>#REF!</v>
      </c>
      <c r="M52" s="112" t="e">
        <f t="shared" ca="1" si="2"/>
        <v>#REF!</v>
      </c>
      <c r="N52" s="112" t="e">
        <f t="shared" ca="1" si="3"/>
        <v>#REF!</v>
      </c>
      <c r="O52" s="109" t="e">
        <f>IF(#REF!="","",#REF!)</f>
        <v>#REF!</v>
      </c>
      <c r="P52" s="69"/>
      <c r="Q52" s="69"/>
      <c r="R52" s="69"/>
    </row>
    <row r="53" spans="1:18" s="15" customFormat="1" ht="17.25" customHeight="1">
      <c r="A53" s="193"/>
      <c r="B53" s="189"/>
      <c r="C53" s="24" t="s">
        <v>60</v>
      </c>
      <c r="D53" s="112">
        <f>'2019预算制造费用'!T53</f>
        <v>0</v>
      </c>
      <c r="E53" s="112">
        <f ca="1">OFFSET('2018制造费用'!$H53,0,MONTH(封面!$G$13)-1,)</f>
        <v>0</v>
      </c>
      <c r="F53" s="110">
        <f ca="1">OFFSET('2019预算制造费用'!$H53,0,MONTH(封面!$G$13)-1,)</f>
        <v>0</v>
      </c>
      <c r="G53" s="110" t="e">
        <f ca="1">OFFSET(#REF!,0,MONTH(封面!$G$13)-1,)</f>
        <v>#REF!</v>
      </c>
      <c r="H53" s="112" t="e">
        <f t="shared" ca="1" si="0"/>
        <v>#REF!</v>
      </c>
      <c r="I53" s="112" t="e">
        <f t="shared" ca="1" si="1"/>
        <v>#REF!</v>
      </c>
      <c r="J53" s="112">
        <f ca="1">SUM(OFFSET('2018制造费用'!$H53,0,0,1,MONTH(封面!$G$13)))</f>
        <v>0</v>
      </c>
      <c r="K53" s="112">
        <f ca="1">SUM(OFFSET('2019预算制造费用'!$H53,0,0,1,MONTH(封面!$G$13)))</f>
        <v>0</v>
      </c>
      <c r="L53" s="112" t="e">
        <f ca="1">SUM(OFFSET(#REF!,0,0,1,MONTH(封面!$G$13)))</f>
        <v>#REF!</v>
      </c>
      <c r="M53" s="112" t="e">
        <f t="shared" ca="1" si="2"/>
        <v>#REF!</v>
      </c>
      <c r="N53" s="112" t="e">
        <f t="shared" ca="1" si="3"/>
        <v>#REF!</v>
      </c>
      <c r="O53" s="109" t="e">
        <f>IF(#REF!="","",#REF!)</f>
        <v>#REF!</v>
      </c>
      <c r="P53" s="69"/>
      <c r="Q53" s="69"/>
      <c r="R53" s="69"/>
    </row>
    <row r="54" spans="1:18" s="15" customFormat="1" ht="17.25" customHeight="1">
      <c r="A54" s="193"/>
      <c r="B54" s="190"/>
      <c r="C54" s="24" t="s">
        <v>435</v>
      </c>
      <c r="D54" s="112">
        <f>'2019预算制造费用'!T54</f>
        <v>0</v>
      </c>
      <c r="E54" s="112">
        <f ca="1">OFFSET('2018制造费用'!$H54,0,MONTH(封面!$G$13)-1,)</f>
        <v>0</v>
      </c>
      <c r="F54" s="110">
        <f ca="1">OFFSET('2019预算制造费用'!$H54,0,MONTH(封面!$G$13)-1,)</f>
        <v>0</v>
      </c>
      <c r="G54" s="110" t="e">
        <f ca="1">OFFSET(#REF!,0,MONTH(封面!$G$13)-1,)</f>
        <v>#REF!</v>
      </c>
      <c r="H54" s="112" t="e">
        <f t="shared" ca="1" si="0"/>
        <v>#REF!</v>
      </c>
      <c r="I54" s="112" t="e">
        <f t="shared" ca="1" si="1"/>
        <v>#REF!</v>
      </c>
      <c r="J54" s="112">
        <f ca="1">SUM(OFFSET('2018制造费用'!$H54,0,0,1,MONTH(封面!$G$13)))</f>
        <v>0</v>
      </c>
      <c r="K54" s="112">
        <f ca="1">SUM(OFFSET('2019预算制造费用'!$H54,0,0,1,MONTH(封面!$G$13)))</f>
        <v>0</v>
      </c>
      <c r="L54" s="112" t="e">
        <f ca="1">SUM(OFFSET(#REF!,0,0,1,MONTH(封面!$G$13)))</f>
        <v>#REF!</v>
      </c>
      <c r="M54" s="112" t="e">
        <f t="shared" ca="1" si="2"/>
        <v>#REF!</v>
      </c>
      <c r="N54" s="112" t="e">
        <f t="shared" ca="1" si="3"/>
        <v>#REF!</v>
      </c>
      <c r="O54" s="109" t="e">
        <f>IF(#REF!="","",#REF!)</f>
        <v>#REF!</v>
      </c>
      <c r="P54" s="69"/>
      <c r="Q54" s="69"/>
      <c r="R54" s="69"/>
    </row>
    <row r="55" spans="1:18" s="15" customFormat="1" ht="17.25" customHeight="1">
      <c r="A55" s="193"/>
      <c r="B55" s="25" t="s">
        <v>167</v>
      </c>
      <c r="C55" s="24" t="s">
        <v>62</v>
      </c>
      <c r="D55" s="112">
        <f>'2019预算制造费用'!T55</f>
        <v>0</v>
      </c>
      <c r="E55" s="112">
        <f ca="1">OFFSET('2018制造费用'!$H55,0,MONTH(封面!$G$13)-1,)</f>
        <v>0</v>
      </c>
      <c r="F55" s="110">
        <f ca="1">OFFSET('2019预算制造费用'!$H55,0,MONTH(封面!$G$13)-1,)</f>
        <v>0</v>
      </c>
      <c r="G55" s="110" t="e">
        <f ca="1">OFFSET(#REF!,0,MONTH(封面!$G$13)-1,)</f>
        <v>#REF!</v>
      </c>
      <c r="H55" s="112" t="e">
        <f t="shared" ca="1" si="0"/>
        <v>#REF!</v>
      </c>
      <c r="I55" s="112" t="e">
        <f t="shared" ca="1" si="1"/>
        <v>#REF!</v>
      </c>
      <c r="J55" s="112">
        <f ca="1">SUM(OFFSET('2018制造费用'!$H55,0,0,1,MONTH(封面!$G$13)))</f>
        <v>0</v>
      </c>
      <c r="K55" s="112">
        <f ca="1">SUM(OFFSET('2019预算制造费用'!$H55,0,0,1,MONTH(封面!$G$13)))</f>
        <v>0</v>
      </c>
      <c r="L55" s="112" t="e">
        <f ca="1">SUM(OFFSET(#REF!,0,0,1,MONTH(封面!$G$13)))</f>
        <v>#REF!</v>
      </c>
      <c r="M55" s="112" t="e">
        <f t="shared" ca="1" si="2"/>
        <v>#REF!</v>
      </c>
      <c r="N55" s="112" t="e">
        <f t="shared" ca="1" si="3"/>
        <v>#REF!</v>
      </c>
      <c r="O55" s="109" t="e">
        <f>IF(#REF!="","",#REF!)</f>
        <v>#REF!</v>
      </c>
      <c r="P55" s="69"/>
      <c r="Q55" s="69"/>
      <c r="R55" s="69"/>
    </row>
    <row r="56" spans="1:18" s="15" customFormat="1" ht="17.25" customHeight="1">
      <c r="A56" s="193"/>
      <c r="B56" s="25" t="s">
        <v>168</v>
      </c>
      <c r="C56" s="24" t="s">
        <v>63</v>
      </c>
      <c r="D56" s="112">
        <f>'2019预算制造费用'!T56</f>
        <v>0</v>
      </c>
      <c r="E56" s="112">
        <f ca="1">OFFSET('2018制造费用'!$H56,0,MONTH(封面!$G$13)-1,)</f>
        <v>0</v>
      </c>
      <c r="F56" s="110">
        <f ca="1">OFFSET('2019预算制造费用'!$H56,0,MONTH(封面!$G$13)-1,)</f>
        <v>0</v>
      </c>
      <c r="G56" s="110" t="e">
        <f ca="1">OFFSET(#REF!,0,MONTH(封面!$G$13)-1,)</f>
        <v>#REF!</v>
      </c>
      <c r="H56" s="112" t="e">
        <f t="shared" ca="1" si="0"/>
        <v>#REF!</v>
      </c>
      <c r="I56" s="112" t="e">
        <f t="shared" ca="1" si="1"/>
        <v>#REF!</v>
      </c>
      <c r="J56" s="112">
        <f ca="1">SUM(OFFSET('2018制造费用'!$H56,0,0,1,MONTH(封面!$G$13)))</f>
        <v>0</v>
      </c>
      <c r="K56" s="112">
        <f ca="1">SUM(OFFSET('2019预算制造费用'!$H56,0,0,1,MONTH(封面!$G$13)))</f>
        <v>0</v>
      </c>
      <c r="L56" s="112" t="e">
        <f ca="1">SUM(OFFSET(#REF!,0,0,1,MONTH(封面!$G$13)))</f>
        <v>#REF!</v>
      </c>
      <c r="M56" s="112" t="e">
        <f t="shared" ca="1" si="2"/>
        <v>#REF!</v>
      </c>
      <c r="N56" s="112" t="e">
        <f t="shared" ca="1" si="3"/>
        <v>#REF!</v>
      </c>
      <c r="O56" s="109" t="e">
        <f>IF(#REF!="","",#REF!)</f>
        <v>#REF!</v>
      </c>
      <c r="P56" s="69"/>
      <c r="Q56" s="69"/>
      <c r="R56" s="69"/>
    </row>
    <row r="57" spans="1:18" s="15" customFormat="1" ht="17.25" customHeight="1">
      <c r="A57" s="197" t="s">
        <v>169</v>
      </c>
      <c r="B57" s="21" t="s">
        <v>170</v>
      </c>
      <c r="C57" s="24" t="s">
        <v>66</v>
      </c>
      <c r="D57" s="112">
        <f>'2019预算制造费用'!T57</f>
        <v>0</v>
      </c>
      <c r="E57" s="112">
        <f ca="1">OFFSET('2018制造费用'!$H57,0,MONTH(封面!$G$13)-1,)</f>
        <v>0</v>
      </c>
      <c r="F57" s="110">
        <f ca="1">OFFSET('2019预算制造费用'!$H57,0,MONTH(封面!$G$13)-1,)</f>
        <v>0</v>
      </c>
      <c r="G57" s="110" t="e">
        <f ca="1">OFFSET(#REF!,0,MONTH(封面!$G$13)-1,)</f>
        <v>#REF!</v>
      </c>
      <c r="H57" s="112" t="e">
        <f t="shared" ca="1" si="0"/>
        <v>#REF!</v>
      </c>
      <c r="I57" s="112" t="e">
        <f t="shared" ca="1" si="1"/>
        <v>#REF!</v>
      </c>
      <c r="J57" s="112">
        <f ca="1">SUM(OFFSET('2018制造费用'!$H57,0,0,1,MONTH(封面!$G$13)))</f>
        <v>0</v>
      </c>
      <c r="K57" s="112">
        <f ca="1">SUM(OFFSET('2019预算制造费用'!$H57,0,0,1,MONTH(封面!$G$13)))</f>
        <v>0</v>
      </c>
      <c r="L57" s="112" t="e">
        <f ca="1">SUM(OFFSET(#REF!,0,0,1,MONTH(封面!$G$13)))</f>
        <v>#REF!</v>
      </c>
      <c r="M57" s="112" t="e">
        <f t="shared" ca="1" si="2"/>
        <v>#REF!</v>
      </c>
      <c r="N57" s="112" t="e">
        <f t="shared" ca="1" si="3"/>
        <v>#REF!</v>
      </c>
      <c r="O57" s="109" t="e">
        <f>IF(#REF!="","",#REF!)</f>
        <v>#REF!</v>
      </c>
      <c r="P57" s="69"/>
      <c r="Q57" s="69"/>
      <c r="R57" s="69"/>
    </row>
    <row r="58" spans="1:18" s="15" customFormat="1" ht="17.25" customHeight="1">
      <c r="A58" s="197"/>
      <c r="B58" s="26" t="s">
        <v>171</v>
      </c>
      <c r="C58" s="24" t="s">
        <v>67</v>
      </c>
      <c r="D58" s="112">
        <f>'2019预算制造费用'!T58</f>
        <v>0</v>
      </c>
      <c r="E58" s="112">
        <f ca="1">OFFSET('2018制造费用'!$H58,0,MONTH(封面!$G$13)-1,)</f>
        <v>0</v>
      </c>
      <c r="F58" s="110">
        <f ca="1">OFFSET('2019预算制造费用'!$H58,0,MONTH(封面!$G$13)-1,)</f>
        <v>0</v>
      </c>
      <c r="G58" s="110" t="e">
        <f ca="1">OFFSET(#REF!,0,MONTH(封面!$G$13)-1,)</f>
        <v>#REF!</v>
      </c>
      <c r="H58" s="112" t="e">
        <f t="shared" ca="1" si="0"/>
        <v>#REF!</v>
      </c>
      <c r="I58" s="112" t="e">
        <f t="shared" ca="1" si="1"/>
        <v>#REF!</v>
      </c>
      <c r="J58" s="112">
        <f ca="1">SUM(OFFSET('2018制造费用'!$H58,0,0,1,MONTH(封面!$G$13)))</f>
        <v>0</v>
      </c>
      <c r="K58" s="112">
        <f ca="1">SUM(OFFSET('2019预算制造费用'!$H58,0,0,1,MONTH(封面!$G$13)))</f>
        <v>0</v>
      </c>
      <c r="L58" s="112" t="e">
        <f ca="1">SUM(OFFSET(#REF!,0,0,1,MONTH(封面!$G$13)))</f>
        <v>#REF!</v>
      </c>
      <c r="M58" s="112" t="e">
        <f t="shared" ca="1" si="2"/>
        <v>#REF!</v>
      </c>
      <c r="N58" s="112" t="e">
        <f t="shared" ca="1" si="3"/>
        <v>#REF!</v>
      </c>
      <c r="O58" s="109" t="e">
        <f>IF(#REF!="","",#REF!)</f>
        <v>#REF!</v>
      </c>
      <c r="P58" s="69"/>
      <c r="Q58" s="69"/>
      <c r="R58" s="69"/>
    </row>
    <row r="59" spans="1:18" s="15" customFormat="1" ht="17.25" customHeight="1">
      <c r="A59" s="197"/>
      <c r="B59" s="194" t="s">
        <v>172</v>
      </c>
      <c r="C59" s="24" t="s">
        <v>68</v>
      </c>
      <c r="D59" s="112">
        <f>'2019预算制造费用'!T59</f>
        <v>0</v>
      </c>
      <c r="E59" s="112">
        <f ca="1">OFFSET('2018制造费用'!$H59,0,MONTH(封面!$G$13)-1,)</f>
        <v>0</v>
      </c>
      <c r="F59" s="110">
        <f ca="1">OFFSET('2019预算制造费用'!$H59,0,MONTH(封面!$G$13)-1,)</f>
        <v>0</v>
      </c>
      <c r="G59" s="110" t="e">
        <f ca="1">OFFSET(#REF!,0,MONTH(封面!$G$13)-1,)</f>
        <v>#REF!</v>
      </c>
      <c r="H59" s="112" t="e">
        <f t="shared" ca="1" si="0"/>
        <v>#REF!</v>
      </c>
      <c r="I59" s="112" t="e">
        <f t="shared" ca="1" si="1"/>
        <v>#REF!</v>
      </c>
      <c r="J59" s="112">
        <f ca="1">SUM(OFFSET('2018制造费用'!$H59,0,0,1,MONTH(封面!$G$13)))</f>
        <v>0</v>
      </c>
      <c r="K59" s="112">
        <f ca="1">SUM(OFFSET('2019预算制造费用'!$H59,0,0,1,MONTH(封面!$G$13)))</f>
        <v>0</v>
      </c>
      <c r="L59" s="112" t="e">
        <f ca="1">SUM(OFFSET(#REF!,0,0,1,MONTH(封面!$G$13)))</f>
        <v>#REF!</v>
      </c>
      <c r="M59" s="112" t="e">
        <f t="shared" ca="1" si="2"/>
        <v>#REF!</v>
      </c>
      <c r="N59" s="112" t="e">
        <f t="shared" ca="1" si="3"/>
        <v>#REF!</v>
      </c>
      <c r="O59" s="109" t="e">
        <f>IF(#REF!="","",#REF!)</f>
        <v>#REF!</v>
      </c>
      <c r="P59" s="69"/>
      <c r="Q59" s="69"/>
      <c r="R59" s="69"/>
    </row>
    <row r="60" spans="1:18" s="15" customFormat="1" ht="17.25" customHeight="1">
      <c r="A60" s="197"/>
      <c r="B60" s="196"/>
      <c r="C60" s="24" t="s">
        <v>436</v>
      </c>
      <c r="D60" s="112">
        <f>'2019预算制造费用'!T60</f>
        <v>0</v>
      </c>
      <c r="E60" s="112">
        <f ca="1">OFFSET('2018制造费用'!$H60,0,MONTH(封面!$G$13)-1,)</f>
        <v>0</v>
      </c>
      <c r="F60" s="110">
        <f ca="1">OFFSET('2019预算制造费用'!$H60,0,MONTH(封面!$G$13)-1,)</f>
        <v>0</v>
      </c>
      <c r="G60" s="110" t="e">
        <f ca="1">OFFSET(#REF!,0,MONTH(封面!$G$13)-1,)</f>
        <v>#REF!</v>
      </c>
      <c r="H60" s="112" t="e">
        <f t="shared" ca="1" si="0"/>
        <v>#REF!</v>
      </c>
      <c r="I60" s="112" t="e">
        <f t="shared" ca="1" si="1"/>
        <v>#REF!</v>
      </c>
      <c r="J60" s="112">
        <f ca="1">SUM(OFFSET('2018制造费用'!$H60,0,0,1,MONTH(封面!$G$13)))</f>
        <v>0</v>
      </c>
      <c r="K60" s="112">
        <f ca="1">SUM(OFFSET('2019预算制造费用'!$H60,0,0,1,MONTH(封面!$G$13)))</f>
        <v>0</v>
      </c>
      <c r="L60" s="112" t="e">
        <f ca="1">SUM(OFFSET(#REF!,0,0,1,MONTH(封面!$G$13)))</f>
        <v>#REF!</v>
      </c>
      <c r="M60" s="112" t="e">
        <f t="shared" ca="1" si="2"/>
        <v>#REF!</v>
      </c>
      <c r="N60" s="112" t="e">
        <f t="shared" ca="1" si="3"/>
        <v>#REF!</v>
      </c>
      <c r="O60" s="109" t="e">
        <f>IF(#REF!="","",#REF!)</f>
        <v>#REF!</v>
      </c>
      <c r="P60" s="69"/>
      <c r="Q60" s="69"/>
      <c r="R60" s="69"/>
    </row>
    <row r="61" spans="1:18" s="15" customFormat="1" ht="17.25" customHeight="1">
      <c r="A61" s="197"/>
      <c r="B61" s="25" t="s">
        <v>173</v>
      </c>
      <c r="C61" s="24" t="s">
        <v>69</v>
      </c>
      <c r="D61" s="112">
        <f>'2019预算制造费用'!T61</f>
        <v>0</v>
      </c>
      <c r="E61" s="112">
        <f ca="1">OFFSET('2018制造费用'!$H61,0,MONTH(封面!$G$13)-1,)</f>
        <v>0</v>
      </c>
      <c r="F61" s="110">
        <f ca="1">OFFSET('2019预算制造费用'!$H61,0,MONTH(封面!$G$13)-1,)</f>
        <v>0</v>
      </c>
      <c r="G61" s="110" t="e">
        <f ca="1">OFFSET(#REF!,0,MONTH(封面!$G$13)-1,)</f>
        <v>#REF!</v>
      </c>
      <c r="H61" s="112" t="e">
        <f t="shared" ca="1" si="0"/>
        <v>#REF!</v>
      </c>
      <c r="I61" s="112" t="e">
        <f t="shared" ca="1" si="1"/>
        <v>#REF!</v>
      </c>
      <c r="J61" s="112">
        <f ca="1">SUM(OFFSET('2018制造费用'!$H61,0,0,1,MONTH(封面!$G$13)))</f>
        <v>0</v>
      </c>
      <c r="K61" s="112">
        <f ca="1">SUM(OFFSET('2019预算制造费用'!$H61,0,0,1,MONTH(封面!$G$13)))</f>
        <v>0</v>
      </c>
      <c r="L61" s="112" t="e">
        <f ca="1">SUM(OFFSET(#REF!,0,0,1,MONTH(封面!$G$13)))</f>
        <v>#REF!</v>
      </c>
      <c r="M61" s="112" t="e">
        <f t="shared" ca="1" si="2"/>
        <v>#REF!</v>
      </c>
      <c r="N61" s="112" t="e">
        <f t="shared" ca="1" si="3"/>
        <v>#REF!</v>
      </c>
      <c r="O61" s="109" t="e">
        <f>IF(#REF!="","",#REF!)</f>
        <v>#REF!</v>
      </c>
      <c r="P61" s="69"/>
      <c r="Q61" s="69"/>
      <c r="R61" s="69"/>
    </row>
    <row r="62" spans="1:18" s="15" customFormat="1" ht="17.25" customHeight="1">
      <c r="A62" s="197"/>
      <c r="B62" s="21" t="s">
        <v>174</v>
      </c>
      <c r="C62" s="24" t="s">
        <v>71</v>
      </c>
      <c r="D62" s="112">
        <f>'2019预算制造费用'!T62</f>
        <v>0</v>
      </c>
      <c r="E62" s="112">
        <f ca="1">OFFSET('2018制造费用'!$H62,0,MONTH(封面!$G$13)-1,)</f>
        <v>0</v>
      </c>
      <c r="F62" s="110">
        <f ca="1">OFFSET('2019预算制造费用'!$H62,0,MONTH(封面!$G$13)-1,)</f>
        <v>0</v>
      </c>
      <c r="G62" s="110" t="e">
        <f ca="1">OFFSET(#REF!,0,MONTH(封面!$G$13)-1,)</f>
        <v>#REF!</v>
      </c>
      <c r="H62" s="112" t="e">
        <f t="shared" ca="1" si="0"/>
        <v>#REF!</v>
      </c>
      <c r="I62" s="112" t="e">
        <f t="shared" ca="1" si="1"/>
        <v>#REF!</v>
      </c>
      <c r="J62" s="112">
        <f ca="1">SUM(OFFSET('2018制造费用'!$H62,0,0,1,MONTH(封面!$G$13)))</f>
        <v>0</v>
      </c>
      <c r="K62" s="112">
        <f ca="1">SUM(OFFSET('2019预算制造费用'!$H62,0,0,1,MONTH(封面!$G$13)))</f>
        <v>0</v>
      </c>
      <c r="L62" s="112" t="e">
        <f ca="1">SUM(OFFSET(#REF!,0,0,1,MONTH(封面!$G$13)))</f>
        <v>#REF!</v>
      </c>
      <c r="M62" s="112" t="e">
        <f t="shared" ca="1" si="2"/>
        <v>#REF!</v>
      </c>
      <c r="N62" s="112" t="e">
        <f t="shared" ca="1" si="3"/>
        <v>#REF!</v>
      </c>
      <c r="O62" s="109" t="e">
        <f>IF(#REF!="","",#REF!)</f>
        <v>#REF!</v>
      </c>
      <c r="P62" s="69"/>
      <c r="Q62" s="69"/>
      <c r="R62" s="69"/>
    </row>
    <row r="63" spans="1:18" s="15" customFormat="1" ht="17.25" customHeight="1">
      <c r="A63" s="198" t="s">
        <v>175</v>
      </c>
      <c r="B63" s="27" t="s">
        <v>176</v>
      </c>
      <c r="C63" s="24" t="s">
        <v>74</v>
      </c>
      <c r="D63" s="112">
        <f>'2019预算制造费用'!T63</f>
        <v>0</v>
      </c>
      <c r="E63" s="112">
        <f ca="1">OFFSET('2018制造费用'!$H63,0,MONTH(封面!$G$13)-1,)</f>
        <v>960.78</v>
      </c>
      <c r="F63" s="110">
        <f ca="1">OFFSET('2019预算制造费用'!$H63,0,MONTH(封面!$G$13)-1,)</f>
        <v>0</v>
      </c>
      <c r="G63" s="110" t="e">
        <f ca="1">OFFSET(#REF!,0,MONTH(封面!$G$13)-1,)</f>
        <v>#REF!</v>
      </c>
      <c r="H63" s="112" t="e">
        <f t="shared" ca="1" si="0"/>
        <v>#REF!</v>
      </c>
      <c r="I63" s="112" t="e">
        <f t="shared" ca="1" si="1"/>
        <v>#REF!</v>
      </c>
      <c r="J63" s="112">
        <f ca="1">SUM(OFFSET('2018制造费用'!$H63,0,0,1,MONTH(封面!$G$13)))</f>
        <v>960.78</v>
      </c>
      <c r="K63" s="112">
        <f ca="1">SUM(OFFSET('2019预算制造费用'!$H63,0,0,1,MONTH(封面!$G$13)))</f>
        <v>0</v>
      </c>
      <c r="L63" s="112" t="e">
        <f ca="1">SUM(OFFSET(#REF!,0,0,1,MONTH(封面!$G$13)))</f>
        <v>#REF!</v>
      </c>
      <c r="M63" s="112" t="e">
        <f t="shared" ca="1" si="2"/>
        <v>#REF!</v>
      </c>
      <c r="N63" s="112" t="e">
        <f t="shared" ca="1" si="3"/>
        <v>#REF!</v>
      </c>
      <c r="O63" s="109" t="e">
        <f>IF(#REF!="","",#REF!)</f>
        <v>#REF!</v>
      </c>
      <c r="P63" s="69"/>
      <c r="Q63" s="69"/>
      <c r="R63" s="69"/>
    </row>
    <row r="64" spans="1:18" s="15" customFormat="1" ht="17.25" customHeight="1">
      <c r="A64" s="198"/>
      <c r="B64" s="27" t="s">
        <v>177</v>
      </c>
      <c r="C64" s="24" t="s">
        <v>75</v>
      </c>
      <c r="D64" s="112">
        <f>'2019预算制造费用'!T64</f>
        <v>0</v>
      </c>
      <c r="E64" s="112">
        <f ca="1">OFFSET('2018制造费用'!$H64,0,MONTH(封面!$G$13)-1,)</f>
        <v>5266.78</v>
      </c>
      <c r="F64" s="110">
        <f ca="1">OFFSET('2019预算制造费用'!$H64,0,MONTH(封面!$G$13)-1,)</f>
        <v>0</v>
      </c>
      <c r="G64" s="110" t="e">
        <f ca="1">OFFSET(#REF!,0,MONTH(封面!$G$13)-1,)</f>
        <v>#REF!</v>
      </c>
      <c r="H64" s="112" t="e">
        <f t="shared" ca="1" si="0"/>
        <v>#REF!</v>
      </c>
      <c r="I64" s="112" t="e">
        <f t="shared" ca="1" si="1"/>
        <v>#REF!</v>
      </c>
      <c r="J64" s="112">
        <f ca="1">SUM(OFFSET('2018制造费用'!$H64,0,0,1,MONTH(封面!$G$13)))</f>
        <v>20301.62</v>
      </c>
      <c r="K64" s="112">
        <f ca="1">SUM(OFFSET('2019预算制造费用'!$H64,0,0,1,MONTH(封面!$G$13)))</f>
        <v>0</v>
      </c>
      <c r="L64" s="112" t="e">
        <f ca="1">SUM(OFFSET(#REF!,0,0,1,MONTH(封面!$G$13)))</f>
        <v>#REF!</v>
      </c>
      <c r="M64" s="112" t="e">
        <f t="shared" ca="1" si="2"/>
        <v>#REF!</v>
      </c>
      <c r="N64" s="112" t="e">
        <f t="shared" ca="1" si="3"/>
        <v>#REF!</v>
      </c>
      <c r="O64" s="109" t="e">
        <f>IF(#REF!="","",#REF!)</f>
        <v>#REF!</v>
      </c>
      <c r="P64" s="69"/>
      <c r="Q64" s="69"/>
      <c r="R64" s="69"/>
    </row>
    <row r="65" spans="1:18" s="15" customFormat="1" ht="17.25" customHeight="1">
      <c r="A65" s="198"/>
      <c r="B65" s="27" t="s">
        <v>178</v>
      </c>
      <c r="C65" s="24" t="s">
        <v>76</v>
      </c>
      <c r="D65" s="112">
        <f>'2019预算制造费用'!T65</f>
        <v>0</v>
      </c>
      <c r="E65" s="112">
        <f ca="1">OFFSET('2018制造费用'!$H65,0,MONTH(封面!$G$13)-1,)</f>
        <v>42014.16</v>
      </c>
      <c r="F65" s="110">
        <f ca="1">OFFSET('2019预算制造费用'!$H65,0,MONTH(封面!$G$13)-1,)</f>
        <v>0</v>
      </c>
      <c r="G65" s="110" t="e">
        <f ca="1">OFFSET(#REF!,0,MONTH(封面!$G$13)-1,)</f>
        <v>#REF!</v>
      </c>
      <c r="H65" s="112" t="e">
        <f t="shared" ca="1" si="0"/>
        <v>#REF!</v>
      </c>
      <c r="I65" s="112" t="e">
        <f t="shared" ca="1" si="1"/>
        <v>#REF!</v>
      </c>
      <c r="J65" s="112">
        <f ca="1">SUM(OFFSET('2018制造费用'!$H65,0,0,1,MONTH(封面!$G$13)))</f>
        <v>161542.12</v>
      </c>
      <c r="K65" s="112">
        <f ca="1">SUM(OFFSET('2019预算制造费用'!$H65,0,0,1,MONTH(封面!$G$13)))</f>
        <v>0</v>
      </c>
      <c r="L65" s="112" t="e">
        <f ca="1">SUM(OFFSET(#REF!,0,0,1,MONTH(封面!$G$13)))</f>
        <v>#REF!</v>
      </c>
      <c r="M65" s="112" t="e">
        <f t="shared" ca="1" si="2"/>
        <v>#REF!</v>
      </c>
      <c r="N65" s="112" t="e">
        <f t="shared" ca="1" si="3"/>
        <v>#REF!</v>
      </c>
      <c r="O65" s="109" t="e">
        <f>IF(#REF!="","",#REF!)</f>
        <v>#REF!</v>
      </c>
      <c r="P65" s="69"/>
      <c r="Q65" s="69"/>
      <c r="R65" s="69"/>
    </row>
    <row r="66" spans="1:18" s="15" customFormat="1" ht="17.25" customHeight="1">
      <c r="A66" s="198"/>
      <c r="B66" s="27" t="s">
        <v>179</v>
      </c>
      <c r="C66" s="24" t="s">
        <v>78</v>
      </c>
      <c r="D66" s="112">
        <f>'2019预算制造费用'!T66</f>
        <v>0</v>
      </c>
      <c r="E66" s="112">
        <f ca="1">OFFSET('2018制造费用'!$H66,0,MONTH(封面!$G$13)-1,)</f>
        <v>36196.58</v>
      </c>
      <c r="F66" s="110">
        <f ca="1">OFFSET('2019预算制造费用'!$H66,0,MONTH(封面!$G$13)-1,)</f>
        <v>0</v>
      </c>
      <c r="G66" s="110" t="e">
        <f ca="1">OFFSET(#REF!,0,MONTH(封面!$G$13)-1,)</f>
        <v>#REF!</v>
      </c>
      <c r="H66" s="112" t="e">
        <f t="shared" ca="1" si="0"/>
        <v>#REF!</v>
      </c>
      <c r="I66" s="112" t="e">
        <f t="shared" ca="1" si="1"/>
        <v>#REF!</v>
      </c>
      <c r="J66" s="112">
        <f ca="1">SUM(OFFSET('2018制造费用'!$H66,0,0,1,MONTH(封面!$G$13)))</f>
        <v>75683.77</v>
      </c>
      <c r="K66" s="112">
        <f ca="1">SUM(OFFSET('2019预算制造费用'!$H66,0,0,1,MONTH(封面!$G$13)))</f>
        <v>0</v>
      </c>
      <c r="L66" s="112" t="e">
        <f ca="1">SUM(OFFSET(#REF!,0,0,1,MONTH(封面!$G$13)))</f>
        <v>#REF!</v>
      </c>
      <c r="M66" s="112" t="e">
        <f t="shared" ca="1" si="2"/>
        <v>#REF!</v>
      </c>
      <c r="N66" s="112" t="e">
        <f t="shared" ca="1" si="3"/>
        <v>#REF!</v>
      </c>
      <c r="O66" s="109" t="e">
        <f>IF(#REF!="","",#REF!)</f>
        <v>#REF!</v>
      </c>
      <c r="P66" s="69"/>
      <c r="Q66" s="69"/>
      <c r="R66" s="69"/>
    </row>
    <row r="67" spans="1:18" s="15" customFormat="1" ht="17.25" customHeight="1">
      <c r="A67" s="198"/>
      <c r="B67" s="27" t="s">
        <v>180</v>
      </c>
      <c r="C67" s="24" t="s">
        <v>79</v>
      </c>
      <c r="D67" s="112">
        <f>'2019预算制造费用'!T67</f>
        <v>0</v>
      </c>
      <c r="E67" s="112">
        <f ca="1">OFFSET('2018制造费用'!$H67,0,MONTH(封面!$G$13)-1,)</f>
        <v>6015.08</v>
      </c>
      <c r="F67" s="110">
        <f ca="1">OFFSET('2019预算制造费用'!$H67,0,MONTH(封面!$G$13)-1,)</f>
        <v>0</v>
      </c>
      <c r="G67" s="110" t="e">
        <f ca="1">OFFSET(#REF!,0,MONTH(封面!$G$13)-1,)</f>
        <v>#REF!</v>
      </c>
      <c r="H67" s="112" t="e">
        <f t="shared" ca="1" si="0"/>
        <v>#REF!</v>
      </c>
      <c r="I67" s="112" t="e">
        <f t="shared" ca="1" si="1"/>
        <v>#REF!</v>
      </c>
      <c r="J67" s="112">
        <f ca="1">SUM(OFFSET('2018制造费用'!$H67,0,0,1,MONTH(封面!$G$13)))</f>
        <v>19384.25</v>
      </c>
      <c r="K67" s="112">
        <f ca="1">SUM(OFFSET('2019预算制造费用'!$H67,0,0,1,MONTH(封面!$G$13)))</f>
        <v>0</v>
      </c>
      <c r="L67" s="112" t="e">
        <f ca="1">SUM(OFFSET(#REF!,0,0,1,MONTH(封面!$G$13)))</f>
        <v>#REF!</v>
      </c>
      <c r="M67" s="112" t="e">
        <f t="shared" ca="1" si="2"/>
        <v>#REF!</v>
      </c>
      <c r="N67" s="112" t="e">
        <f t="shared" ca="1" si="3"/>
        <v>#REF!</v>
      </c>
      <c r="O67" s="109" t="e">
        <f>IF(#REF!="","",#REF!)</f>
        <v>#REF!</v>
      </c>
      <c r="P67" s="69"/>
      <c r="Q67" s="69"/>
      <c r="R67" s="69"/>
    </row>
    <row r="68" spans="1:18" s="15" customFormat="1" ht="17.25" customHeight="1">
      <c r="A68" s="198"/>
      <c r="B68" s="194" t="s">
        <v>181</v>
      </c>
      <c r="C68" s="24" t="s">
        <v>81</v>
      </c>
      <c r="D68" s="112">
        <f>'2019预算制造费用'!T68</f>
        <v>0</v>
      </c>
      <c r="E68" s="112">
        <f ca="1">OFFSET('2018制造费用'!$H68,0,MONTH(封面!$G$13)-1,)</f>
        <v>0</v>
      </c>
      <c r="F68" s="110">
        <f ca="1">OFFSET('2019预算制造费用'!$H68,0,MONTH(封面!$G$13)-1,)</f>
        <v>0</v>
      </c>
      <c r="G68" s="110" t="e">
        <f ca="1">OFFSET(#REF!,0,MONTH(封面!$G$13)-1,)</f>
        <v>#REF!</v>
      </c>
      <c r="H68" s="112" t="e">
        <f t="shared" ca="1" si="0"/>
        <v>#REF!</v>
      </c>
      <c r="I68" s="112" t="e">
        <f t="shared" ca="1" si="1"/>
        <v>#REF!</v>
      </c>
      <c r="J68" s="112">
        <f ca="1">SUM(OFFSET('2018制造费用'!$H68,0,0,1,MONTH(封面!$G$13)))</f>
        <v>0</v>
      </c>
      <c r="K68" s="112">
        <f ca="1">SUM(OFFSET('2019预算制造费用'!$H68,0,0,1,MONTH(封面!$G$13)))</f>
        <v>0</v>
      </c>
      <c r="L68" s="112" t="e">
        <f ca="1">SUM(OFFSET(#REF!,0,0,1,MONTH(封面!$G$13)))</f>
        <v>#REF!</v>
      </c>
      <c r="M68" s="112" t="e">
        <f t="shared" ca="1" si="2"/>
        <v>#REF!</v>
      </c>
      <c r="N68" s="112" t="e">
        <f t="shared" ca="1" si="3"/>
        <v>#REF!</v>
      </c>
      <c r="O68" s="109" t="e">
        <f>IF(#REF!="","",#REF!)</f>
        <v>#REF!</v>
      </c>
      <c r="P68" s="69"/>
      <c r="Q68" s="69"/>
      <c r="R68" s="69"/>
    </row>
    <row r="69" spans="1:18" s="15" customFormat="1" ht="17.25" customHeight="1">
      <c r="A69" s="198"/>
      <c r="B69" s="196"/>
      <c r="C69" s="24" t="s">
        <v>82</v>
      </c>
      <c r="D69" s="112">
        <f>'2019预算制造费用'!T69</f>
        <v>0</v>
      </c>
      <c r="E69" s="112">
        <f ca="1">OFFSET('2018制造费用'!$H69,0,MONTH(封面!$G$13)-1,)</f>
        <v>0</v>
      </c>
      <c r="F69" s="110">
        <f ca="1">OFFSET('2019预算制造费用'!$H69,0,MONTH(封面!$G$13)-1,)</f>
        <v>0</v>
      </c>
      <c r="G69" s="110" t="e">
        <f ca="1">OFFSET(#REF!,0,MONTH(封面!$G$13)-1,)</f>
        <v>#REF!</v>
      </c>
      <c r="H69" s="112" t="e">
        <f t="shared" ca="1" si="0"/>
        <v>#REF!</v>
      </c>
      <c r="I69" s="112" t="e">
        <f t="shared" ca="1" si="1"/>
        <v>#REF!</v>
      </c>
      <c r="J69" s="112">
        <f ca="1">SUM(OFFSET('2018制造费用'!$H69,0,0,1,MONTH(封面!$G$13)))</f>
        <v>0</v>
      </c>
      <c r="K69" s="112">
        <f ca="1">SUM(OFFSET('2019预算制造费用'!$H69,0,0,1,MONTH(封面!$G$13)))</f>
        <v>0</v>
      </c>
      <c r="L69" s="112" t="e">
        <f ca="1">SUM(OFFSET(#REF!,0,0,1,MONTH(封面!$G$13)))</f>
        <v>#REF!</v>
      </c>
      <c r="M69" s="112" t="e">
        <f t="shared" ca="1" si="2"/>
        <v>#REF!</v>
      </c>
      <c r="N69" s="112" t="e">
        <f t="shared" ca="1" si="3"/>
        <v>#REF!</v>
      </c>
      <c r="O69" s="109" t="e">
        <f>IF(#REF!="","",#REF!)</f>
        <v>#REF!</v>
      </c>
      <c r="P69" s="69"/>
      <c r="Q69" s="69"/>
      <c r="R69" s="69"/>
    </row>
    <row r="70" spans="1:18" s="15" customFormat="1" ht="17.25" customHeight="1">
      <c r="A70" s="198"/>
      <c r="B70" s="26" t="s">
        <v>182</v>
      </c>
      <c r="C70" s="23" t="s">
        <v>84</v>
      </c>
      <c r="D70" s="112">
        <f>'2019预算制造费用'!T70</f>
        <v>0</v>
      </c>
      <c r="E70" s="112">
        <f ca="1">OFFSET('2018制造费用'!$H70,0,MONTH(封面!$G$13)-1,)</f>
        <v>0</v>
      </c>
      <c r="F70" s="110">
        <f ca="1">OFFSET('2019预算制造费用'!$H70,0,MONTH(封面!$G$13)-1,)</f>
        <v>0</v>
      </c>
      <c r="G70" s="110" t="e">
        <f ca="1">OFFSET(#REF!,0,MONTH(封面!$G$13)-1,)</f>
        <v>#REF!</v>
      </c>
      <c r="H70" s="112" t="e">
        <f t="shared" ref="H70:H92" ca="1" si="4">G70-E70</f>
        <v>#REF!</v>
      </c>
      <c r="I70" s="112" t="e">
        <f t="shared" ref="I70:I92" ca="1" si="5">G70-F70</f>
        <v>#REF!</v>
      </c>
      <c r="J70" s="112">
        <f ca="1">SUM(OFFSET('2018制造费用'!$H70,0,0,1,MONTH(封面!$G$13)))</f>
        <v>0</v>
      </c>
      <c r="K70" s="112">
        <f ca="1">SUM(OFFSET('2019预算制造费用'!$H70,0,0,1,MONTH(封面!$G$13)))</f>
        <v>0</v>
      </c>
      <c r="L70" s="112" t="e">
        <f ca="1">SUM(OFFSET(#REF!,0,0,1,MONTH(封面!$G$13)))</f>
        <v>#REF!</v>
      </c>
      <c r="M70" s="112" t="e">
        <f t="shared" ca="1" si="2"/>
        <v>#REF!</v>
      </c>
      <c r="N70" s="112" t="e">
        <f t="shared" ca="1" si="3"/>
        <v>#REF!</v>
      </c>
      <c r="O70" s="109" t="e">
        <f>IF(#REF!="","",#REF!)</f>
        <v>#REF!</v>
      </c>
      <c r="P70" s="69"/>
      <c r="Q70" s="69"/>
      <c r="R70" s="69"/>
    </row>
    <row r="71" spans="1:18" s="15" customFormat="1" ht="17.25" customHeight="1">
      <c r="A71" s="198"/>
      <c r="B71" s="25" t="s">
        <v>183</v>
      </c>
      <c r="C71" s="24" t="s">
        <v>85</v>
      </c>
      <c r="D71" s="112">
        <f>'2019预算制造费用'!T71</f>
        <v>0</v>
      </c>
      <c r="E71" s="112">
        <f ca="1">OFFSET('2018制造费用'!$H71,0,MONTH(封面!$G$13)-1,)</f>
        <v>0</v>
      </c>
      <c r="F71" s="110">
        <f ca="1">OFFSET('2019预算制造费用'!$H71,0,MONTH(封面!$G$13)-1,)</f>
        <v>0</v>
      </c>
      <c r="G71" s="110" t="e">
        <f ca="1">OFFSET(#REF!,0,MONTH(封面!$G$13)-1,)</f>
        <v>#REF!</v>
      </c>
      <c r="H71" s="112" t="e">
        <f t="shared" ca="1" si="4"/>
        <v>#REF!</v>
      </c>
      <c r="I71" s="112" t="e">
        <f t="shared" ca="1" si="5"/>
        <v>#REF!</v>
      </c>
      <c r="J71" s="112">
        <f ca="1">SUM(OFFSET('2018制造费用'!$H71,0,0,1,MONTH(封面!$G$13)))</f>
        <v>0</v>
      </c>
      <c r="K71" s="112">
        <f ca="1">SUM(OFFSET('2019预算制造费用'!$H71,0,0,1,MONTH(封面!$G$13)))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6">L71-J71</f>
        <v>#REF!</v>
      </c>
      <c r="N71" s="112" t="e">
        <f t="shared" ref="N71:N92" ca="1" si="7">L71-K71</f>
        <v>#REF!</v>
      </c>
      <c r="O71" s="109" t="e">
        <f>IF(#REF!="","",#REF!)</f>
        <v>#REF!</v>
      </c>
      <c r="P71" s="69"/>
      <c r="Q71" s="69"/>
      <c r="R71" s="69"/>
    </row>
    <row r="72" spans="1:18" s="15" customFormat="1" ht="17.25" customHeight="1">
      <c r="A72" s="198"/>
      <c r="B72" s="25" t="s">
        <v>184</v>
      </c>
      <c r="C72" s="24" t="s">
        <v>86</v>
      </c>
      <c r="D72" s="112">
        <f>'2019预算制造费用'!T72</f>
        <v>0</v>
      </c>
      <c r="E72" s="112">
        <f ca="1">OFFSET('2018制造费用'!$H72,0,MONTH(封面!$G$13)-1,)</f>
        <v>0</v>
      </c>
      <c r="F72" s="110">
        <f ca="1">OFFSET('2019预算制造费用'!$H72,0,MONTH(封面!$G$13)-1,)</f>
        <v>0</v>
      </c>
      <c r="G72" s="110" t="e">
        <f ca="1">OFFSET(#REF!,0,MONTH(封面!$G$13)-1,)</f>
        <v>#REF!</v>
      </c>
      <c r="H72" s="112" t="e">
        <f t="shared" ca="1" si="4"/>
        <v>#REF!</v>
      </c>
      <c r="I72" s="112" t="e">
        <f t="shared" ca="1" si="5"/>
        <v>#REF!</v>
      </c>
      <c r="J72" s="112">
        <f ca="1">SUM(OFFSET('2018制造费用'!$H72,0,0,1,MONTH(封面!$G$13)))</f>
        <v>0</v>
      </c>
      <c r="K72" s="112">
        <f ca="1">SUM(OFFSET('2019预算制造费用'!$H72,0,0,1,MONTH(封面!$G$13)))</f>
        <v>0</v>
      </c>
      <c r="L72" s="112" t="e">
        <f ca="1">SUM(OFFSET(#REF!,0,0,1,MONTH(封面!$G$13)))</f>
        <v>#REF!</v>
      </c>
      <c r="M72" s="112" t="e">
        <f t="shared" ca="1" si="6"/>
        <v>#REF!</v>
      </c>
      <c r="N72" s="112" t="e">
        <f t="shared" ca="1" si="7"/>
        <v>#REF!</v>
      </c>
      <c r="O72" s="109" t="e">
        <f>IF(#REF!="","",#REF!)</f>
        <v>#REF!</v>
      </c>
      <c r="P72" s="69"/>
      <c r="Q72" s="69"/>
      <c r="R72" s="69"/>
    </row>
    <row r="73" spans="1:18" s="15" customFormat="1" ht="17.25" customHeight="1">
      <c r="A73" s="198"/>
      <c r="B73" s="194" t="s">
        <v>185</v>
      </c>
      <c r="C73" s="24" t="s">
        <v>88</v>
      </c>
      <c r="D73" s="112">
        <f>'2019预算制造费用'!T73</f>
        <v>0</v>
      </c>
      <c r="E73" s="112">
        <f ca="1">OFFSET('2018制造费用'!$H73,0,MONTH(封面!$G$13)-1,)</f>
        <v>0</v>
      </c>
      <c r="F73" s="110">
        <f ca="1">OFFSET('2019预算制造费用'!$H73,0,MONTH(封面!$G$13)-1,)</f>
        <v>0</v>
      </c>
      <c r="G73" s="110" t="e">
        <f ca="1">OFFSET(#REF!,0,MONTH(封面!$G$13)-1,)</f>
        <v>#REF!</v>
      </c>
      <c r="H73" s="112" t="e">
        <f t="shared" ca="1" si="4"/>
        <v>#REF!</v>
      </c>
      <c r="I73" s="112" t="e">
        <f t="shared" ca="1" si="5"/>
        <v>#REF!</v>
      </c>
      <c r="J73" s="112">
        <f ca="1">SUM(OFFSET('2018制造费用'!$H73,0,0,1,MONTH(封面!$G$13)))</f>
        <v>0</v>
      </c>
      <c r="K73" s="112">
        <f ca="1">SUM(OFFSET('2019预算制造费用'!$H73,0,0,1,MONTH(封面!$G$13)))</f>
        <v>0</v>
      </c>
      <c r="L73" s="112" t="e">
        <f ca="1">SUM(OFFSET(#REF!,0,0,1,MONTH(封面!$G$13)))</f>
        <v>#REF!</v>
      </c>
      <c r="M73" s="112" t="e">
        <f t="shared" ca="1" si="6"/>
        <v>#REF!</v>
      </c>
      <c r="N73" s="112" t="e">
        <f t="shared" ca="1" si="7"/>
        <v>#REF!</v>
      </c>
      <c r="O73" s="109" t="e">
        <f>IF(#REF!="","",#REF!)</f>
        <v>#REF!</v>
      </c>
      <c r="P73" s="69"/>
      <c r="Q73" s="69"/>
      <c r="R73" s="69"/>
    </row>
    <row r="74" spans="1:18" s="15" customFormat="1" ht="17.25" customHeight="1">
      <c r="A74" s="198"/>
      <c r="B74" s="196"/>
      <c r="C74" s="28" t="s">
        <v>89</v>
      </c>
      <c r="D74" s="112">
        <f>'2019预算制造费用'!T74</f>
        <v>0</v>
      </c>
      <c r="E74" s="112">
        <f ca="1">OFFSET('2018制造费用'!$H74,0,MONTH(封面!$G$13)-1,)</f>
        <v>0</v>
      </c>
      <c r="F74" s="110">
        <f ca="1">OFFSET('2019预算制造费用'!$H74,0,MONTH(封面!$G$13)-1,)</f>
        <v>0</v>
      </c>
      <c r="G74" s="110" t="e">
        <f ca="1">OFFSET(#REF!,0,MONTH(封面!$G$13)-1,)</f>
        <v>#REF!</v>
      </c>
      <c r="H74" s="112" t="e">
        <f t="shared" ca="1" si="4"/>
        <v>#REF!</v>
      </c>
      <c r="I74" s="112" t="e">
        <f t="shared" ca="1" si="5"/>
        <v>#REF!</v>
      </c>
      <c r="J74" s="112">
        <f ca="1">SUM(OFFSET('2018制造费用'!$H74,0,0,1,MONTH(封面!$G$13)))</f>
        <v>0</v>
      </c>
      <c r="K74" s="112">
        <f ca="1">SUM(OFFSET('2019预算制造费用'!$H74,0,0,1,MONTH(封面!$G$13)))</f>
        <v>0</v>
      </c>
      <c r="L74" s="112" t="e">
        <f ca="1">SUM(OFFSET(#REF!,0,0,1,MONTH(封面!$G$13)))</f>
        <v>#REF!</v>
      </c>
      <c r="M74" s="112" t="e">
        <f t="shared" ca="1" si="6"/>
        <v>#REF!</v>
      </c>
      <c r="N74" s="112" t="e">
        <f t="shared" ca="1" si="7"/>
        <v>#REF!</v>
      </c>
      <c r="O74" s="109" t="e">
        <f>IF(#REF!="","",#REF!)</f>
        <v>#REF!</v>
      </c>
      <c r="P74" s="69"/>
      <c r="Q74" s="69"/>
      <c r="R74" s="69"/>
    </row>
    <row r="75" spans="1:18" s="15" customFormat="1" ht="17.25" customHeight="1">
      <c r="A75" s="198"/>
      <c r="B75" s="25" t="s">
        <v>186</v>
      </c>
      <c r="C75" s="24" t="s">
        <v>91</v>
      </c>
      <c r="D75" s="112">
        <f>'2019预算制造费用'!T75</f>
        <v>0</v>
      </c>
      <c r="E75" s="112">
        <f ca="1">OFFSET('2018制造费用'!$H75,0,MONTH(封面!$G$13)-1,)</f>
        <v>0</v>
      </c>
      <c r="F75" s="110">
        <f ca="1">OFFSET('2019预算制造费用'!$H75,0,MONTH(封面!$G$13)-1,)</f>
        <v>0</v>
      </c>
      <c r="G75" s="110" t="e">
        <f ca="1">OFFSET(#REF!,0,MONTH(封面!$G$13)-1,)</f>
        <v>#REF!</v>
      </c>
      <c r="H75" s="112" t="e">
        <f t="shared" ca="1" si="4"/>
        <v>#REF!</v>
      </c>
      <c r="I75" s="112" t="e">
        <f t="shared" ca="1" si="5"/>
        <v>#REF!</v>
      </c>
      <c r="J75" s="112">
        <f ca="1">SUM(OFFSET('2018制造费用'!$H75,0,0,1,MONTH(封面!$G$13)))</f>
        <v>0</v>
      </c>
      <c r="K75" s="112">
        <f ca="1">SUM(OFFSET('2019预算制造费用'!$H75,0,0,1,MONTH(封面!$G$13)))</f>
        <v>0</v>
      </c>
      <c r="L75" s="112" t="e">
        <f ca="1">SUM(OFFSET(#REF!,0,0,1,MONTH(封面!$G$13)))</f>
        <v>#REF!</v>
      </c>
      <c r="M75" s="112" t="e">
        <f t="shared" ca="1" si="6"/>
        <v>#REF!</v>
      </c>
      <c r="N75" s="112" t="e">
        <f t="shared" ca="1" si="7"/>
        <v>#REF!</v>
      </c>
      <c r="O75" s="109" t="e">
        <f>IF(#REF!="","",#REF!)</f>
        <v>#REF!</v>
      </c>
      <c r="P75" s="69"/>
      <c r="Q75" s="69"/>
      <c r="R75" s="69"/>
    </row>
    <row r="76" spans="1:18" s="15" customFormat="1" ht="17.25" customHeight="1">
      <c r="A76" s="199" t="s">
        <v>187</v>
      </c>
      <c r="B76" s="19" t="s">
        <v>188</v>
      </c>
      <c r="C76" s="23" t="s">
        <v>93</v>
      </c>
      <c r="D76" s="112">
        <f>'2019预算制造费用'!T76</f>
        <v>0</v>
      </c>
      <c r="E76" s="112">
        <f ca="1">OFFSET('2018制造费用'!$H76,0,MONTH(封面!$G$13)-1,)</f>
        <v>0</v>
      </c>
      <c r="F76" s="110">
        <f ca="1">OFFSET('2019预算制造费用'!$H76,0,MONTH(封面!$G$13)-1,)</f>
        <v>0</v>
      </c>
      <c r="G76" s="110" t="e">
        <f ca="1">OFFSET(#REF!,0,MONTH(封面!$G$13)-1,)</f>
        <v>#REF!</v>
      </c>
      <c r="H76" s="112" t="e">
        <f t="shared" ca="1" si="4"/>
        <v>#REF!</v>
      </c>
      <c r="I76" s="112" t="e">
        <f t="shared" ca="1" si="5"/>
        <v>#REF!</v>
      </c>
      <c r="J76" s="112">
        <f ca="1">SUM(OFFSET('2018制造费用'!$H76,0,0,1,MONTH(封面!$G$13)))</f>
        <v>0</v>
      </c>
      <c r="K76" s="112">
        <f ca="1">SUM(OFFSET('2019预算制造费用'!$H76,0,0,1,MONTH(封面!$G$13)))</f>
        <v>0</v>
      </c>
      <c r="L76" s="112" t="e">
        <f ca="1">SUM(OFFSET(#REF!,0,0,1,MONTH(封面!$G$13)))</f>
        <v>#REF!</v>
      </c>
      <c r="M76" s="112" t="e">
        <f t="shared" ca="1" si="6"/>
        <v>#REF!</v>
      </c>
      <c r="N76" s="112" t="e">
        <f t="shared" ca="1" si="7"/>
        <v>#REF!</v>
      </c>
      <c r="O76" s="109" t="e">
        <f>IF(#REF!="","",#REF!)</f>
        <v>#REF!</v>
      </c>
      <c r="P76" s="69"/>
      <c r="Q76" s="69"/>
      <c r="R76" s="69"/>
    </row>
    <row r="77" spans="1:18" s="15" customFormat="1" ht="17.25" customHeight="1">
      <c r="A77" s="199"/>
      <c r="B77" s="188" t="s">
        <v>189</v>
      </c>
      <c r="C77" s="24" t="s">
        <v>95</v>
      </c>
      <c r="D77" s="112">
        <f>'2019预算制造费用'!T77</f>
        <v>0</v>
      </c>
      <c r="E77" s="112">
        <f ca="1">OFFSET('2018制造费用'!$H77,0,MONTH(封面!$G$13)-1,)</f>
        <v>0</v>
      </c>
      <c r="F77" s="110">
        <f ca="1">OFFSET('2019预算制造费用'!$H77,0,MONTH(封面!$G$13)-1,)</f>
        <v>0</v>
      </c>
      <c r="G77" s="110" t="e">
        <f ca="1">OFFSET(#REF!,0,MONTH(封面!$G$13)-1,)</f>
        <v>#REF!</v>
      </c>
      <c r="H77" s="112" t="e">
        <f t="shared" ca="1" si="4"/>
        <v>#REF!</v>
      </c>
      <c r="I77" s="112" t="e">
        <f t="shared" ca="1" si="5"/>
        <v>#REF!</v>
      </c>
      <c r="J77" s="112">
        <f ca="1">SUM(OFFSET('2018制造费用'!$H77,0,0,1,MONTH(封面!$G$13)))</f>
        <v>0</v>
      </c>
      <c r="K77" s="112">
        <f ca="1">SUM(OFFSET('2019预算制造费用'!$H77,0,0,1,MONTH(封面!$G$13)))</f>
        <v>0</v>
      </c>
      <c r="L77" s="112" t="e">
        <f ca="1">SUM(OFFSET(#REF!,0,0,1,MONTH(封面!$G$13)))</f>
        <v>#REF!</v>
      </c>
      <c r="M77" s="112" t="e">
        <f t="shared" ca="1" si="6"/>
        <v>#REF!</v>
      </c>
      <c r="N77" s="112" t="e">
        <f t="shared" ca="1" si="7"/>
        <v>#REF!</v>
      </c>
      <c r="O77" s="109" t="e">
        <f>IF(#REF!="","",#REF!)</f>
        <v>#REF!</v>
      </c>
      <c r="P77" s="69"/>
      <c r="Q77" s="69"/>
      <c r="R77" s="69"/>
    </row>
    <row r="78" spans="1:18" s="15" customFormat="1" ht="17.25" customHeight="1">
      <c r="A78" s="199"/>
      <c r="B78" s="190"/>
      <c r="C78" s="28" t="s">
        <v>96</v>
      </c>
      <c r="D78" s="112">
        <f>'2019预算制造费用'!T78</f>
        <v>0</v>
      </c>
      <c r="E78" s="112">
        <f ca="1">OFFSET('2018制造费用'!$H78,0,MONTH(封面!$G$13)-1,)</f>
        <v>0</v>
      </c>
      <c r="F78" s="110">
        <f ca="1">OFFSET('2019预算制造费用'!$H78,0,MONTH(封面!$G$13)-1,)</f>
        <v>0</v>
      </c>
      <c r="G78" s="110" t="e">
        <f ca="1">OFFSET(#REF!,0,MONTH(封面!$G$13)-1,)</f>
        <v>#REF!</v>
      </c>
      <c r="H78" s="112" t="e">
        <f t="shared" ca="1" si="4"/>
        <v>#REF!</v>
      </c>
      <c r="I78" s="112" t="e">
        <f t="shared" ca="1" si="5"/>
        <v>#REF!</v>
      </c>
      <c r="J78" s="112">
        <f ca="1">SUM(OFFSET('2018制造费用'!$H78,0,0,1,MONTH(封面!$G$13)))</f>
        <v>0</v>
      </c>
      <c r="K78" s="112">
        <f ca="1">SUM(OFFSET('2019预算制造费用'!$H78,0,0,1,MONTH(封面!$G$13)))</f>
        <v>0</v>
      </c>
      <c r="L78" s="112" t="e">
        <f ca="1">SUM(OFFSET(#REF!,0,0,1,MONTH(封面!$G$13)))</f>
        <v>#REF!</v>
      </c>
      <c r="M78" s="112" t="e">
        <f t="shared" ca="1" si="6"/>
        <v>#REF!</v>
      </c>
      <c r="N78" s="112" t="e">
        <f t="shared" ca="1" si="7"/>
        <v>#REF!</v>
      </c>
      <c r="O78" s="109" t="e">
        <f>IF(#REF!="","",#REF!)</f>
        <v>#REF!</v>
      </c>
      <c r="P78" s="69"/>
      <c r="Q78" s="69"/>
      <c r="R78" s="69"/>
    </row>
    <row r="79" spans="1:18" s="15" customFormat="1" ht="17.25" customHeight="1">
      <c r="A79" s="199"/>
      <c r="B79" s="21" t="s">
        <v>190</v>
      </c>
      <c r="C79" s="24" t="s">
        <v>97</v>
      </c>
      <c r="D79" s="112">
        <f>'2019预算制造费用'!T79</f>
        <v>0</v>
      </c>
      <c r="E79" s="112">
        <f ca="1">OFFSET('2018制造费用'!$H79,0,MONTH(封面!$G$13)-1,)</f>
        <v>0</v>
      </c>
      <c r="F79" s="110">
        <f ca="1">OFFSET('2019预算制造费用'!$H79,0,MONTH(封面!$G$13)-1,)</f>
        <v>0</v>
      </c>
      <c r="G79" s="110" t="e">
        <f ca="1">OFFSET(#REF!,0,MONTH(封面!$G$13)-1,)</f>
        <v>#REF!</v>
      </c>
      <c r="H79" s="112" t="e">
        <f t="shared" ca="1" si="4"/>
        <v>#REF!</v>
      </c>
      <c r="I79" s="112" t="e">
        <f t="shared" ca="1" si="5"/>
        <v>#REF!</v>
      </c>
      <c r="J79" s="112">
        <f ca="1">SUM(OFFSET('2018制造费用'!$H79,0,0,1,MONTH(封面!$G$13)))</f>
        <v>0</v>
      </c>
      <c r="K79" s="112">
        <f ca="1">SUM(OFFSET('2019预算制造费用'!$H79,0,0,1,MONTH(封面!$G$13)))</f>
        <v>0</v>
      </c>
      <c r="L79" s="112" t="e">
        <f ca="1">SUM(OFFSET(#REF!,0,0,1,MONTH(封面!$G$13)))</f>
        <v>#REF!</v>
      </c>
      <c r="M79" s="112" t="e">
        <f t="shared" ca="1" si="6"/>
        <v>#REF!</v>
      </c>
      <c r="N79" s="112" t="e">
        <f t="shared" ca="1" si="7"/>
        <v>#REF!</v>
      </c>
      <c r="O79" s="109" t="e">
        <f>IF(#REF!="","",#REF!)</f>
        <v>#REF!</v>
      </c>
      <c r="P79" s="69"/>
      <c r="Q79" s="69"/>
      <c r="R79" s="69"/>
    </row>
    <row r="80" spans="1:18" s="15" customFormat="1" ht="17.25" customHeight="1">
      <c r="A80" s="187" t="s">
        <v>191</v>
      </c>
      <c r="B80" s="21" t="s">
        <v>192</v>
      </c>
      <c r="C80" s="24" t="s">
        <v>100</v>
      </c>
      <c r="D80" s="112">
        <f>'2019预算制造费用'!T80</f>
        <v>0</v>
      </c>
      <c r="E80" s="112">
        <f ca="1">OFFSET('2018制造费用'!$H80,0,MONTH(封面!$G$13)-1,)</f>
        <v>2234.34</v>
      </c>
      <c r="F80" s="110">
        <f ca="1">OFFSET('2019预算制造费用'!$H80,0,MONTH(封面!$G$13)-1,)</f>
        <v>0</v>
      </c>
      <c r="G80" s="110" t="e">
        <f ca="1">OFFSET(#REF!,0,MONTH(封面!$G$13)-1,)</f>
        <v>#REF!</v>
      </c>
      <c r="H80" s="112" t="e">
        <f t="shared" ca="1" si="4"/>
        <v>#REF!</v>
      </c>
      <c r="I80" s="112" t="e">
        <f t="shared" ca="1" si="5"/>
        <v>#REF!</v>
      </c>
      <c r="J80" s="112">
        <f ca="1">SUM(OFFSET('2018制造费用'!$H80,0,0,1,MONTH(封面!$G$13)))</f>
        <v>6267.17</v>
      </c>
      <c r="K80" s="112">
        <f ca="1">SUM(OFFSET('2019预算制造费用'!$H80,0,0,1,MONTH(封面!$G$13)))</f>
        <v>0</v>
      </c>
      <c r="L80" s="112" t="e">
        <f ca="1">SUM(OFFSET(#REF!,0,0,1,MONTH(封面!$G$13)))</f>
        <v>#REF!</v>
      </c>
      <c r="M80" s="112" t="e">
        <f t="shared" ca="1" si="6"/>
        <v>#REF!</v>
      </c>
      <c r="N80" s="112" t="e">
        <f t="shared" ca="1" si="7"/>
        <v>#REF!</v>
      </c>
      <c r="O80" s="109" t="e">
        <f>IF(#REF!="","",#REF!)</f>
        <v>#REF!</v>
      </c>
      <c r="P80" s="69"/>
      <c r="Q80" s="69"/>
      <c r="R80" s="69"/>
    </row>
    <row r="81" spans="1:18" s="15" customFormat="1" ht="17.25" customHeight="1">
      <c r="A81" s="187"/>
      <c r="B81" s="21" t="s">
        <v>193</v>
      </c>
      <c r="C81" s="20" t="s">
        <v>101</v>
      </c>
      <c r="D81" s="112">
        <f>'2019预算制造费用'!T81</f>
        <v>0</v>
      </c>
      <c r="E81" s="112">
        <f ca="1">OFFSET('2018制造费用'!$H81,0,MONTH(封面!$G$13)-1,)</f>
        <v>0</v>
      </c>
      <c r="F81" s="110">
        <f ca="1">OFFSET('2019预算制造费用'!$H81,0,MONTH(封面!$G$13)-1,)</f>
        <v>0</v>
      </c>
      <c r="G81" s="110" t="e">
        <f ca="1">OFFSET(#REF!,0,MONTH(封面!$G$13)-1,)</f>
        <v>#REF!</v>
      </c>
      <c r="H81" s="112" t="e">
        <f ca="1">G81-E81</f>
        <v>#REF!</v>
      </c>
      <c r="I81" s="112" t="e">
        <f ca="1">G81-F81</f>
        <v>#REF!</v>
      </c>
      <c r="J81" s="112">
        <f ca="1">SUM(OFFSET('2018制造费用'!$H81,0,0,1,MONTH(封面!$G$13)))</f>
        <v>0</v>
      </c>
      <c r="K81" s="112">
        <f ca="1">SUM(OFFSET('2019预算制造费用'!$H81,0,0,1,MONTH(封面!$G$13)))</f>
        <v>0</v>
      </c>
      <c r="L81" s="112" t="e">
        <f ca="1">SUM(OFFSET(#REF!,0,0,1,MONTH(封面!$G$13)))</f>
        <v>#REF!</v>
      </c>
      <c r="M81" s="112" t="e">
        <f t="shared" ca="1" si="6"/>
        <v>#REF!</v>
      </c>
      <c r="N81" s="112" t="e">
        <f t="shared" ca="1" si="7"/>
        <v>#REF!</v>
      </c>
      <c r="O81" s="109" t="e">
        <f>IF(#REF!="","",#REF!)</f>
        <v>#REF!</v>
      </c>
      <c r="P81" s="69"/>
      <c r="Q81" s="69"/>
      <c r="R81" s="69"/>
    </row>
    <row r="82" spans="1:18" s="15" customFormat="1" ht="17.25" customHeight="1">
      <c r="A82" s="187"/>
      <c r="B82" s="188" t="s">
        <v>194</v>
      </c>
      <c r="C82" s="20" t="s">
        <v>103</v>
      </c>
      <c r="D82" s="112">
        <f>'2019预算制造费用'!T82</f>
        <v>0</v>
      </c>
      <c r="E82" s="112">
        <f ca="1">OFFSET('2018制造费用'!$H82,0,MONTH(封面!$G$13)-1,)</f>
        <v>0</v>
      </c>
      <c r="F82" s="110">
        <f ca="1">OFFSET('2019预算制造费用'!$H82,0,MONTH(封面!$G$13)-1,)</f>
        <v>0</v>
      </c>
      <c r="G82" s="110" t="e">
        <f ca="1">OFFSET(#REF!,0,MONTH(封面!$G$13)-1,)</f>
        <v>#REF!</v>
      </c>
      <c r="H82" s="112" t="e">
        <f t="shared" ca="1" si="4"/>
        <v>#REF!</v>
      </c>
      <c r="I82" s="112" t="e">
        <f t="shared" ca="1" si="5"/>
        <v>#REF!</v>
      </c>
      <c r="J82" s="112">
        <f ca="1">SUM(OFFSET('2018制造费用'!$H82,0,0,1,MONTH(封面!$G$13)))</f>
        <v>0</v>
      </c>
      <c r="K82" s="112">
        <f ca="1">SUM(OFFSET('2019预算制造费用'!$H82,0,0,1,MONTH(封面!$G$13)))</f>
        <v>0</v>
      </c>
      <c r="L82" s="112" t="e">
        <f ca="1">SUM(OFFSET(#REF!,0,0,1,MONTH(封面!$G$13)))</f>
        <v>#REF!</v>
      </c>
      <c r="M82" s="112" t="e">
        <f t="shared" ca="1" si="6"/>
        <v>#REF!</v>
      </c>
      <c r="N82" s="112" t="e">
        <f t="shared" ca="1" si="7"/>
        <v>#REF!</v>
      </c>
      <c r="O82" s="109" t="e">
        <f>IF(#REF!="","",#REF!)</f>
        <v>#REF!</v>
      </c>
      <c r="P82" s="69"/>
      <c r="Q82" s="69"/>
      <c r="R82" s="69"/>
    </row>
    <row r="83" spans="1:18" s="15" customFormat="1" ht="17.25" customHeight="1">
      <c r="A83" s="187"/>
      <c r="B83" s="189"/>
      <c r="C83" s="20" t="s">
        <v>104</v>
      </c>
      <c r="D83" s="112">
        <f>'2019预算制造费用'!T83</f>
        <v>0</v>
      </c>
      <c r="E83" s="112">
        <f ca="1">OFFSET('2018制造费用'!$H83,0,MONTH(封面!$G$13)-1,)</f>
        <v>0</v>
      </c>
      <c r="F83" s="110">
        <f ca="1">OFFSET('2019预算制造费用'!$H83,0,MONTH(封面!$G$13)-1,)</f>
        <v>0</v>
      </c>
      <c r="G83" s="110" t="e">
        <f ca="1">OFFSET(#REF!,0,MONTH(封面!$G$13)-1,)</f>
        <v>#REF!</v>
      </c>
      <c r="H83" s="112" t="e">
        <f t="shared" ca="1" si="4"/>
        <v>#REF!</v>
      </c>
      <c r="I83" s="112" t="e">
        <f t="shared" ca="1" si="5"/>
        <v>#REF!</v>
      </c>
      <c r="J83" s="112">
        <f ca="1">SUM(OFFSET('2018制造费用'!$H83,0,0,1,MONTH(封面!$G$13)))</f>
        <v>0</v>
      </c>
      <c r="K83" s="112">
        <f ca="1">SUM(OFFSET('2019预算制造费用'!$H83,0,0,1,MONTH(封面!$G$13)))</f>
        <v>0</v>
      </c>
      <c r="L83" s="112" t="e">
        <f ca="1">SUM(OFFSET(#REF!,0,0,1,MONTH(封面!$G$13)))</f>
        <v>#REF!</v>
      </c>
      <c r="M83" s="112" t="e">
        <f t="shared" ca="1" si="6"/>
        <v>#REF!</v>
      </c>
      <c r="N83" s="112" t="e">
        <f t="shared" ca="1" si="7"/>
        <v>#REF!</v>
      </c>
      <c r="O83" s="109" t="e">
        <f>IF(#REF!="","",#REF!)</f>
        <v>#REF!</v>
      </c>
      <c r="P83" s="69"/>
      <c r="Q83" s="69"/>
      <c r="R83" s="69"/>
    </row>
    <row r="84" spans="1:18" s="15" customFormat="1" ht="17.25" customHeight="1">
      <c r="A84" s="187"/>
      <c r="B84" s="190"/>
      <c r="C84" s="20" t="s">
        <v>105</v>
      </c>
      <c r="D84" s="112">
        <f>'2019预算制造费用'!T84</f>
        <v>0</v>
      </c>
      <c r="E84" s="112">
        <f ca="1">OFFSET('2018制造费用'!$H84,0,MONTH(封面!$G$13)-1,)</f>
        <v>0</v>
      </c>
      <c r="F84" s="110">
        <f ca="1">OFFSET('2019预算制造费用'!$H84,0,MONTH(封面!$G$13)-1,)</f>
        <v>0</v>
      </c>
      <c r="G84" s="110" t="e">
        <f ca="1">OFFSET(#REF!,0,MONTH(封面!$G$13)-1,)</f>
        <v>#REF!</v>
      </c>
      <c r="H84" s="112" t="e">
        <f t="shared" ca="1" si="4"/>
        <v>#REF!</v>
      </c>
      <c r="I84" s="112" t="e">
        <f t="shared" ca="1" si="5"/>
        <v>#REF!</v>
      </c>
      <c r="J84" s="112">
        <f ca="1">SUM(OFFSET('2018制造费用'!$H84,0,0,1,MONTH(封面!$G$13)))</f>
        <v>0</v>
      </c>
      <c r="K84" s="112">
        <f ca="1">SUM(OFFSET('2019预算制造费用'!$H84,0,0,1,MONTH(封面!$G$13)))</f>
        <v>0</v>
      </c>
      <c r="L84" s="112" t="e">
        <f ca="1">SUM(OFFSET(#REF!,0,0,1,MONTH(封面!$G$13)))</f>
        <v>#REF!</v>
      </c>
      <c r="M84" s="112" t="e">
        <f t="shared" ca="1" si="6"/>
        <v>#REF!</v>
      </c>
      <c r="N84" s="112" t="e">
        <f t="shared" ca="1" si="7"/>
        <v>#REF!</v>
      </c>
      <c r="O84" s="109" t="e">
        <f>IF(#REF!="","",#REF!)</f>
        <v>#REF!</v>
      </c>
      <c r="P84" s="69"/>
      <c r="Q84" s="69"/>
      <c r="R84" s="69"/>
    </row>
    <row r="85" spans="1:18" s="15" customFormat="1" ht="17.25" customHeight="1">
      <c r="A85" s="187"/>
      <c r="B85" s="21" t="s">
        <v>195</v>
      </c>
      <c r="C85" s="24" t="s">
        <v>107</v>
      </c>
      <c r="D85" s="112">
        <f>'2019预算制造费用'!T85</f>
        <v>0</v>
      </c>
      <c r="E85" s="112">
        <f ca="1">OFFSET('2018制造费用'!$H85,0,MONTH(封面!$G$13)-1,)</f>
        <v>0</v>
      </c>
      <c r="F85" s="110">
        <f ca="1">OFFSET('2019预算制造费用'!$H85,0,MONTH(封面!$G$13)-1,)</f>
        <v>0</v>
      </c>
      <c r="G85" s="110" t="e">
        <f ca="1">OFFSET(#REF!,0,MONTH(封面!$G$13)-1,)</f>
        <v>#REF!</v>
      </c>
      <c r="H85" s="112" t="e">
        <f t="shared" ca="1" si="4"/>
        <v>#REF!</v>
      </c>
      <c r="I85" s="112" t="e">
        <f t="shared" ca="1" si="5"/>
        <v>#REF!</v>
      </c>
      <c r="J85" s="112">
        <f ca="1">SUM(OFFSET('2018制造费用'!$H85,0,0,1,MONTH(封面!$G$13)))</f>
        <v>0</v>
      </c>
      <c r="K85" s="112">
        <f ca="1">SUM(OFFSET('2019预算制造费用'!$H85,0,0,1,MONTH(封面!$G$13)))</f>
        <v>0</v>
      </c>
      <c r="L85" s="112" t="e">
        <f ca="1">SUM(OFFSET(#REF!,0,0,1,MONTH(封面!$G$13)))</f>
        <v>#REF!</v>
      </c>
      <c r="M85" s="112" t="e">
        <f t="shared" ca="1" si="6"/>
        <v>#REF!</v>
      </c>
      <c r="N85" s="112" t="e">
        <f t="shared" ca="1" si="7"/>
        <v>#REF!</v>
      </c>
      <c r="O85" s="109" t="e">
        <f>IF(#REF!="","",#REF!)</f>
        <v>#REF!</v>
      </c>
      <c r="P85" s="69"/>
      <c r="Q85" s="69"/>
      <c r="R85" s="69"/>
    </row>
    <row r="86" spans="1:18" s="15" customFormat="1" ht="17.25" customHeight="1">
      <c r="A86" s="182" t="s">
        <v>196</v>
      </c>
      <c r="B86" s="21" t="s">
        <v>197</v>
      </c>
      <c r="C86" s="24" t="s">
        <v>110</v>
      </c>
      <c r="D86" s="112">
        <f>'2019预算制造费用'!T86</f>
        <v>0</v>
      </c>
      <c r="E86" s="112">
        <f ca="1">OFFSET('2018制造费用'!$H86,0,MONTH(封面!$G$13)-1,)</f>
        <v>0</v>
      </c>
      <c r="F86" s="110">
        <f ca="1">OFFSET('2019预算制造费用'!$H86,0,MONTH(封面!$G$13)-1,)</f>
        <v>0</v>
      </c>
      <c r="G86" s="110" t="e">
        <f ca="1">OFFSET(#REF!,0,MONTH(封面!$G$13)-1,)</f>
        <v>#REF!</v>
      </c>
      <c r="H86" s="112" t="e">
        <f t="shared" ca="1" si="4"/>
        <v>#REF!</v>
      </c>
      <c r="I86" s="112" t="e">
        <f t="shared" ca="1" si="5"/>
        <v>#REF!</v>
      </c>
      <c r="J86" s="112">
        <f ca="1">SUM(OFFSET('2018制造费用'!$H86,0,0,1,MONTH(封面!$G$13)))</f>
        <v>0</v>
      </c>
      <c r="K86" s="112">
        <f ca="1">SUM(OFFSET('2019预算制造费用'!$H86,0,0,1,MONTH(封面!$G$13)))</f>
        <v>0</v>
      </c>
      <c r="L86" s="112" t="e">
        <f ca="1">SUM(OFFSET(#REF!,0,0,1,MONTH(封面!$G$13)))</f>
        <v>#REF!</v>
      </c>
      <c r="M86" s="112" t="e">
        <f t="shared" ca="1" si="6"/>
        <v>#REF!</v>
      </c>
      <c r="N86" s="112" t="e">
        <f t="shared" ca="1" si="7"/>
        <v>#REF!</v>
      </c>
      <c r="O86" s="109" t="e">
        <f>IF(#REF!="","",#REF!)</f>
        <v>#REF!</v>
      </c>
      <c r="P86" s="69"/>
      <c r="Q86" s="69"/>
      <c r="R86" s="69"/>
    </row>
    <row r="87" spans="1:18" s="15" customFormat="1" ht="17.25" customHeight="1">
      <c r="A87" s="182"/>
      <c r="B87" s="21" t="s">
        <v>198</v>
      </c>
      <c r="C87" s="24" t="s">
        <v>112</v>
      </c>
      <c r="D87" s="112">
        <f>'2019预算制造费用'!T87</f>
        <v>0</v>
      </c>
      <c r="E87" s="112">
        <f ca="1">OFFSET('2018制造费用'!$H87,0,MONTH(封面!$G$13)-1,)</f>
        <v>0</v>
      </c>
      <c r="F87" s="110">
        <f ca="1">OFFSET('2019预算制造费用'!$H87,0,MONTH(封面!$G$13)-1,)</f>
        <v>0</v>
      </c>
      <c r="G87" s="110" t="e">
        <f ca="1">OFFSET(#REF!,0,MONTH(封面!$G$13)-1,)</f>
        <v>#REF!</v>
      </c>
      <c r="H87" s="112" t="e">
        <f t="shared" ca="1" si="4"/>
        <v>#REF!</v>
      </c>
      <c r="I87" s="112" t="e">
        <f t="shared" ca="1" si="5"/>
        <v>#REF!</v>
      </c>
      <c r="J87" s="112">
        <f ca="1">SUM(OFFSET('2018制造费用'!$H87,0,0,1,MONTH(封面!$G$13)))</f>
        <v>0</v>
      </c>
      <c r="K87" s="112">
        <f ca="1">SUM(OFFSET('2019预算制造费用'!$H87,0,0,1,MONTH(封面!$G$13)))</f>
        <v>0</v>
      </c>
      <c r="L87" s="112" t="e">
        <f ca="1">SUM(OFFSET(#REF!,0,0,1,MONTH(封面!$G$13)))</f>
        <v>#REF!</v>
      </c>
      <c r="M87" s="112" t="e">
        <f t="shared" ca="1" si="6"/>
        <v>#REF!</v>
      </c>
      <c r="N87" s="112" t="e">
        <f t="shared" ca="1" si="7"/>
        <v>#REF!</v>
      </c>
      <c r="O87" s="109" t="e">
        <f>IF(#REF!="","",#REF!)</f>
        <v>#REF!</v>
      </c>
      <c r="P87" s="69"/>
      <c r="Q87" s="69"/>
      <c r="R87" s="69"/>
    </row>
    <row r="88" spans="1:18" s="15" customFormat="1" ht="17.25" customHeight="1">
      <c r="A88" s="182"/>
      <c r="B88" s="21" t="s">
        <v>199</v>
      </c>
      <c r="C88" s="24" t="s">
        <v>114</v>
      </c>
      <c r="D88" s="112">
        <f>'2019预算制造费用'!T88</f>
        <v>0</v>
      </c>
      <c r="E88" s="112">
        <f ca="1">OFFSET('2018制造费用'!$H88,0,MONTH(封面!$G$13)-1,)</f>
        <v>0</v>
      </c>
      <c r="F88" s="110">
        <f ca="1">OFFSET('2019预算制造费用'!$H88,0,MONTH(封面!$G$13)-1,)</f>
        <v>0</v>
      </c>
      <c r="G88" s="110" t="e">
        <f ca="1">OFFSET(#REF!,0,MONTH(封面!$G$13)-1,)</f>
        <v>#REF!</v>
      </c>
      <c r="H88" s="112" t="e">
        <f t="shared" ca="1" si="4"/>
        <v>#REF!</v>
      </c>
      <c r="I88" s="112" t="e">
        <f t="shared" ca="1" si="5"/>
        <v>#REF!</v>
      </c>
      <c r="J88" s="112">
        <f ca="1">SUM(OFFSET('2018制造费用'!$H88,0,0,1,MONTH(封面!$G$13)))</f>
        <v>0</v>
      </c>
      <c r="K88" s="112">
        <f ca="1">SUM(OFFSET('2019预算制造费用'!$H88,0,0,1,MONTH(封面!$G$13)))</f>
        <v>0</v>
      </c>
      <c r="L88" s="112" t="e">
        <f ca="1">SUM(OFFSET(#REF!,0,0,1,MONTH(封面!$G$13)))</f>
        <v>#REF!</v>
      </c>
      <c r="M88" s="112" t="e">
        <f t="shared" ca="1" si="6"/>
        <v>#REF!</v>
      </c>
      <c r="N88" s="112" t="e">
        <f t="shared" ca="1" si="7"/>
        <v>#REF!</v>
      </c>
      <c r="O88" s="109" t="e">
        <f>IF(#REF!="","",#REF!)</f>
        <v>#REF!</v>
      </c>
      <c r="P88" s="69"/>
      <c r="Q88" s="69"/>
      <c r="R88" s="69"/>
    </row>
    <row r="89" spans="1:18" s="15" customFormat="1" ht="17.25" customHeight="1">
      <c r="A89" s="182"/>
      <c r="B89" s="19" t="s">
        <v>200</v>
      </c>
      <c r="C89" s="23" t="s">
        <v>115</v>
      </c>
      <c r="D89" s="112">
        <f>'2019预算制造费用'!T89</f>
        <v>0</v>
      </c>
      <c r="E89" s="112">
        <f ca="1">OFFSET('2018制造费用'!$H89,0,MONTH(封面!$G$13)-1,)</f>
        <v>0</v>
      </c>
      <c r="F89" s="110">
        <f ca="1">OFFSET('2019预算制造费用'!$H89,0,MONTH(封面!$G$13)-1,)</f>
        <v>0</v>
      </c>
      <c r="G89" s="110" t="e">
        <f ca="1">OFFSET(#REF!,0,MONTH(封面!$G$13)-1,)</f>
        <v>#REF!</v>
      </c>
      <c r="H89" s="112" t="e">
        <f t="shared" ca="1" si="4"/>
        <v>#REF!</v>
      </c>
      <c r="I89" s="112" t="e">
        <f t="shared" ca="1" si="5"/>
        <v>#REF!</v>
      </c>
      <c r="J89" s="112">
        <f ca="1">SUM(OFFSET('2018制造费用'!$H89,0,0,1,MONTH(封面!$G$13)))</f>
        <v>0</v>
      </c>
      <c r="K89" s="112">
        <f ca="1">SUM(OFFSET('2019预算制造费用'!$H89,0,0,1,MONTH(封面!$G$13)))</f>
        <v>0</v>
      </c>
      <c r="L89" s="112" t="e">
        <f ca="1">SUM(OFFSET(#REF!,0,0,1,MONTH(封面!$G$13)))</f>
        <v>#REF!</v>
      </c>
      <c r="M89" s="112" t="e">
        <f t="shared" ca="1" si="6"/>
        <v>#REF!</v>
      </c>
      <c r="N89" s="112" t="e">
        <f t="shared" ca="1" si="7"/>
        <v>#REF!</v>
      </c>
      <c r="O89" s="109" t="e">
        <f>IF(#REF!="","",#REF!)</f>
        <v>#REF!</v>
      </c>
      <c r="P89" s="69"/>
      <c r="Q89" s="69"/>
      <c r="R89" s="69"/>
    </row>
    <row r="90" spans="1:18" s="15" customFormat="1" ht="17.25" customHeight="1">
      <c r="A90" s="183" t="s">
        <v>201</v>
      </c>
      <c r="B90" s="19" t="s">
        <v>202</v>
      </c>
      <c r="C90" s="23" t="s">
        <v>117</v>
      </c>
      <c r="D90" s="112">
        <f>'2019预算制造费用'!T90</f>
        <v>0</v>
      </c>
      <c r="E90" s="112">
        <f ca="1">OFFSET('2018制造费用'!$H90,0,MONTH(封面!$G$13)-1,)</f>
        <v>0</v>
      </c>
      <c r="F90" s="110">
        <f ca="1">OFFSET('2019预算制造费用'!$H90,0,MONTH(封面!$G$13)-1,)</f>
        <v>0</v>
      </c>
      <c r="G90" s="110" t="e">
        <f ca="1">OFFSET(#REF!,0,MONTH(封面!$G$13)-1,)</f>
        <v>#REF!</v>
      </c>
      <c r="H90" s="112" t="e">
        <f t="shared" ca="1" si="4"/>
        <v>#REF!</v>
      </c>
      <c r="I90" s="112" t="e">
        <f t="shared" ca="1" si="5"/>
        <v>#REF!</v>
      </c>
      <c r="J90" s="112">
        <f ca="1">SUM(OFFSET('2018制造费用'!$H90,0,0,1,MONTH(封面!$G$13)))</f>
        <v>0</v>
      </c>
      <c r="K90" s="112">
        <f ca="1">SUM(OFFSET('2019预算制造费用'!$H90,0,0,1,MONTH(封面!$G$13)))</f>
        <v>0</v>
      </c>
      <c r="L90" s="112" t="e">
        <f ca="1">SUM(OFFSET(#REF!,0,0,1,MONTH(封面!$G$13)))</f>
        <v>#REF!</v>
      </c>
      <c r="M90" s="112" t="e">
        <f t="shared" ca="1" si="6"/>
        <v>#REF!</v>
      </c>
      <c r="N90" s="112" t="e">
        <f t="shared" ca="1" si="7"/>
        <v>#REF!</v>
      </c>
      <c r="O90" s="109" t="e">
        <f>IF(#REF!="","",#REF!)</f>
        <v>#REF!</v>
      </c>
      <c r="P90" s="69"/>
      <c r="Q90" s="69"/>
      <c r="R90" s="69"/>
    </row>
    <row r="91" spans="1:18" s="15" customFormat="1" ht="17.25" customHeight="1">
      <c r="A91" s="184"/>
      <c r="B91" s="29" t="s">
        <v>203</v>
      </c>
      <c r="C91" s="30" t="s">
        <v>437</v>
      </c>
      <c r="D91" s="112">
        <f>'2019预算制造费用'!T91</f>
        <v>0</v>
      </c>
      <c r="E91" s="112">
        <f ca="1">OFFSET('2018制造费用'!$H91,0,MONTH(封面!$G$13)-1,)</f>
        <v>0</v>
      </c>
      <c r="F91" s="110">
        <f ca="1">OFFSET('2019预算制造费用'!$H91,0,MONTH(封面!$G$13)-1,)</f>
        <v>0</v>
      </c>
      <c r="G91" s="110" t="e">
        <f ca="1">OFFSET(#REF!,0,MONTH(封面!$G$13)-1,)</f>
        <v>#REF!</v>
      </c>
      <c r="H91" s="112" t="e">
        <f t="shared" ca="1" si="4"/>
        <v>#REF!</v>
      </c>
      <c r="I91" s="112" t="e">
        <f t="shared" ca="1" si="5"/>
        <v>#REF!</v>
      </c>
      <c r="J91" s="112">
        <f ca="1">SUM(OFFSET('2018制造费用'!$H91,0,0,1,MONTH(封面!$G$13)))</f>
        <v>0</v>
      </c>
      <c r="K91" s="112">
        <f ca="1">SUM(OFFSET('2019预算制造费用'!$H91,0,0,1,MONTH(封面!$G$13)))</f>
        <v>0</v>
      </c>
      <c r="L91" s="112" t="e">
        <f ca="1">SUM(OFFSET(#REF!,0,0,1,MONTH(封面!$G$13)))</f>
        <v>#REF!</v>
      </c>
      <c r="M91" s="112" t="e">
        <f t="shared" ca="1" si="6"/>
        <v>#REF!</v>
      </c>
      <c r="N91" s="112" t="e">
        <f t="shared" ca="1" si="7"/>
        <v>#REF!</v>
      </c>
      <c r="O91" s="109" t="e">
        <f>IF(#REF!="","",#REF!)</f>
        <v>#REF!</v>
      </c>
      <c r="P91" s="69"/>
      <c r="Q91" s="69"/>
      <c r="R91" s="69"/>
    </row>
    <row r="92" spans="1:18" s="15" customFormat="1" ht="17.25" customHeight="1">
      <c r="A92" s="185"/>
      <c r="B92" s="21" t="s">
        <v>204</v>
      </c>
      <c r="C92" s="24" t="s">
        <v>16</v>
      </c>
      <c r="D92" s="112">
        <f>'2019预算制造费用'!T92</f>
        <v>0</v>
      </c>
      <c r="E92" s="112">
        <f ca="1">OFFSET('2018制造费用'!$H92,0,MONTH(封面!$G$13)-1,)</f>
        <v>4947.25</v>
      </c>
      <c r="F92" s="110">
        <f ca="1">OFFSET('2019预算制造费用'!$H92,0,MONTH(封面!$G$13)-1,)</f>
        <v>0</v>
      </c>
      <c r="G92" s="110" t="e">
        <f ca="1">OFFSET(#REF!,0,MONTH(封面!$G$13)-1,)</f>
        <v>#REF!</v>
      </c>
      <c r="H92" s="112" t="e">
        <f t="shared" ca="1" si="4"/>
        <v>#REF!</v>
      </c>
      <c r="I92" s="112" t="e">
        <f t="shared" ca="1" si="5"/>
        <v>#REF!</v>
      </c>
      <c r="J92" s="112">
        <f ca="1">SUM(OFFSET('2018制造费用'!$H92,0,0,1,MONTH(封面!$G$13)))</f>
        <v>19789.02</v>
      </c>
      <c r="K92" s="112">
        <f ca="1">SUM(OFFSET('2019预算制造费用'!$H92,0,0,1,MONTH(封面!$G$13)))</f>
        <v>0</v>
      </c>
      <c r="L92" s="112" t="e">
        <f ca="1">SUM(OFFSET(#REF!,0,0,1,MONTH(封面!$G$13)))</f>
        <v>#REF!</v>
      </c>
      <c r="M92" s="112" t="e">
        <f t="shared" ca="1" si="6"/>
        <v>#REF!</v>
      </c>
      <c r="N92" s="112" t="e">
        <f t="shared" ca="1" si="7"/>
        <v>#REF!</v>
      </c>
      <c r="O92" s="109" t="e">
        <f>IF(#REF!="","",#REF!)</f>
        <v>#REF!</v>
      </c>
      <c r="P92" s="69"/>
      <c r="Q92" s="69"/>
      <c r="R92" s="69"/>
    </row>
    <row r="93" spans="1:18" s="31" customFormat="1" ht="15" customHeight="1">
      <c r="A93" s="186" t="s">
        <v>205</v>
      </c>
      <c r="B93" s="186"/>
      <c r="C93" s="186"/>
      <c r="D93" s="111">
        <f>SUM(D6:D92)</f>
        <v>0</v>
      </c>
      <c r="E93" s="111">
        <f ca="1">SUM(E6:E92)</f>
        <v>577869.71</v>
      </c>
      <c r="F93" s="111">
        <f t="shared" ref="F93:N93" ca="1" si="8">SUM(F6:F92)</f>
        <v>0</v>
      </c>
      <c r="G93" s="111" t="e">
        <f t="shared" ca="1" si="8"/>
        <v>#REF!</v>
      </c>
      <c r="H93" s="111" t="e">
        <f t="shared" ca="1" si="8"/>
        <v>#REF!</v>
      </c>
      <c r="I93" s="111" t="e">
        <f t="shared" ca="1" si="8"/>
        <v>#REF!</v>
      </c>
      <c r="J93" s="111">
        <f ca="1">SUM(OFFSET('2018制造费用'!$H93,0,0,1,MONTH(封面!$G$13)))</f>
        <v>1916437.67</v>
      </c>
      <c r="K93" s="111">
        <f t="shared" ca="1" si="8"/>
        <v>0</v>
      </c>
      <c r="L93" s="126" t="e">
        <f t="shared" ca="1" si="8"/>
        <v>#REF!</v>
      </c>
      <c r="M93" s="111" t="e">
        <f t="shared" ca="1" si="8"/>
        <v>#REF!</v>
      </c>
      <c r="N93" s="111" t="e">
        <f t="shared" ca="1" si="8"/>
        <v>#REF!</v>
      </c>
      <c r="O93" s="109" t="e">
        <f>IF(#REF!="","",#REF!)</f>
        <v>#REF!</v>
      </c>
      <c r="P93" s="69"/>
      <c r="Q93" s="69"/>
      <c r="R93" s="69"/>
    </row>
    <row r="94" spans="1:18" s="32" customFormat="1" ht="15" customHeight="1">
      <c r="A94" s="181" t="s">
        <v>206</v>
      </c>
      <c r="B94" s="181"/>
      <c r="C94" s="181"/>
      <c r="D94" s="111"/>
      <c r="E94" s="112">
        <f ca="1">OFFSET('2018制造费用'!$H94,0,MONTH(封面!$G$13)-1,)</f>
        <v>0</v>
      </c>
      <c r="F94" s="111"/>
      <c r="G94" s="110" t="e">
        <f ca="1">OFFSET(#REF!,0,MONTH(封面!$G$13)-1,)</f>
        <v>#REF!</v>
      </c>
      <c r="H94" s="112"/>
      <c r="I94" s="112"/>
      <c r="J94" s="112">
        <f ca="1">SUM(OFFSET('2018制造费用'!$H94,0,0,1,MONTH(封面!$G$13)))</f>
        <v>0</v>
      </c>
      <c r="K94" s="112"/>
      <c r="L94" s="112" t="e">
        <f ca="1">SUM(OFFSET(#REF!,0,0,1,MONTH(封面!$G$13)))</f>
        <v>#REF!</v>
      </c>
      <c r="M94" s="111"/>
      <c r="N94" s="111"/>
      <c r="O94" s="109" t="e">
        <f>IF(#REF!="","",#REF!)</f>
        <v>#REF!</v>
      </c>
      <c r="P94" s="18"/>
      <c r="Q94" s="18"/>
      <c r="R94" s="18"/>
    </row>
    <row r="95" spans="1:18" s="32" customFormat="1" ht="15" customHeight="1">
      <c r="A95" s="181" t="s">
        <v>207</v>
      </c>
      <c r="B95" s="181"/>
      <c r="C95" s="181"/>
      <c r="D95" s="111"/>
      <c r="E95" s="112">
        <f ca="1">OFFSET('2018制造费用'!$H95,0,MONTH(封面!$G$13)-1,)</f>
        <v>0</v>
      </c>
      <c r="F95" s="111"/>
      <c r="G95" s="110" t="e">
        <f ca="1">OFFSET(#REF!,0,MONTH(封面!$G$13)-1,)</f>
        <v>#REF!</v>
      </c>
      <c r="H95" s="112"/>
      <c r="I95" s="112"/>
      <c r="J95" s="112">
        <f ca="1">SUM(OFFSET('2018制造费用'!$H95,0,0,1,MONTH(封面!$G$13)))</f>
        <v>0</v>
      </c>
      <c r="K95" s="112"/>
      <c r="L95" s="112" t="e">
        <f ca="1">SUM(OFFSET(#REF!,0,0,1,MONTH(封面!$G$13)))</f>
        <v>#REF!</v>
      </c>
      <c r="M95" s="111"/>
      <c r="N95" s="111"/>
      <c r="O95" s="109" t="e">
        <f>IF(#REF!="","",#REF!)</f>
        <v>#REF!</v>
      </c>
      <c r="P95" s="18"/>
      <c r="Q95" s="18"/>
      <c r="R95" s="18"/>
    </row>
    <row r="96" spans="1:18" s="32" customFormat="1" ht="15" customHeight="1">
      <c r="A96" s="181" t="s">
        <v>208</v>
      </c>
      <c r="B96" s="181"/>
      <c r="C96" s="181"/>
      <c r="D96" s="111"/>
      <c r="E96" s="112">
        <f ca="1">OFFSET('2018制造费用'!$H96,0,MONTH(封面!$G$13)-1,)</f>
        <v>577869.71</v>
      </c>
      <c r="F96" s="111"/>
      <c r="G96" s="110" t="e">
        <f ca="1">OFFSET(#REF!,0,MONTH(封面!$G$13)-1,)</f>
        <v>#REF!</v>
      </c>
      <c r="H96" s="112"/>
      <c r="I96" s="112"/>
      <c r="J96" s="112">
        <f ca="1">SUM(OFFSET('2018制造费用'!$H96,0,0,1,MONTH(封面!$G$13)))</f>
        <v>1916437.67</v>
      </c>
      <c r="K96" s="112"/>
      <c r="L96" s="112" t="e">
        <f ca="1">SUM(OFFSET(#REF!,0,0,1,MONTH(封面!$G$13)))</f>
        <v>#REF!</v>
      </c>
      <c r="M96" s="111"/>
      <c r="N96" s="111"/>
      <c r="O96" s="109" t="e">
        <f>IF(#REF!="","",#REF!)</f>
        <v>#REF!</v>
      </c>
      <c r="P96" s="31"/>
      <c r="Q96" s="31"/>
    </row>
    <row r="97" spans="1:15">
      <c r="A97" s="181" t="s">
        <v>209</v>
      </c>
      <c r="B97" s="181"/>
      <c r="C97" s="181"/>
      <c r="D97" s="111"/>
      <c r="E97" s="112">
        <f ca="1">OFFSET('2018制造费用'!$H97,0,MONTH(封面!$G$13)-1,)</f>
        <v>0</v>
      </c>
      <c r="F97" s="111"/>
      <c r="G97" s="110" t="e">
        <f ca="1">OFFSET(#REF!,0,MONTH(封面!$G$13)-1,)</f>
        <v>#REF!</v>
      </c>
      <c r="H97" s="112"/>
      <c r="I97" s="112"/>
      <c r="J97" s="112">
        <f ca="1">SUM(OFFSET('2018制造费用'!$H97,0,0,1,MONTH(封面!$G$13)))</f>
        <v>0</v>
      </c>
      <c r="K97" s="112"/>
      <c r="L97" s="112" t="e">
        <f ca="1">SUM(OFFSET(#REF!,0,0,1,MONTH(封面!$G$13)))</f>
        <v>#REF!</v>
      </c>
      <c r="M97" s="111"/>
      <c r="N97" s="111"/>
      <c r="O97" s="109" t="e">
        <f>IF(#REF!="","",#REF!)</f>
        <v>#REF!</v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 t="e">
        <f ca="1">G93-SUM(G94:G97)</f>
        <v>#REF!</v>
      </c>
      <c r="H98" s="113"/>
      <c r="I98" s="113"/>
      <c r="J98" s="113">
        <f ca="1">J93-SUM(J94:J97)</f>
        <v>0</v>
      </c>
      <c r="K98" s="113"/>
      <c r="L98" s="113" t="e">
        <f ca="1">L93-SUM(L94:L97)</f>
        <v>#REF!</v>
      </c>
    </row>
    <row r="99" spans="1:15">
      <c r="G99" s="33"/>
    </row>
  </sheetData>
  <autoFilter ref="A5:Q98"/>
  <customSheetViews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S34:XFD34 A34:C34 H34:I34 M34:O34">
    <cfRule type="cellIs" dxfId="3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15" activePane="bottomRight" state="frozen"/>
      <selection activeCell="D100" sqref="D100"/>
      <selection pane="topRight" activeCell="D100" sqref="D100"/>
      <selection pane="bottomLeft" activeCell="D100" sqref="D100"/>
      <selection pane="bottomRight" activeCell="K31" sqref="K3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205" t="s">
        <v>273</v>
      </c>
      <c r="B4" s="205" t="s">
        <v>274</v>
      </c>
      <c r="C4" s="206" t="s">
        <v>275</v>
      </c>
      <c r="D4" s="218" t="s">
        <v>276</v>
      </c>
      <c r="E4" s="219"/>
      <c r="F4" s="220" t="s">
        <v>277</v>
      </c>
      <c r="G4" s="220"/>
      <c r="H4" s="215" t="s">
        <v>452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205"/>
      <c r="B5" s="205"/>
      <c r="C5" s="206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5"/>
      <c r="U5" s="217"/>
    </row>
    <row r="6" spans="1:21" s="15" customFormat="1" ht="14.25" customHeight="1">
      <c r="A6" s="200" t="s">
        <v>283</v>
      </c>
      <c r="B6" s="188" t="s">
        <v>284</v>
      </c>
      <c r="C6" s="16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7">
        <f>SUM(H6:S6)</f>
        <v>0</v>
      </c>
      <c r="U6" s="89"/>
    </row>
    <row r="7" spans="1:21" s="15" customFormat="1">
      <c r="A7" s="201"/>
      <c r="B7" s="221"/>
      <c r="C7" s="16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7">
        <f t="shared" ref="T7:T70" si="0">SUM(H7:S7)</f>
        <v>0</v>
      </c>
      <c r="U7" s="89"/>
    </row>
    <row r="8" spans="1:21" s="15" customFormat="1">
      <c r="A8" s="201"/>
      <c r="B8" s="60" t="s">
        <v>286</v>
      </c>
      <c r="C8" s="16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7">
        <f t="shared" si="0"/>
        <v>0</v>
      </c>
      <c r="U8" s="89"/>
    </row>
    <row r="9" spans="1:21" s="15" customFormat="1">
      <c r="A9" s="201"/>
      <c r="B9" s="60" t="s">
        <v>287</v>
      </c>
      <c r="C9" s="16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7">
        <f t="shared" si="0"/>
        <v>0</v>
      </c>
      <c r="U9" s="89"/>
    </row>
    <row r="10" spans="1:21" s="15" customFormat="1">
      <c r="A10" s="201"/>
      <c r="B10" s="188" t="s">
        <v>288</v>
      </c>
      <c r="C10" s="16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7">
        <f t="shared" si="0"/>
        <v>0</v>
      </c>
      <c r="U10" s="89"/>
    </row>
    <row r="11" spans="1:21" s="15" customFormat="1">
      <c r="A11" s="201"/>
      <c r="B11" s="189"/>
      <c r="C11" s="20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7">
        <f t="shared" si="0"/>
        <v>0</v>
      </c>
      <c r="U11" s="89"/>
    </row>
    <row r="12" spans="1:21" s="15" customFormat="1">
      <c r="A12" s="201"/>
      <c r="B12" s="189"/>
      <c r="C12" s="16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7">
        <f t="shared" si="0"/>
        <v>0</v>
      </c>
      <c r="U12" s="89"/>
    </row>
    <row r="13" spans="1:21" s="15" customFormat="1">
      <c r="A13" s="201"/>
      <c r="B13" s="189"/>
      <c r="C13" s="20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7">
        <f t="shared" si="0"/>
        <v>0</v>
      </c>
      <c r="U13" s="89"/>
    </row>
    <row r="14" spans="1:21" s="15" customFormat="1">
      <c r="A14" s="201"/>
      <c r="B14" s="189"/>
      <c r="C14" s="16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7">
        <f t="shared" si="0"/>
        <v>0</v>
      </c>
      <c r="U14" s="89"/>
    </row>
    <row r="15" spans="1:21" s="15" customFormat="1">
      <c r="A15" s="201"/>
      <c r="B15" s="189"/>
      <c r="C15" s="20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7">
        <f t="shared" si="0"/>
        <v>0</v>
      </c>
      <c r="U15" s="89"/>
    </row>
    <row r="16" spans="1:21" s="15" customFormat="1">
      <c r="A16" s="201"/>
      <c r="B16" s="189"/>
      <c r="C16" s="20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7">
        <f t="shared" si="0"/>
        <v>0</v>
      </c>
      <c r="U16" s="89"/>
    </row>
    <row r="17" spans="1:21" s="15" customFormat="1">
      <c r="A17" s="201"/>
      <c r="B17" s="189"/>
      <c r="C17" s="20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7">
        <f t="shared" si="0"/>
        <v>0</v>
      </c>
      <c r="U17" s="89"/>
    </row>
    <row r="18" spans="1:21" s="15" customFormat="1">
      <c r="A18" s="201"/>
      <c r="B18" s="190"/>
      <c r="C18" s="20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7">
        <f t="shared" si="0"/>
        <v>0</v>
      </c>
      <c r="U18" s="89"/>
    </row>
    <row r="19" spans="1:21" s="15" customFormat="1" ht="24">
      <c r="A19" s="201"/>
      <c r="B19" s="21" t="s">
        <v>289</v>
      </c>
      <c r="C19" s="20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7">
        <f t="shared" si="0"/>
        <v>0</v>
      </c>
      <c r="U19" s="89"/>
    </row>
    <row r="20" spans="1:21" s="15" customFormat="1">
      <c r="A20" s="201"/>
      <c r="B20" s="60" t="s">
        <v>290</v>
      </c>
      <c r="C20" s="16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7">
        <f t="shared" si="0"/>
        <v>0</v>
      </c>
      <c r="U20" s="89"/>
    </row>
    <row r="21" spans="1:21" s="15" customFormat="1">
      <c r="A21" s="201"/>
      <c r="B21" s="60" t="s">
        <v>291</v>
      </c>
      <c r="C21" s="16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7">
        <f t="shared" si="0"/>
        <v>0</v>
      </c>
      <c r="U21" s="89"/>
    </row>
    <row r="22" spans="1:21" s="15" customFormat="1">
      <c r="A22" s="201"/>
      <c r="B22" s="188" t="s">
        <v>292</v>
      </c>
      <c r="C22" s="20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7">
        <f t="shared" si="0"/>
        <v>0</v>
      </c>
      <c r="U22" s="89"/>
    </row>
    <row r="23" spans="1:21" s="15" customFormat="1">
      <c r="A23" s="201"/>
      <c r="B23" s="189"/>
      <c r="C23" s="20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7">
        <f t="shared" si="0"/>
        <v>0</v>
      </c>
      <c r="U23" s="89"/>
    </row>
    <row r="24" spans="1:21" s="15" customFormat="1">
      <c r="A24" s="201"/>
      <c r="B24" s="189"/>
      <c r="C24" s="20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7">
        <f t="shared" si="0"/>
        <v>0</v>
      </c>
      <c r="U24" s="89"/>
    </row>
    <row r="25" spans="1:21" s="15" customFormat="1">
      <c r="A25" s="201"/>
      <c r="B25" s="189"/>
      <c r="C25" s="20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7">
        <f t="shared" si="0"/>
        <v>0</v>
      </c>
      <c r="U25" s="89"/>
    </row>
    <row r="26" spans="1:21" s="15" customFormat="1">
      <c r="A26" s="201"/>
      <c r="B26" s="190"/>
      <c r="C26" s="20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7">
        <f t="shared" si="0"/>
        <v>0</v>
      </c>
      <c r="U26" s="89"/>
    </row>
    <row r="27" spans="1:21" s="15" customFormat="1">
      <c r="A27" s="201"/>
      <c r="B27" s="60" t="s">
        <v>293</v>
      </c>
      <c r="C27" s="16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7">
        <f t="shared" si="0"/>
        <v>0</v>
      </c>
      <c r="U27" s="89"/>
    </row>
    <row r="28" spans="1:21" s="15" customFormat="1" ht="14.25" customHeight="1">
      <c r="A28" s="202" t="s">
        <v>294</v>
      </c>
      <c r="B28" s="188" t="s">
        <v>295</v>
      </c>
      <c r="C28" s="20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7">
        <f t="shared" si="0"/>
        <v>0</v>
      </c>
      <c r="U28" s="89"/>
    </row>
    <row r="29" spans="1:21" s="15" customFormat="1" ht="24">
      <c r="A29" s="203"/>
      <c r="B29" s="190"/>
      <c r="C29" s="16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7">
        <f t="shared" si="0"/>
        <v>0</v>
      </c>
      <c r="U29" s="89"/>
    </row>
    <row r="30" spans="1:21" s="15" customFormat="1">
      <c r="A30" s="203"/>
      <c r="B30" s="21" t="s">
        <v>296</v>
      </c>
      <c r="C30" s="20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7">
        <f t="shared" si="0"/>
        <v>0</v>
      </c>
      <c r="U30" s="89"/>
    </row>
    <row r="31" spans="1:21" s="15" customFormat="1">
      <c r="A31" s="203"/>
      <c r="B31" s="188" t="s">
        <v>297</v>
      </c>
      <c r="C31" s="20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7">
        <f t="shared" si="0"/>
        <v>0</v>
      </c>
      <c r="U31" s="89"/>
    </row>
    <row r="32" spans="1:21" s="15" customFormat="1">
      <c r="A32" s="203"/>
      <c r="B32" s="189"/>
      <c r="C32" s="20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7">
        <f t="shared" si="0"/>
        <v>0</v>
      </c>
      <c r="U32" s="89"/>
    </row>
    <row r="33" spans="1:21" s="15" customFormat="1">
      <c r="A33" s="203"/>
      <c r="B33" s="190"/>
      <c r="C33" s="16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7">
        <f t="shared" si="0"/>
        <v>0</v>
      </c>
      <c r="U33" s="89"/>
    </row>
    <row r="34" spans="1:21" s="15" customFormat="1">
      <c r="A34" s="203"/>
      <c r="B34" s="188" t="s">
        <v>298</v>
      </c>
      <c r="C34" s="20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7">
        <f t="shared" si="0"/>
        <v>0</v>
      </c>
      <c r="U34" s="89"/>
    </row>
    <row r="35" spans="1:21" s="15" customFormat="1">
      <c r="A35" s="203"/>
      <c r="B35" s="190"/>
      <c r="C35" s="20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7">
        <f t="shared" si="0"/>
        <v>0</v>
      </c>
      <c r="U35" s="89"/>
    </row>
    <row r="36" spans="1:21" s="15" customFormat="1">
      <c r="A36" s="203"/>
      <c r="B36" s="21" t="s">
        <v>299</v>
      </c>
      <c r="C36" s="20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7">
        <f t="shared" si="0"/>
        <v>0</v>
      </c>
      <c r="U36" s="89"/>
    </row>
    <row r="37" spans="1:21" s="15" customFormat="1" ht="24">
      <c r="A37" s="203"/>
      <c r="B37" s="21" t="s">
        <v>300</v>
      </c>
      <c r="C37" s="20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7">
        <f t="shared" si="0"/>
        <v>0</v>
      </c>
      <c r="U37" s="89"/>
    </row>
    <row r="38" spans="1:21" s="15" customFormat="1">
      <c r="A38" s="203"/>
      <c r="B38" s="188" t="s">
        <v>301</v>
      </c>
      <c r="C38" s="20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7">
        <f t="shared" si="0"/>
        <v>0</v>
      </c>
      <c r="U38" s="89"/>
    </row>
    <row r="39" spans="1:21" s="15" customFormat="1">
      <c r="A39" s="203"/>
      <c r="B39" s="190"/>
      <c r="C39" s="20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7">
        <f t="shared" si="0"/>
        <v>0</v>
      </c>
      <c r="U39" s="89"/>
    </row>
    <row r="40" spans="1:21" s="15" customFormat="1" ht="24">
      <c r="A40" s="203"/>
      <c r="B40" s="21" t="s">
        <v>45</v>
      </c>
      <c r="C40" s="20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7">
        <f t="shared" si="0"/>
        <v>0</v>
      </c>
      <c r="U40" s="89"/>
    </row>
    <row r="41" spans="1:21" s="15" customFormat="1" ht="14.25" customHeight="1">
      <c r="A41" s="191" t="s">
        <v>47</v>
      </c>
      <c r="B41" s="22" t="s">
        <v>302</v>
      </c>
      <c r="C41" s="16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7">
        <f t="shared" si="0"/>
        <v>0</v>
      </c>
      <c r="U41" s="89"/>
    </row>
    <row r="42" spans="1:21" s="15" customFormat="1" ht="24">
      <c r="A42" s="192"/>
      <c r="B42" s="60" t="s">
        <v>303</v>
      </c>
      <c r="C42" s="23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7">
        <f t="shared" si="0"/>
        <v>0</v>
      </c>
      <c r="U42" s="89"/>
    </row>
    <row r="43" spans="1:21" s="15" customFormat="1">
      <c r="A43" s="192"/>
      <c r="B43" s="60" t="s">
        <v>304</v>
      </c>
      <c r="C43" s="23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7">
        <f t="shared" si="0"/>
        <v>0</v>
      </c>
      <c r="U43" s="89"/>
    </row>
    <row r="44" spans="1:21" s="15" customFormat="1">
      <c r="A44" s="192"/>
      <c r="B44" s="188" t="s">
        <v>305</v>
      </c>
      <c r="C44" s="23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7">
        <f t="shared" si="0"/>
        <v>0</v>
      </c>
      <c r="U44" s="89"/>
    </row>
    <row r="45" spans="1:21" s="15" customFormat="1">
      <c r="A45" s="192"/>
      <c r="B45" s="190"/>
      <c r="C45" s="23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7">
        <f t="shared" si="0"/>
        <v>0</v>
      </c>
      <c r="U45" s="89"/>
    </row>
    <row r="46" spans="1:21" s="15" customFormat="1" ht="24">
      <c r="A46" s="192"/>
      <c r="B46" s="21" t="s">
        <v>307</v>
      </c>
      <c r="C46" s="24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7">
        <f t="shared" si="0"/>
        <v>0</v>
      </c>
      <c r="U46" s="89"/>
    </row>
    <row r="47" spans="1:21" s="15" customFormat="1" ht="24">
      <c r="A47" s="192"/>
      <c r="B47" s="21" t="s">
        <v>308</v>
      </c>
      <c r="C47" s="24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7">
        <f t="shared" si="0"/>
        <v>0</v>
      </c>
      <c r="U47" s="89"/>
    </row>
    <row r="48" spans="1:21" s="15" customFormat="1">
      <c r="A48" s="192"/>
      <c r="B48" s="60" t="s">
        <v>309</v>
      </c>
      <c r="C48" s="23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7">
        <f t="shared" si="0"/>
        <v>0</v>
      </c>
      <c r="U48" s="89"/>
    </row>
    <row r="49" spans="1:21" s="15" customFormat="1" ht="14.25" customHeight="1">
      <c r="A49" s="193" t="s">
        <v>310</v>
      </c>
      <c r="B49" s="194" t="s">
        <v>311</v>
      </c>
      <c r="C49" s="24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7">
        <f t="shared" si="0"/>
        <v>0</v>
      </c>
      <c r="U49" s="89"/>
    </row>
    <row r="50" spans="1:21" s="15" customFormat="1">
      <c r="A50" s="193"/>
      <c r="B50" s="195"/>
      <c r="C50" s="24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7">
        <f t="shared" si="0"/>
        <v>0</v>
      </c>
      <c r="U50" s="89"/>
    </row>
    <row r="51" spans="1:21" s="15" customFormat="1">
      <c r="A51" s="193"/>
      <c r="B51" s="196"/>
      <c r="C51" s="24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7">
        <f t="shared" si="0"/>
        <v>0</v>
      </c>
      <c r="U51" s="89"/>
    </row>
    <row r="52" spans="1:21" s="15" customFormat="1">
      <c r="A52" s="193"/>
      <c r="B52" s="188" t="s">
        <v>312</v>
      </c>
      <c r="C52" s="24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7">
        <f t="shared" si="0"/>
        <v>0</v>
      </c>
      <c r="U52" s="89"/>
    </row>
    <row r="53" spans="1:21" s="15" customFormat="1" ht="24">
      <c r="A53" s="193"/>
      <c r="B53" s="189"/>
      <c r="C53" s="24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7">
        <f t="shared" si="0"/>
        <v>0</v>
      </c>
      <c r="U53" s="89"/>
    </row>
    <row r="54" spans="1:21" s="15" customFormat="1">
      <c r="A54" s="193"/>
      <c r="B54" s="190"/>
      <c r="C54" s="24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7">
        <f t="shared" si="0"/>
        <v>0</v>
      </c>
      <c r="U54" s="89"/>
    </row>
    <row r="55" spans="1:21" s="15" customFormat="1">
      <c r="A55" s="193"/>
      <c r="B55" s="25" t="s">
        <v>313</v>
      </c>
      <c r="C55" s="24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7">
        <f t="shared" si="0"/>
        <v>0</v>
      </c>
      <c r="U55" s="89"/>
    </row>
    <row r="56" spans="1:21" s="15" customFormat="1">
      <c r="A56" s="193"/>
      <c r="B56" s="25" t="s">
        <v>314</v>
      </c>
      <c r="C56" s="24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7">
        <f t="shared" si="0"/>
        <v>0</v>
      </c>
      <c r="U56" s="89"/>
    </row>
    <row r="57" spans="1:21" s="15" customFormat="1" ht="14.25" customHeight="1">
      <c r="A57" s="197" t="s">
        <v>315</v>
      </c>
      <c r="B57" s="21" t="s">
        <v>316</v>
      </c>
      <c r="C57" s="24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7">
        <f t="shared" si="0"/>
        <v>0</v>
      </c>
      <c r="U57" s="89"/>
    </row>
    <row r="58" spans="1:21" s="15" customFormat="1" ht="24">
      <c r="A58" s="197"/>
      <c r="B58" s="59" t="s">
        <v>317</v>
      </c>
      <c r="C58" s="24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7">
        <f t="shared" si="0"/>
        <v>0</v>
      </c>
      <c r="U58" s="89"/>
    </row>
    <row r="59" spans="1:21" s="15" customFormat="1">
      <c r="A59" s="197"/>
      <c r="B59" s="194" t="s">
        <v>318</v>
      </c>
      <c r="C59" s="24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7">
        <f t="shared" si="0"/>
        <v>0</v>
      </c>
      <c r="U59" s="89"/>
    </row>
    <row r="60" spans="1:21" s="15" customFormat="1">
      <c r="A60" s="197"/>
      <c r="B60" s="196"/>
      <c r="C60" s="24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7">
        <f t="shared" si="0"/>
        <v>0</v>
      </c>
      <c r="U60" s="89"/>
    </row>
    <row r="61" spans="1:21" s="15" customFormat="1" ht="24">
      <c r="A61" s="197"/>
      <c r="B61" s="25" t="s">
        <v>319</v>
      </c>
      <c r="C61" s="24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7">
        <f t="shared" si="0"/>
        <v>0</v>
      </c>
      <c r="U61" s="89"/>
    </row>
    <row r="62" spans="1:21" s="15" customFormat="1" ht="24">
      <c r="A62" s="197"/>
      <c r="B62" s="21" t="s">
        <v>320</v>
      </c>
      <c r="C62" s="24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7">
        <f t="shared" si="0"/>
        <v>0</v>
      </c>
      <c r="U62" s="89"/>
    </row>
    <row r="63" spans="1:21" s="15" customFormat="1" ht="14.25" customHeight="1">
      <c r="A63" s="198" t="s">
        <v>321</v>
      </c>
      <c r="B63" s="27" t="s">
        <v>322</v>
      </c>
      <c r="C63" s="24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7">
        <f t="shared" si="0"/>
        <v>0</v>
      </c>
      <c r="U63" s="89"/>
    </row>
    <row r="64" spans="1:21" s="15" customFormat="1">
      <c r="A64" s="198"/>
      <c r="B64" s="27" t="s">
        <v>323</v>
      </c>
      <c r="C64" s="24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7">
        <f t="shared" si="0"/>
        <v>0</v>
      </c>
      <c r="U64" s="89"/>
    </row>
    <row r="65" spans="1:21" s="15" customFormat="1">
      <c r="A65" s="198"/>
      <c r="B65" s="27" t="s">
        <v>324</v>
      </c>
      <c r="C65" s="24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7">
        <f t="shared" si="0"/>
        <v>0</v>
      </c>
      <c r="U65" s="89"/>
    </row>
    <row r="66" spans="1:21" s="15" customFormat="1" ht="24">
      <c r="A66" s="198"/>
      <c r="B66" s="27" t="s">
        <v>325</v>
      </c>
      <c r="C66" s="24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7">
        <f t="shared" si="0"/>
        <v>0</v>
      </c>
      <c r="U66" s="89"/>
    </row>
    <row r="67" spans="1:21" s="15" customFormat="1">
      <c r="A67" s="198"/>
      <c r="B67" s="27" t="s">
        <v>326</v>
      </c>
      <c r="C67" s="24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7">
        <f t="shared" si="0"/>
        <v>0</v>
      </c>
      <c r="U67" s="89"/>
    </row>
    <row r="68" spans="1:21" s="15" customFormat="1">
      <c r="A68" s="198"/>
      <c r="B68" s="194" t="s">
        <v>327</v>
      </c>
      <c r="C68" s="24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7">
        <f t="shared" si="0"/>
        <v>0</v>
      </c>
      <c r="U68" s="89"/>
    </row>
    <row r="69" spans="1:21" s="15" customFormat="1">
      <c r="A69" s="198"/>
      <c r="B69" s="196"/>
      <c r="C69" s="24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7">
        <f t="shared" si="0"/>
        <v>0</v>
      </c>
      <c r="U69" s="89"/>
    </row>
    <row r="70" spans="1:21" s="15" customFormat="1">
      <c r="A70" s="198"/>
      <c r="B70" s="59" t="s">
        <v>328</v>
      </c>
      <c r="C70" s="23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7">
        <f t="shared" si="0"/>
        <v>0</v>
      </c>
      <c r="U70" s="89"/>
    </row>
    <row r="71" spans="1:21" s="15" customFormat="1" ht="24">
      <c r="A71" s="198"/>
      <c r="B71" s="25" t="s">
        <v>329</v>
      </c>
      <c r="C71" s="24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7">
        <f t="shared" ref="T71:T93" si="1">SUM(H71:S71)</f>
        <v>0</v>
      </c>
      <c r="U71" s="89"/>
    </row>
    <row r="72" spans="1:21" s="15" customFormat="1" ht="24">
      <c r="A72" s="198"/>
      <c r="B72" s="25" t="s">
        <v>330</v>
      </c>
      <c r="C72" s="24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7">
        <f t="shared" si="1"/>
        <v>0</v>
      </c>
      <c r="U72" s="89"/>
    </row>
    <row r="73" spans="1:21" s="15" customFormat="1">
      <c r="A73" s="198"/>
      <c r="B73" s="194" t="s">
        <v>331</v>
      </c>
      <c r="C73" s="24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7">
        <f t="shared" si="1"/>
        <v>0</v>
      </c>
      <c r="U73" s="89"/>
    </row>
    <row r="74" spans="1:21" s="15" customFormat="1">
      <c r="A74" s="198"/>
      <c r="B74" s="196"/>
      <c r="C74" s="28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7">
        <f t="shared" si="1"/>
        <v>0</v>
      </c>
      <c r="U74" s="89"/>
    </row>
    <row r="75" spans="1:21" s="15" customFormat="1" ht="24">
      <c r="A75" s="198"/>
      <c r="B75" s="25" t="s">
        <v>332</v>
      </c>
      <c r="C75" s="24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7">
        <f t="shared" si="1"/>
        <v>0</v>
      </c>
      <c r="U75" s="89"/>
    </row>
    <row r="76" spans="1:21" s="15" customFormat="1" ht="14.25" customHeight="1">
      <c r="A76" s="199" t="s">
        <v>333</v>
      </c>
      <c r="B76" s="60" t="s">
        <v>334</v>
      </c>
      <c r="C76" s="23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7">
        <f t="shared" si="1"/>
        <v>0</v>
      </c>
      <c r="U76" s="89"/>
    </row>
    <row r="77" spans="1:21" s="15" customFormat="1">
      <c r="A77" s="199"/>
      <c r="B77" s="188" t="s">
        <v>335</v>
      </c>
      <c r="C77" s="24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7">
        <f t="shared" si="1"/>
        <v>0</v>
      </c>
      <c r="U77" s="89"/>
    </row>
    <row r="78" spans="1:21" s="15" customFormat="1">
      <c r="A78" s="199"/>
      <c r="B78" s="190"/>
      <c r="C78" s="28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7">
        <f t="shared" si="1"/>
        <v>0</v>
      </c>
      <c r="U78" s="89"/>
    </row>
    <row r="79" spans="1:21" s="15" customFormat="1">
      <c r="A79" s="199"/>
      <c r="B79" s="21" t="s">
        <v>336</v>
      </c>
      <c r="C79" s="24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7">
        <f t="shared" si="1"/>
        <v>0</v>
      </c>
      <c r="U79" s="89"/>
    </row>
    <row r="80" spans="1:21" s="15" customFormat="1" ht="14.25" customHeight="1">
      <c r="A80" s="187" t="s">
        <v>337</v>
      </c>
      <c r="B80" s="21" t="s">
        <v>338</v>
      </c>
      <c r="C80" s="24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7">
        <f t="shared" si="1"/>
        <v>0</v>
      </c>
      <c r="U80" s="89"/>
    </row>
    <row r="81" spans="1:29" s="15" customFormat="1" ht="17.25" customHeight="1">
      <c r="A81" s="187"/>
      <c r="B81" s="21" t="s">
        <v>339</v>
      </c>
      <c r="C81" s="20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7">
        <f t="shared" si="1"/>
        <v>0</v>
      </c>
      <c r="U81" s="89"/>
    </row>
    <row r="82" spans="1:29" s="15" customFormat="1" ht="17.25" customHeight="1">
      <c r="A82" s="187"/>
      <c r="B82" s="188" t="s">
        <v>340</v>
      </c>
      <c r="C82" s="20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7">
        <f t="shared" si="1"/>
        <v>0</v>
      </c>
      <c r="U82" s="89"/>
    </row>
    <row r="83" spans="1:29" s="15" customFormat="1" ht="17.25" customHeight="1">
      <c r="A83" s="187"/>
      <c r="B83" s="189"/>
      <c r="C83" s="20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7">
        <f t="shared" si="1"/>
        <v>0</v>
      </c>
      <c r="U83" s="89"/>
    </row>
    <row r="84" spans="1:29" s="15" customFormat="1" ht="17.25" customHeight="1">
      <c r="A84" s="187"/>
      <c r="B84" s="190"/>
      <c r="C84" s="20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7">
        <f t="shared" si="1"/>
        <v>0</v>
      </c>
      <c r="U84" s="89"/>
    </row>
    <row r="85" spans="1:29" s="15" customFormat="1" ht="17.25" customHeight="1">
      <c r="A85" s="187"/>
      <c r="B85" s="21" t="s">
        <v>341</v>
      </c>
      <c r="C85" s="24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7">
        <f t="shared" si="1"/>
        <v>0</v>
      </c>
      <c r="U85" s="89"/>
    </row>
    <row r="86" spans="1:29" s="15" customFormat="1" ht="17.25" customHeight="1">
      <c r="A86" s="182" t="s">
        <v>342</v>
      </c>
      <c r="B86" s="21" t="s">
        <v>343</v>
      </c>
      <c r="C86" s="24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7">
        <f t="shared" si="1"/>
        <v>0</v>
      </c>
      <c r="U86" s="89"/>
    </row>
    <row r="87" spans="1:29" s="15" customFormat="1" ht="17.25" customHeight="1">
      <c r="A87" s="182"/>
      <c r="B87" s="21" t="s">
        <v>344</v>
      </c>
      <c r="C87" s="24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7">
        <f t="shared" si="1"/>
        <v>0</v>
      </c>
      <c r="U87" s="89"/>
    </row>
    <row r="88" spans="1:29" s="15" customFormat="1" ht="17.25" customHeight="1">
      <c r="A88" s="182"/>
      <c r="B88" s="21" t="s">
        <v>345</v>
      </c>
      <c r="C88" s="24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7">
        <f t="shared" si="1"/>
        <v>0</v>
      </c>
      <c r="U88" s="89"/>
    </row>
    <row r="89" spans="1:29" s="15" customFormat="1" ht="17.25" customHeight="1">
      <c r="A89" s="182"/>
      <c r="B89" s="60" t="s">
        <v>346</v>
      </c>
      <c r="C89" s="23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7">
        <f t="shared" si="1"/>
        <v>0</v>
      </c>
      <c r="U89" s="89"/>
    </row>
    <row r="90" spans="1:29" s="15" customFormat="1" ht="17.25" customHeight="1">
      <c r="A90" s="183" t="s">
        <v>262</v>
      </c>
      <c r="B90" s="60" t="s">
        <v>347</v>
      </c>
      <c r="C90" s="23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7">
        <f t="shared" si="1"/>
        <v>0</v>
      </c>
      <c r="U90" s="89"/>
    </row>
    <row r="91" spans="1:29" s="15" customFormat="1" ht="17.25" customHeight="1">
      <c r="A91" s="184"/>
      <c r="B91" s="61" t="s">
        <v>348</v>
      </c>
      <c r="C91" s="30" t="s">
        <v>348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7">
        <f t="shared" si="1"/>
        <v>0</v>
      </c>
      <c r="U91" s="89"/>
    </row>
    <row r="92" spans="1:29" s="15" customFormat="1" ht="17.25" customHeight="1">
      <c r="A92" s="185"/>
      <c r="B92" s="21" t="s">
        <v>349</v>
      </c>
      <c r="C92" s="24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7">
        <f t="shared" si="1"/>
        <v>0</v>
      </c>
      <c r="U92" s="89"/>
    </row>
    <row r="93" spans="1:29" s="31" customFormat="1" ht="15" customHeight="1">
      <c r="A93" s="186" t="s">
        <v>350</v>
      </c>
      <c r="B93" s="186"/>
      <c r="C93" s="186"/>
      <c r="D93" s="90"/>
      <c r="E93" s="90"/>
      <c r="F93" s="90"/>
      <c r="G93" s="90"/>
      <c r="H93" s="117">
        <f>(SUM(H6:H92))</f>
        <v>0</v>
      </c>
      <c r="I93" s="117">
        <f t="shared" ref="I93:S93" si="2">(SUM(I6:I92))</f>
        <v>0</v>
      </c>
      <c r="J93" s="117">
        <f t="shared" si="2"/>
        <v>0</v>
      </c>
      <c r="K93" s="117">
        <f t="shared" si="2"/>
        <v>0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81" t="s">
        <v>351</v>
      </c>
      <c r="B94" s="181"/>
      <c r="C94" s="181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81" t="s">
        <v>352</v>
      </c>
      <c r="B95" s="181"/>
      <c r="C95" s="181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81" t="s">
        <v>353</v>
      </c>
      <c r="B96" s="181"/>
      <c r="C96" s="181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81" t="s">
        <v>239</v>
      </c>
      <c r="B97" s="181"/>
      <c r="C97" s="181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7"/>
      <c r="U97" s="83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conditionalFormatting sqref="U34:XFD34 A34:C34">
    <cfRule type="cellIs" dxfId="30" priority="1" stopIfTrue="1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205" t="s">
        <v>273</v>
      </c>
      <c r="B4" s="205" t="s">
        <v>274</v>
      </c>
      <c r="C4" s="206" t="s">
        <v>275</v>
      </c>
      <c r="D4" s="218" t="s">
        <v>276</v>
      </c>
      <c r="E4" s="219"/>
      <c r="F4" s="220" t="s">
        <v>277</v>
      </c>
      <c r="G4" s="220"/>
      <c r="H4" s="215" t="s">
        <v>453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205"/>
      <c r="B5" s="205"/>
      <c r="C5" s="206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5"/>
      <c r="U5" s="217"/>
    </row>
    <row r="6" spans="1:21" s="15" customFormat="1" ht="14.25" customHeight="1">
      <c r="A6" s="200" t="s">
        <v>283</v>
      </c>
      <c r="B6" s="188" t="s">
        <v>284</v>
      </c>
      <c r="C6" s="16" t="s">
        <v>284</v>
      </c>
      <c r="D6" s="82"/>
      <c r="E6" s="82"/>
      <c r="F6" s="82"/>
      <c r="G6" s="82"/>
      <c r="H6" s="82">
        <v>410702.43</v>
      </c>
      <c r="I6" s="82">
        <v>379510.53</v>
      </c>
      <c r="J6" s="82">
        <v>199696.38</v>
      </c>
      <c r="K6" s="82">
        <v>306948.06</v>
      </c>
      <c r="L6" s="82">
        <v>299163.59000000003</v>
      </c>
      <c r="M6" s="82">
        <v>353877.4</v>
      </c>
      <c r="N6" s="82">
        <v>175382.76</v>
      </c>
      <c r="O6" s="82">
        <v>207031.94</v>
      </c>
      <c r="P6" s="82">
        <v>184083.59</v>
      </c>
      <c r="Q6" s="82">
        <v>187430.61</v>
      </c>
      <c r="R6" s="82">
        <v>170782.56</v>
      </c>
      <c r="S6" s="82">
        <v>208841.46</v>
      </c>
      <c r="T6" s="111">
        <f>SUM(H6:S6)</f>
        <v>3083451.31</v>
      </c>
      <c r="U6" s="89"/>
    </row>
    <row r="7" spans="1:21" s="15" customFormat="1">
      <c r="A7" s="201"/>
      <c r="B7" s="221"/>
      <c r="C7" s="16" t="s">
        <v>285</v>
      </c>
      <c r="D7" s="82"/>
      <c r="E7" s="82"/>
      <c r="F7" s="82"/>
      <c r="G7" s="82"/>
      <c r="H7" s="82">
        <v>38284.5</v>
      </c>
      <c r="I7" s="82">
        <v>-343083.2</v>
      </c>
      <c r="J7" s="82">
        <v>29116.959999999999</v>
      </c>
      <c r="K7" s="82">
        <v>18640.75</v>
      </c>
      <c r="L7" s="82">
        <v>17784.84</v>
      </c>
      <c r="M7" s="82">
        <v>9547.33</v>
      </c>
      <c r="N7" s="82">
        <v>9617.5</v>
      </c>
      <c r="O7" s="82">
        <v>9367.58</v>
      </c>
      <c r="P7" s="82">
        <v>12250.83</v>
      </c>
      <c r="Q7" s="82">
        <v>11943.51</v>
      </c>
      <c r="R7" s="82">
        <v>11483.17</v>
      </c>
      <c r="S7" s="82">
        <v>11622.18</v>
      </c>
      <c r="T7" s="111">
        <f t="shared" ref="T7:T70" si="0">SUM(H7:S7)</f>
        <v>-163424.05000000002</v>
      </c>
      <c r="U7" s="89"/>
    </row>
    <row r="8" spans="1:21" s="15" customFormat="1">
      <c r="A8" s="201"/>
      <c r="B8" s="60" t="s">
        <v>286</v>
      </c>
      <c r="C8" s="16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01"/>
      <c r="B9" s="60" t="s">
        <v>287</v>
      </c>
      <c r="C9" s="16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3053.52</v>
      </c>
      <c r="T9" s="111">
        <f t="shared" si="0"/>
        <v>3053.52</v>
      </c>
      <c r="U9" s="89"/>
    </row>
    <row r="10" spans="1:21" s="15" customFormat="1">
      <c r="A10" s="201"/>
      <c r="B10" s="188" t="s">
        <v>288</v>
      </c>
      <c r="C10" s="16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01"/>
      <c r="B11" s="189"/>
      <c r="C11" s="20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12300</v>
      </c>
      <c r="P11" s="82">
        <v>0</v>
      </c>
      <c r="Q11" s="82">
        <v>0</v>
      </c>
      <c r="R11" s="82">
        <v>0</v>
      </c>
      <c r="S11" s="82">
        <v>2529</v>
      </c>
      <c r="T11" s="111">
        <f t="shared" si="0"/>
        <v>14829</v>
      </c>
      <c r="U11" s="89"/>
    </row>
    <row r="12" spans="1:21" s="15" customFormat="1">
      <c r="A12" s="201"/>
      <c r="B12" s="189"/>
      <c r="C12" s="16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6700</v>
      </c>
      <c r="O12" s="82">
        <v>6850</v>
      </c>
      <c r="P12" s="82">
        <v>6100</v>
      </c>
      <c r="Q12" s="82">
        <v>4600</v>
      </c>
      <c r="R12" s="82">
        <v>4450</v>
      </c>
      <c r="S12" s="82">
        <v>0</v>
      </c>
      <c r="T12" s="111">
        <f t="shared" si="0"/>
        <v>28700</v>
      </c>
      <c r="U12" s="89"/>
    </row>
    <row r="13" spans="1:21" s="15" customFormat="1">
      <c r="A13" s="201"/>
      <c r="B13" s="189"/>
      <c r="C13" s="20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252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252</v>
      </c>
      <c r="U13" s="89"/>
    </row>
    <row r="14" spans="1:21" s="15" customFormat="1">
      <c r="A14" s="201"/>
      <c r="B14" s="189"/>
      <c r="C14" s="16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01"/>
      <c r="B15" s="189"/>
      <c r="C15" s="20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01"/>
      <c r="B16" s="189"/>
      <c r="C16" s="20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01"/>
      <c r="B17" s="189"/>
      <c r="C17" s="20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01"/>
      <c r="B18" s="190"/>
      <c r="C18" s="20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 ht="24">
      <c r="A19" s="201"/>
      <c r="B19" s="21" t="s">
        <v>289</v>
      </c>
      <c r="C19" s="20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7434</v>
      </c>
      <c r="R19" s="82">
        <v>7128</v>
      </c>
      <c r="S19" s="82">
        <v>7109</v>
      </c>
      <c r="T19" s="111">
        <f t="shared" si="0"/>
        <v>21671</v>
      </c>
      <c r="U19" s="89"/>
    </row>
    <row r="20" spans="1:21" s="15" customFormat="1">
      <c r="A20" s="201"/>
      <c r="B20" s="60" t="s">
        <v>290</v>
      </c>
      <c r="C20" s="16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01"/>
      <c r="B21" s="60" t="s">
        <v>291</v>
      </c>
      <c r="C21" s="16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250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250</v>
      </c>
      <c r="U21" s="89"/>
    </row>
    <row r="22" spans="1:21" s="15" customFormat="1">
      <c r="A22" s="201"/>
      <c r="B22" s="188" t="s">
        <v>292</v>
      </c>
      <c r="C22" s="20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15313.62</v>
      </c>
      <c r="R22" s="82">
        <v>15313.62</v>
      </c>
      <c r="S22" s="82">
        <v>16284.94</v>
      </c>
      <c r="T22" s="111">
        <f t="shared" si="0"/>
        <v>46912.18</v>
      </c>
      <c r="U22" s="89"/>
    </row>
    <row r="23" spans="1:21" s="15" customFormat="1">
      <c r="A23" s="201"/>
      <c r="B23" s="189"/>
      <c r="C23" s="20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546.5</v>
      </c>
      <c r="R23" s="82">
        <v>546.5</v>
      </c>
      <c r="S23" s="82">
        <v>580.1</v>
      </c>
      <c r="T23" s="111">
        <f t="shared" si="0"/>
        <v>1673.1</v>
      </c>
      <c r="U23" s="89"/>
    </row>
    <row r="24" spans="1:21" s="15" customFormat="1">
      <c r="A24" s="201"/>
      <c r="B24" s="189"/>
      <c r="C24" s="20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655.8</v>
      </c>
      <c r="R24" s="82">
        <v>655.8</v>
      </c>
      <c r="S24" s="82">
        <v>696.12</v>
      </c>
      <c r="T24" s="111">
        <f t="shared" si="0"/>
        <v>2007.7199999999998</v>
      </c>
      <c r="U24" s="89"/>
    </row>
    <row r="25" spans="1:21" s="15" customFormat="1">
      <c r="A25" s="201"/>
      <c r="B25" s="189"/>
      <c r="C25" s="20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12663.27</v>
      </c>
      <c r="R25" s="82">
        <v>12663.27</v>
      </c>
      <c r="S25" s="82">
        <v>13478.53</v>
      </c>
      <c r="T25" s="111">
        <f t="shared" si="0"/>
        <v>38805.07</v>
      </c>
      <c r="U25" s="89"/>
    </row>
    <row r="26" spans="1:21" s="15" customFormat="1">
      <c r="A26" s="201"/>
      <c r="B26" s="190"/>
      <c r="C26" s="20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1302.46</v>
      </c>
      <c r="R26" s="82">
        <v>1302.46</v>
      </c>
      <c r="S26" s="82">
        <v>1386.28</v>
      </c>
      <c r="T26" s="111">
        <f t="shared" si="0"/>
        <v>3991.2</v>
      </c>
      <c r="U26" s="89"/>
    </row>
    <row r="27" spans="1:21" s="15" customFormat="1">
      <c r="A27" s="201"/>
      <c r="B27" s="60" t="s">
        <v>293</v>
      </c>
      <c r="C27" s="16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02" t="s">
        <v>294</v>
      </c>
      <c r="B28" s="188" t="s">
        <v>295</v>
      </c>
      <c r="C28" s="20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 ht="24">
      <c r="A29" s="203"/>
      <c r="B29" s="190"/>
      <c r="C29" s="16" t="s">
        <v>31</v>
      </c>
      <c r="D29" s="82"/>
      <c r="E29" s="82"/>
      <c r="F29" s="82"/>
      <c r="G29" s="82"/>
      <c r="H29" s="82">
        <v>157.74</v>
      </c>
      <c r="I29" s="82">
        <v>303.76</v>
      </c>
      <c r="J29" s="82">
        <v>419.87</v>
      </c>
      <c r="K29" s="82">
        <v>332.69</v>
      </c>
      <c r="L29" s="82">
        <v>187.52</v>
      </c>
      <c r="M29" s="82">
        <v>381.5</v>
      </c>
      <c r="N29" s="82">
        <v>425.45</v>
      </c>
      <c r="O29" s="82">
        <v>256.88</v>
      </c>
      <c r="P29" s="82">
        <v>130.91999999999999</v>
      </c>
      <c r="Q29" s="82">
        <v>0</v>
      </c>
      <c r="R29" s="82">
        <v>344.04</v>
      </c>
      <c r="S29" s="82">
        <v>110.91</v>
      </c>
      <c r="T29" s="111">
        <f t="shared" si="0"/>
        <v>3051.2799999999997</v>
      </c>
      <c r="U29" s="89"/>
    </row>
    <row r="30" spans="1:21" s="15" customFormat="1">
      <c r="A30" s="203"/>
      <c r="B30" s="21" t="s">
        <v>296</v>
      </c>
      <c r="C30" s="20" t="s">
        <v>33</v>
      </c>
      <c r="D30" s="82"/>
      <c r="E30" s="82"/>
      <c r="F30" s="82"/>
      <c r="G30" s="82"/>
      <c r="H30" s="82">
        <v>222.22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1602.55</v>
      </c>
      <c r="P30" s="82">
        <v>0</v>
      </c>
      <c r="Q30" s="82">
        <v>0</v>
      </c>
      <c r="R30" s="82">
        <v>1232.76</v>
      </c>
      <c r="S30" s="82">
        <v>0</v>
      </c>
      <c r="T30" s="111">
        <f t="shared" si="0"/>
        <v>3057.5299999999997</v>
      </c>
      <c r="U30" s="89"/>
    </row>
    <row r="31" spans="1:21" s="15" customFormat="1">
      <c r="A31" s="203"/>
      <c r="B31" s="188" t="s">
        <v>297</v>
      </c>
      <c r="C31" s="20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03"/>
      <c r="B32" s="189"/>
      <c r="C32" s="20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03"/>
      <c r="B33" s="190"/>
      <c r="C33" s="16" t="s">
        <v>36</v>
      </c>
      <c r="D33" s="82"/>
      <c r="E33" s="82"/>
      <c r="F33" s="82"/>
      <c r="G33" s="82"/>
      <c r="H33" s="82">
        <v>55</v>
      </c>
      <c r="I33" s="82">
        <v>0</v>
      </c>
      <c r="J33" s="82">
        <v>0</v>
      </c>
      <c r="K33" s="82">
        <v>1320</v>
      </c>
      <c r="L33" s="82">
        <v>0</v>
      </c>
      <c r="M33" s="82">
        <v>160</v>
      </c>
      <c r="N33" s="82">
        <v>420</v>
      </c>
      <c r="O33" s="82">
        <v>510</v>
      </c>
      <c r="P33" s="82">
        <v>0</v>
      </c>
      <c r="Q33" s="82">
        <v>600</v>
      </c>
      <c r="R33" s="82">
        <v>0</v>
      </c>
      <c r="S33" s="82">
        <v>900</v>
      </c>
      <c r="T33" s="111">
        <f t="shared" si="0"/>
        <v>3965</v>
      </c>
      <c r="U33" s="89"/>
    </row>
    <row r="34" spans="1:21" s="15" customFormat="1">
      <c r="A34" s="203"/>
      <c r="B34" s="188" t="s">
        <v>298</v>
      </c>
      <c r="C34" s="20" t="s">
        <v>38</v>
      </c>
      <c r="D34" s="82"/>
      <c r="E34" s="82"/>
      <c r="F34" s="82"/>
      <c r="G34" s="82"/>
      <c r="H34" s="82">
        <v>1506</v>
      </c>
      <c r="I34" s="82">
        <v>4408</v>
      </c>
      <c r="J34" s="82">
        <v>0</v>
      </c>
      <c r="K34" s="82">
        <v>0</v>
      </c>
      <c r="L34" s="82">
        <v>869.37</v>
      </c>
      <c r="M34" s="82">
        <v>665</v>
      </c>
      <c r="N34" s="82">
        <v>674.07</v>
      </c>
      <c r="O34" s="82">
        <v>992.64</v>
      </c>
      <c r="P34" s="82">
        <v>0</v>
      </c>
      <c r="Q34" s="82">
        <v>1693</v>
      </c>
      <c r="R34" s="82">
        <v>916</v>
      </c>
      <c r="S34" s="82">
        <v>1226.5</v>
      </c>
      <c r="T34" s="111">
        <f t="shared" si="0"/>
        <v>12950.58</v>
      </c>
      <c r="U34" s="89"/>
    </row>
    <row r="35" spans="1:21" s="15" customFormat="1">
      <c r="A35" s="203"/>
      <c r="B35" s="190"/>
      <c r="C35" s="20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0</v>
      </c>
      <c r="U35" s="89"/>
    </row>
    <row r="36" spans="1:21" s="15" customFormat="1">
      <c r="A36" s="203"/>
      <c r="B36" s="21" t="s">
        <v>299</v>
      </c>
      <c r="C36" s="20" t="s">
        <v>40</v>
      </c>
      <c r="D36" s="82"/>
      <c r="E36" s="82"/>
      <c r="F36" s="82"/>
      <c r="G36" s="82"/>
      <c r="H36" s="82">
        <v>1000</v>
      </c>
      <c r="I36" s="82">
        <v>48.6</v>
      </c>
      <c r="J36" s="82">
        <v>3000</v>
      </c>
      <c r="K36" s="82">
        <v>0</v>
      </c>
      <c r="L36" s="82">
        <v>2000</v>
      </c>
      <c r="M36" s="82">
        <v>0</v>
      </c>
      <c r="N36" s="82">
        <v>4000</v>
      </c>
      <c r="O36" s="82">
        <v>1000</v>
      </c>
      <c r="P36" s="82">
        <v>0</v>
      </c>
      <c r="Q36" s="82">
        <v>2000</v>
      </c>
      <c r="R36" s="82">
        <v>1000</v>
      </c>
      <c r="S36" s="82">
        <v>2000</v>
      </c>
      <c r="T36" s="111">
        <f t="shared" si="0"/>
        <v>16048.6</v>
      </c>
      <c r="U36" s="89"/>
    </row>
    <row r="37" spans="1:21" s="15" customFormat="1" ht="24">
      <c r="A37" s="203"/>
      <c r="B37" s="21" t="s">
        <v>300</v>
      </c>
      <c r="C37" s="20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1">
        <f t="shared" si="0"/>
        <v>0</v>
      </c>
      <c r="U37" s="89"/>
    </row>
    <row r="38" spans="1:21" s="15" customFormat="1">
      <c r="A38" s="203"/>
      <c r="B38" s="188" t="s">
        <v>301</v>
      </c>
      <c r="C38" s="20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0</v>
      </c>
      <c r="U38" s="89"/>
    </row>
    <row r="39" spans="1:21" s="15" customFormat="1">
      <c r="A39" s="203"/>
      <c r="B39" s="190"/>
      <c r="C39" s="20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1">
        <f t="shared" si="0"/>
        <v>0</v>
      </c>
      <c r="U39" s="89"/>
    </row>
    <row r="40" spans="1:21" s="15" customFormat="1" ht="24">
      <c r="A40" s="203"/>
      <c r="B40" s="21" t="s">
        <v>364</v>
      </c>
      <c r="C40" s="20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191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191</v>
      </c>
      <c r="U40" s="89"/>
    </row>
    <row r="41" spans="1:21" s="15" customFormat="1" ht="14.25" customHeight="1">
      <c r="A41" s="191" t="s">
        <v>365</v>
      </c>
      <c r="B41" s="22" t="s">
        <v>302</v>
      </c>
      <c r="C41" s="16" t="s">
        <v>302</v>
      </c>
      <c r="D41" s="82"/>
      <c r="E41" s="82"/>
      <c r="F41" s="82"/>
      <c r="G41" s="82"/>
      <c r="H41" s="82">
        <v>47646.67</v>
      </c>
      <c r="I41" s="82">
        <v>19910.61</v>
      </c>
      <c r="J41" s="82">
        <v>10148.799999999999</v>
      </c>
      <c r="K41" s="82">
        <v>32987.07</v>
      </c>
      <c r="L41" s="82">
        <v>30919.49</v>
      </c>
      <c r="M41" s="82">
        <v>19610.73</v>
      </c>
      <c r="N41" s="82">
        <v>9997.7099999999991</v>
      </c>
      <c r="O41" s="82">
        <v>2933.15</v>
      </c>
      <c r="P41" s="82">
        <v>9162.73</v>
      </c>
      <c r="Q41" s="82">
        <v>14635.02</v>
      </c>
      <c r="R41" s="82">
        <v>19278.16</v>
      </c>
      <c r="S41" s="82">
        <v>18533.060000000001</v>
      </c>
      <c r="T41" s="111">
        <f t="shared" si="0"/>
        <v>235763.19999999998</v>
      </c>
      <c r="U41" s="89"/>
    </row>
    <row r="42" spans="1:21" s="15" customFormat="1" ht="24">
      <c r="A42" s="192"/>
      <c r="B42" s="60" t="s">
        <v>303</v>
      </c>
      <c r="C42" s="23" t="s">
        <v>303</v>
      </c>
      <c r="D42" s="82"/>
      <c r="E42" s="82"/>
      <c r="F42" s="82"/>
      <c r="G42" s="82"/>
      <c r="H42" s="82">
        <v>28052.06</v>
      </c>
      <c r="I42" s="82">
        <v>2890.36</v>
      </c>
      <c r="J42" s="82">
        <v>5795.27</v>
      </c>
      <c r="K42" s="82">
        <v>23380.53</v>
      </c>
      <c r="L42" s="82">
        <v>7086.86</v>
      </c>
      <c r="M42" s="82">
        <v>14573.59</v>
      </c>
      <c r="N42" s="82">
        <v>9022.75</v>
      </c>
      <c r="O42" s="82">
        <v>5849.37</v>
      </c>
      <c r="P42" s="82">
        <v>4834.74</v>
      </c>
      <c r="Q42" s="82">
        <v>16963.849999999999</v>
      </c>
      <c r="R42" s="82">
        <v>6486.7</v>
      </c>
      <c r="S42" s="82">
        <v>17528.47</v>
      </c>
      <c r="T42" s="111">
        <f t="shared" si="0"/>
        <v>142464.54999999999</v>
      </c>
      <c r="U42" s="89"/>
    </row>
    <row r="43" spans="1:21" s="15" customFormat="1">
      <c r="A43" s="192"/>
      <c r="B43" s="60" t="s">
        <v>304</v>
      </c>
      <c r="C43" s="23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192"/>
      <c r="B44" s="188" t="s">
        <v>305</v>
      </c>
      <c r="C44" s="23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192"/>
      <c r="B45" s="190"/>
      <c r="C45" s="23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 ht="24">
      <c r="A46" s="192"/>
      <c r="B46" s="21" t="s">
        <v>307</v>
      </c>
      <c r="C46" s="24" t="s">
        <v>52</v>
      </c>
      <c r="D46" s="82"/>
      <c r="E46" s="82"/>
      <c r="F46" s="82"/>
      <c r="G46" s="82"/>
      <c r="H46" s="82">
        <v>98003.48</v>
      </c>
      <c r="I46" s="82">
        <v>97961.51</v>
      </c>
      <c r="J46" s="82">
        <v>96455.29</v>
      </c>
      <c r="K46" s="82">
        <v>96481.9</v>
      </c>
      <c r="L46" s="82">
        <v>96482.19</v>
      </c>
      <c r="M46" s="82">
        <v>96481.88</v>
      </c>
      <c r="N46" s="82">
        <v>94235.49</v>
      </c>
      <c r="O46" s="82">
        <v>94235.12</v>
      </c>
      <c r="P46" s="82">
        <v>83021.58</v>
      </c>
      <c r="Q46" s="82">
        <v>88728.6</v>
      </c>
      <c r="R46" s="82">
        <v>88728.52</v>
      </c>
      <c r="S46" s="82">
        <v>88658.23</v>
      </c>
      <c r="T46" s="111">
        <f t="shared" si="0"/>
        <v>1119473.79</v>
      </c>
      <c r="U46" s="89"/>
    </row>
    <row r="47" spans="1:21" s="15" customFormat="1" ht="24">
      <c r="A47" s="192"/>
      <c r="B47" s="21" t="s">
        <v>308</v>
      </c>
      <c r="C47" s="24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192"/>
      <c r="B48" s="60" t="s">
        <v>309</v>
      </c>
      <c r="C48" s="23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61.36</v>
      </c>
      <c r="K48" s="82">
        <v>143.74</v>
      </c>
      <c r="L48" s="82">
        <v>72.540000000000006</v>
      </c>
      <c r="M48" s="82">
        <v>78</v>
      </c>
      <c r="N48" s="82">
        <v>80.599999999999994</v>
      </c>
      <c r="O48" s="82">
        <v>81.900000000000006</v>
      </c>
      <c r="P48" s="82">
        <v>100.75</v>
      </c>
      <c r="Q48" s="82">
        <v>0</v>
      </c>
      <c r="R48" s="82">
        <v>190.45</v>
      </c>
      <c r="S48" s="82">
        <v>96.72</v>
      </c>
      <c r="T48" s="111">
        <f t="shared" si="0"/>
        <v>906.06</v>
      </c>
      <c r="U48" s="89"/>
    </row>
    <row r="49" spans="1:21" s="15" customFormat="1" ht="14.25" customHeight="1">
      <c r="A49" s="193" t="s">
        <v>310</v>
      </c>
      <c r="B49" s="194" t="s">
        <v>311</v>
      </c>
      <c r="C49" s="24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193"/>
      <c r="B50" s="195"/>
      <c r="C50" s="24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193"/>
      <c r="B51" s="196"/>
      <c r="C51" s="24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193"/>
      <c r="B52" s="188" t="s">
        <v>312</v>
      </c>
      <c r="C52" s="24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 ht="24">
      <c r="A53" s="193"/>
      <c r="B53" s="189"/>
      <c r="C53" s="24" t="s">
        <v>60</v>
      </c>
      <c r="D53" s="82"/>
      <c r="E53" s="82"/>
      <c r="F53" s="82"/>
      <c r="G53" s="82"/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943.4</v>
      </c>
      <c r="P53" s="82">
        <v>0</v>
      </c>
      <c r="Q53" s="82">
        <v>0</v>
      </c>
      <c r="R53" s="82">
        <v>0</v>
      </c>
      <c r="S53" s="82">
        <v>0</v>
      </c>
      <c r="T53" s="111">
        <f t="shared" si="0"/>
        <v>943.4</v>
      </c>
      <c r="U53" s="89"/>
    </row>
    <row r="54" spans="1:21" s="15" customFormat="1">
      <c r="A54" s="193"/>
      <c r="B54" s="190"/>
      <c r="C54" s="24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193"/>
      <c r="B55" s="25" t="s">
        <v>313</v>
      </c>
      <c r="C55" s="24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193"/>
      <c r="B56" s="25" t="s">
        <v>366</v>
      </c>
      <c r="C56" s="24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197" t="s">
        <v>367</v>
      </c>
      <c r="B57" s="21" t="s">
        <v>368</v>
      </c>
      <c r="C57" s="24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 ht="24">
      <c r="A58" s="197"/>
      <c r="B58" s="59" t="s">
        <v>369</v>
      </c>
      <c r="C58" s="24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197"/>
      <c r="B59" s="194" t="s">
        <v>370</v>
      </c>
      <c r="C59" s="24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0</v>
      </c>
      <c r="U59" s="89"/>
    </row>
    <row r="60" spans="1:21" s="15" customFormat="1">
      <c r="A60" s="197"/>
      <c r="B60" s="196"/>
      <c r="C60" s="24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0</v>
      </c>
      <c r="U60" s="89"/>
    </row>
    <row r="61" spans="1:21" s="15" customFormat="1" ht="24">
      <c r="A61" s="197"/>
      <c r="B61" s="25" t="s">
        <v>371</v>
      </c>
      <c r="C61" s="24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0</v>
      </c>
      <c r="U61" s="89"/>
    </row>
    <row r="62" spans="1:21" s="15" customFormat="1" ht="24">
      <c r="A62" s="197"/>
      <c r="B62" s="21" t="s">
        <v>372</v>
      </c>
      <c r="C62" s="24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198" t="s">
        <v>373</v>
      </c>
      <c r="B63" s="27" t="s">
        <v>374</v>
      </c>
      <c r="C63" s="24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960.78</v>
      </c>
      <c r="L63" s="82">
        <v>156.9</v>
      </c>
      <c r="M63" s="82">
        <v>0</v>
      </c>
      <c r="N63" s="82">
        <v>0</v>
      </c>
      <c r="O63" s="82">
        <v>0</v>
      </c>
      <c r="P63" s="82">
        <v>0</v>
      </c>
      <c r="Q63" s="82">
        <v>197.41</v>
      </c>
      <c r="R63" s="82">
        <v>0</v>
      </c>
      <c r="S63" s="82">
        <v>1513.31</v>
      </c>
      <c r="T63" s="111">
        <f t="shared" si="0"/>
        <v>2828.4</v>
      </c>
      <c r="U63" s="89"/>
    </row>
    <row r="64" spans="1:21" s="15" customFormat="1">
      <c r="A64" s="198"/>
      <c r="B64" s="27" t="s">
        <v>375</v>
      </c>
      <c r="C64" s="24" t="s">
        <v>75</v>
      </c>
      <c r="D64" s="82"/>
      <c r="E64" s="82"/>
      <c r="F64" s="82"/>
      <c r="G64" s="82"/>
      <c r="H64" s="82">
        <v>5517.99</v>
      </c>
      <c r="I64" s="82">
        <v>2985.8</v>
      </c>
      <c r="J64" s="82">
        <v>6531.05</v>
      </c>
      <c r="K64" s="82">
        <v>5266.78</v>
      </c>
      <c r="L64" s="82">
        <v>6381.9</v>
      </c>
      <c r="M64" s="82">
        <v>5871.36</v>
      </c>
      <c r="N64" s="82">
        <v>8076.76</v>
      </c>
      <c r="O64" s="82">
        <v>5980.71</v>
      </c>
      <c r="P64" s="82">
        <v>7555.11</v>
      </c>
      <c r="Q64" s="82">
        <v>5870.72</v>
      </c>
      <c r="R64" s="82">
        <v>5541.86</v>
      </c>
      <c r="S64" s="82">
        <v>5269.45</v>
      </c>
      <c r="T64" s="111">
        <f t="shared" si="0"/>
        <v>70849.489999999991</v>
      </c>
      <c r="U64" s="89"/>
    </row>
    <row r="65" spans="1:21" s="15" customFormat="1">
      <c r="A65" s="198"/>
      <c r="B65" s="27" t="s">
        <v>376</v>
      </c>
      <c r="C65" s="24" t="s">
        <v>76</v>
      </c>
      <c r="D65" s="82"/>
      <c r="E65" s="82"/>
      <c r="F65" s="82"/>
      <c r="G65" s="82"/>
      <c r="H65" s="82">
        <v>60291.33</v>
      </c>
      <c r="I65" s="82">
        <v>16832.599999999999</v>
      </c>
      <c r="J65" s="82">
        <v>42404.03</v>
      </c>
      <c r="K65" s="82">
        <v>42014.16</v>
      </c>
      <c r="L65" s="82">
        <v>64668.82</v>
      </c>
      <c r="M65" s="82">
        <v>47636.21</v>
      </c>
      <c r="N65" s="82">
        <v>31985.63</v>
      </c>
      <c r="O65" s="82">
        <v>44168.5</v>
      </c>
      <c r="P65" s="82">
        <v>38624.629999999997</v>
      </c>
      <c r="Q65" s="82">
        <v>34186.879999999997</v>
      </c>
      <c r="R65" s="82">
        <v>36748.42</v>
      </c>
      <c r="S65" s="82">
        <v>22609.85</v>
      </c>
      <c r="T65" s="111">
        <f t="shared" si="0"/>
        <v>482171.06</v>
      </c>
      <c r="U65" s="89"/>
    </row>
    <row r="66" spans="1:21" s="15" customFormat="1" ht="24">
      <c r="A66" s="198"/>
      <c r="B66" s="27" t="s">
        <v>377</v>
      </c>
      <c r="C66" s="24" t="s">
        <v>78</v>
      </c>
      <c r="D66" s="82"/>
      <c r="E66" s="82"/>
      <c r="F66" s="82"/>
      <c r="G66" s="82"/>
      <c r="H66" s="82">
        <v>39487.19</v>
      </c>
      <c r="I66" s="82">
        <v>0</v>
      </c>
      <c r="J66" s="82">
        <v>0</v>
      </c>
      <c r="K66" s="82">
        <v>36196.58</v>
      </c>
      <c r="L66" s="82">
        <v>36196.58</v>
      </c>
      <c r="M66" s="82">
        <v>0</v>
      </c>
      <c r="N66" s="82">
        <v>0</v>
      </c>
      <c r="O66" s="82">
        <v>41155.17</v>
      </c>
      <c r="P66" s="82">
        <v>41155.17</v>
      </c>
      <c r="Q66" s="82">
        <v>0</v>
      </c>
      <c r="R66" s="82">
        <v>0</v>
      </c>
      <c r="S66" s="82">
        <v>39525.85</v>
      </c>
      <c r="T66" s="111">
        <f t="shared" si="0"/>
        <v>233716.54</v>
      </c>
      <c r="U66" s="89"/>
    </row>
    <row r="67" spans="1:21" s="15" customFormat="1">
      <c r="A67" s="198"/>
      <c r="B67" s="27" t="s">
        <v>378</v>
      </c>
      <c r="C67" s="24" t="s">
        <v>79</v>
      </c>
      <c r="D67" s="82"/>
      <c r="E67" s="82"/>
      <c r="F67" s="82"/>
      <c r="G67" s="82"/>
      <c r="H67" s="82">
        <v>5866.04</v>
      </c>
      <c r="I67" s="82">
        <v>2190.56</v>
      </c>
      <c r="J67" s="82">
        <v>5312.57</v>
      </c>
      <c r="K67" s="82">
        <v>6015.08</v>
      </c>
      <c r="L67" s="82">
        <v>5148.29</v>
      </c>
      <c r="M67" s="82">
        <v>4887.75</v>
      </c>
      <c r="N67" s="82">
        <v>3700.88</v>
      </c>
      <c r="O67" s="82">
        <v>2969.84</v>
      </c>
      <c r="P67" s="82">
        <v>5367.79</v>
      </c>
      <c r="Q67" s="82">
        <v>5364.95</v>
      </c>
      <c r="R67" s="82">
        <v>4797.82</v>
      </c>
      <c r="S67" s="82">
        <v>5923.75</v>
      </c>
      <c r="T67" s="111">
        <f t="shared" si="0"/>
        <v>57545.319999999992</v>
      </c>
      <c r="U67" s="89"/>
    </row>
    <row r="68" spans="1:21" s="15" customFormat="1">
      <c r="A68" s="198"/>
      <c r="B68" s="194" t="s">
        <v>379</v>
      </c>
      <c r="C68" s="24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1">
        <f t="shared" si="0"/>
        <v>0</v>
      </c>
      <c r="U68" s="89"/>
    </row>
    <row r="69" spans="1:21" s="15" customFormat="1">
      <c r="A69" s="198"/>
      <c r="B69" s="196"/>
      <c r="C69" s="24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1">
        <f t="shared" si="0"/>
        <v>0</v>
      </c>
      <c r="U69" s="89"/>
    </row>
    <row r="70" spans="1:21" s="15" customFormat="1">
      <c r="A70" s="198"/>
      <c r="B70" s="59" t="s">
        <v>380</v>
      </c>
      <c r="C70" s="23" t="s">
        <v>84</v>
      </c>
      <c r="D70" s="82"/>
      <c r="E70" s="82"/>
      <c r="F70" s="82"/>
      <c r="G70" s="82"/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126</v>
      </c>
      <c r="T70" s="111">
        <f t="shared" si="0"/>
        <v>126</v>
      </c>
      <c r="U70" s="89"/>
    </row>
    <row r="71" spans="1:21" s="15" customFormat="1" ht="24">
      <c r="A71" s="198"/>
      <c r="B71" s="25" t="s">
        <v>381</v>
      </c>
      <c r="C71" s="24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92" si="1">SUM(H71:S71)</f>
        <v>0</v>
      </c>
      <c r="U71" s="89"/>
    </row>
    <row r="72" spans="1:21" s="15" customFormat="1" ht="24">
      <c r="A72" s="198"/>
      <c r="B72" s="25" t="s">
        <v>382</v>
      </c>
      <c r="C72" s="24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198"/>
      <c r="B73" s="194" t="s">
        <v>383</v>
      </c>
      <c r="C73" s="24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198"/>
      <c r="B74" s="196"/>
      <c r="C74" s="28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1">
        <f t="shared" si="1"/>
        <v>0</v>
      </c>
      <c r="U74" s="89"/>
    </row>
    <row r="75" spans="1:21" s="15" customFormat="1" ht="24">
      <c r="A75" s="198"/>
      <c r="B75" s="25" t="s">
        <v>384</v>
      </c>
      <c r="C75" s="24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199" t="s">
        <v>385</v>
      </c>
      <c r="B76" s="60" t="s">
        <v>386</v>
      </c>
      <c r="C76" s="23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199"/>
      <c r="B77" s="188" t="s">
        <v>387</v>
      </c>
      <c r="C77" s="24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199"/>
      <c r="B78" s="190"/>
      <c r="C78" s="28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199"/>
      <c r="B79" s="21" t="s">
        <v>388</v>
      </c>
      <c r="C79" s="24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1">
        <f t="shared" si="1"/>
        <v>0</v>
      </c>
      <c r="U79" s="89"/>
    </row>
    <row r="80" spans="1:21" s="15" customFormat="1" ht="14.25" customHeight="1">
      <c r="A80" s="187" t="s">
        <v>389</v>
      </c>
      <c r="B80" s="21" t="s">
        <v>390</v>
      </c>
      <c r="C80" s="24" t="s">
        <v>100</v>
      </c>
      <c r="D80" s="82"/>
      <c r="E80" s="82"/>
      <c r="F80" s="82"/>
      <c r="G80" s="82"/>
      <c r="H80" s="82">
        <v>1283.74</v>
      </c>
      <c r="I80" s="82">
        <v>1617.7</v>
      </c>
      <c r="J80" s="82">
        <v>1131.3900000000001</v>
      </c>
      <c r="K80" s="82">
        <v>2234.34</v>
      </c>
      <c r="L80" s="82">
        <v>2227.9699999999998</v>
      </c>
      <c r="M80" s="82">
        <v>2367.4899999999998</v>
      </c>
      <c r="N80" s="82">
        <v>1784.96</v>
      </c>
      <c r="O80" s="82">
        <v>1076.31</v>
      </c>
      <c r="P80" s="82">
        <v>2153.81</v>
      </c>
      <c r="Q80" s="82">
        <v>2421.14</v>
      </c>
      <c r="R80" s="82">
        <v>2316.81</v>
      </c>
      <c r="S80" s="82">
        <v>1915.3</v>
      </c>
      <c r="T80" s="111">
        <f t="shared" si="1"/>
        <v>22530.959999999999</v>
      </c>
      <c r="U80" s="89"/>
    </row>
    <row r="81" spans="1:29" s="15" customFormat="1" ht="17.25" customHeight="1">
      <c r="A81" s="187"/>
      <c r="B81" s="21" t="s">
        <v>391</v>
      </c>
      <c r="C81" s="20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6603.77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6603.77</v>
      </c>
      <c r="U81" s="89"/>
    </row>
    <row r="82" spans="1:29" s="15" customFormat="1" ht="17.25" customHeight="1">
      <c r="A82" s="187"/>
      <c r="B82" s="188" t="s">
        <v>392</v>
      </c>
      <c r="C82" s="20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187"/>
      <c r="B83" s="189"/>
      <c r="C83" s="20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187"/>
      <c r="B84" s="190"/>
      <c r="C84" s="20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187"/>
      <c r="B85" s="21" t="s">
        <v>393</v>
      </c>
      <c r="C85" s="24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182" t="s">
        <v>394</v>
      </c>
      <c r="B86" s="21" t="s">
        <v>395</v>
      </c>
      <c r="C86" s="24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182"/>
      <c r="B87" s="21" t="s">
        <v>396</v>
      </c>
      <c r="C87" s="24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182"/>
      <c r="B88" s="21" t="s">
        <v>397</v>
      </c>
      <c r="C88" s="24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182"/>
      <c r="B89" s="60" t="s">
        <v>398</v>
      </c>
      <c r="C89" s="23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183" t="s">
        <v>272</v>
      </c>
      <c r="B90" s="60" t="s">
        <v>399</v>
      </c>
      <c r="C90" s="23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184"/>
      <c r="B91" s="61" t="s">
        <v>400</v>
      </c>
      <c r="C91" s="30" t="s">
        <v>400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185"/>
      <c r="B92" s="21" t="s">
        <v>401</v>
      </c>
      <c r="C92" s="24" t="s">
        <v>16</v>
      </c>
      <c r="D92" s="82"/>
      <c r="E92" s="82"/>
      <c r="F92" s="82"/>
      <c r="G92" s="82"/>
      <c r="H92" s="82">
        <v>4947.26</v>
      </c>
      <c r="I92" s="82">
        <v>4947.25</v>
      </c>
      <c r="J92" s="82">
        <v>4947.26</v>
      </c>
      <c r="K92" s="82">
        <v>4947.25</v>
      </c>
      <c r="L92" s="82">
        <v>4947.26</v>
      </c>
      <c r="M92" s="82">
        <v>4947.25</v>
      </c>
      <c r="N92" s="82">
        <v>4947.26</v>
      </c>
      <c r="O92" s="82">
        <v>1972.25</v>
      </c>
      <c r="P92" s="82">
        <v>60877.98</v>
      </c>
      <c r="Q92" s="82">
        <v>1972.25</v>
      </c>
      <c r="R92" s="82">
        <v>9848.57</v>
      </c>
      <c r="S92" s="82">
        <v>1972.25</v>
      </c>
      <c r="T92" s="111">
        <f t="shared" si="1"/>
        <v>111274.09</v>
      </c>
      <c r="U92" s="89"/>
    </row>
    <row r="93" spans="1:29" s="31" customFormat="1" ht="15" customHeight="1">
      <c r="A93" s="186" t="s">
        <v>402</v>
      </c>
      <c r="B93" s="186"/>
      <c r="C93" s="186"/>
      <c r="D93" s="90"/>
      <c r="E93" s="90"/>
      <c r="F93" s="90"/>
      <c r="G93" s="90"/>
      <c r="H93" s="111">
        <f>SUM(H6:H92)</f>
        <v>743023.64999999991</v>
      </c>
      <c r="I93" s="111">
        <f t="shared" ref="I93:S93" si="2">SUM(I6:I92)</f>
        <v>190524.08000000002</v>
      </c>
      <c r="J93" s="111">
        <f t="shared" si="2"/>
        <v>405020.22999999992</v>
      </c>
      <c r="K93" s="111">
        <f t="shared" si="2"/>
        <v>577869.71</v>
      </c>
      <c r="L93" s="111">
        <f t="shared" si="2"/>
        <v>574546.12</v>
      </c>
      <c r="M93" s="111">
        <f t="shared" si="2"/>
        <v>561335.49</v>
      </c>
      <c r="N93" s="111">
        <f t="shared" si="2"/>
        <v>367655.59000000008</v>
      </c>
      <c r="O93" s="111">
        <f t="shared" si="2"/>
        <v>441468.31000000006</v>
      </c>
      <c r="P93" s="111">
        <f t="shared" si="2"/>
        <v>455419.62999999995</v>
      </c>
      <c r="Q93" s="111">
        <f t="shared" si="2"/>
        <v>416523.58999999997</v>
      </c>
      <c r="R93" s="111">
        <f t="shared" si="2"/>
        <v>401755.49</v>
      </c>
      <c r="S93" s="111">
        <f t="shared" si="2"/>
        <v>473490.77999999985</v>
      </c>
      <c r="T93" s="125">
        <f>SUM(H93:S93)</f>
        <v>5608632.6700000009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81" t="s">
        <v>403</v>
      </c>
      <c r="B94" s="181"/>
      <c r="C94" s="181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81" t="s">
        <v>404</v>
      </c>
      <c r="B95" s="181"/>
      <c r="C95" s="181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81" t="s">
        <v>405</v>
      </c>
      <c r="B96" s="181"/>
      <c r="C96" s="181"/>
      <c r="D96" s="82"/>
      <c r="E96" s="82"/>
      <c r="F96" s="82"/>
      <c r="G96" s="82"/>
      <c r="H96" s="116">
        <v>743023.65</v>
      </c>
      <c r="I96" s="116">
        <v>190524.08</v>
      </c>
      <c r="J96" s="116">
        <v>405020.23</v>
      </c>
      <c r="K96" s="116">
        <v>577869.71</v>
      </c>
      <c r="L96" s="116">
        <v>574546.12</v>
      </c>
      <c r="M96" s="116">
        <v>561335.49</v>
      </c>
      <c r="N96" s="116">
        <v>367655.59</v>
      </c>
      <c r="O96" s="116">
        <v>441468.31</v>
      </c>
      <c r="P96" s="116">
        <v>455419.62999999995</v>
      </c>
      <c r="Q96" s="116">
        <v>416523.59</v>
      </c>
      <c r="R96" s="116">
        <v>401755.49</v>
      </c>
      <c r="S96" s="116">
        <v>473490.78</v>
      </c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81" t="s">
        <v>239</v>
      </c>
      <c r="B97" s="181"/>
      <c r="C97" s="181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1"/>
      <c r="U97" s="83"/>
    </row>
    <row r="98" spans="1:21" s="31" customFormat="1">
      <c r="A98" s="71"/>
      <c r="B98" s="71"/>
      <c r="E98" s="71"/>
      <c r="G98" s="71"/>
      <c r="H98" s="91">
        <f>H93-SUM(H94:H97)</f>
        <v>0</v>
      </c>
      <c r="I98" s="91">
        <f t="shared" ref="I98:S98" si="3">I93-SUM(I94:I97)</f>
        <v>0</v>
      </c>
      <c r="J98" s="91">
        <f t="shared" si="3"/>
        <v>0</v>
      </c>
      <c r="K98" s="91">
        <f t="shared" si="3"/>
        <v>0</v>
      </c>
      <c r="L98" s="91">
        <f t="shared" si="3"/>
        <v>0</v>
      </c>
      <c r="M98" s="91">
        <f t="shared" si="3"/>
        <v>0</v>
      </c>
      <c r="N98" s="91">
        <f t="shared" si="3"/>
        <v>0</v>
      </c>
      <c r="O98" s="91">
        <f t="shared" si="3"/>
        <v>0</v>
      </c>
      <c r="P98" s="91">
        <f t="shared" si="3"/>
        <v>0</v>
      </c>
      <c r="Q98" s="91">
        <f t="shared" si="3"/>
        <v>0</v>
      </c>
      <c r="R98" s="91">
        <f t="shared" si="3"/>
        <v>0</v>
      </c>
      <c r="S98" s="91">
        <f t="shared" si="3"/>
        <v>0</v>
      </c>
    </row>
    <row r="99" spans="1:21">
      <c r="G99" s="33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83FC79E5-2621-4A43-B3FB-A097A1388D8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2BEAD394-976D-4730-A0A0-6B9EA477FA68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948553E-BE76-402B-BAA8-3966B343194D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F490C797-EFD5-4E75-944C-CCCAD3866D0C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E9E4B59B-7C94-4F13-A87E-91DFE81D681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</mergeCells>
  <phoneticPr fontId="11" type="noConversion"/>
  <conditionalFormatting sqref="U34:XFD34 A34:C34">
    <cfRule type="cellIs" dxfId="29" priority="1" stopIfTrue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G14" sqref="G1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5" style="55" customWidth="1"/>
    <col min="5" max="6" width="9.625" style="55" customWidth="1"/>
    <col min="7" max="7" width="10.75" style="55" customWidth="1"/>
    <col min="8" max="9" width="11.5" style="7" customWidth="1"/>
    <col min="10" max="10" width="9.75" style="55" customWidth="1"/>
    <col min="11" max="11" width="8.25" style="55" customWidth="1"/>
    <col min="12" max="12" width="9.75" style="55" customWidth="1"/>
    <col min="13" max="13" width="11.625" style="55" customWidth="1"/>
    <col min="14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40" t="s">
        <v>134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</row>
    <row r="2" spans="1:18" s="58" customFormat="1" ht="18" customHeight="1">
      <c r="A2" s="3" t="str">
        <f>"编制单位："&amp;封面!A8</f>
        <v>编制单位：九江天赐高新材料有限公司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205" t="s">
        <v>143</v>
      </c>
      <c r="B4" s="205" t="s">
        <v>144</v>
      </c>
      <c r="C4" s="206" t="s">
        <v>145</v>
      </c>
      <c r="D4" s="207" t="s">
        <v>146</v>
      </c>
      <c r="E4" s="209" t="s">
        <v>147</v>
      </c>
      <c r="F4" s="210"/>
      <c r="G4" s="210"/>
      <c r="H4" s="210"/>
      <c r="I4" s="211"/>
      <c r="J4" s="212" t="s">
        <v>0</v>
      </c>
      <c r="K4" s="213"/>
      <c r="L4" s="213"/>
      <c r="M4" s="213"/>
      <c r="N4" s="214"/>
      <c r="O4" s="6" t="s">
        <v>148</v>
      </c>
      <c r="P4" s="7"/>
      <c r="Q4" s="7"/>
      <c r="R4" s="7"/>
    </row>
    <row r="5" spans="1:18" s="15" customFormat="1">
      <c r="A5" s="205"/>
      <c r="B5" s="205"/>
      <c r="C5" s="206"/>
      <c r="D5" s="208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8" t="s">
        <v>4</v>
      </c>
      <c r="B6" s="231" t="s">
        <v>150</v>
      </c>
      <c r="C6" s="45" t="s">
        <v>428</v>
      </c>
      <c r="D6" s="112">
        <f>'2019预算管理费用'!T6</f>
        <v>0</v>
      </c>
      <c r="E6" s="112">
        <f ca="1">OFFSET('2018管理费用'!$H6,0,MONTH(封面!$G$13)-1,)</f>
        <v>134316.5</v>
      </c>
      <c r="F6" s="110">
        <f ca="1">OFFSET('2019预算管理费用'!$H6,0,MONTH(封面!$G$13)-1,)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SUM(OFFSET('2018管理费用'!$H6,0,0,1,MONTH(封面!$G$13)))</f>
        <v>517521.91</v>
      </c>
      <c r="K6" s="112">
        <f ca="1">SUM(OFFSET('2019预算管理费用'!$H6,0,0,1,MONTH(封面!$G$13)))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37" t="e">
        <f>IF(#REF!="","",#REF!)</f>
        <v>#REF!</v>
      </c>
      <c r="P6" s="69"/>
      <c r="Q6" s="69"/>
      <c r="R6" s="69"/>
    </row>
    <row r="7" spans="1:18" s="15" customFormat="1" ht="17.25" customHeight="1">
      <c r="A7" s="238"/>
      <c r="B7" s="231"/>
      <c r="C7" s="45" t="s">
        <v>429</v>
      </c>
      <c r="D7" s="112">
        <f>'2019预算管理费用'!T7</f>
        <v>0</v>
      </c>
      <c r="E7" s="112">
        <f ca="1">OFFSET('2018管理费用'!$H7,0,MONTH(封面!$G$13)-1,)</f>
        <v>20796.830000000002</v>
      </c>
      <c r="F7" s="110">
        <f ca="1">OFFSET('2019预算管理费用'!$H7,0,MONTH(封面!$G$13)-1,)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SUM(OFFSET('2018管理费用'!$H7,0,0,1,MONTH(封面!$G$13)))</f>
        <v>144855.10999999999</v>
      </c>
      <c r="K7" s="112">
        <f ca="1">SUM(OFFSET('2019预算管理费用'!$H7,0,0,1,MONTH(封面!$G$13)))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37" t="e">
        <f>IF(#REF!="","",#REF!)</f>
        <v>#REF!</v>
      </c>
      <c r="P7" s="69"/>
      <c r="Q7" s="69"/>
      <c r="R7" s="69"/>
    </row>
    <row r="8" spans="1:18" s="15" customFormat="1" ht="17.25" customHeight="1">
      <c r="A8" s="238"/>
      <c r="B8" s="46" t="s">
        <v>151</v>
      </c>
      <c r="C8" s="45" t="s">
        <v>5</v>
      </c>
      <c r="D8" s="112">
        <f>'2019预算管理费用'!T8</f>
        <v>0</v>
      </c>
      <c r="E8" s="112">
        <f ca="1">OFFSET('2018管理费用'!$H8,0,MONTH(封面!$G$13)-1,)</f>
        <v>5374.29</v>
      </c>
      <c r="F8" s="110">
        <f ca="1">OFFSET('2019预算管理费用'!$H8,0,MONTH(封面!$G$13)-1,)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SUM(OFFSET('2018管理费用'!$H8,0,0,1,MONTH(封面!$G$13)))</f>
        <v>16107.870000000003</v>
      </c>
      <c r="K8" s="112">
        <f ca="1">SUM(OFFSET('2019预算管理费用'!$H8,0,0,1,MONTH(封面!$G$13)))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37" t="e">
        <f>IF(#REF!="","",#REF!)</f>
        <v>#REF!</v>
      </c>
      <c r="P8" s="69"/>
      <c r="Q8" s="69"/>
      <c r="R8" s="69"/>
    </row>
    <row r="9" spans="1:18" s="15" customFormat="1" ht="17.25" customHeight="1">
      <c r="A9" s="238"/>
      <c r="B9" s="46" t="s">
        <v>6</v>
      </c>
      <c r="C9" s="45" t="s">
        <v>7</v>
      </c>
      <c r="D9" s="112">
        <f>'2019预算管理费用'!T9</f>
        <v>0</v>
      </c>
      <c r="E9" s="112">
        <f ca="1">OFFSET('2018管理费用'!$H9,0,MONTH(封面!$G$13)-1,)</f>
        <v>0</v>
      </c>
      <c r="F9" s="110">
        <f ca="1">OFFSET('2019预算管理费用'!$H9,0,MONTH(封面!$G$13)-1,)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SUM(OFFSET('2018管理费用'!$H9,0,0,1,MONTH(封面!$G$13)))</f>
        <v>0</v>
      </c>
      <c r="K9" s="112">
        <f ca="1">SUM(OFFSET('2019预算管理费用'!$H9,0,0,1,MONTH(封面!$G$13)))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37" t="e">
        <f>IF(#REF!="","",#REF!)</f>
        <v>#REF!</v>
      </c>
      <c r="P9" s="69"/>
      <c r="Q9" s="69"/>
      <c r="R9" s="69"/>
    </row>
    <row r="10" spans="1:18" s="15" customFormat="1" ht="17.25" customHeight="1">
      <c r="A10" s="238"/>
      <c r="B10" s="231" t="s">
        <v>152</v>
      </c>
      <c r="C10" s="45" t="s">
        <v>8</v>
      </c>
      <c r="D10" s="112">
        <f>'2019预算管理费用'!T10</f>
        <v>0</v>
      </c>
      <c r="E10" s="112">
        <f ca="1">OFFSET('2018管理费用'!$H10,0,MONTH(封面!$G$13)-1,)</f>
        <v>53950.6</v>
      </c>
      <c r="F10" s="110">
        <f ca="1">OFFSET('2019预算管理费用'!$H10,0,MONTH(封面!$G$13)-1,)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SUM(OFFSET('2018管理费用'!$H10,0,0,1,MONTH(封面!$G$13)))</f>
        <v>53950.6</v>
      </c>
      <c r="K10" s="112">
        <f ca="1">SUM(OFFSET('2019预算管理费用'!$H10,0,0,1,MONTH(封面!$G$13)))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37" t="e">
        <f>IF(#REF!="","",#REF!)</f>
        <v>#REF!</v>
      </c>
      <c r="P10" s="69"/>
      <c r="Q10" s="69"/>
      <c r="R10" s="69"/>
    </row>
    <row r="11" spans="1:18" s="15" customFormat="1" ht="17.25" customHeight="1">
      <c r="A11" s="238"/>
      <c r="B11" s="231"/>
      <c r="C11" s="45" t="s">
        <v>9</v>
      </c>
      <c r="D11" s="112">
        <f>'2019预算管理费用'!T11</f>
        <v>0</v>
      </c>
      <c r="E11" s="112">
        <f ca="1">OFFSET('2018管理费用'!$H11,0,MONTH(封面!$G$13)-1,)</f>
        <v>0</v>
      </c>
      <c r="F11" s="110">
        <f ca="1">OFFSET('2019预算管理费用'!$H11,0,MONTH(封面!$G$13)-1,)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SUM(OFFSET('2018管理费用'!$H11,0,0,1,MONTH(封面!$G$13)))</f>
        <v>131486.57</v>
      </c>
      <c r="K11" s="112">
        <f ca="1">SUM(OFFSET('2019预算管理费用'!$H11,0,0,1,MONTH(封面!$G$13)))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37" t="e">
        <f>IF(#REF!="","",#REF!)</f>
        <v>#REF!</v>
      </c>
      <c r="P11" s="69"/>
      <c r="Q11" s="69"/>
      <c r="R11" s="69"/>
    </row>
    <row r="12" spans="1:18" s="15" customFormat="1" ht="17.25" customHeight="1">
      <c r="A12" s="238"/>
      <c r="B12" s="231"/>
      <c r="C12" s="45" t="s">
        <v>10</v>
      </c>
      <c r="D12" s="112">
        <f>'2019预算管理费用'!T12</f>
        <v>0</v>
      </c>
      <c r="E12" s="112">
        <f ca="1">OFFSET('2018管理费用'!$H12,0,MONTH(封面!$G$13)-1,)</f>
        <v>0</v>
      </c>
      <c r="F12" s="110">
        <f ca="1">OFFSET('2019预算管理费用'!$H12,0,MONTH(封面!$G$13)-1,)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SUM(OFFSET('2018管理费用'!$H12,0,0,1,MONTH(封面!$G$13)))</f>
        <v>0</v>
      </c>
      <c r="K12" s="112">
        <f ca="1">SUM(OFFSET('2019预算管理费用'!$H12,0,0,1,MONTH(封面!$G$13)))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37" t="e">
        <f>IF(#REF!="","",#REF!)</f>
        <v>#REF!</v>
      </c>
      <c r="P12" s="69"/>
      <c r="Q12" s="69"/>
      <c r="R12" s="69"/>
    </row>
    <row r="13" spans="1:18" s="15" customFormat="1" ht="17.25" customHeight="1">
      <c r="A13" s="238"/>
      <c r="B13" s="231"/>
      <c r="C13" s="45" t="s">
        <v>11</v>
      </c>
      <c r="D13" s="112">
        <f>'2019预算管理费用'!T13</f>
        <v>0</v>
      </c>
      <c r="E13" s="112">
        <f ca="1">OFFSET('2018管理费用'!$H13,0,MONTH(封面!$G$13)-1,)</f>
        <v>0</v>
      </c>
      <c r="F13" s="110">
        <f ca="1">OFFSET('2019预算管理费用'!$H13,0,MONTH(封面!$G$13)-1,)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SUM(OFFSET('2018管理费用'!$H13,0,0,1,MONTH(封面!$G$13)))</f>
        <v>0</v>
      </c>
      <c r="K13" s="112">
        <f ca="1">SUM(OFFSET('2019预算管理费用'!$H13,0,0,1,MONTH(封面!$G$13)))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37" t="e">
        <f>IF(#REF!="","",#REF!)</f>
        <v>#REF!</v>
      </c>
      <c r="P13" s="69"/>
      <c r="Q13" s="69"/>
      <c r="R13" s="69"/>
    </row>
    <row r="14" spans="1:18" s="15" customFormat="1" ht="17.25" customHeight="1">
      <c r="A14" s="238"/>
      <c r="B14" s="231"/>
      <c r="C14" s="45" t="s">
        <v>12</v>
      </c>
      <c r="D14" s="112">
        <f>'2019预算管理费用'!T14</f>
        <v>0</v>
      </c>
      <c r="E14" s="112">
        <f ca="1">OFFSET('2018管理费用'!$H14,0,MONTH(封面!$G$13)-1,)</f>
        <v>0</v>
      </c>
      <c r="F14" s="110">
        <f ca="1">OFFSET('2019预算管理费用'!$H14,0,MONTH(封面!$G$13)-1,)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SUM(OFFSET('2018管理费用'!$H14,0,0,1,MONTH(封面!$G$13)))</f>
        <v>0</v>
      </c>
      <c r="K14" s="112">
        <f ca="1">SUM(OFFSET('2019预算管理费用'!$H14,0,0,1,MONTH(封面!$G$13)))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37" t="e">
        <f>IF(#REF!="","",#REF!)</f>
        <v>#REF!</v>
      </c>
      <c r="P14" s="69"/>
      <c r="Q14" s="69"/>
      <c r="R14" s="69"/>
    </row>
    <row r="15" spans="1:18" s="15" customFormat="1" ht="17.25" customHeight="1">
      <c r="A15" s="238"/>
      <c r="B15" s="231"/>
      <c r="C15" s="45" t="s">
        <v>13</v>
      </c>
      <c r="D15" s="112">
        <f>'2019预算管理费用'!T15</f>
        <v>0</v>
      </c>
      <c r="E15" s="112">
        <f ca="1">OFFSET('2018管理费用'!$H15,0,MONTH(封面!$G$13)-1,)</f>
        <v>0</v>
      </c>
      <c r="F15" s="110">
        <f ca="1">OFFSET('2019预算管理费用'!$H15,0,MONTH(封面!$G$13)-1,)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SUM(OFFSET('2018管理费用'!$H15,0,0,1,MONTH(封面!$G$13)))</f>
        <v>0</v>
      </c>
      <c r="K15" s="112">
        <f ca="1">SUM(OFFSET('2019预算管理费用'!$H15,0,0,1,MONTH(封面!$G$13)))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37" t="e">
        <f>IF(#REF!="","",#REF!)</f>
        <v>#REF!</v>
      </c>
      <c r="P15" s="69"/>
      <c r="Q15" s="69"/>
      <c r="R15" s="69"/>
    </row>
    <row r="16" spans="1:18" s="15" customFormat="1" ht="17.25" customHeight="1">
      <c r="A16" s="238"/>
      <c r="B16" s="231"/>
      <c r="C16" s="45" t="s">
        <v>14</v>
      </c>
      <c r="D16" s="112">
        <f>'2019预算管理费用'!T16</f>
        <v>0</v>
      </c>
      <c r="E16" s="112">
        <f ca="1">OFFSET('2018管理费用'!$H16,0,MONTH(封面!$G$13)-1,)</f>
        <v>41729.01</v>
      </c>
      <c r="F16" s="110">
        <f ca="1">OFFSET('2019预算管理费用'!$H16,0,MONTH(封面!$G$13)-1,)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SUM(OFFSET('2018管理费用'!$H16,0,0,1,MONTH(封面!$G$13)))</f>
        <v>40473.01</v>
      </c>
      <c r="K16" s="112">
        <f ca="1">SUM(OFFSET('2019预算管理费用'!$H16,0,0,1,MONTH(封面!$G$13)))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37" t="e">
        <f>IF(#REF!="","",#REF!)</f>
        <v>#REF!</v>
      </c>
      <c r="P16" s="69"/>
      <c r="Q16" s="69"/>
      <c r="R16" s="69"/>
    </row>
    <row r="17" spans="1:18" s="15" customFormat="1" ht="17.25" customHeight="1">
      <c r="A17" s="238"/>
      <c r="B17" s="231"/>
      <c r="C17" s="45" t="s">
        <v>15</v>
      </c>
      <c r="D17" s="112">
        <f>'2019预算管理费用'!T17</f>
        <v>0</v>
      </c>
      <c r="E17" s="112">
        <f ca="1">OFFSET('2018管理费用'!$H17,0,MONTH(封面!$G$13)-1,)</f>
        <v>0</v>
      </c>
      <c r="F17" s="110">
        <f ca="1">OFFSET('2019预算管理费用'!$H17,0,MONTH(封面!$G$13)-1,)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SUM(OFFSET('2018管理费用'!$H17,0,0,1,MONTH(封面!$G$13)))</f>
        <v>0</v>
      </c>
      <c r="K17" s="112">
        <f ca="1">SUM(OFFSET('2019预算管理费用'!$H17,0,0,1,MONTH(封面!$G$13)))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37" t="e">
        <f>IF(#REF!="","",#REF!)</f>
        <v>#REF!</v>
      </c>
      <c r="P17" s="69"/>
      <c r="Q17" s="69"/>
      <c r="R17" s="69"/>
    </row>
    <row r="18" spans="1:18" s="15" customFormat="1" ht="17.25" customHeight="1">
      <c r="A18" s="238"/>
      <c r="B18" s="231"/>
      <c r="C18" s="45" t="s">
        <v>430</v>
      </c>
      <c r="D18" s="112">
        <f>'2019预算管理费用'!T18</f>
        <v>0</v>
      </c>
      <c r="E18" s="112">
        <f ca="1">OFFSET('2018管理费用'!$H18,0,MONTH(封面!$G$13)-1,)</f>
        <v>2050</v>
      </c>
      <c r="F18" s="110">
        <f ca="1">OFFSET('2019预算管理费用'!$H18,0,MONTH(封面!$G$13)-1,)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SUM(OFFSET('2018管理费用'!$H18,0,0,1,MONTH(封面!$G$13)))</f>
        <v>2050</v>
      </c>
      <c r="K18" s="112">
        <f ca="1">SUM(OFFSET('2019预算管理费用'!$H18,0,0,1,MONTH(封面!$G$13)))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37" t="e">
        <f>IF(#REF!="","",#REF!)</f>
        <v>#REF!</v>
      </c>
      <c r="P18" s="69"/>
      <c r="Q18" s="69"/>
      <c r="R18" s="69"/>
    </row>
    <row r="19" spans="1:18" s="15" customFormat="1" ht="17.25" customHeight="1">
      <c r="A19" s="238"/>
      <c r="B19" s="46" t="s">
        <v>153</v>
      </c>
      <c r="C19" s="45" t="s">
        <v>17</v>
      </c>
      <c r="D19" s="112">
        <f>'2019预算管理费用'!T19</f>
        <v>0</v>
      </c>
      <c r="E19" s="112">
        <f ca="1">OFFSET('2018管理费用'!$H19,0,MONTH(封面!$G$13)-1,)</f>
        <v>20229</v>
      </c>
      <c r="F19" s="110">
        <f ca="1">OFFSET('2019预算管理费用'!$H19,0,MONTH(封面!$G$13)-1,)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SUM(OFFSET('2018管理费用'!$H19,0,0,1,MONTH(封面!$G$13)))</f>
        <v>81520</v>
      </c>
      <c r="K19" s="112">
        <f ca="1">SUM(OFFSET('2019预算管理费用'!$H19,0,0,1,MONTH(封面!$G$13)))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37" t="e">
        <f>IF(#REF!="","",#REF!)</f>
        <v>#REF!</v>
      </c>
      <c r="P19" s="69"/>
      <c r="Q19" s="69"/>
      <c r="R19" s="69"/>
    </row>
    <row r="20" spans="1:18" s="15" customFormat="1" ht="17.25" customHeight="1">
      <c r="A20" s="238"/>
      <c r="B20" s="46" t="s">
        <v>18</v>
      </c>
      <c r="C20" s="45" t="s">
        <v>19</v>
      </c>
      <c r="D20" s="112">
        <f>'2019预算管理费用'!T20</f>
        <v>0</v>
      </c>
      <c r="E20" s="112">
        <f ca="1">OFFSET('2018管理费用'!$H20,0,MONTH(封面!$G$13)-1,)</f>
        <v>0</v>
      </c>
      <c r="F20" s="110">
        <f ca="1">OFFSET('2019预算管理费用'!$H20,0,MONTH(封面!$G$13)-1,)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SUM(OFFSET('2018管理费用'!$H20,0,0,1,MONTH(封面!$G$13)))</f>
        <v>0</v>
      </c>
      <c r="K20" s="112">
        <f ca="1">SUM(OFFSET('2019预算管理费用'!$H20,0,0,1,MONTH(封面!$G$13)))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37" t="e">
        <f>IF(#REF!="","",#REF!)</f>
        <v>#REF!</v>
      </c>
      <c r="P20" s="69"/>
      <c r="Q20" s="69"/>
      <c r="R20" s="69"/>
    </row>
    <row r="21" spans="1:18" s="15" customFormat="1" ht="17.25" customHeight="1">
      <c r="A21" s="238"/>
      <c r="B21" s="46" t="s">
        <v>154</v>
      </c>
      <c r="C21" s="45" t="s">
        <v>20</v>
      </c>
      <c r="D21" s="112">
        <f>'2019预算管理费用'!T21</f>
        <v>0</v>
      </c>
      <c r="E21" s="112">
        <f ca="1">OFFSET('2018管理费用'!$H21,0,MONTH(封面!$G$13)-1,)</f>
        <v>0</v>
      </c>
      <c r="F21" s="110">
        <f ca="1">OFFSET('2019预算管理费用'!$H21,0,MONTH(封面!$G$13)-1,)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SUM(OFFSET('2018管理费用'!$H21,0,0,1,MONTH(封面!$G$13)))</f>
        <v>4530.1899999999996</v>
      </c>
      <c r="K21" s="112">
        <f ca="1">SUM(OFFSET('2019预算管理费用'!$H21,0,0,1,MONTH(封面!$G$13)))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37" t="e">
        <f>IF(#REF!="","",#REF!)</f>
        <v>#REF!</v>
      </c>
      <c r="P21" s="69"/>
      <c r="Q21" s="69"/>
      <c r="R21" s="69"/>
    </row>
    <row r="22" spans="1:18" s="15" customFormat="1" ht="17.25" customHeight="1">
      <c r="A22" s="238"/>
      <c r="B22" s="231" t="s">
        <v>21</v>
      </c>
      <c r="C22" s="45" t="s">
        <v>22</v>
      </c>
      <c r="D22" s="112">
        <f>'2019预算管理费用'!T22</f>
        <v>0</v>
      </c>
      <c r="E22" s="112">
        <f ca="1">OFFSET('2018管理费用'!$H22,0,MONTH(封面!$G$13)-1,)</f>
        <v>40897.78</v>
      </c>
      <c r="F22" s="110">
        <f ca="1">OFFSET('2019预算管理费用'!$H22,0,MONTH(封面!$G$13)-1,)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SUM(OFFSET('2018管理费用'!$H22,0,0,1,MONTH(封面!$G$13)))</f>
        <v>174686.12000000002</v>
      </c>
      <c r="K22" s="112">
        <f ca="1">SUM(OFFSET('2019预算管理费用'!$H22,0,0,1,MONTH(封面!$G$13)))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37" t="e">
        <f>IF(#REF!="","",#REF!)</f>
        <v>#REF!</v>
      </c>
      <c r="P22" s="69"/>
      <c r="Q22" s="69"/>
      <c r="R22" s="69"/>
    </row>
    <row r="23" spans="1:18" s="15" customFormat="1" ht="17.25" customHeight="1">
      <c r="A23" s="238"/>
      <c r="B23" s="231"/>
      <c r="C23" s="45" t="s">
        <v>23</v>
      </c>
      <c r="D23" s="112">
        <f>'2019预算管理费用'!T23</f>
        <v>0</v>
      </c>
      <c r="E23" s="112">
        <f ca="1">OFFSET('2018管理费用'!$H23,0,MONTH(封面!$G$13)-1,)</f>
        <v>1606.68</v>
      </c>
      <c r="F23" s="110">
        <f ca="1">OFFSET('2019预算管理费用'!$H23,0,MONTH(封面!$G$13)-1,)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SUM(OFFSET('2018管理费用'!$H23,0,0,1,MONTH(封面!$G$13)))</f>
        <v>6805.72</v>
      </c>
      <c r="K23" s="112">
        <f ca="1">SUM(OFFSET('2019预算管理费用'!$H23,0,0,1,MONTH(封面!$G$13)))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37" t="e">
        <f>IF(#REF!="","",#REF!)</f>
        <v>#REF!</v>
      </c>
      <c r="P23" s="69"/>
      <c r="Q23" s="69"/>
      <c r="R23" s="69"/>
    </row>
    <row r="24" spans="1:18" s="15" customFormat="1" ht="17.25" customHeight="1">
      <c r="A24" s="238"/>
      <c r="B24" s="231"/>
      <c r="C24" s="45" t="s">
        <v>24</v>
      </c>
      <c r="D24" s="112">
        <f>'2019预算管理费用'!T24</f>
        <v>0</v>
      </c>
      <c r="E24" s="112">
        <f ca="1">OFFSET('2018管理费用'!$H24,0,MONTH(封面!$G$13)-1,)</f>
        <v>1927.87</v>
      </c>
      <c r="F24" s="110">
        <f ca="1">OFFSET('2019预算管理费用'!$H24,0,MONTH(封面!$G$13)-1,)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SUM(OFFSET('2018管理费用'!$H24,0,0,1,MONTH(封面!$G$13)))</f>
        <v>8166.2300000000005</v>
      </c>
      <c r="K24" s="112">
        <f ca="1">SUM(OFFSET('2019预算管理费用'!$H24,0,0,1,MONTH(封面!$G$13)))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37" t="e">
        <f>IF(#REF!="","",#REF!)</f>
        <v>#REF!</v>
      </c>
      <c r="P24" s="69"/>
      <c r="Q24" s="69"/>
      <c r="R24" s="69"/>
    </row>
    <row r="25" spans="1:18" s="15" customFormat="1" ht="17.25" customHeight="1">
      <c r="A25" s="238"/>
      <c r="B25" s="231"/>
      <c r="C25" s="45" t="s">
        <v>25</v>
      </c>
      <c r="D25" s="112">
        <f>'2019预算管理费用'!T25</f>
        <v>0</v>
      </c>
      <c r="E25" s="112">
        <f ca="1">OFFSET('2018管理费用'!$H25,0,MONTH(封面!$G$13)-1,)</f>
        <v>31768.41</v>
      </c>
      <c r="F25" s="110">
        <f ca="1">OFFSET('2019预算管理费用'!$H25,0,MONTH(封面!$G$13)-1,)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SUM(OFFSET('2018管理费用'!$H25,0,0,1,MONTH(封面!$G$13)))</f>
        <v>136280.88999999998</v>
      </c>
      <c r="K25" s="112">
        <f ca="1">SUM(OFFSET('2019预算管理费用'!$H25,0,0,1,MONTH(封面!$G$13)))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37" t="e">
        <f>IF(#REF!="","",#REF!)</f>
        <v>#REF!</v>
      </c>
      <c r="P25" s="69"/>
      <c r="Q25" s="69"/>
      <c r="R25" s="69"/>
    </row>
    <row r="26" spans="1:18" s="15" customFormat="1" ht="17.25" customHeight="1">
      <c r="A26" s="238"/>
      <c r="B26" s="231"/>
      <c r="C26" s="45" t="s">
        <v>26</v>
      </c>
      <c r="D26" s="112">
        <f>'2019预算管理费用'!T26</f>
        <v>0</v>
      </c>
      <c r="E26" s="112">
        <f ca="1">OFFSET('2018管理费用'!$H26,0,MONTH(封面!$G$13)-1,)</f>
        <v>3295.79</v>
      </c>
      <c r="F26" s="110">
        <f ca="1">OFFSET('2019预算管理费用'!$H26,0,MONTH(封面!$G$13)-1,)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SUM(OFFSET('2018管理费用'!$H26,0,0,1,MONTH(封面!$G$13)))</f>
        <v>14129.91</v>
      </c>
      <c r="K26" s="112">
        <f ca="1">SUM(OFFSET('2019预算管理费用'!$H26,0,0,1,MONTH(封面!$G$13)))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37" t="e">
        <f>IF(#REF!="","",#REF!)</f>
        <v>#REF!</v>
      </c>
      <c r="P26" s="69"/>
      <c r="Q26" s="69"/>
      <c r="R26" s="69"/>
    </row>
    <row r="27" spans="1:18" s="15" customFormat="1" ht="17.25" customHeight="1">
      <c r="A27" s="238"/>
      <c r="B27" s="46" t="s">
        <v>27</v>
      </c>
      <c r="C27" s="45" t="s">
        <v>28</v>
      </c>
      <c r="D27" s="112">
        <f>'2019预算管理费用'!T27</f>
        <v>0</v>
      </c>
      <c r="E27" s="112">
        <f ca="1">OFFSET('2018管理费用'!$H27,0,MONTH(封面!$G$13)-1,)</f>
        <v>0</v>
      </c>
      <c r="F27" s="110">
        <f ca="1">OFFSET('2019预算管理费用'!$H27,0,MONTH(封面!$G$13)-1,)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SUM(OFFSET('2018管理费用'!$H27,0,0,1,MONTH(封面!$G$13)))</f>
        <v>0</v>
      </c>
      <c r="K27" s="112">
        <f ca="1">SUM(OFFSET('2019预算管理费用'!$H27,0,0,1,MONTH(封面!$G$13)))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37" t="e">
        <f>IF(#REF!="","",#REF!)</f>
        <v>#REF!</v>
      </c>
      <c r="P27" s="69"/>
      <c r="Q27" s="69"/>
      <c r="R27" s="69"/>
    </row>
    <row r="28" spans="1:18" s="15" customFormat="1" ht="17.25" customHeight="1">
      <c r="A28" s="239" t="s">
        <v>155</v>
      </c>
      <c r="B28" s="231" t="s">
        <v>29</v>
      </c>
      <c r="C28" s="45" t="s">
        <v>30</v>
      </c>
      <c r="D28" s="112">
        <f>'2019预算管理费用'!T28</f>
        <v>0</v>
      </c>
      <c r="E28" s="112">
        <f ca="1">OFFSET('2018管理费用'!$H28,0,MONTH(封面!$G$13)-1,)</f>
        <v>0</v>
      </c>
      <c r="F28" s="110">
        <f ca="1">OFFSET('2019预算管理费用'!$H28,0,MONTH(封面!$G$13)-1,)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SUM(OFFSET('2018管理费用'!$H28,0,0,1,MONTH(封面!$G$13)))</f>
        <v>0</v>
      </c>
      <c r="K28" s="112">
        <f ca="1">SUM(OFFSET('2019预算管理费用'!$H28,0,0,1,MONTH(封面!$G$13)))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37" t="e">
        <f>IF(#REF!="","",#REF!)</f>
        <v>#REF!</v>
      </c>
      <c r="P28" s="69"/>
      <c r="Q28" s="69"/>
      <c r="R28" s="69"/>
    </row>
    <row r="29" spans="1:18" s="15" customFormat="1" ht="17.25" customHeight="1">
      <c r="A29" s="239"/>
      <c r="B29" s="231"/>
      <c r="C29" s="45" t="s">
        <v>31</v>
      </c>
      <c r="D29" s="112">
        <f>'2019预算管理费用'!T29</f>
        <v>0</v>
      </c>
      <c r="E29" s="112">
        <f ca="1">OFFSET('2018管理费用'!$H29,0,MONTH(封面!$G$13)-1,)</f>
        <v>388.46</v>
      </c>
      <c r="F29" s="110">
        <f ca="1">OFFSET('2019预算管理费用'!$H29,0,MONTH(封面!$G$13)-1,)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SUM(OFFSET('2018管理费用'!$H29,0,0,1,MONTH(封面!$G$13)))</f>
        <v>-1057.56</v>
      </c>
      <c r="K29" s="112">
        <f ca="1">SUM(OFFSET('2019预算管理费用'!$H29,0,0,1,MONTH(封面!$G$13)))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37" t="e">
        <f>IF(#REF!="","",#REF!)</f>
        <v>#REF!</v>
      </c>
      <c r="P29" s="69"/>
      <c r="Q29" s="69"/>
      <c r="R29" s="69"/>
    </row>
    <row r="30" spans="1:18" s="15" customFormat="1" ht="17.25" customHeight="1">
      <c r="A30" s="239"/>
      <c r="B30" s="46" t="s">
        <v>32</v>
      </c>
      <c r="C30" s="45" t="s">
        <v>33</v>
      </c>
      <c r="D30" s="112">
        <f>'2019预算管理费用'!T30</f>
        <v>0</v>
      </c>
      <c r="E30" s="112">
        <f ca="1">OFFSET('2018管理费用'!$H30,0,MONTH(封面!$G$13)-1,)</f>
        <v>20092.310000000001</v>
      </c>
      <c r="F30" s="110">
        <f ca="1">OFFSET('2019预算管理费用'!$H30,0,MONTH(封面!$G$13)-1,)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SUM(OFFSET('2018管理费用'!$H30,0,0,1,MONTH(封面!$G$13)))</f>
        <v>24573.090000000004</v>
      </c>
      <c r="K30" s="112">
        <f ca="1">SUM(OFFSET('2019预算管理费用'!$H30,0,0,1,MONTH(封面!$G$13)))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37" t="e">
        <f>IF(#REF!="","",#REF!)</f>
        <v>#REF!</v>
      </c>
      <c r="P30" s="69"/>
      <c r="Q30" s="69"/>
      <c r="R30" s="69"/>
    </row>
    <row r="31" spans="1:18" s="15" customFormat="1" ht="17.25" customHeight="1">
      <c r="A31" s="239"/>
      <c r="B31" s="231" t="s">
        <v>156</v>
      </c>
      <c r="C31" s="45" t="s">
        <v>34</v>
      </c>
      <c r="D31" s="112">
        <f>'2019预算管理费用'!T31</f>
        <v>0</v>
      </c>
      <c r="E31" s="112">
        <f ca="1">OFFSET('2018管理费用'!$H31,0,MONTH(封面!$G$13)-1,)</f>
        <v>0</v>
      </c>
      <c r="F31" s="110">
        <f ca="1">OFFSET('2019预算管理费用'!$H31,0,MONTH(封面!$G$13)-1,)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SUM(OFFSET('2018管理费用'!$H31,0,0,1,MONTH(封面!$G$13)))</f>
        <v>0</v>
      </c>
      <c r="K31" s="112">
        <f ca="1">SUM(OFFSET('2019预算管理费用'!$H31,0,0,1,MONTH(封面!$G$13)))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37" t="e">
        <f>IF(#REF!="","",#REF!)</f>
        <v>#REF!</v>
      </c>
      <c r="P31" s="69"/>
      <c r="Q31" s="69"/>
      <c r="R31" s="69"/>
    </row>
    <row r="32" spans="1:18" s="15" customFormat="1" ht="17.25" customHeight="1">
      <c r="A32" s="239"/>
      <c r="B32" s="231"/>
      <c r="C32" s="45" t="s">
        <v>35</v>
      </c>
      <c r="D32" s="112">
        <f>'2019预算管理费用'!T32</f>
        <v>0</v>
      </c>
      <c r="E32" s="112">
        <f ca="1">OFFSET('2018管理费用'!$H32,0,MONTH(封面!$G$13)-1,)</f>
        <v>0</v>
      </c>
      <c r="F32" s="110">
        <f ca="1">OFFSET('2019预算管理费用'!$H32,0,MONTH(封面!$G$13)-1,)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SUM(OFFSET('2018管理费用'!$H32,0,0,1,MONTH(封面!$G$13)))</f>
        <v>0</v>
      </c>
      <c r="K32" s="112">
        <f ca="1">SUM(OFFSET('2019预算管理费用'!$H32,0,0,1,MONTH(封面!$G$13)))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37" t="e">
        <f>IF(#REF!="","",#REF!)</f>
        <v>#REF!</v>
      </c>
      <c r="P32" s="69"/>
      <c r="Q32" s="69"/>
      <c r="R32" s="69"/>
    </row>
    <row r="33" spans="1:18" s="15" customFormat="1" ht="17.25" customHeight="1">
      <c r="A33" s="239"/>
      <c r="B33" s="231"/>
      <c r="C33" s="45" t="s">
        <v>36</v>
      </c>
      <c r="D33" s="112">
        <f>'2019预算管理费用'!T33</f>
        <v>0</v>
      </c>
      <c r="E33" s="112">
        <f ca="1">OFFSET('2018管理费用'!$H33,0,MONTH(封面!$G$13)-1,)</f>
        <v>1202</v>
      </c>
      <c r="F33" s="110">
        <f ca="1">OFFSET('2019预算管理费用'!$H33,0,MONTH(封面!$G$13)-1,)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SUM(OFFSET('2018管理费用'!$H33,0,0,1,MONTH(封面!$G$13)))</f>
        <v>3178</v>
      </c>
      <c r="K33" s="112">
        <f ca="1">SUM(OFFSET('2019预算管理费用'!$H33,0,0,1,MONTH(封面!$G$13)))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37" t="e">
        <f>IF(#REF!="","",#REF!)</f>
        <v>#REF!</v>
      </c>
      <c r="P33" s="69"/>
      <c r="Q33" s="69"/>
      <c r="R33" s="69"/>
    </row>
    <row r="34" spans="1:18" s="15" customFormat="1" ht="17.25" customHeight="1">
      <c r="A34" s="239"/>
      <c r="B34" s="231" t="s">
        <v>37</v>
      </c>
      <c r="C34" s="45" t="s">
        <v>38</v>
      </c>
      <c r="D34" s="112">
        <f>'2019预算管理费用'!T34</f>
        <v>0</v>
      </c>
      <c r="E34" s="112">
        <f ca="1">OFFSET('2018管理费用'!$H34,0,MONTH(封面!$G$13)-1,)</f>
        <v>86.47</v>
      </c>
      <c r="F34" s="110">
        <f ca="1">OFFSET('2019预算管理费用'!$H34,0,MONTH(封面!$G$13)-1,)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SUM(OFFSET('2018管理费用'!$H34,0,0,1,MONTH(封面!$G$13)))</f>
        <v>187.70999999999998</v>
      </c>
      <c r="K34" s="112">
        <f ca="1">SUM(OFFSET('2019预算管理费用'!$H34,0,0,1,MONTH(封面!$G$13)))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37" t="e">
        <f>IF(#REF!="","",#REF!)</f>
        <v>#REF!</v>
      </c>
      <c r="P34" s="69"/>
      <c r="Q34" s="69"/>
      <c r="R34" s="69"/>
    </row>
    <row r="35" spans="1:18" s="15" customFormat="1" ht="17.25" customHeight="1">
      <c r="A35" s="239"/>
      <c r="B35" s="231"/>
      <c r="C35" s="45" t="s">
        <v>39</v>
      </c>
      <c r="D35" s="112">
        <f>'2019预算管理费用'!T35</f>
        <v>0</v>
      </c>
      <c r="E35" s="112">
        <f ca="1">OFFSET('2018管理费用'!$H35,0,MONTH(封面!$G$13)-1,)</f>
        <v>0</v>
      </c>
      <c r="F35" s="110">
        <f ca="1">OFFSET('2019预算管理费用'!$H35,0,MONTH(封面!$G$13)-1,)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SUM(OFFSET('2018管理费用'!$H35,0,0,1,MONTH(封面!$G$13)))</f>
        <v>0</v>
      </c>
      <c r="K35" s="112">
        <f ca="1">SUM(OFFSET('2019预算管理费用'!$H35,0,0,1,MONTH(封面!$G$13)))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37" t="e">
        <f>IF(#REF!="","",#REF!)</f>
        <v>#REF!</v>
      </c>
      <c r="P35" s="69"/>
      <c r="Q35" s="69"/>
      <c r="R35" s="69"/>
    </row>
    <row r="36" spans="1:18" s="15" customFormat="1" ht="17.25" customHeight="1">
      <c r="A36" s="239"/>
      <c r="B36" s="46" t="s">
        <v>157</v>
      </c>
      <c r="C36" s="45" t="s">
        <v>40</v>
      </c>
      <c r="D36" s="112">
        <f>'2019预算管理费用'!T36</f>
        <v>0</v>
      </c>
      <c r="E36" s="112">
        <f ca="1">OFFSET('2018管理费用'!$H36,0,MONTH(封面!$G$13)-1,)</f>
        <v>0</v>
      </c>
      <c r="F36" s="110">
        <f ca="1">OFFSET('2019预算管理费用'!$H36,0,MONTH(封面!$G$13)-1,)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SUM(OFFSET('2018管理费用'!$H36,0,0,1,MONTH(封面!$G$13)))</f>
        <v>832.2</v>
      </c>
      <c r="K36" s="112">
        <f ca="1">SUM(OFFSET('2019预算管理费用'!$H36,0,0,1,MONTH(封面!$G$13)))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37" t="e">
        <f>IF(#REF!="","",#REF!)</f>
        <v>#REF!</v>
      </c>
      <c r="P36" s="69"/>
      <c r="Q36" s="69"/>
      <c r="R36" s="69"/>
    </row>
    <row r="37" spans="1:18" s="15" customFormat="1" ht="17.25" customHeight="1">
      <c r="A37" s="239"/>
      <c r="B37" s="46" t="s">
        <v>41</v>
      </c>
      <c r="C37" s="45" t="s">
        <v>42</v>
      </c>
      <c r="D37" s="112">
        <f>'2019预算管理费用'!T37</f>
        <v>0</v>
      </c>
      <c r="E37" s="112">
        <f ca="1">OFFSET('2018管理费用'!$H37,0,MONTH(封面!$G$13)-1,)</f>
        <v>0</v>
      </c>
      <c r="F37" s="110">
        <f ca="1">OFFSET('2019预算管理费用'!$H37,0,MONTH(封面!$G$13)-1,)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SUM(OFFSET('2018管理费用'!$H37,0,0,1,MONTH(封面!$G$13)))</f>
        <v>0</v>
      </c>
      <c r="K37" s="112">
        <f ca="1">SUM(OFFSET('2019预算管理费用'!$H37,0,0,1,MONTH(封面!$G$13)))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37" t="e">
        <f>IF(#REF!="","",#REF!)</f>
        <v>#REF!</v>
      </c>
      <c r="P37" s="69"/>
      <c r="Q37" s="69"/>
      <c r="R37" s="69"/>
    </row>
    <row r="38" spans="1:18" s="15" customFormat="1" ht="17.25" customHeight="1">
      <c r="A38" s="239"/>
      <c r="B38" s="231" t="s">
        <v>158</v>
      </c>
      <c r="C38" s="45" t="s">
        <v>43</v>
      </c>
      <c r="D38" s="112">
        <f>'2019预算管理费用'!T38</f>
        <v>0</v>
      </c>
      <c r="E38" s="112">
        <f ca="1">OFFSET('2018管理费用'!$H38,0,MONTH(封面!$G$13)-1,)</f>
        <v>0</v>
      </c>
      <c r="F38" s="110">
        <f ca="1">OFFSET('2019预算管理费用'!$H38,0,MONTH(封面!$G$13)-1,)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SUM(OFFSET('2018管理费用'!$H38,0,0,1,MONTH(封面!$G$13)))</f>
        <v>0</v>
      </c>
      <c r="K38" s="112">
        <f ca="1">SUM(OFFSET('2019预算管理费用'!$H38,0,0,1,MONTH(封面!$G$13)))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37" t="e">
        <f>IF(#REF!="","",#REF!)</f>
        <v>#REF!</v>
      </c>
      <c r="P38" s="69"/>
      <c r="Q38" s="69"/>
      <c r="R38" s="69"/>
    </row>
    <row r="39" spans="1:18" s="15" customFormat="1" ht="17.25" customHeight="1">
      <c r="A39" s="239"/>
      <c r="B39" s="231"/>
      <c r="C39" s="45" t="s">
        <v>44</v>
      </c>
      <c r="D39" s="112">
        <f>'2019预算管理费用'!T39</f>
        <v>0</v>
      </c>
      <c r="E39" s="112">
        <f ca="1">OFFSET('2018管理费用'!$H39,0,MONTH(封面!$G$13)-1,)</f>
        <v>0</v>
      </c>
      <c r="F39" s="110">
        <f ca="1">OFFSET('2019预算管理费用'!$H39,0,MONTH(封面!$G$13)-1,)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SUM(OFFSET('2018管理费用'!$H39,0,0,1,MONTH(封面!$G$13)))</f>
        <v>72</v>
      </c>
      <c r="K39" s="112">
        <f ca="1">SUM(OFFSET('2019预算管理费用'!$H39,0,0,1,MONTH(封面!$G$13)))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37" t="e">
        <f>IF(#REF!="","",#REF!)</f>
        <v>#REF!</v>
      </c>
      <c r="P39" s="69"/>
      <c r="Q39" s="69"/>
      <c r="R39" s="69"/>
    </row>
    <row r="40" spans="1:18" s="15" customFormat="1" ht="17.25" customHeight="1">
      <c r="A40" s="239"/>
      <c r="B40" s="46" t="s">
        <v>45</v>
      </c>
      <c r="C40" s="45" t="s">
        <v>46</v>
      </c>
      <c r="D40" s="112">
        <f>'2019预算管理费用'!T40</f>
        <v>0</v>
      </c>
      <c r="E40" s="112">
        <f ca="1">OFFSET('2018管理费用'!$H40,0,MONTH(封面!$G$13)-1,)</f>
        <v>0</v>
      </c>
      <c r="F40" s="110">
        <f ca="1">OFFSET('2019预算管理费用'!$H40,0,MONTH(封面!$G$13)-1,)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SUM(OFFSET('2018管理费用'!$H40,0,0,1,MONTH(封面!$G$13)))</f>
        <v>0</v>
      </c>
      <c r="K40" s="112">
        <f ca="1">SUM(OFFSET('2019预算管理费用'!$H40,0,0,1,MONTH(封面!$G$13)))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37" t="e">
        <f>IF(#REF!="","",#REF!)</f>
        <v>#REF!</v>
      </c>
      <c r="P40" s="69"/>
      <c r="Q40" s="69"/>
      <c r="R40" s="69"/>
    </row>
    <row r="41" spans="1:18" s="15" customFormat="1" ht="17.25" customHeight="1">
      <c r="A41" s="232" t="s">
        <v>47</v>
      </c>
      <c r="B41" s="47" t="s">
        <v>159</v>
      </c>
      <c r="C41" s="45" t="s">
        <v>431</v>
      </c>
      <c r="D41" s="112">
        <f>'2019预算管理费用'!T41</f>
        <v>0</v>
      </c>
      <c r="E41" s="112">
        <f ca="1">OFFSET('2018管理费用'!$H41,0,MONTH(封面!$G$13)-1,)</f>
        <v>2905.98</v>
      </c>
      <c r="F41" s="110">
        <f ca="1">OFFSET('2019预算管理费用'!$H41,0,MONTH(封面!$G$13)-1,)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SUM(OFFSET('2018管理费用'!$H41,0,0,1,MONTH(封面!$G$13)))</f>
        <v>3333.33</v>
      </c>
      <c r="K41" s="112">
        <f ca="1">SUM(OFFSET('2019预算管理费用'!$H41,0,0,1,MONTH(封面!$G$13)))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37" t="e">
        <f>IF(#REF!="","",#REF!)</f>
        <v>#REF!</v>
      </c>
      <c r="P41" s="69"/>
      <c r="Q41" s="69"/>
      <c r="R41" s="69"/>
    </row>
    <row r="42" spans="1:18" s="15" customFormat="1" ht="17.25" customHeight="1">
      <c r="A42" s="232"/>
      <c r="B42" s="46" t="s">
        <v>160</v>
      </c>
      <c r="C42" s="48" t="s">
        <v>432</v>
      </c>
      <c r="D42" s="112">
        <f>'2019预算管理费用'!T42</f>
        <v>0</v>
      </c>
      <c r="E42" s="112">
        <f ca="1">OFFSET('2018管理费用'!$H42,0,MONTH(封面!$G$13)-1,)</f>
        <v>1944.62</v>
      </c>
      <c r="F42" s="110">
        <f ca="1">OFFSET('2019预算管理费用'!$H42,0,MONTH(封面!$G$13)-1,)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SUM(OFFSET('2018管理费用'!$H42,0,0,1,MONTH(封面!$G$13)))</f>
        <v>2211.29</v>
      </c>
      <c r="K42" s="112">
        <f ca="1">SUM(OFFSET('2019预算管理费用'!$H42,0,0,1,MONTH(封面!$G$13)))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37" t="e">
        <f>IF(#REF!="","",#REF!)</f>
        <v>#REF!</v>
      </c>
      <c r="P42" s="69"/>
      <c r="Q42" s="69"/>
      <c r="R42" s="69"/>
    </row>
    <row r="43" spans="1:18" s="15" customFormat="1" ht="17.25" customHeight="1">
      <c r="A43" s="232"/>
      <c r="B43" s="46" t="s">
        <v>161</v>
      </c>
      <c r="C43" s="48" t="s">
        <v>48</v>
      </c>
      <c r="D43" s="112">
        <f>'2019预算管理费用'!T43</f>
        <v>0</v>
      </c>
      <c r="E43" s="112">
        <f ca="1">OFFSET('2018管理费用'!$H43,0,MONTH(封面!$G$13)-1,)</f>
        <v>0</v>
      </c>
      <c r="F43" s="110">
        <f ca="1">OFFSET('2019预算管理费用'!$H43,0,MONTH(封面!$G$13)-1,)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SUM(OFFSET('2018管理费用'!$H43,0,0,1,MONTH(封面!$G$13)))</f>
        <v>0</v>
      </c>
      <c r="K43" s="112">
        <f ca="1">SUM(OFFSET('2019预算管理费用'!$H43,0,0,1,MONTH(封面!$G$13)))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37" t="e">
        <f>IF(#REF!="","",#REF!)</f>
        <v>#REF!</v>
      </c>
      <c r="P43" s="69"/>
      <c r="Q43" s="69"/>
      <c r="R43" s="69"/>
    </row>
    <row r="44" spans="1:18" s="15" customFormat="1" ht="17.25" customHeight="1">
      <c r="A44" s="232"/>
      <c r="B44" s="231" t="s">
        <v>49</v>
      </c>
      <c r="C44" s="48" t="s">
        <v>50</v>
      </c>
      <c r="D44" s="112">
        <f>'2019预算管理费用'!T44</f>
        <v>0</v>
      </c>
      <c r="E44" s="112">
        <f ca="1">OFFSET('2018管理费用'!$H44,0,MONTH(封面!$G$13)-1,)</f>
        <v>0</v>
      </c>
      <c r="F44" s="110">
        <f ca="1">OFFSET('2019预算管理费用'!$H44,0,MONTH(封面!$G$13)-1,)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SUM(OFFSET('2018管理费用'!$H44,0,0,1,MONTH(封面!$G$13)))</f>
        <v>0</v>
      </c>
      <c r="K44" s="112">
        <f ca="1">SUM(OFFSET('2019预算管理费用'!$H44,0,0,1,MONTH(封面!$G$13)))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37" t="e">
        <f>IF(#REF!="","",#REF!)</f>
        <v>#REF!</v>
      </c>
      <c r="P44" s="69"/>
      <c r="Q44" s="69"/>
      <c r="R44" s="69"/>
    </row>
    <row r="45" spans="1:18" s="15" customFormat="1" ht="17.25" customHeight="1">
      <c r="A45" s="232"/>
      <c r="B45" s="231"/>
      <c r="C45" s="48" t="s">
        <v>433</v>
      </c>
      <c r="D45" s="112">
        <f>'2019预算管理费用'!T45</f>
        <v>0</v>
      </c>
      <c r="E45" s="112">
        <f ca="1">OFFSET('2018管理费用'!$H45,0,MONTH(封面!$G$13)-1,)</f>
        <v>0</v>
      </c>
      <c r="F45" s="110">
        <f ca="1">OFFSET('2019预算管理费用'!$H45,0,MONTH(封面!$G$13)-1,)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SUM(OFFSET('2018管理费用'!$H45,0,0,1,MONTH(封面!$G$13)))</f>
        <v>0</v>
      </c>
      <c r="K45" s="112">
        <f ca="1">SUM(OFFSET('2019预算管理费用'!$H45,0,0,1,MONTH(封面!$G$13)))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37" t="e">
        <f>IF(#REF!="","",#REF!)</f>
        <v>#REF!</v>
      </c>
      <c r="P45" s="69"/>
      <c r="Q45" s="69"/>
      <c r="R45" s="69"/>
    </row>
    <row r="46" spans="1:18" s="15" customFormat="1" ht="17.25" customHeight="1">
      <c r="A46" s="232"/>
      <c r="B46" s="46" t="s">
        <v>51</v>
      </c>
      <c r="C46" s="48" t="s">
        <v>52</v>
      </c>
      <c r="D46" s="112">
        <f>'2019预算管理费用'!T46</f>
        <v>0</v>
      </c>
      <c r="E46" s="112">
        <f ca="1">OFFSET('2018管理费用'!$H46,0,MONTH(封面!$G$13)-1,)</f>
        <v>53231.1</v>
      </c>
      <c r="F46" s="110">
        <f ca="1">OFFSET('2019预算管理费用'!$H46,0,MONTH(封面!$G$13)-1,)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SUM(OFFSET('2018管理费用'!$H46,0,0,1,MONTH(封面!$G$13)))</f>
        <v>228307.29</v>
      </c>
      <c r="K46" s="112">
        <f ca="1">SUM(OFFSET('2019预算管理费用'!$H46,0,0,1,MONTH(封面!$G$13)))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37" t="e">
        <f>IF(#REF!="","",#REF!)</f>
        <v>#REF!</v>
      </c>
      <c r="P46" s="69"/>
      <c r="Q46" s="69"/>
      <c r="R46" s="69"/>
    </row>
    <row r="47" spans="1:18" s="15" customFormat="1" ht="17.25" customHeight="1">
      <c r="A47" s="232"/>
      <c r="B47" s="46" t="s">
        <v>211</v>
      </c>
      <c r="C47" s="48" t="s">
        <v>53</v>
      </c>
      <c r="D47" s="112">
        <f>'2019预算管理费用'!T47</f>
        <v>0</v>
      </c>
      <c r="E47" s="112">
        <f ca="1">OFFSET('2018管理费用'!$H47,0,MONTH(封面!$G$13)-1,)</f>
        <v>10046.08</v>
      </c>
      <c r="F47" s="110">
        <f ca="1">OFFSET('2019预算管理费用'!$H47,0,MONTH(封面!$G$13)-1,)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SUM(OFFSET('2018管理费用'!$H47,0,0,1,MONTH(封面!$G$13)))</f>
        <v>40184.32</v>
      </c>
      <c r="K47" s="112">
        <f ca="1">SUM(OFFSET('2019预算管理费用'!$H47,0,0,1,MONTH(封面!$G$13)))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37" t="e">
        <f>IF(#REF!="","",#REF!)</f>
        <v>#REF!</v>
      </c>
      <c r="P47" s="69"/>
      <c r="Q47" s="69"/>
      <c r="R47" s="69"/>
    </row>
    <row r="48" spans="1:18" s="15" customFormat="1" ht="17.25" customHeight="1">
      <c r="A48" s="232"/>
      <c r="B48" s="46" t="s">
        <v>54</v>
      </c>
      <c r="C48" s="48" t="s">
        <v>55</v>
      </c>
      <c r="D48" s="112">
        <f>'2019预算管理费用'!T48</f>
        <v>0</v>
      </c>
      <c r="E48" s="112">
        <f ca="1">OFFSET('2018管理费用'!$H48,0,MONTH(封面!$G$13)-1,)</f>
        <v>1400</v>
      </c>
      <c r="F48" s="110">
        <f ca="1">OFFSET('2019预算管理费用'!$H48,0,MONTH(封面!$G$13)-1,)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SUM(OFFSET('2018管理费用'!$H48,0,0,1,MONTH(封面!$G$13)))</f>
        <v>4200</v>
      </c>
      <c r="K48" s="112">
        <f ca="1">SUM(OFFSET('2019预算管理费用'!$H48,0,0,1,MONTH(封面!$G$13)))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37" t="e">
        <f>IF(#REF!="","",#REF!)</f>
        <v>#REF!</v>
      </c>
      <c r="P48" s="69"/>
      <c r="Q48" s="69"/>
      <c r="R48" s="69"/>
    </row>
    <row r="49" spans="1:18" s="15" customFormat="1" ht="17.25" customHeight="1">
      <c r="A49" s="233" t="s">
        <v>212</v>
      </c>
      <c r="B49" s="234" t="s">
        <v>213</v>
      </c>
      <c r="C49" s="48" t="s">
        <v>56</v>
      </c>
      <c r="D49" s="112">
        <f>'2019预算管理费用'!T49</f>
        <v>0</v>
      </c>
      <c r="E49" s="112">
        <f ca="1">OFFSET('2018管理费用'!$H49,0,MONTH(封面!$G$13)-1,)</f>
        <v>0</v>
      </c>
      <c r="F49" s="110">
        <f ca="1">OFFSET('2019预算管理费用'!$H49,0,MONTH(封面!$G$13)-1,)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SUM(OFFSET('2018管理费用'!$H49,0,0,1,MONTH(封面!$G$13)))</f>
        <v>0</v>
      </c>
      <c r="K49" s="112">
        <f ca="1">SUM(OFFSET('2019预算管理费用'!$H49,0,0,1,MONTH(封面!$G$13)))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37" t="e">
        <f>IF(#REF!="","",#REF!)</f>
        <v>#REF!</v>
      </c>
      <c r="P49" s="69"/>
      <c r="Q49" s="69"/>
      <c r="R49" s="69"/>
    </row>
    <row r="50" spans="1:18" s="15" customFormat="1" ht="17.25" customHeight="1">
      <c r="A50" s="233"/>
      <c r="B50" s="234"/>
      <c r="C50" s="48" t="s">
        <v>57</v>
      </c>
      <c r="D50" s="112">
        <f>'2019预算管理费用'!T50</f>
        <v>0</v>
      </c>
      <c r="E50" s="112">
        <f ca="1">OFFSET('2018管理费用'!$H50,0,MONTH(封面!$G$13)-1,)</f>
        <v>0</v>
      </c>
      <c r="F50" s="110">
        <f ca="1">OFFSET('2019预算管理费用'!$H50,0,MONTH(封面!$G$13)-1,)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SUM(OFFSET('2018管理费用'!$H50,0,0,1,MONTH(封面!$G$13)))</f>
        <v>0</v>
      </c>
      <c r="K50" s="112">
        <f ca="1">SUM(OFFSET('2019预算管理费用'!$H50,0,0,1,MONTH(封面!$G$13)))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37" t="e">
        <f>IF(#REF!="","",#REF!)</f>
        <v>#REF!</v>
      </c>
      <c r="P50" s="69"/>
      <c r="Q50" s="69"/>
      <c r="R50" s="69"/>
    </row>
    <row r="51" spans="1:18" s="15" customFormat="1" ht="17.25" customHeight="1">
      <c r="A51" s="233"/>
      <c r="B51" s="234"/>
      <c r="C51" s="48" t="s">
        <v>434</v>
      </c>
      <c r="D51" s="112">
        <f>'2019预算管理费用'!T51</f>
        <v>0</v>
      </c>
      <c r="E51" s="112">
        <f ca="1">OFFSET('2018管理费用'!$H51,0,MONTH(封面!$G$13)-1,)</f>
        <v>0</v>
      </c>
      <c r="F51" s="110">
        <f ca="1">OFFSET('2019预算管理费用'!$H51,0,MONTH(封面!$G$13)-1,)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SUM(OFFSET('2018管理费用'!$H51,0,0,1,MONTH(封面!$G$13)))</f>
        <v>0</v>
      </c>
      <c r="K51" s="112">
        <f ca="1">SUM(OFFSET('2019预算管理费用'!$H51,0,0,1,MONTH(封面!$G$13)))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37" t="e">
        <f>IF(#REF!="","",#REF!)</f>
        <v>#REF!</v>
      </c>
      <c r="P51" s="69"/>
      <c r="Q51" s="69"/>
      <c r="R51" s="69"/>
    </row>
    <row r="52" spans="1:18" s="15" customFormat="1" ht="17.25" customHeight="1">
      <c r="A52" s="233"/>
      <c r="B52" s="231" t="s">
        <v>58</v>
      </c>
      <c r="C52" s="48" t="s">
        <v>59</v>
      </c>
      <c r="D52" s="112">
        <f>'2019预算管理费用'!T52</f>
        <v>0</v>
      </c>
      <c r="E52" s="112">
        <f ca="1">OFFSET('2018管理费用'!$H52,0,MONTH(封面!$G$13)-1,)</f>
        <v>895.03</v>
      </c>
      <c r="F52" s="110">
        <f ca="1">OFFSET('2019预算管理费用'!$H52,0,MONTH(封面!$G$13)-1,)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SUM(OFFSET('2018管理费用'!$H52,0,0,1,MONTH(封面!$G$13)))</f>
        <v>14397.34</v>
      </c>
      <c r="K52" s="112">
        <f ca="1">SUM(OFFSET('2019预算管理费用'!$H52,0,0,1,MONTH(封面!$G$13)))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37" t="e">
        <f>IF(#REF!="","",#REF!)</f>
        <v>#REF!</v>
      </c>
      <c r="P52" s="69"/>
      <c r="Q52" s="69"/>
      <c r="R52" s="69"/>
    </row>
    <row r="53" spans="1:18" s="15" customFormat="1" ht="17.25" customHeight="1">
      <c r="A53" s="233"/>
      <c r="B53" s="231"/>
      <c r="C53" s="48" t="s">
        <v>60</v>
      </c>
      <c r="D53" s="112">
        <f>'2019预算管理费用'!T53</f>
        <v>0</v>
      </c>
      <c r="E53" s="112">
        <f ca="1">OFFSET('2018管理费用'!$H53,0,MONTH(封面!$G$13)-1,)</f>
        <v>3820.75</v>
      </c>
      <c r="F53" s="110">
        <f ca="1">OFFSET('2019预算管理费用'!$H53,0,MONTH(封面!$G$13)-1,)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SUM(OFFSET('2018管理费用'!$H53,0,0,1,MONTH(封面!$G$13)))</f>
        <v>14539.26</v>
      </c>
      <c r="K53" s="112">
        <f ca="1">SUM(OFFSET('2019预算管理费用'!$H53,0,0,1,MONTH(封面!$G$13)))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37" t="e">
        <f>IF(#REF!="","",#REF!)</f>
        <v>#REF!</v>
      </c>
      <c r="P53" s="69"/>
      <c r="Q53" s="69"/>
      <c r="R53" s="69"/>
    </row>
    <row r="54" spans="1:18" s="15" customFormat="1" ht="17.25" customHeight="1">
      <c r="A54" s="233"/>
      <c r="B54" s="231"/>
      <c r="C54" s="48" t="s">
        <v>435</v>
      </c>
      <c r="D54" s="112">
        <f>'2019预算管理费用'!T54</f>
        <v>0</v>
      </c>
      <c r="E54" s="112">
        <f ca="1">OFFSET('2018管理费用'!$H54,0,MONTH(封面!$G$13)-1,)</f>
        <v>0</v>
      </c>
      <c r="F54" s="110">
        <f ca="1">OFFSET('2019预算管理费用'!$H54,0,MONTH(封面!$G$13)-1,)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SUM(OFFSET('2018管理费用'!$H54,0,0,1,MONTH(封面!$G$13)))</f>
        <v>0</v>
      </c>
      <c r="K54" s="112">
        <f ca="1">SUM(OFFSET('2019预算管理费用'!$H54,0,0,1,MONTH(封面!$G$13)))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37" t="e">
        <f>IF(#REF!="","",#REF!)</f>
        <v>#REF!</v>
      </c>
      <c r="P54" s="69"/>
      <c r="Q54" s="69"/>
      <c r="R54" s="69"/>
    </row>
    <row r="55" spans="1:18" s="15" customFormat="1" ht="17.25" customHeight="1">
      <c r="A55" s="233"/>
      <c r="B55" s="49" t="s">
        <v>61</v>
      </c>
      <c r="C55" s="48" t="s">
        <v>62</v>
      </c>
      <c r="D55" s="112">
        <f>'2019预算管理费用'!T55</f>
        <v>0</v>
      </c>
      <c r="E55" s="112">
        <f ca="1">OFFSET('2018管理费用'!$H55,0,MONTH(封面!$G$13)-1,)</f>
        <v>0</v>
      </c>
      <c r="F55" s="110">
        <f ca="1">OFFSET('2019预算管理费用'!$H55,0,MONTH(封面!$G$13)-1,)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SUM(OFFSET('2018管理费用'!$H55,0,0,1,MONTH(封面!$G$13)))</f>
        <v>0</v>
      </c>
      <c r="K55" s="112">
        <f ca="1">SUM(OFFSET('2019预算管理费用'!$H55,0,0,1,MONTH(封面!$G$13)))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37" t="e">
        <f>IF(#REF!="","",#REF!)</f>
        <v>#REF!</v>
      </c>
      <c r="P55" s="69"/>
      <c r="Q55" s="69"/>
      <c r="R55" s="69"/>
    </row>
    <row r="56" spans="1:18" s="15" customFormat="1" ht="17.25" customHeight="1">
      <c r="A56" s="233"/>
      <c r="B56" s="49" t="s">
        <v>214</v>
      </c>
      <c r="C56" s="48" t="s">
        <v>63</v>
      </c>
      <c r="D56" s="112">
        <f>'2019预算管理费用'!T56</f>
        <v>0</v>
      </c>
      <c r="E56" s="112">
        <f ca="1">OFFSET('2018管理费用'!$H56,0,MONTH(封面!$G$13)-1,)</f>
        <v>0</v>
      </c>
      <c r="F56" s="110">
        <f ca="1">OFFSET('2019预算管理费用'!$H56,0,MONTH(封面!$G$13)-1,)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SUM(OFFSET('2018管理费用'!$H56,0,0,1,MONTH(封面!$G$13)))</f>
        <v>0</v>
      </c>
      <c r="K56" s="112">
        <f ca="1">SUM(OFFSET('2019预算管理费用'!$H56,0,0,1,MONTH(封面!$G$13)))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37" t="e">
        <f>IF(#REF!="","",#REF!)</f>
        <v>#REF!</v>
      </c>
      <c r="P56" s="69"/>
      <c r="Q56" s="69"/>
      <c r="R56" s="69"/>
    </row>
    <row r="57" spans="1:18" s="15" customFormat="1" ht="17.25" customHeight="1">
      <c r="A57" s="235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OFFSET('2018管理费用'!$H57,0,MONTH(封面!$G$13)-1,)</f>
        <v>0</v>
      </c>
      <c r="F57" s="110">
        <f ca="1">OFFSET('2019预算管理费用'!$H57,0,MONTH(封面!$G$13)-1,)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SUM(OFFSET('2018管理费用'!$H57,0,0,1,MONTH(封面!$G$13)))</f>
        <v>0</v>
      </c>
      <c r="K57" s="112">
        <f ca="1">SUM(OFFSET('2019预算管理费用'!$H57,0,0,1,MONTH(封面!$G$13)))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37" t="e">
        <f>IF(#REF!="","",#REF!)</f>
        <v>#REF!</v>
      </c>
      <c r="P57" s="69"/>
      <c r="Q57" s="69"/>
      <c r="R57" s="69"/>
    </row>
    <row r="58" spans="1:18" s="15" customFormat="1" ht="17.25" customHeight="1">
      <c r="A58" s="235"/>
      <c r="B58" s="49" t="s">
        <v>215</v>
      </c>
      <c r="C58" s="48" t="s">
        <v>67</v>
      </c>
      <c r="D58" s="112">
        <f>'2019预算管理费用'!T58</f>
        <v>0</v>
      </c>
      <c r="E58" s="112">
        <f ca="1">OFFSET('2018管理费用'!$H58,0,MONTH(封面!$G$13)-1,)</f>
        <v>0</v>
      </c>
      <c r="F58" s="110">
        <f ca="1">OFFSET('2019预算管理费用'!$H58,0,MONTH(封面!$G$13)-1,)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SUM(OFFSET('2018管理费用'!$H58,0,0,1,MONTH(封面!$G$13)))</f>
        <v>0</v>
      </c>
      <c r="K58" s="112">
        <f ca="1">SUM(OFFSET('2019预算管理费用'!$H58,0,0,1,MONTH(封面!$G$13)))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37" t="e">
        <f>IF(#REF!="","",#REF!)</f>
        <v>#REF!</v>
      </c>
      <c r="P58" s="69"/>
      <c r="Q58" s="69"/>
      <c r="R58" s="69"/>
    </row>
    <row r="59" spans="1:18" s="15" customFormat="1" ht="17.25" customHeight="1">
      <c r="A59" s="235"/>
      <c r="B59" s="234" t="s">
        <v>216</v>
      </c>
      <c r="C59" s="48" t="s">
        <v>68</v>
      </c>
      <c r="D59" s="112">
        <f>'2019预算管理费用'!T59</f>
        <v>0</v>
      </c>
      <c r="E59" s="112">
        <f ca="1">OFFSET('2018管理费用'!$H59,0,MONTH(封面!$G$13)-1,)</f>
        <v>0</v>
      </c>
      <c r="F59" s="110">
        <f ca="1">OFFSET('2019预算管理费用'!$H59,0,MONTH(封面!$G$13)-1,)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SUM(OFFSET('2018管理费用'!$H59,0,0,1,MONTH(封面!$G$13)))</f>
        <v>0</v>
      </c>
      <c r="K59" s="112">
        <f ca="1">SUM(OFFSET('2019预算管理费用'!$H59,0,0,1,MONTH(封面!$G$13)))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37" t="e">
        <f>IF(#REF!="","",#REF!)</f>
        <v>#REF!</v>
      </c>
      <c r="P59" s="69"/>
      <c r="Q59" s="69"/>
      <c r="R59" s="69"/>
    </row>
    <row r="60" spans="1:18" s="15" customFormat="1" ht="17.25" customHeight="1">
      <c r="A60" s="235"/>
      <c r="B60" s="234"/>
      <c r="C60" s="48" t="s">
        <v>436</v>
      </c>
      <c r="D60" s="112">
        <f>'2019预算管理费用'!T60</f>
        <v>0</v>
      </c>
      <c r="E60" s="112">
        <f ca="1">OFFSET('2018管理费用'!$H60,0,MONTH(封面!$G$13)-1,)</f>
        <v>0</v>
      </c>
      <c r="F60" s="110">
        <f ca="1">OFFSET('2019预算管理费用'!$H60,0,MONTH(封面!$G$13)-1,)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SUM(OFFSET('2018管理费用'!$H60,0,0,1,MONTH(封面!$G$13)))</f>
        <v>0</v>
      </c>
      <c r="K60" s="112">
        <f ca="1">SUM(OFFSET('2019预算管理费用'!$H60,0,0,1,MONTH(封面!$G$13)))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37" t="e">
        <f>IF(#REF!="","",#REF!)</f>
        <v>#REF!</v>
      </c>
      <c r="P60" s="69"/>
      <c r="Q60" s="69"/>
      <c r="R60" s="69"/>
    </row>
    <row r="61" spans="1:18" s="15" customFormat="1" ht="17.25" customHeight="1">
      <c r="A61" s="235"/>
      <c r="B61" s="49" t="s">
        <v>217</v>
      </c>
      <c r="C61" s="48" t="s">
        <v>69</v>
      </c>
      <c r="D61" s="112">
        <f>'2019预算管理费用'!T61</f>
        <v>0</v>
      </c>
      <c r="E61" s="112">
        <f ca="1">OFFSET('2018管理费用'!$H61,0,MONTH(封面!$G$13)-1,)</f>
        <v>0</v>
      </c>
      <c r="F61" s="110">
        <f ca="1">OFFSET('2019预算管理费用'!$H61,0,MONTH(封面!$G$13)-1,)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SUM(OFFSET('2018管理费用'!$H61,0,0,1,MONTH(封面!$G$13)))</f>
        <v>0</v>
      </c>
      <c r="K61" s="112">
        <f ca="1">SUM(OFFSET('2019预算管理费用'!$H61,0,0,1,MONTH(封面!$G$13)))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37" t="e">
        <f>IF(#REF!="","",#REF!)</f>
        <v>#REF!</v>
      </c>
      <c r="P61" s="69"/>
      <c r="Q61" s="69"/>
      <c r="R61" s="69"/>
    </row>
    <row r="62" spans="1:18" s="15" customFormat="1" ht="17.25" customHeight="1">
      <c r="A62" s="235"/>
      <c r="B62" s="46" t="s">
        <v>70</v>
      </c>
      <c r="C62" s="48" t="s">
        <v>71</v>
      </c>
      <c r="D62" s="112">
        <f>'2019预算管理费用'!T62</f>
        <v>0</v>
      </c>
      <c r="E62" s="112">
        <f ca="1">OFFSET('2018管理费用'!$H62,0,MONTH(封面!$G$13)-1,)</f>
        <v>0</v>
      </c>
      <c r="F62" s="110">
        <f ca="1">OFFSET('2019预算管理费用'!$H62,0,MONTH(封面!$G$13)-1,)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SUM(OFFSET('2018管理费用'!$H62,0,0,1,MONTH(封面!$G$13)))</f>
        <v>0</v>
      </c>
      <c r="K62" s="112">
        <f ca="1">SUM(OFFSET('2019预算管理费用'!$H62,0,0,1,MONTH(封面!$G$13)))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37" t="e">
        <f>IF(#REF!="","",#REF!)</f>
        <v>#REF!</v>
      </c>
      <c r="P62" s="69"/>
      <c r="Q62" s="69"/>
      <c r="R62" s="69"/>
    </row>
    <row r="63" spans="1:18" s="15" customFormat="1" ht="17.25" customHeight="1">
      <c r="A63" s="236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OFFSET('2018管理费用'!$H63,0,MONTH(封面!$G$13)-1,)</f>
        <v>0</v>
      </c>
      <c r="F63" s="110">
        <f ca="1">OFFSET('2019预算管理费用'!$H63,0,MONTH(封面!$G$13)-1,)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SUM(OFFSET('2018管理费用'!$H63,0,0,1,MONTH(封面!$G$13)))</f>
        <v>1076.92</v>
      </c>
      <c r="K63" s="112">
        <f ca="1">SUM(OFFSET('2019预算管理费用'!$H63,0,0,1,MONTH(封面!$G$13)))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37" t="e">
        <f>IF(#REF!="","",#REF!)</f>
        <v>#REF!</v>
      </c>
      <c r="P63" s="69"/>
      <c r="Q63" s="69"/>
      <c r="R63" s="69"/>
    </row>
    <row r="64" spans="1:18" s="15" customFormat="1" ht="17.25" customHeight="1">
      <c r="A64" s="236"/>
      <c r="B64" s="47" t="s">
        <v>218</v>
      </c>
      <c r="C64" s="48" t="s">
        <v>75</v>
      </c>
      <c r="D64" s="112">
        <f>'2019预算管理费用'!T64</f>
        <v>0</v>
      </c>
      <c r="E64" s="112">
        <f ca="1">OFFSET('2018管理费用'!$H64,0,MONTH(封面!$G$13)-1,)</f>
        <v>302.44</v>
      </c>
      <c r="F64" s="110">
        <f ca="1">OFFSET('2019预算管理费用'!$H64,0,MONTH(封面!$G$13)-1,)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SUM(OFFSET('2018管理费用'!$H64,0,0,1,MONTH(封面!$G$13)))</f>
        <v>1236.19</v>
      </c>
      <c r="K64" s="112">
        <f ca="1">SUM(OFFSET('2019预算管理费用'!$H64,0,0,1,MONTH(封面!$G$13)))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37" t="e">
        <f>IF(#REF!="","",#REF!)</f>
        <v>#REF!</v>
      </c>
      <c r="P64" s="69"/>
      <c r="Q64" s="69"/>
      <c r="R64" s="69"/>
    </row>
    <row r="65" spans="1:18" s="15" customFormat="1" ht="17.25" customHeight="1">
      <c r="A65" s="236"/>
      <c r="B65" s="47" t="s">
        <v>219</v>
      </c>
      <c r="C65" s="48" t="s">
        <v>76</v>
      </c>
      <c r="D65" s="112">
        <f>'2019预算管理费用'!T65</f>
        <v>0</v>
      </c>
      <c r="E65" s="112">
        <f ca="1">OFFSET('2018管理费用'!$H65,0,MONTH(封面!$G$13)-1,)</f>
        <v>1591.96</v>
      </c>
      <c r="F65" s="110">
        <f ca="1">OFFSET('2019预算管理费用'!$H65,0,MONTH(封面!$G$13)-1,)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SUM(OFFSET('2018管理费用'!$H65,0,0,1,MONTH(封面!$G$13)))</f>
        <v>6381.3499999999995</v>
      </c>
      <c r="K65" s="112">
        <f ca="1">SUM(OFFSET('2019预算管理费用'!$H65,0,0,1,MONTH(封面!$G$13)))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37" t="e">
        <f>IF(#REF!="","",#REF!)</f>
        <v>#REF!</v>
      </c>
      <c r="P65" s="69"/>
      <c r="Q65" s="69"/>
      <c r="R65" s="69"/>
    </row>
    <row r="66" spans="1:18" s="15" customFormat="1" ht="17.25" customHeight="1">
      <c r="A66" s="236"/>
      <c r="B66" s="47" t="s">
        <v>77</v>
      </c>
      <c r="C66" s="48" t="s">
        <v>78</v>
      </c>
      <c r="D66" s="112">
        <f>'2019预算管理费用'!T66</f>
        <v>0</v>
      </c>
      <c r="E66" s="112">
        <f ca="1">OFFSET('2018管理费用'!$H66,0,MONTH(封面!$G$13)-1,)</f>
        <v>0</v>
      </c>
      <c r="F66" s="110">
        <f ca="1">OFFSET('2019预算管理费用'!$H66,0,MONTH(封面!$G$13)-1,)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SUM(OFFSET('2018管理费用'!$H66,0,0,1,MONTH(封面!$G$13)))</f>
        <v>0</v>
      </c>
      <c r="K66" s="112">
        <f ca="1">SUM(OFFSET('2019预算管理费用'!$H66,0,0,1,MONTH(封面!$G$13)))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37" t="e">
        <f>IF(#REF!="","",#REF!)</f>
        <v>#REF!</v>
      </c>
      <c r="P66" s="69"/>
      <c r="Q66" s="69"/>
      <c r="R66" s="69"/>
    </row>
    <row r="67" spans="1:18" s="15" customFormat="1" ht="17.25" customHeight="1">
      <c r="A67" s="236"/>
      <c r="B67" s="47" t="s">
        <v>220</v>
      </c>
      <c r="C67" s="48" t="s">
        <v>79</v>
      </c>
      <c r="D67" s="112">
        <f>'2019预算管理费用'!T67</f>
        <v>0</v>
      </c>
      <c r="E67" s="112">
        <f ca="1">OFFSET('2018管理费用'!$H67,0,MONTH(封面!$G$13)-1,)</f>
        <v>0</v>
      </c>
      <c r="F67" s="110">
        <f ca="1">OFFSET('2019预算管理费用'!$H67,0,MONTH(封面!$G$13)-1,)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SUM(OFFSET('2018管理费用'!$H67,0,0,1,MONTH(封面!$G$13)))</f>
        <v>0</v>
      </c>
      <c r="K67" s="112">
        <f ca="1">SUM(OFFSET('2019预算管理费用'!$H67,0,0,1,MONTH(封面!$G$13)))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37" t="e">
        <f>IF(#REF!="","",#REF!)</f>
        <v>#REF!</v>
      </c>
      <c r="P67" s="69"/>
      <c r="Q67" s="69"/>
      <c r="R67" s="69"/>
    </row>
    <row r="68" spans="1:18" s="15" customFormat="1" ht="17.25" customHeight="1">
      <c r="A68" s="236"/>
      <c r="B68" s="234" t="s">
        <v>80</v>
      </c>
      <c r="C68" s="48" t="s">
        <v>81</v>
      </c>
      <c r="D68" s="112">
        <f>'2019预算管理费用'!T68</f>
        <v>0</v>
      </c>
      <c r="E68" s="112">
        <f ca="1">OFFSET('2018管理费用'!$H68,0,MONTH(封面!$G$13)-1,)</f>
        <v>0</v>
      </c>
      <c r="F68" s="110">
        <f ca="1">OFFSET('2019预算管理费用'!$H68,0,MONTH(封面!$G$13)-1,)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SUM(OFFSET('2018管理费用'!$H68,0,0,1,MONTH(封面!$G$13)))</f>
        <v>0</v>
      </c>
      <c r="K68" s="112">
        <f ca="1">SUM(OFFSET('2019预算管理费用'!$H68,0,0,1,MONTH(封面!$G$13)))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37" t="e">
        <f>IF(#REF!="","",#REF!)</f>
        <v>#REF!</v>
      </c>
      <c r="P68" s="69"/>
      <c r="Q68" s="69"/>
      <c r="R68" s="69"/>
    </row>
    <row r="69" spans="1:18" s="15" customFormat="1" ht="17.25" customHeight="1">
      <c r="A69" s="236"/>
      <c r="B69" s="234"/>
      <c r="C69" s="48" t="s">
        <v>82</v>
      </c>
      <c r="D69" s="112">
        <f>'2019预算管理费用'!T69</f>
        <v>0</v>
      </c>
      <c r="E69" s="112">
        <f ca="1">OFFSET('2018管理费用'!$H69,0,MONTH(封面!$G$13)-1,)</f>
        <v>0</v>
      </c>
      <c r="F69" s="110">
        <f ca="1">OFFSET('2019预算管理费用'!$H69,0,MONTH(封面!$G$13)-1,)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SUM(OFFSET('2018管理费用'!$H69,0,0,1,MONTH(封面!$G$13)))</f>
        <v>0</v>
      </c>
      <c r="K69" s="112">
        <f ca="1">SUM(OFFSET('2019预算管理费用'!$H69,0,0,1,MONTH(封面!$G$13)))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37" t="e">
        <f>IF(#REF!="","",#REF!)</f>
        <v>#REF!</v>
      </c>
      <c r="P69" s="69"/>
      <c r="Q69" s="69"/>
      <c r="R69" s="69"/>
    </row>
    <row r="70" spans="1:18" s="15" customFormat="1" ht="17.25" customHeight="1">
      <c r="A70" s="236"/>
      <c r="B70" s="49" t="s">
        <v>83</v>
      </c>
      <c r="C70" s="48" t="s">
        <v>84</v>
      </c>
      <c r="D70" s="112">
        <f>'2019预算管理费用'!T70</f>
        <v>0</v>
      </c>
      <c r="E70" s="112">
        <f ca="1">OFFSET('2018管理费用'!$H70,0,MONTH(封面!$G$13)-1,)</f>
        <v>0</v>
      </c>
      <c r="F70" s="110">
        <f ca="1">OFFSET('2019预算管理费用'!$H70,0,MONTH(封面!$G$13)-1,)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SUM(OFFSET('2018管理费用'!$H70,0,0,1,MONTH(封面!$G$13)))</f>
        <v>35</v>
      </c>
      <c r="K70" s="112">
        <f ca="1">SUM(OFFSET('2019预算管理费用'!$H70,0,0,1,MONTH(封面!$G$13)))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37" t="e">
        <f>IF(#REF!="","",#REF!)</f>
        <v>#REF!</v>
      </c>
      <c r="P70" s="69"/>
      <c r="Q70" s="69"/>
      <c r="R70" s="69"/>
    </row>
    <row r="71" spans="1:18" s="15" customFormat="1" ht="17.25" customHeight="1">
      <c r="A71" s="236"/>
      <c r="B71" s="49" t="s">
        <v>221</v>
      </c>
      <c r="C71" s="48" t="s">
        <v>85</v>
      </c>
      <c r="D71" s="112">
        <f>'2019预算管理费用'!T71</f>
        <v>0</v>
      </c>
      <c r="E71" s="112">
        <f ca="1">OFFSET('2018管理费用'!$H71,0,MONTH(封面!$G$13)-1,)</f>
        <v>0</v>
      </c>
      <c r="F71" s="110">
        <f ca="1">OFFSET('2019预算管理费用'!$H71,0,MONTH(封面!$G$13)-1,)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SUM(OFFSET('2018管理费用'!$H71,0,0,1,MONTH(封面!$G$13)))</f>
        <v>0</v>
      </c>
      <c r="K71" s="112">
        <f ca="1">SUM(OFFSET('2019预算管理费用'!$H71,0,0,1,MONTH(封面!$G$13)))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37" t="e">
        <f>IF(#REF!="","",#REF!)</f>
        <v>#REF!</v>
      </c>
      <c r="P71" s="69"/>
      <c r="Q71" s="69"/>
      <c r="R71" s="69"/>
    </row>
    <row r="72" spans="1:18" s="15" customFormat="1" ht="17.25" customHeight="1">
      <c r="A72" s="236"/>
      <c r="B72" s="49" t="s">
        <v>222</v>
      </c>
      <c r="C72" s="48" t="s">
        <v>86</v>
      </c>
      <c r="D72" s="112">
        <f>'2019预算管理费用'!T72</f>
        <v>0</v>
      </c>
      <c r="E72" s="112">
        <f ca="1">OFFSET('2018管理费用'!$H72,0,MONTH(封面!$G$13)-1,)</f>
        <v>0</v>
      </c>
      <c r="F72" s="110">
        <f ca="1">OFFSET('2019预算管理费用'!$H72,0,MONTH(封面!$G$13)-1,)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SUM(OFFSET('2018管理费用'!$H72,0,0,1,MONTH(封面!$G$13)))</f>
        <v>0</v>
      </c>
      <c r="K72" s="112">
        <f ca="1">SUM(OFFSET('2019预算管理费用'!$H72,0,0,1,MONTH(封面!$G$13)))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37" t="e">
        <f>IF(#REF!="","",#REF!)</f>
        <v>#REF!</v>
      </c>
      <c r="P72" s="69"/>
      <c r="Q72" s="69"/>
      <c r="R72" s="69"/>
    </row>
    <row r="73" spans="1:18" s="15" customFormat="1" ht="17.25" customHeight="1">
      <c r="A73" s="236"/>
      <c r="B73" s="234" t="s">
        <v>87</v>
      </c>
      <c r="C73" s="48" t="s">
        <v>88</v>
      </c>
      <c r="D73" s="112">
        <f>'2019预算管理费用'!T73</f>
        <v>0</v>
      </c>
      <c r="E73" s="112">
        <f ca="1">OFFSET('2018管理费用'!$H73,0,MONTH(封面!$G$13)-1,)</f>
        <v>0</v>
      </c>
      <c r="F73" s="110">
        <f ca="1">OFFSET('2019预算管理费用'!$H73,0,MONTH(封面!$G$13)-1,)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SUM(OFFSET('2018管理费用'!$H73,0,0,1,MONTH(封面!$G$13)))</f>
        <v>0</v>
      </c>
      <c r="K73" s="112">
        <f ca="1">SUM(OFFSET('2019预算管理费用'!$H73,0,0,1,MONTH(封面!$G$13)))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37" t="e">
        <f>IF(#REF!="","",#REF!)</f>
        <v>#REF!</v>
      </c>
      <c r="P73" s="69"/>
      <c r="Q73" s="69"/>
      <c r="R73" s="69"/>
    </row>
    <row r="74" spans="1:18" s="15" customFormat="1" ht="17.25" customHeight="1">
      <c r="A74" s="236"/>
      <c r="B74" s="234"/>
      <c r="C74" s="50" t="s">
        <v>89</v>
      </c>
      <c r="D74" s="112">
        <f>'2019预算管理费用'!T74</f>
        <v>0</v>
      </c>
      <c r="E74" s="112">
        <f ca="1">OFFSET('2018管理费用'!$H74,0,MONTH(封面!$G$13)-1,)</f>
        <v>0</v>
      </c>
      <c r="F74" s="110">
        <f ca="1">OFFSET('2019预算管理费用'!$H74,0,MONTH(封面!$G$13)-1,)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SUM(OFFSET('2018管理费用'!$H74,0,0,1,MONTH(封面!$G$13)))</f>
        <v>0</v>
      </c>
      <c r="K74" s="112">
        <f ca="1">SUM(OFFSET('2019预算管理费用'!$H74,0,0,1,MONTH(封面!$G$13)))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37" t="e">
        <f>IF(#REF!="","",#REF!)</f>
        <v>#REF!</v>
      </c>
      <c r="P74" s="69"/>
      <c r="Q74" s="69"/>
      <c r="R74" s="69"/>
    </row>
    <row r="75" spans="1:18" s="15" customFormat="1" ht="17.25" customHeight="1">
      <c r="A75" s="236"/>
      <c r="B75" s="49" t="s">
        <v>90</v>
      </c>
      <c r="C75" s="48" t="s">
        <v>91</v>
      </c>
      <c r="D75" s="112">
        <f>'2019预算管理费用'!T75</f>
        <v>0</v>
      </c>
      <c r="E75" s="112">
        <f ca="1">OFFSET('2018管理费用'!$H75,0,MONTH(封面!$G$13)-1,)</f>
        <v>0</v>
      </c>
      <c r="F75" s="110">
        <f ca="1">OFFSET('2019预算管理费用'!$H75,0,MONTH(封面!$G$13)-1,)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SUM(OFFSET('2018管理费用'!$H75,0,0,1,MONTH(封面!$G$13)))</f>
        <v>0</v>
      </c>
      <c r="K75" s="112">
        <f ca="1">SUM(OFFSET('2019预算管理费用'!$H75,0,0,1,MONTH(封面!$G$13)))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37" t="e">
        <f>IF(#REF!="","",#REF!)</f>
        <v>#REF!</v>
      </c>
      <c r="P75" s="69"/>
      <c r="Q75" s="69"/>
      <c r="R75" s="69"/>
    </row>
    <row r="76" spans="1:18" s="15" customFormat="1" ht="17.25" customHeight="1">
      <c r="A76" s="237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OFFSET('2018管理费用'!$H76,0,MONTH(封面!$G$13)-1,)</f>
        <v>0</v>
      </c>
      <c r="F76" s="110">
        <f ca="1">OFFSET('2019预算管理费用'!$H76,0,MONTH(封面!$G$13)-1,)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SUM(OFFSET('2018管理费用'!$H76,0,0,1,MONTH(封面!$G$13)))</f>
        <v>0</v>
      </c>
      <c r="K76" s="112">
        <f ca="1">SUM(OFFSET('2019预算管理费用'!$H76,0,0,1,MONTH(封面!$G$13)))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37" t="e">
        <f>IF(#REF!="","",#REF!)</f>
        <v>#REF!</v>
      </c>
      <c r="P76" s="69"/>
      <c r="Q76" s="69"/>
      <c r="R76" s="69"/>
    </row>
    <row r="77" spans="1:18" s="15" customFormat="1" ht="17.25" customHeight="1">
      <c r="A77" s="237"/>
      <c r="B77" s="231" t="s">
        <v>94</v>
      </c>
      <c r="C77" s="48" t="s">
        <v>95</v>
      </c>
      <c r="D77" s="112">
        <f>'2019预算管理费用'!T77</f>
        <v>0</v>
      </c>
      <c r="E77" s="112">
        <f ca="1">OFFSET('2018管理费用'!$H77,0,MONTH(封面!$G$13)-1,)</f>
        <v>0</v>
      </c>
      <c r="F77" s="110">
        <f ca="1">OFFSET('2019预算管理费用'!$H77,0,MONTH(封面!$G$13)-1,)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SUM(OFFSET('2018管理费用'!$H77,0,0,1,MONTH(封面!$G$13)))</f>
        <v>0</v>
      </c>
      <c r="K77" s="112">
        <f ca="1">SUM(OFFSET('2019预算管理费用'!$H77,0,0,1,MONTH(封面!$G$13)))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37" t="e">
        <f>IF(#REF!="","",#REF!)</f>
        <v>#REF!</v>
      </c>
      <c r="P77" s="69"/>
      <c r="Q77" s="69"/>
      <c r="R77" s="69"/>
    </row>
    <row r="78" spans="1:18" s="15" customFormat="1" ht="17.25" customHeight="1">
      <c r="A78" s="237"/>
      <c r="B78" s="231"/>
      <c r="C78" s="50" t="s">
        <v>96</v>
      </c>
      <c r="D78" s="112">
        <f>'2019预算管理费用'!T78</f>
        <v>0</v>
      </c>
      <c r="E78" s="112">
        <f ca="1">OFFSET('2018管理费用'!$H78,0,MONTH(封面!$G$13)-1,)</f>
        <v>0</v>
      </c>
      <c r="F78" s="110">
        <f ca="1">OFFSET('2019预算管理费用'!$H78,0,MONTH(封面!$G$13)-1,)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SUM(OFFSET('2018管理费用'!$H78,0,0,1,MONTH(封面!$G$13)))</f>
        <v>0</v>
      </c>
      <c r="K78" s="112">
        <f ca="1">SUM(OFFSET('2019预算管理费用'!$H78,0,0,1,MONTH(封面!$G$13)))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37" t="e">
        <f>IF(#REF!="","",#REF!)</f>
        <v>#REF!</v>
      </c>
      <c r="P78" s="69"/>
      <c r="Q78" s="69"/>
      <c r="R78" s="69"/>
    </row>
    <row r="79" spans="1:18" s="15" customFormat="1" ht="17.25" customHeight="1">
      <c r="A79" s="237"/>
      <c r="B79" s="46" t="s">
        <v>224</v>
      </c>
      <c r="C79" s="48" t="s">
        <v>97</v>
      </c>
      <c r="D79" s="112">
        <f>'2019预算管理费用'!T79</f>
        <v>0</v>
      </c>
      <c r="E79" s="112">
        <f ca="1">OFFSET('2018管理费用'!$H79,0,MONTH(封面!$G$13)-1,)</f>
        <v>0</v>
      </c>
      <c r="F79" s="110">
        <f ca="1">OFFSET('2019预算管理费用'!$H79,0,MONTH(封面!$G$13)-1,)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SUM(OFFSET('2018管理费用'!$H79,0,0,1,MONTH(封面!$G$13)))</f>
        <v>0</v>
      </c>
      <c r="K79" s="112">
        <f ca="1">SUM(OFFSET('2019预算管理费用'!$H79,0,0,1,MONTH(封面!$G$13)))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37" t="e">
        <f>IF(#REF!="","",#REF!)</f>
        <v>#REF!</v>
      </c>
      <c r="P79" s="69"/>
      <c r="Q79" s="69"/>
      <c r="R79" s="69"/>
    </row>
    <row r="80" spans="1:18" s="15" customFormat="1" ht="17.25" customHeight="1">
      <c r="A80" s="230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OFFSET('2018管理费用'!$H80,0,MONTH(封面!$G$13)-1,)</f>
        <v>20.51</v>
      </c>
      <c r="F80" s="110">
        <f ca="1">OFFSET('2019预算管理费用'!$H80,0,MONTH(封面!$G$13)-1,)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SUM(OFFSET('2018管理费用'!$H80,0,0,1,MONTH(封面!$G$13)))</f>
        <v>354.6</v>
      </c>
      <c r="K80" s="112">
        <f ca="1">SUM(OFFSET('2019预算管理费用'!$H80,0,0,1,MONTH(封面!$G$13)))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37" t="e">
        <f>IF(#REF!="","",#REF!)</f>
        <v>#REF!</v>
      </c>
      <c r="P80" s="69"/>
      <c r="Q80" s="69"/>
      <c r="R80" s="69"/>
    </row>
    <row r="81" spans="1:18" s="15" customFormat="1" ht="17.25" customHeight="1">
      <c r="A81" s="230"/>
      <c r="B81" s="46" t="s">
        <v>225</v>
      </c>
      <c r="C81" s="45" t="s">
        <v>101</v>
      </c>
      <c r="D81" s="112">
        <f>'2019预算管理费用'!T81</f>
        <v>0</v>
      </c>
      <c r="E81" s="112">
        <f ca="1">OFFSET('2018管理费用'!$H81,0,MONTH(封面!$G$13)-1,)</f>
        <v>0</v>
      </c>
      <c r="F81" s="110">
        <f ca="1">OFFSET('2019预算管理费用'!$H81,0,MONTH(封面!$G$13)-1,)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SUM(OFFSET('2018管理费用'!$H81,0,0,1,MONTH(封面!$G$13)))</f>
        <v>752.14</v>
      </c>
      <c r="K81" s="112">
        <f ca="1">SUM(OFFSET('2019预算管理费用'!$H81,0,0,1,MONTH(封面!$G$13)))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37" t="e">
        <f>IF(#REF!="","",#REF!)</f>
        <v>#REF!</v>
      </c>
      <c r="P81" s="69"/>
      <c r="Q81" s="69"/>
      <c r="R81" s="69"/>
    </row>
    <row r="82" spans="1:18" s="15" customFormat="1" ht="17.25" customHeight="1">
      <c r="A82" s="230"/>
      <c r="B82" s="231" t="s">
        <v>102</v>
      </c>
      <c r="C82" s="45" t="s">
        <v>103</v>
      </c>
      <c r="D82" s="112">
        <f>'2019预算管理费用'!T82</f>
        <v>0</v>
      </c>
      <c r="E82" s="112">
        <f ca="1">OFFSET('2018管理费用'!$H82,0,MONTH(封面!$G$13)-1,)</f>
        <v>0</v>
      </c>
      <c r="F82" s="110">
        <f ca="1">OFFSET('2019预算管理费用'!$H82,0,MONTH(封面!$G$13)-1,)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SUM(OFFSET('2018管理费用'!$H82,0,0,1,MONTH(封面!$G$13)))</f>
        <v>0</v>
      </c>
      <c r="K82" s="112">
        <f ca="1">SUM(OFFSET('2019预算管理费用'!$H82,0,0,1,MONTH(封面!$G$13)))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37" t="e">
        <f>IF(#REF!="","",#REF!)</f>
        <v>#REF!</v>
      </c>
      <c r="P82" s="69"/>
      <c r="Q82" s="69"/>
      <c r="R82" s="69"/>
    </row>
    <row r="83" spans="1:18" s="15" customFormat="1" ht="17.25" customHeight="1">
      <c r="A83" s="230"/>
      <c r="B83" s="231"/>
      <c r="C83" s="45" t="s">
        <v>104</v>
      </c>
      <c r="D83" s="112">
        <f>'2019预算管理费用'!T83</f>
        <v>0</v>
      </c>
      <c r="E83" s="112">
        <f ca="1">OFFSET('2018管理费用'!$H83,0,MONTH(封面!$G$13)-1,)</f>
        <v>0</v>
      </c>
      <c r="F83" s="110">
        <f ca="1">OFFSET('2019预算管理费用'!$H83,0,MONTH(封面!$G$13)-1,)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SUM(OFFSET('2018管理费用'!$H83,0,0,1,MONTH(封面!$G$13)))</f>
        <v>0</v>
      </c>
      <c r="K83" s="112">
        <f ca="1">SUM(OFFSET('2019预算管理费用'!$H83,0,0,1,MONTH(封面!$G$13)))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37" t="e">
        <f>IF(#REF!="","",#REF!)</f>
        <v>#REF!</v>
      </c>
      <c r="P83" s="69"/>
      <c r="Q83" s="69"/>
      <c r="R83" s="69"/>
    </row>
    <row r="84" spans="1:18" s="15" customFormat="1" ht="17.25" customHeight="1">
      <c r="A84" s="230"/>
      <c r="B84" s="231"/>
      <c r="C84" s="45" t="s">
        <v>105</v>
      </c>
      <c r="D84" s="112">
        <f>'2019预算管理费用'!T84</f>
        <v>0</v>
      </c>
      <c r="E84" s="112">
        <f ca="1">OFFSET('2018管理费用'!$H84,0,MONTH(封面!$G$13)-1,)</f>
        <v>0</v>
      </c>
      <c r="F84" s="110">
        <f ca="1">OFFSET('2019预算管理费用'!$H84,0,MONTH(封面!$G$13)-1,)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SUM(OFFSET('2018管理费用'!$H84,0,0,1,MONTH(封面!$G$13)))</f>
        <v>0</v>
      </c>
      <c r="K84" s="112">
        <f ca="1">SUM(OFFSET('2019预算管理费用'!$H84,0,0,1,MONTH(封面!$G$13)))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37" t="e">
        <f>IF(#REF!="","",#REF!)</f>
        <v>#REF!</v>
      </c>
      <c r="P84" s="69"/>
      <c r="Q84" s="69"/>
      <c r="R84" s="69"/>
    </row>
    <row r="85" spans="1:18" s="15" customFormat="1" ht="17.25" customHeight="1">
      <c r="A85" s="230"/>
      <c r="B85" s="46" t="s">
        <v>106</v>
      </c>
      <c r="C85" s="48" t="s">
        <v>107</v>
      </c>
      <c r="D85" s="112">
        <f>'2019预算管理费用'!T85</f>
        <v>0</v>
      </c>
      <c r="E85" s="112">
        <f ca="1">OFFSET('2018管理费用'!$H85,0,MONTH(封面!$G$13)-1,)</f>
        <v>0</v>
      </c>
      <c r="F85" s="110">
        <f ca="1">OFFSET('2019预算管理费用'!$H85,0,MONTH(封面!$G$13)-1,)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SUM(OFFSET('2018管理费用'!$H85,0,0,1,MONTH(封面!$G$13)))</f>
        <v>22514.639999999999</v>
      </c>
      <c r="K85" s="112">
        <f ca="1">SUM(OFFSET('2019预算管理费用'!$H85,0,0,1,MONTH(封面!$G$13)))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37" t="e">
        <f>IF(#REF!="","",#REF!)</f>
        <v>#REF!</v>
      </c>
      <c r="P85" s="69"/>
      <c r="Q85" s="69"/>
      <c r="R85" s="69"/>
    </row>
    <row r="86" spans="1:18" s="15" customFormat="1" ht="17.25" customHeight="1">
      <c r="A86" s="225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OFFSET('2018管理费用'!$H86,0,MONTH(封面!$G$13)-1,)</f>
        <v>0</v>
      </c>
      <c r="F86" s="110">
        <f ca="1">OFFSET('2019预算管理费用'!$H86,0,MONTH(封面!$G$13)-1,)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SUM(OFFSET('2018管理费用'!$H86,0,0,1,MONTH(封面!$G$13)))</f>
        <v>0</v>
      </c>
      <c r="K86" s="112">
        <f ca="1">SUM(OFFSET('2019预算管理费用'!$H86,0,0,1,MONTH(封面!$G$13)))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37" t="e">
        <f>IF(#REF!="","",#REF!)</f>
        <v>#REF!</v>
      </c>
      <c r="P86" s="69"/>
      <c r="Q86" s="69"/>
      <c r="R86" s="69"/>
    </row>
    <row r="87" spans="1:18" s="15" customFormat="1" ht="17.25" customHeight="1">
      <c r="A87" s="225"/>
      <c r="B87" s="46" t="s">
        <v>111</v>
      </c>
      <c r="C87" s="48" t="s">
        <v>112</v>
      </c>
      <c r="D87" s="112">
        <f>'2019预算管理费用'!T87</f>
        <v>0</v>
      </c>
      <c r="E87" s="112">
        <f ca="1">OFFSET('2018管理费用'!$H87,0,MONTH(封面!$G$13)-1,)</f>
        <v>0</v>
      </c>
      <c r="F87" s="110">
        <f ca="1">OFFSET('2019预算管理费用'!$H87,0,MONTH(封面!$G$13)-1,)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SUM(OFFSET('2018管理费用'!$H87,0,0,1,MONTH(封面!$G$13)))</f>
        <v>0</v>
      </c>
      <c r="K87" s="112">
        <f ca="1">SUM(OFFSET('2019预算管理费用'!$H87,0,0,1,MONTH(封面!$G$13)))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37" t="e">
        <f>IF(#REF!="","",#REF!)</f>
        <v>#REF!</v>
      </c>
      <c r="P87" s="69"/>
      <c r="Q87" s="69"/>
      <c r="R87" s="69"/>
    </row>
    <row r="88" spans="1:18" s="15" customFormat="1" ht="17.25" customHeight="1">
      <c r="A88" s="225"/>
      <c r="B88" s="46" t="s">
        <v>113</v>
      </c>
      <c r="C88" s="48" t="s">
        <v>114</v>
      </c>
      <c r="D88" s="112">
        <f>'2019预算管理费用'!T88</f>
        <v>0</v>
      </c>
      <c r="E88" s="112">
        <f ca="1">OFFSET('2018管理费用'!$H88,0,MONTH(封面!$G$13)-1,)</f>
        <v>0</v>
      </c>
      <c r="F88" s="110">
        <f ca="1">OFFSET('2019预算管理费用'!$H88,0,MONTH(封面!$G$13)-1,)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SUM(OFFSET('2018管理费用'!$H88,0,0,1,MONTH(封面!$G$13)))</f>
        <v>0</v>
      </c>
      <c r="K88" s="112">
        <f ca="1">SUM(OFFSET('2019预算管理费用'!$H88,0,0,1,MONTH(封面!$G$13)))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37" t="e">
        <f>IF(#REF!="","",#REF!)</f>
        <v>#REF!</v>
      </c>
      <c r="P88" s="69"/>
      <c r="Q88" s="69"/>
      <c r="R88" s="69"/>
    </row>
    <row r="89" spans="1:18" s="15" customFormat="1" ht="17.25" customHeight="1">
      <c r="A89" s="225"/>
      <c r="B89" s="46" t="s">
        <v>226</v>
      </c>
      <c r="C89" s="48" t="s">
        <v>115</v>
      </c>
      <c r="D89" s="112">
        <f>'2019预算管理费用'!T89</f>
        <v>0</v>
      </c>
      <c r="E89" s="112">
        <f ca="1">OFFSET('2018管理费用'!$H89,0,MONTH(封面!$G$13)-1,)</f>
        <v>0</v>
      </c>
      <c r="F89" s="110">
        <f ca="1">OFFSET('2019预算管理费用'!$H89,0,MONTH(封面!$G$13)-1,)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SUM(OFFSET('2018管理费用'!$H89,0,0,1,MONTH(封面!$G$13)))</f>
        <v>0</v>
      </c>
      <c r="K89" s="112">
        <f ca="1">SUM(OFFSET('2019预算管理费用'!$H89,0,0,1,MONTH(封面!$G$13)))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37" t="e">
        <f>IF(#REF!="","",#REF!)</f>
        <v>#REF!</v>
      </c>
      <c r="P89" s="69"/>
      <c r="Q89" s="69"/>
      <c r="R89" s="69"/>
    </row>
    <row r="90" spans="1:18" s="15" customFormat="1" ht="17.25" customHeight="1">
      <c r="A90" s="226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OFFSET('2018管理费用'!$H90,0,MONTH(封面!$G$13)-1,)</f>
        <v>0</v>
      </c>
      <c r="F90" s="110">
        <f ca="1">OFFSET('2019预算管理费用'!$H90,0,MONTH(封面!$G$13)-1,)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SUM(OFFSET('2018管理费用'!$H90,0,0,1,MONTH(封面!$G$13)))</f>
        <v>0</v>
      </c>
      <c r="K90" s="112">
        <f ca="1">SUM(OFFSET('2019预算管理费用'!$H90,0,0,1,MONTH(封面!$G$13)))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37" t="e">
        <f>IF(#REF!="","",#REF!)</f>
        <v>#REF!</v>
      </c>
      <c r="P90" s="69"/>
      <c r="Q90" s="69"/>
      <c r="R90" s="69"/>
    </row>
    <row r="91" spans="1:18" s="15" customFormat="1" ht="17.25" customHeight="1">
      <c r="A91" s="226"/>
      <c r="B91" s="46" t="s">
        <v>228</v>
      </c>
      <c r="C91" s="48" t="s">
        <v>437</v>
      </c>
      <c r="D91" s="112">
        <f>'2019预算管理费用'!T91</f>
        <v>0</v>
      </c>
      <c r="E91" s="112">
        <f ca="1">OFFSET('2018管理费用'!$H91,0,MONTH(封面!$G$13)-1,)</f>
        <v>441824.97</v>
      </c>
      <c r="F91" s="110">
        <f ca="1">OFFSET('2019预算管理费用'!$H91,0,MONTH(封面!$G$13)-1,)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SUM(OFFSET('2018管理费用'!$H91,0,0,1,MONTH(封面!$G$13)))</f>
        <v>1491269.72</v>
      </c>
      <c r="K91" s="112">
        <f ca="1">SUM(OFFSET('2019预算管理费用'!$H91,0,0,1,MONTH(封面!$G$13)))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37" t="e">
        <f>IF(#REF!="","",#REF!)</f>
        <v>#REF!</v>
      </c>
      <c r="P91" s="69"/>
      <c r="Q91" s="69"/>
      <c r="R91" s="69"/>
    </row>
    <row r="92" spans="1:18" s="15" customFormat="1" ht="17.25" customHeight="1">
      <c r="A92" s="226"/>
      <c r="B92" s="46" t="s">
        <v>118</v>
      </c>
      <c r="C92" s="48" t="s">
        <v>16</v>
      </c>
      <c r="D92" s="112">
        <f>'2019预算管理费用'!T92</f>
        <v>0</v>
      </c>
      <c r="E92" s="112">
        <f ca="1">OFFSET('2018管理费用'!$H92,0,MONTH(封面!$G$13)-1,)</f>
        <v>1412.99</v>
      </c>
      <c r="F92" s="110">
        <f ca="1">OFFSET('2019预算管理费用'!$H92,0,MONTH(封面!$G$13)-1,)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SUM(OFFSET('2018管理费用'!$H92,0,0,1,MONTH(封面!$G$13)))</f>
        <v>6872.77</v>
      </c>
      <c r="K92" s="112">
        <f ca="1">SUM(OFFSET('2019预算管理费用'!$H92,0,0,1,MONTH(封面!$G$13)))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37" t="e">
        <f>IF(#REF!="","",#REF!)</f>
        <v>#REF!</v>
      </c>
      <c r="P92" s="69"/>
      <c r="Q92" s="69"/>
      <c r="R92" s="69"/>
    </row>
    <row r="93" spans="1:18" s="31" customFormat="1" ht="15" customHeight="1">
      <c r="A93" s="227" t="s">
        <v>119</v>
      </c>
      <c r="B93" s="228"/>
      <c r="C93" s="229"/>
      <c r="D93" s="111">
        <f>SUM(D6:D92)</f>
        <v>0</v>
      </c>
      <c r="E93" s="111">
        <f ca="1">SUM(E6:E92)</f>
        <v>899108.42999999993</v>
      </c>
      <c r="F93" s="111">
        <f t="shared" ref="F93:N93" ca="1" si="10">SUM(F6:F92)</f>
        <v>0</v>
      </c>
      <c r="G93" s="110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3198015.73</v>
      </c>
      <c r="K93" s="111">
        <f t="shared" ca="1" si="10"/>
        <v>0</v>
      </c>
      <c r="L93" s="111" t="e">
        <f t="shared" ca="1" si="10"/>
        <v>#REF!</v>
      </c>
      <c r="M93" s="111" t="e">
        <f t="shared" ca="1" si="10"/>
        <v>#REF!</v>
      </c>
      <c r="N93" s="111" t="e">
        <f t="shared" ca="1" si="10"/>
        <v>#REF!</v>
      </c>
      <c r="O93" s="37" t="e">
        <f>IF(#REF!="","",#REF!)</f>
        <v>#REF!</v>
      </c>
      <c r="P93" s="69"/>
      <c r="Q93" s="69"/>
      <c r="R93" s="69"/>
    </row>
    <row r="94" spans="1:18" s="32" customFormat="1" ht="15" customHeight="1">
      <c r="A94" s="222" t="s">
        <v>135</v>
      </c>
      <c r="B94" s="223"/>
      <c r="C94" s="224"/>
      <c r="D94" s="111"/>
      <c r="E94" s="112">
        <f ca="1">OFFSET('2018管理费用'!$H94,0,MONTH(封面!$G$13)-1,)</f>
        <v>0</v>
      </c>
      <c r="F94" s="111"/>
      <c r="G94" s="110" t="e">
        <f ca="1">OFFSET(#REF!,0,MONTH(封面!$G$13)-1,)</f>
        <v>#REF!</v>
      </c>
      <c r="H94" s="111"/>
      <c r="I94" s="111"/>
      <c r="J94" s="112">
        <f ca="1">SUM(OFFSET('2018管理费用'!$H94,0,0,1,MONTH(封面!$G$13)))</f>
        <v>0</v>
      </c>
      <c r="K94" s="111"/>
      <c r="L94" s="112" t="e">
        <f ca="1">SUM(OFFSET(#REF!,0,0,1,MONTH(封面!$G$13)))</f>
        <v>#REF!</v>
      </c>
      <c r="M94" s="111"/>
      <c r="N94" s="37"/>
      <c r="O94" s="37" t="e">
        <f>IF(#REF!="","",#REF!)</f>
        <v>#REF!</v>
      </c>
      <c r="P94" s="69"/>
      <c r="Q94" s="69"/>
      <c r="R94" s="69"/>
    </row>
    <row r="95" spans="1:18" s="32" customFormat="1" ht="15" customHeight="1">
      <c r="A95" s="222" t="s">
        <v>136</v>
      </c>
      <c r="B95" s="223"/>
      <c r="C95" s="224"/>
      <c r="D95" s="111"/>
      <c r="E95" s="112">
        <f ca="1">OFFSET('2018管理费用'!$H95,0,MONTH(封面!$G$13)-1,)</f>
        <v>0</v>
      </c>
      <c r="F95" s="111"/>
      <c r="G95" s="110" t="e">
        <f ca="1">OFFSET(#REF!,0,MONTH(封面!$G$13)-1,)</f>
        <v>#REF!</v>
      </c>
      <c r="H95" s="111"/>
      <c r="I95" s="111"/>
      <c r="J95" s="112">
        <f ca="1">SUM(OFFSET('2018管理费用'!$H95,0,0,1,MONTH(封面!$G$13)))</f>
        <v>0</v>
      </c>
      <c r="K95" s="111"/>
      <c r="L95" s="112" t="e">
        <f ca="1">SUM(OFFSET(#REF!,0,0,1,MONTH(封面!$G$13)))</f>
        <v>#REF!</v>
      </c>
      <c r="M95" s="111"/>
      <c r="N95" s="37"/>
      <c r="O95" s="37" t="e">
        <f>IF(#REF!="","",#REF!)</f>
        <v>#REF!</v>
      </c>
      <c r="P95" s="69"/>
      <c r="Q95" s="69"/>
      <c r="R95" s="69"/>
    </row>
    <row r="96" spans="1:18" s="32" customFormat="1" ht="15" customHeight="1">
      <c r="A96" s="222" t="s">
        <v>229</v>
      </c>
      <c r="B96" s="223"/>
      <c r="C96" s="224"/>
      <c r="D96" s="111"/>
      <c r="E96" s="112">
        <f ca="1">OFFSET('2018管理费用'!$H96,0,MONTH(封面!$G$13)-1,)</f>
        <v>0</v>
      </c>
      <c r="F96" s="111"/>
      <c r="G96" s="110" t="e">
        <f ca="1">OFFSET(#REF!,0,MONTH(封面!$G$13)-1,)</f>
        <v>#REF!</v>
      </c>
      <c r="H96" s="111"/>
      <c r="I96" s="111"/>
      <c r="J96" s="112">
        <f ca="1">SUM(OFFSET('2018管理费用'!$H96,0,0,1,MONTH(封面!$G$13)))</f>
        <v>0</v>
      </c>
      <c r="K96" s="111"/>
      <c r="L96" s="112" t="e">
        <f ca="1">SUM(OFFSET(#REF!,0,0,1,MONTH(封面!$G$13)))</f>
        <v>#REF!</v>
      </c>
      <c r="M96" s="111"/>
      <c r="N96" s="37"/>
      <c r="O96" s="37" t="e">
        <f>IF(#REF!="","",#REF!)</f>
        <v>#REF!</v>
      </c>
      <c r="P96" s="69"/>
      <c r="Q96" s="69"/>
      <c r="R96" s="69"/>
    </row>
    <row r="97" spans="1:18" s="32" customFormat="1" ht="15" customHeight="1">
      <c r="A97" s="222" t="s">
        <v>120</v>
      </c>
      <c r="B97" s="223"/>
      <c r="C97" s="224"/>
      <c r="D97" s="111"/>
      <c r="E97" s="112">
        <f ca="1">OFFSET('2018管理费用'!$H97,0,MONTH(封面!$G$13)-1,)</f>
        <v>899108.42999999993</v>
      </c>
      <c r="F97" s="111"/>
      <c r="G97" s="110" t="e">
        <f ca="1">OFFSET(#REF!,0,MONTH(封面!$G$13)-1,)</f>
        <v>#REF!</v>
      </c>
      <c r="H97" s="111"/>
      <c r="I97" s="111"/>
      <c r="J97" s="112">
        <f ca="1">SUM(OFFSET('2018管理费用'!$H97,0,0,1,MONTH(封面!$G$13)))</f>
        <v>3198015.7299999995</v>
      </c>
      <c r="K97" s="111"/>
      <c r="L97" s="112" t="e">
        <f ca="1">SUM(OFFSET(#REF!,0,0,1,MONTH(封面!$G$13)))</f>
        <v>#REF!</v>
      </c>
      <c r="M97" s="111"/>
      <c r="N97" s="37"/>
      <c r="O97" s="37" t="e">
        <f>IF(#REF!="","",#REF!)</f>
        <v>#REF!</v>
      </c>
      <c r="P97" s="69"/>
      <c r="Q97" s="69"/>
      <c r="R97" s="69"/>
    </row>
    <row r="98" spans="1:18">
      <c r="A98" s="222" t="s">
        <v>121</v>
      </c>
      <c r="B98" s="223"/>
      <c r="C98" s="224"/>
      <c r="D98" s="111"/>
      <c r="E98" s="112">
        <f ca="1">OFFSET('2018管理费用'!$H98,0,MONTH(封面!$G$13)-1,)</f>
        <v>0</v>
      </c>
      <c r="F98" s="111"/>
      <c r="G98" s="110" t="e">
        <f ca="1">OFFSET(#REF!,0,MONTH(封面!$G$13)-1,)</f>
        <v>#REF!</v>
      </c>
      <c r="H98" s="111"/>
      <c r="I98" s="111"/>
      <c r="J98" s="112">
        <f ca="1">SUM(OFFSET('2018管理费用'!$H98,0,0,1,MONTH(封面!$G$13)))</f>
        <v>0</v>
      </c>
      <c r="K98" s="111"/>
      <c r="L98" s="112" t="e">
        <f ca="1">SUM(OFFSET(#REF!,0,0,1,MONTH(封面!$G$13)))</f>
        <v>#REF!</v>
      </c>
      <c r="M98" s="111"/>
      <c r="N98" s="37"/>
      <c r="O98" s="37" t="e">
        <f>IF(#REF!="","",#REF!)</f>
        <v>#REF!</v>
      </c>
      <c r="P98" s="69"/>
      <c r="Q98" s="69"/>
      <c r="R98" s="69"/>
    </row>
    <row r="99" spans="1:18" s="31" customFormat="1" ht="12">
      <c r="C99" s="53"/>
      <c r="D99" s="53" t="s">
        <v>122</v>
      </c>
      <c r="E99" s="91">
        <f ca="1">E93-SUM(E94:E98)</f>
        <v>0</v>
      </c>
      <c r="F99" s="53"/>
      <c r="G99" s="91" t="e">
        <f ca="1">G93-SUM(G94:G98)</f>
        <v>#REF!</v>
      </c>
      <c r="J99" s="91">
        <f ca="1">J93-SUM(J94:J98)</f>
        <v>0</v>
      </c>
      <c r="K99" s="54"/>
      <c r="L99" s="91" t="e">
        <f ca="1">L93-SUM(L94:L98)</f>
        <v>#REF!</v>
      </c>
      <c r="M99" s="53"/>
      <c r="N99" s="53"/>
      <c r="O99" s="53"/>
      <c r="P99" s="53"/>
    </row>
    <row r="100" spans="1:18">
      <c r="E100" s="91">
        <f ca="1">'研发费用明细表 '!E93-管理费用明细表!E91</f>
        <v>0</v>
      </c>
      <c r="F100" s="56"/>
      <c r="G100" s="91" t="e">
        <f ca="1">'研发费用明细表 '!G93-管理费用明细表!G91</f>
        <v>#REF!</v>
      </c>
      <c r="H100" s="57"/>
      <c r="I100" s="57"/>
      <c r="J100" s="91">
        <f ca="1">'研发费用明细表 '!J93-管理费用明细表!J91</f>
        <v>0</v>
      </c>
      <c r="K100" s="56"/>
      <c r="L100" s="91" t="e">
        <f ca="1">'研发费用明细表 '!L93-管理费用明细表!L91</f>
        <v>#REF!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E100:L100">
    <cfRule type="cellIs" dxfId="2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95"/>
  <sheetViews>
    <sheetView workbookViewId="0">
      <pane xSplit="3" ySplit="5" topLeftCell="H86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ColWidth="9" defaultRowHeight="14.25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8" width="16.125" style="158" bestFit="1" customWidth="1"/>
    <col min="9" max="11" width="11.375" style="158" bestFit="1" customWidth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3" s="132" customFormat="1" ht="28.5" customHeight="1">
      <c r="A1" s="204" t="s">
        <v>257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</row>
    <row r="2" spans="1:23" s="137" customFormat="1" ht="18" customHeight="1">
      <c r="A2" s="133" t="str">
        <f>"编制单位："&amp;封面!A8</f>
        <v>编制单位：九江天赐高新材料有限公司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3" s="134" customFormat="1" ht="15" customHeight="1">
      <c r="A3" s="3" t="str">
        <f>"编制期间："&amp;YEAR(封面!$G$13)&amp;"年"&amp;MONTH(封面!$G$13)&amp;"月"</f>
        <v>编制期间：2020年4月</v>
      </c>
      <c r="B3" s="5"/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3" s="140" customFormat="1" ht="14.25" customHeight="1">
      <c r="A4" s="251" t="s">
        <v>469</v>
      </c>
      <c r="B4" s="251" t="s">
        <v>484</v>
      </c>
      <c r="C4" s="252" t="s">
        <v>485</v>
      </c>
      <c r="D4" s="218" t="s">
        <v>501</v>
      </c>
      <c r="E4" s="219"/>
      <c r="F4" s="220" t="s">
        <v>502</v>
      </c>
      <c r="G4" s="220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486</v>
      </c>
      <c r="U4" s="248" t="s">
        <v>487</v>
      </c>
    </row>
    <row r="5" spans="1:23" s="142" customFormat="1">
      <c r="A5" s="251"/>
      <c r="B5" s="251"/>
      <c r="C5" s="252"/>
      <c r="D5" s="80" t="s">
        <v>503</v>
      </c>
      <c r="E5" s="80" t="s">
        <v>504</v>
      </c>
      <c r="F5" s="80" t="s">
        <v>503</v>
      </c>
      <c r="G5" s="80" t="s">
        <v>504</v>
      </c>
      <c r="H5" s="141" t="s">
        <v>488</v>
      </c>
      <c r="I5" s="141" t="s">
        <v>489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3" s="142" customFormat="1" ht="17.25" customHeight="1">
      <c r="A6" s="250" t="s">
        <v>490</v>
      </c>
      <c r="B6" s="241" t="s">
        <v>491</v>
      </c>
      <c r="C6" s="147" t="s">
        <v>428</v>
      </c>
      <c r="D6" s="143"/>
      <c r="E6" s="143"/>
      <c r="F6" s="143"/>
      <c r="G6" s="143"/>
      <c r="H6" s="144">
        <f>'2020实际制造费用'!H6+'2020实际管理费用'!H6+'2020实际营业费用'!H6</f>
        <v>4455056.3699999992</v>
      </c>
      <c r="I6" s="144">
        <f>'2020实际制造费用'!I6+'2020实际管理费用'!I6+'2020实际营业费用'!I6</f>
        <v>3644010.1900000004</v>
      </c>
      <c r="J6" s="144">
        <f>'2020实际制造费用'!J6+'2020实际管理费用'!J6+'2020实际营业费用'!J6</f>
        <v>3712371.74</v>
      </c>
      <c r="K6" s="144">
        <f>'2020实际制造费用'!K6+'2020实际管理费用'!K6+'2020实际营业费用'!K6</f>
        <v>7179312.9900000012</v>
      </c>
      <c r="L6" s="144">
        <f>'2020实际制造费用'!L6+'2020实际管理费用'!L6+'2020实际营业费用'!L6</f>
        <v>0</v>
      </c>
      <c r="M6" s="144">
        <f>'2020实际制造费用'!M6+'2020实际管理费用'!M6+'2020实际营业费用'!M6</f>
        <v>0</v>
      </c>
      <c r="N6" s="144">
        <f>'2020实际制造费用'!N6+'2020实际管理费用'!N6+'2020实际营业费用'!N6</f>
        <v>0</v>
      </c>
      <c r="O6" s="144">
        <f>'2020实际制造费用'!O6+'2020实际管理费用'!O6+'2020实际营业费用'!O6</f>
        <v>0</v>
      </c>
      <c r="P6" s="144">
        <f>'2020实际制造费用'!P6+'2020实际管理费用'!P6+'2020实际营业费用'!P6</f>
        <v>0</v>
      </c>
      <c r="Q6" s="144">
        <f>'2020实际制造费用'!Q6+'2020实际管理费用'!Q6+'2020实际营业费用'!Q6</f>
        <v>0</v>
      </c>
      <c r="R6" s="144">
        <f>'2020实际制造费用'!R6+'2020实际管理费用'!R6+'2020实际营业费用'!R6</f>
        <v>0</v>
      </c>
      <c r="S6" s="144">
        <f>'2020实际制造费用'!S6+'2020实际管理费用'!S6+'2020实际营业费用'!S6</f>
        <v>0</v>
      </c>
      <c r="T6" s="145">
        <f>SUM(H6:S6)</f>
        <v>18990751.290000003</v>
      </c>
      <c r="U6" s="146"/>
    </row>
    <row r="7" spans="1:23" s="142" customFormat="1" ht="17.25" customHeight="1">
      <c r="A7" s="250"/>
      <c r="B7" s="241"/>
      <c r="C7" s="143" t="s">
        <v>429</v>
      </c>
      <c r="D7" s="143"/>
      <c r="E7" s="143"/>
      <c r="F7" s="143"/>
      <c r="G7" s="143"/>
      <c r="H7" s="144">
        <f>'2020实际制造费用'!H7+'2020实际管理费用'!H7+'2020实际营业费用'!H7</f>
        <v>309664.05999999994</v>
      </c>
      <c r="I7" s="144">
        <f>'2020实际制造费用'!I7+'2020实际管理费用'!I7+'2020实际营业费用'!I7</f>
        <v>759439</v>
      </c>
      <c r="J7" s="144">
        <f>'2020实际制造费用'!J7+'2020实际管理费用'!J7+'2020实际营业费用'!J7</f>
        <v>639638</v>
      </c>
      <c r="K7" s="144">
        <f>'2020实际制造费用'!K7+'2020实际管理费用'!K7+'2020实际营业费用'!K7</f>
        <v>376821.60000000009</v>
      </c>
      <c r="L7" s="144">
        <f>'2020实际制造费用'!L7+'2020实际管理费用'!L7+'2020实际营业费用'!L7</f>
        <v>0</v>
      </c>
      <c r="M7" s="144">
        <f>'2020实际制造费用'!M7+'2020实际管理费用'!M7+'2020实际营业费用'!M7</f>
        <v>0</v>
      </c>
      <c r="N7" s="144">
        <f>'2020实际制造费用'!N7+'2020实际管理费用'!N7+'2020实际营业费用'!N7</f>
        <v>0</v>
      </c>
      <c r="O7" s="144">
        <f>'2020实际制造费用'!O7+'2020实际管理费用'!O7+'2020实际营业费用'!O7</f>
        <v>0</v>
      </c>
      <c r="P7" s="144">
        <f>'2020实际制造费用'!P7+'2020实际管理费用'!P7+'2020实际营业费用'!P7</f>
        <v>0</v>
      </c>
      <c r="Q7" s="144">
        <f>'2020实际制造费用'!Q7+'2020实际管理费用'!Q7+'2020实际营业费用'!Q7</f>
        <v>0</v>
      </c>
      <c r="R7" s="144">
        <f>'2020实际制造费用'!R7+'2020实际管理费用'!R7+'2020实际营业费用'!R7</f>
        <v>0</v>
      </c>
      <c r="S7" s="144">
        <f>'2020实际制造费用'!S7+'2020实际管理费用'!S7+'2020实际营业费用'!S7</f>
        <v>0</v>
      </c>
      <c r="T7" s="145">
        <f t="shared" ref="T7:T70" si="0">SUM(H7:S7)</f>
        <v>2085562.6600000001</v>
      </c>
      <c r="U7" s="146"/>
    </row>
    <row r="8" spans="1:23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144">
        <f>'2020实际制造费用'!H8+'2020实际管理费用'!H8+'2020实际营业费用'!H8</f>
        <v>28364.289999999994</v>
      </c>
      <c r="I8" s="144">
        <f>'2020实际制造费用'!I8+'2020实际管理费用'!I8+'2020实际营业费用'!I8</f>
        <v>90031.290000000008</v>
      </c>
      <c r="J8" s="144">
        <f>'2020实际制造费用'!J8+'2020实际管理费用'!J8+'2020实际营业费用'!J8</f>
        <v>39558.429999999993</v>
      </c>
      <c r="K8" s="144">
        <f>'2020实际制造费用'!K8+'2020实际管理费用'!K8+'2020实际营业费用'!K8</f>
        <v>118436.65999999999</v>
      </c>
      <c r="L8" s="144">
        <f>'2020实际制造费用'!L8+'2020实际管理费用'!L8+'2020实际营业费用'!L8</f>
        <v>0</v>
      </c>
      <c r="M8" s="144">
        <f>'2020实际制造费用'!M8+'2020实际管理费用'!M8+'2020实际营业费用'!M8</f>
        <v>0</v>
      </c>
      <c r="N8" s="144">
        <f>'2020实际制造费用'!N8+'2020实际管理费用'!N8+'2020实际营业费用'!N8</f>
        <v>0</v>
      </c>
      <c r="O8" s="144">
        <f>'2020实际制造费用'!O8+'2020实际管理费用'!O8+'2020实际营业费用'!O8</f>
        <v>0</v>
      </c>
      <c r="P8" s="144">
        <f>'2020实际制造费用'!P8+'2020实际管理费用'!P8+'2020实际营业费用'!P8</f>
        <v>0</v>
      </c>
      <c r="Q8" s="144">
        <f>'2020实际制造费用'!Q8+'2020实际管理费用'!Q8+'2020实际营业费用'!Q8</f>
        <v>0</v>
      </c>
      <c r="R8" s="144">
        <f>'2020实际制造费用'!R8+'2020实际管理费用'!R8+'2020实际营业费用'!R8</f>
        <v>0</v>
      </c>
      <c r="S8" s="144">
        <f>'2020实际制造费用'!S8+'2020实际管理费用'!S8+'2020实际营业费用'!S8</f>
        <v>0</v>
      </c>
      <c r="T8" s="145">
        <f t="shared" si="0"/>
        <v>276390.67</v>
      </c>
      <c r="U8" s="146"/>
    </row>
    <row r="9" spans="1:23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144">
        <f>'2020实际制造费用'!H9+'2020实际管理费用'!H9+'2020实际营业费用'!H9</f>
        <v>3500</v>
      </c>
      <c r="I9" s="144">
        <f>'2020实际制造费用'!I9+'2020实际管理费用'!I9+'2020实际营业费用'!I9</f>
        <v>2500</v>
      </c>
      <c r="J9" s="144">
        <f>'2020实际制造费用'!J9+'2020实际管理费用'!J9+'2020实际营业费用'!J9</f>
        <v>3300</v>
      </c>
      <c r="K9" s="144">
        <f>'2020实际制造费用'!K9+'2020实际管理费用'!K9+'2020实际营业费用'!K9</f>
        <v>0</v>
      </c>
      <c r="L9" s="144">
        <f>'2020实际制造费用'!L9+'2020实际管理费用'!L9+'2020实际营业费用'!L9</f>
        <v>0</v>
      </c>
      <c r="M9" s="144">
        <f>'2020实际制造费用'!M9+'2020实际管理费用'!M9+'2020实际营业费用'!M9</f>
        <v>0</v>
      </c>
      <c r="N9" s="144">
        <f>'2020实际制造费用'!N9+'2020实际管理费用'!N9+'2020实际营业费用'!N9</f>
        <v>0</v>
      </c>
      <c r="O9" s="144">
        <f>'2020实际制造费用'!O9+'2020实际管理费用'!O9+'2020实际营业费用'!O9</f>
        <v>0</v>
      </c>
      <c r="P9" s="144">
        <f>'2020实际制造费用'!P9+'2020实际管理费用'!P9+'2020实际营业费用'!P9</f>
        <v>0</v>
      </c>
      <c r="Q9" s="144">
        <f>'2020实际制造费用'!Q9+'2020实际管理费用'!Q9+'2020实际营业费用'!Q9</f>
        <v>0</v>
      </c>
      <c r="R9" s="144">
        <f>'2020实际制造费用'!R9+'2020实际管理费用'!R9+'2020实际营业费用'!R9</f>
        <v>0</v>
      </c>
      <c r="S9" s="144">
        <f>'2020实际制造费用'!S9+'2020实际管理费用'!S9+'2020实际营业费用'!S9</f>
        <v>0</v>
      </c>
      <c r="T9" s="145">
        <f t="shared" si="0"/>
        <v>9300</v>
      </c>
      <c r="U9" s="146"/>
    </row>
    <row r="10" spans="1:23" s="142" customFormat="1" ht="17.25" customHeight="1">
      <c r="A10" s="250"/>
      <c r="B10" s="241" t="s">
        <v>152</v>
      </c>
      <c r="C10" s="143" t="s">
        <v>8</v>
      </c>
      <c r="D10" s="143"/>
      <c r="E10" s="143"/>
      <c r="F10" s="143"/>
      <c r="G10" s="143"/>
      <c r="H10" s="144">
        <f>'2020实际制造费用'!H10+'2020实际管理费用'!H10+'2020实际营业费用'!H10</f>
        <v>21207.09</v>
      </c>
      <c r="I10" s="144">
        <f>'2020实际制造费用'!I10+'2020实际管理费用'!I10+'2020实际营业费用'!I10</f>
        <v>-63059</v>
      </c>
      <c r="J10" s="144">
        <f>'2020实际制造费用'!J10+'2020实际管理费用'!J10+'2020实际营业费用'!J10</f>
        <v>119907.31</v>
      </c>
      <c r="K10" s="144">
        <f>'2020实际制造费用'!K10+'2020实际管理费用'!K10+'2020实际营业费用'!K10</f>
        <v>123155.47000000002</v>
      </c>
      <c r="L10" s="144">
        <f>'2020实际制造费用'!L10+'2020实际管理费用'!L10+'2020实际营业费用'!L10</f>
        <v>0</v>
      </c>
      <c r="M10" s="144">
        <f>'2020实际制造费用'!M10+'2020实际管理费用'!M10+'2020实际营业费用'!M10</f>
        <v>0</v>
      </c>
      <c r="N10" s="144">
        <f>'2020实际制造费用'!N10+'2020实际管理费用'!N10+'2020实际营业费用'!N10</f>
        <v>0</v>
      </c>
      <c r="O10" s="144">
        <f>'2020实际制造费用'!O10+'2020实际管理费用'!O10+'2020实际营业费用'!O10</f>
        <v>0</v>
      </c>
      <c r="P10" s="144">
        <f>'2020实际制造费用'!P10+'2020实际管理费用'!P10+'2020实际营业费用'!P10</f>
        <v>0</v>
      </c>
      <c r="Q10" s="144">
        <f>'2020实际制造费用'!Q10+'2020实际管理费用'!Q10+'2020实际营业费用'!Q10</f>
        <v>0</v>
      </c>
      <c r="R10" s="144">
        <f>'2020实际制造费用'!R10+'2020实际管理费用'!R10+'2020实际营业费用'!R10</f>
        <v>0</v>
      </c>
      <c r="S10" s="144">
        <f>'2020实际制造费用'!S10+'2020实际管理费用'!S10+'2020实际营业费用'!S10</f>
        <v>0</v>
      </c>
      <c r="T10" s="145">
        <f t="shared" si="0"/>
        <v>201210.87</v>
      </c>
      <c r="U10" s="146"/>
    </row>
    <row r="11" spans="1:23" s="142" customFormat="1" ht="17.25" customHeight="1">
      <c r="A11" s="250"/>
      <c r="B11" s="241"/>
      <c r="C11" s="143" t="s">
        <v>9</v>
      </c>
      <c r="D11" s="143"/>
      <c r="E11" s="143"/>
      <c r="F11" s="143"/>
      <c r="G11" s="143"/>
      <c r="H11" s="144">
        <f>'2020实际制造费用'!H11+'2020实际管理费用'!H11+'2020实际营业费用'!H11</f>
        <v>46053.210000000006</v>
      </c>
      <c r="I11" s="144">
        <f>'2020实际制造费用'!I11+'2020实际管理费用'!I11+'2020实际营业费用'!I11</f>
        <v>89316.56</v>
      </c>
      <c r="J11" s="144">
        <f>'2020实际制造费用'!J11+'2020实际管理费用'!J11+'2020实际营业费用'!J11</f>
        <v>71112.200000000012</v>
      </c>
      <c r="K11" s="144">
        <f>'2020实际制造费用'!K11+'2020实际管理费用'!K11+'2020实际营业费用'!K11</f>
        <v>268326.68</v>
      </c>
      <c r="L11" s="144">
        <f>'2020实际制造费用'!L11+'2020实际管理费用'!L11+'2020实际营业费用'!L11</f>
        <v>0</v>
      </c>
      <c r="M11" s="144">
        <f>'2020实际制造费用'!M11+'2020实际管理费用'!M11+'2020实际营业费用'!M11</f>
        <v>0</v>
      </c>
      <c r="N11" s="144">
        <f>'2020实际制造费用'!N11+'2020实际管理费用'!N11+'2020实际营业费用'!N11</f>
        <v>0</v>
      </c>
      <c r="O11" s="144">
        <f>'2020实际制造费用'!O11+'2020实际管理费用'!O11+'2020实际营业费用'!O11</f>
        <v>0</v>
      </c>
      <c r="P11" s="144">
        <f>'2020实际制造费用'!P11+'2020实际管理费用'!P11+'2020实际营业费用'!P11</f>
        <v>0</v>
      </c>
      <c r="Q11" s="144">
        <f>'2020实际制造费用'!Q11+'2020实际管理费用'!Q11+'2020实际营业费用'!Q11</f>
        <v>0</v>
      </c>
      <c r="R11" s="144">
        <f>'2020实际制造费用'!R11+'2020实际管理费用'!R11+'2020实际营业费用'!R11</f>
        <v>0</v>
      </c>
      <c r="S11" s="144">
        <f>'2020实际制造费用'!S11+'2020实际管理费用'!S11+'2020实际营业费用'!S11</f>
        <v>0</v>
      </c>
      <c r="T11" s="145">
        <f t="shared" si="0"/>
        <v>474808.65</v>
      </c>
      <c r="U11" s="146"/>
    </row>
    <row r="12" spans="1:23" s="142" customFormat="1" ht="17.25" customHeight="1">
      <c r="A12" s="250"/>
      <c r="B12" s="241"/>
      <c r="C12" s="147" t="s">
        <v>10</v>
      </c>
      <c r="D12" s="143"/>
      <c r="E12" s="143"/>
      <c r="F12" s="143"/>
      <c r="G12" s="143"/>
      <c r="H12" s="144">
        <f>'2020实际制造费用'!H12+'2020实际管理费用'!H12+'2020实际营业费用'!H12</f>
        <v>0</v>
      </c>
      <c r="I12" s="144">
        <f>'2020实际制造费用'!I12+'2020实际管理费用'!I12+'2020实际营业费用'!I12</f>
        <v>0</v>
      </c>
      <c r="J12" s="144">
        <f>'2020实际制造费用'!J12+'2020实际管理费用'!J12+'2020实际营业费用'!J12</f>
        <v>110830</v>
      </c>
      <c r="K12" s="144">
        <f>'2020实际制造费用'!K12+'2020实际管理费用'!K12+'2020实际营业费用'!K12</f>
        <v>0</v>
      </c>
      <c r="L12" s="144">
        <f>'2020实际制造费用'!L12+'2020实际管理费用'!L12+'2020实际营业费用'!L12</f>
        <v>0</v>
      </c>
      <c r="M12" s="144">
        <f>'2020实际制造费用'!M12+'2020实际管理费用'!M12+'2020实际营业费用'!M12</f>
        <v>0</v>
      </c>
      <c r="N12" s="144">
        <f>'2020实际制造费用'!N12+'2020实际管理费用'!N12+'2020实际营业费用'!N12</f>
        <v>0</v>
      </c>
      <c r="O12" s="144">
        <f>'2020实际制造费用'!O12+'2020实际管理费用'!O12+'2020实际营业费用'!O12</f>
        <v>0</v>
      </c>
      <c r="P12" s="144">
        <f>'2020实际制造费用'!P12+'2020实际管理费用'!P12+'2020实际营业费用'!P12</f>
        <v>0</v>
      </c>
      <c r="Q12" s="144">
        <f>'2020实际制造费用'!Q12+'2020实际管理费用'!Q12+'2020实际营业费用'!Q12</f>
        <v>0</v>
      </c>
      <c r="R12" s="144">
        <f>'2020实际制造费用'!R12+'2020实际管理费用'!R12+'2020实际营业费用'!R12</f>
        <v>0</v>
      </c>
      <c r="S12" s="144">
        <f>'2020实际制造费用'!S12+'2020实际管理费用'!S12+'2020实际营业费用'!S12</f>
        <v>0</v>
      </c>
      <c r="T12" s="145">
        <f t="shared" si="0"/>
        <v>110830</v>
      </c>
      <c r="U12" s="146"/>
    </row>
    <row r="13" spans="1:23" s="142" customFormat="1" ht="17.25" customHeight="1">
      <c r="A13" s="250"/>
      <c r="B13" s="241"/>
      <c r="C13" s="143" t="s">
        <v>11</v>
      </c>
      <c r="D13" s="143"/>
      <c r="E13" s="143"/>
      <c r="F13" s="143"/>
      <c r="G13" s="143"/>
      <c r="H13" s="144">
        <f>'2020实际制造费用'!H13+'2020实际管理费用'!H13+'2020实际营业费用'!H13</f>
        <v>0</v>
      </c>
      <c r="I13" s="144">
        <f>'2020实际制造费用'!I13+'2020实际管理费用'!I13+'2020实际营业费用'!I13</f>
        <v>0</v>
      </c>
      <c r="J13" s="144">
        <f>'2020实际制造费用'!J13+'2020实际管理费用'!J13+'2020实际营业费用'!J13</f>
        <v>-4.0856207306205761E-14</v>
      </c>
      <c r="K13" s="144">
        <f>'2020实际制造费用'!K13+'2020实际管理费用'!K13+'2020实际营业费用'!K13</f>
        <v>12239.82</v>
      </c>
      <c r="L13" s="144">
        <f>'2020实际制造费用'!L13+'2020实际管理费用'!L13+'2020实际营业费用'!L13</f>
        <v>0</v>
      </c>
      <c r="M13" s="144">
        <f>'2020实际制造费用'!M13+'2020实际管理费用'!M13+'2020实际营业费用'!M13</f>
        <v>0</v>
      </c>
      <c r="N13" s="144">
        <f>'2020实际制造费用'!N13+'2020实际管理费用'!N13+'2020实际营业费用'!N13</f>
        <v>0</v>
      </c>
      <c r="O13" s="144">
        <f>'2020实际制造费用'!O13+'2020实际管理费用'!O13+'2020实际营业费用'!O13</f>
        <v>0</v>
      </c>
      <c r="P13" s="144">
        <f>'2020实际制造费用'!P13+'2020实际管理费用'!P13+'2020实际营业费用'!P13</f>
        <v>0</v>
      </c>
      <c r="Q13" s="144">
        <f>'2020实际制造费用'!Q13+'2020实际管理费用'!Q13+'2020实际营业费用'!Q13</f>
        <v>0</v>
      </c>
      <c r="R13" s="144">
        <f>'2020实际制造费用'!R13+'2020实际管理费用'!R13+'2020实际营业费用'!R13</f>
        <v>0</v>
      </c>
      <c r="S13" s="144">
        <f>'2020实际制造费用'!S13+'2020实际管理费用'!S13+'2020实际营业费用'!S13</f>
        <v>0</v>
      </c>
      <c r="T13" s="145">
        <f t="shared" si="0"/>
        <v>12239.82</v>
      </c>
      <c r="U13" s="146"/>
    </row>
    <row r="14" spans="1:23" s="142" customFormat="1" ht="17.25" customHeight="1">
      <c r="A14" s="250"/>
      <c r="B14" s="241"/>
      <c r="C14" s="143" t="s">
        <v>12</v>
      </c>
      <c r="D14" s="143"/>
      <c r="E14" s="143"/>
      <c r="F14" s="143"/>
      <c r="G14" s="143"/>
      <c r="H14" s="144">
        <f>'2020实际制造费用'!H14+'2020实际管理费用'!H14+'2020实际营业费用'!H14</f>
        <v>1800</v>
      </c>
      <c r="I14" s="144">
        <f>'2020实际制造费用'!I14+'2020实际管理费用'!I14+'2020实际营业费用'!I14</f>
        <v>3300</v>
      </c>
      <c r="J14" s="144">
        <f>'2020实际制造费用'!J14+'2020实际管理费用'!J14+'2020实际营业费用'!J14</f>
        <v>3100</v>
      </c>
      <c r="K14" s="144">
        <f>'2020实际制造费用'!K14+'2020实际管理费用'!K14+'2020实际营业费用'!K14</f>
        <v>25050</v>
      </c>
      <c r="L14" s="144">
        <f>'2020实际制造费用'!L14+'2020实际管理费用'!L14+'2020实际营业费用'!L14</f>
        <v>0</v>
      </c>
      <c r="M14" s="144">
        <f>'2020实际制造费用'!M14+'2020实际管理费用'!M14+'2020实际营业费用'!M14</f>
        <v>0</v>
      </c>
      <c r="N14" s="144">
        <f>'2020实际制造费用'!N14+'2020实际管理费用'!N14+'2020实际营业费用'!N14</f>
        <v>0</v>
      </c>
      <c r="O14" s="144">
        <f>'2020实际制造费用'!O14+'2020实际管理费用'!O14+'2020实际营业费用'!O14</f>
        <v>0</v>
      </c>
      <c r="P14" s="144">
        <f>'2020实际制造费用'!P14+'2020实际管理费用'!P14+'2020实际营业费用'!P14</f>
        <v>0</v>
      </c>
      <c r="Q14" s="144">
        <f>'2020实际制造费用'!Q14+'2020实际管理费用'!Q14+'2020实际营业费用'!Q14</f>
        <v>0</v>
      </c>
      <c r="R14" s="144">
        <f>'2020实际制造费用'!R14+'2020实际管理费用'!R14+'2020实际营业费用'!R14</f>
        <v>0</v>
      </c>
      <c r="S14" s="144">
        <f>'2020实际制造费用'!S14+'2020实际管理费用'!S14+'2020实际营业费用'!S14</f>
        <v>0</v>
      </c>
      <c r="T14" s="145">
        <f t="shared" si="0"/>
        <v>33250</v>
      </c>
      <c r="U14" s="146"/>
    </row>
    <row r="15" spans="1:23" s="142" customFormat="1" ht="17.25" customHeight="1">
      <c r="A15" s="250"/>
      <c r="B15" s="241"/>
      <c r="C15" s="143" t="s">
        <v>13</v>
      </c>
      <c r="D15" s="143"/>
      <c r="E15" s="143"/>
      <c r="F15" s="143"/>
      <c r="G15" s="143"/>
      <c r="H15" s="144">
        <f>'2020实际制造费用'!H15+'2020实际管理费用'!H15+'2020实际营业费用'!H15</f>
        <v>0</v>
      </c>
      <c r="I15" s="144">
        <f>'2020实际制造费用'!I15+'2020实际管理费用'!I15+'2020实际营业费用'!I15</f>
        <v>0</v>
      </c>
      <c r="J15" s="144">
        <f>'2020实际制造费用'!J15+'2020实际管理费用'!J15+'2020实际营业费用'!J15</f>
        <v>-1.7053025658242404E-13</v>
      </c>
      <c r="K15" s="144">
        <f>'2020实际制造费用'!K15+'2020实际管理费用'!K15+'2020实际营业费用'!K15</f>
        <v>0</v>
      </c>
      <c r="L15" s="144">
        <f>'2020实际制造费用'!L15+'2020实际管理费用'!L15+'2020实际营业费用'!L15</f>
        <v>0</v>
      </c>
      <c r="M15" s="144">
        <f>'2020实际制造费用'!M15+'2020实际管理费用'!M15+'2020实际营业费用'!M15</f>
        <v>0</v>
      </c>
      <c r="N15" s="144">
        <f>'2020实际制造费用'!N15+'2020实际管理费用'!N15+'2020实际营业费用'!N15</f>
        <v>0</v>
      </c>
      <c r="O15" s="144">
        <f>'2020实际制造费用'!O15+'2020实际管理费用'!O15+'2020实际营业费用'!O15</f>
        <v>0</v>
      </c>
      <c r="P15" s="144">
        <f>'2020实际制造费用'!P15+'2020实际管理费用'!P15+'2020实际营业费用'!P15</f>
        <v>0</v>
      </c>
      <c r="Q15" s="144">
        <f>'2020实际制造费用'!Q15+'2020实际管理费用'!Q15+'2020实际营业费用'!Q15</f>
        <v>0</v>
      </c>
      <c r="R15" s="144">
        <f>'2020实际制造费用'!R15+'2020实际管理费用'!R15+'2020实际营业费用'!R15</f>
        <v>0</v>
      </c>
      <c r="S15" s="144">
        <f>'2020实际制造费用'!S15+'2020实际管理费用'!S15+'2020实际营业费用'!S15</f>
        <v>0</v>
      </c>
      <c r="T15" s="145">
        <f t="shared" si="0"/>
        <v>-1.7053025658242404E-13</v>
      </c>
      <c r="U15" s="146"/>
    </row>
    <row r="16" spans="1:23" s="142" customFormat="1" ht="17.25" customHeight="1">
      <c r="A16" s="250"/>
      <c r="B16" s="241"/>
      <c r="C16" s="143" t="s">
        <v>14</v>
      </c>
      <c r="D16" s="143"/>
      <c r="E16" s="143"/>
      <c r="F16" s="143"/>
      <c r="G16" s="143"/>
      <c r="H16" s="144">
        <f>'2020实际制造费用'!H16+'2020实际管理费用'!H16+'2020实际营业费用'!H16</f>
        <v>0</v>
      </c>
      <c r="I16" s="144">
        <f>'2020实际制造费用'!I16+'2020实际管理费用'!I16+'2020实际营业费用'!I16</f>
        <v>0</v>
      </c>
      <c r="J16" s="144">
        <f>'2020实际制造费用'!J16+'2020实际管理费用'!J16+'2020实际营业费用'!J16</f>
        <v>0</v>
      </c>
      <c r="K16" s="144">
        <f>'2020实际制造费用'!K16+'2020实际管理费用'!K16+'2020实际营业费用'!K16</f>
        <v>0</v>
      </c>
      <c r="L16" s="144">
        <f>'2020实际制造费用'!L16+'2020实际管理费用'!L16+'2020实际营业费用'!L16</f>
        <v>0</v>
      </c>
      <c r="M16" s="144">
        <f>'2020实际制造费用'!M16+'2020实际管理费用'!M16+'2020实际营业费用'!M16</f>
        <v>0</v>
      </c>
      <c r="N16" s="144">
        <f>'2020实际制造费用'!N16+'2020实际管理费用'!N16+'2020实际营业费用'!N16</f>
        <v>0</v>
      </c>
      <c r="O16" s="144">
        <f>'2020实际制造费用'!O16+'2020实际管理费用'!O16+'2020实际营业费用'!O16</f>
        <v>0</v>
      </c>
      <c r="P16" s="144">
        <f>'2020实际制造费用'!P16+'2020实际管理费用'!P16+'2020实际营业费用'!P16</f>
        <v>0</v>
      </c>
      <c r="Q16" s="144">
        <f>'2020实际制造费用'!Q16+'2020实际管理费用'!Q16+'2020实际营业费用'!Q16</f>
        <v>0</v>
      </c>
      <c r="R16" s="144">
        <f>'2020实际制造费用'!R16+'2020实际管理费用'!R16+'2020实际营业费用'!R16</f>
        <v>0</v>
      </c>
      <c r="S16" s="144">
        <f>'2020实际制造费用'!S16+'2020实际管理费用'!S16+'2020实际营业费用'!S16</f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1"/>
      <c r="C17" s="143" t="s">
        <v>15</v>
      </c>
      <c r="D17" s="143"/>
      <c r="E17" s="143"/>
      <c r="F17" s="143"/>
      <c r="G17" s="143"/>
      <c r="H17" s="144">
        <f>'2020实际制造费用'!H17+'2020实际管理费用'!H17+'2020实际营业费用'!H17</f>
        <v>0</v>
      </c>
      <c r="I17" s="144">
        <f>'2020实际制造费用'!I17+'2020实际管理费用'!I17+'2020实际营业费用'!I17</f>
        <v>0</v>
      </c>
      <c r="J17" s="144">
        <f>'2020实际制造费用'!J17+'2020实际管理费用'!J17+'2020实际营业费用'!J17</f>
        <v>-2.8421709430404007E-14</v>
      </c>
      <c r="K17" s="144">
        <f>'2020实际制造费用'!K17+'2020实际管理费用'!K17+'2020实际营业费用'!K17</f>
        <v>0</v>
      </c>
      <c r="L17" s="144">
        <f>'2020实际制造费用'!L17+'2020实际管理费用'!L17+'2020实际营业费用'!L17</f>
        <v>0</v>
      </c>
      <c r="M17" s="144">
        <f>'2020实际制造费用'!M17+'2020实际管理费用'!M17+'2020实际营业费用'!M17</f>
        <v>0</v>
      </c>
      <c r="N17" s="144">
        <f>'2020实际制造费用'!N17+'2020实际管理费用'!N17+'2020实际营业费用'!N17</f>
        <v>0</v>
      </c>
      <c r="O17" s="144">
        <f>'2020实际制造费用'!O17+'2020实际管理费用'!O17+'2020实际营业费用'!O17</f>
        <v>0</v>
      </c>
      <c r="P17" s="144">
        <f>'2020实际制造费用'!P17+'2020实际管理费用'!P17+'2020实际营业费用'!P17</f>
        <v>0</v>
      </c>
      <c r="Q17" s="144">
        <f>'2020实际制造费用'!Q17+'2020实际管理费用'!Q17+'2020实际营业费用'!Q17</f>
        <v>0</v>
      </c>
      <c r="R17" s="144">
        <f>'2020实际制造费用'!R17+'2020实际管理费用'!R17+'2020实际营业费用'!R17</f>
        <v>0</v>
      </c>
      <c r="S17" s="144">
        <f>'2020实际制造费用'!S17+'2020实际管理费用'!S17+'2020实际营业费用'!S17</f>
        <v>0</v>
      </c>
      <c r="T17" s="145">
        <f t="shared" si="0"/>
        <v>-2.8421709430404007E-14</v>
      </c>
      <c r="U17" s="146"/>
    </row>
    <row r="18" spans="1:21" s="142" customFormat="1" ht="17.25" customHeight="1">
      <c r="A18" s="250"/>
      <c r="B18" s="241"/>
      <c r="C18" s="143" t="s">
        <v>430</v>
      </c>
      <c r="D18" s="143"/>
      <c r="E18" s="143"/>
      <c r="F18" s="143"/>
      <c r="G18" s="143"/>
      <c r="H18" s="144">
        <f>'2020实际制造费用'!H18+'2020实际管理费用'!H18+'2020实际营业费用'!H18</f>
        <v>167194.1</v>
      </c>
      <c r="I18" s="144">
        <f>'2020实际制造费用'!I18+'2020实际管理费用'!I18+'2020实际营业费用'!I18</f>
        <v>-62807.559999999983</v>
      </c>
      <c r="J18" s="144">
        <f>'2020实际制造费用'!J18+'2020实际管理费用'!J18+'2020实际营业费用'!J18</f>
        <v>205038.16999999998</v>
      </c>
      <c r="K18" s="144">
        <f>'2020实际制造费用'!K18+'2020实际管理费用'!K18+'2020实际营业费用'!K18</f>
        <v>167928.04</v>
      </c>
      <c r="L18" s="144">
        <f>'2020实际制造费用'!L18+'2020实际管理费用'!L18+'2020实际营业费用'!L18</f>
        <v>0</v>
      </c>
      <c r="M18" s="144">
        <f>'2020实际制造费用'!M18+'2020实际管理费用'!M18+'2020实际营业费用'!M18</f>
        <v>0</v>
      </c>
      <c r="N18" s="144">
        <f>'2020实际制造费用'!N18+'2020实际管理费用'!N18+'2020实际营业费用'!N18</f>
        <v>0</v>
      </c>
      <c r="O18" s="144">
        <f>'2020实际制造费用'!O18+'2020实际管理费用'!O18+'2020实际营业费用'!O18</f>
        <v>0</v>
      </c>
      <c r="P18" s="144">
        <f>'2020实际制造费用'!P18+'2020实际管理费用'!P18+'2020实际营业费用'!P18</f>
        <v>0</v>
      </c>
      <c r="Q18" s="144">
        <f>'2020实际制造费用'!Q18+'2020实际管理费用'!Q18+'2020实际营业费用'!Q18</f>
        <v>0</v>
      </c>
      <c r="R18" s="144">
        <f>'2020实际制造费用'!R18+'2020实际管理费用'!R18+'2020实际营业费用'!R18</f>
        <v>0</v>
      </c>
      <c r="S18" s="144">
        <f>'2020实际制造费用'!S18+'2020实际管理费用'!S18+'2020实际营业费用'!S18</f>
        <v>0</v>
      </c>
      <c r="T18" s="145">
        <f t="shared" si="0"/>
        <v>477352.75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144">
        <f>'2020实际制造费用'!H19+'2020实际管理费用'!H19+'2020实际营业费用'!H19</f>
        <v>134822</v>
      </c>
      <c r="I19" s="144">
        <f>'2020实际制造费用'!I19+'2020实际管理费用'!I19+'2020实际营业费用'!I19</f>
        <v>149347</v>
      </c>
      <c r="J19" s="144">
        <f>'2020实际制造费用'!J19+'2020实际管理费用'!J19+'2020实际营业费用'!J19</f>
        <v>188115</v>
      </c>
      <c r="K19" s="144">
        <f>'2020实际制造费用'!K19+'2020实际管理费用'!K19+'2020实际营业费用'!K19</f>
        <v>223419</v>
      </c>
      <c r="L19" s="144">
        <f>'2020实际制造费用'!L19+'2020实际管理费用'!L19+'2020实际营业费用'!L19</f>
        <v>0</v>
      </c>
      <c r="M19" s="144">
        <f>'2020实际制造费用'!M19+'2020实际管理费用'!M19+'2020实际营业费用'!M19</f>
        <v>0</v>
      </c>
      <c r="N19" s="144">
        <f>'2020实际制造费用'!N19+'2020实际管理费用'!N19+'2020实际营业费用'!N19</f>
        <v>0</v>
      </c>
      <c r="O19" s="144">
        <f>'2020实际制造费用'!O19+'2020实际管理费用'!O19+'2020实际营业费用'!O19</f>
        <v>0</v>
      </c>
      <c r="P19" s="144">
        <f>'2020实际制造费用'!P19+'2020实际管理费用'!P19+'2020实际营业费用'!P19</f>
        <v>0</v>
      </c>
      <c r="Q19" s="144">
        <f>'2020实际制造费用'!Q19+'2020实际管理费用'!Q19+'2020实际营业费用'!Q19</f>
        <v>0</v>
      </c>
      <c r="R19" s="144">
        <f>'2020实际制造费用'!R19+'2020实际管理费用'!R19+'2020实际营业费用'!R19</f>
        <v>0</v>
      </c>
      <c r="S19" s="144">
        <f>'2020实际制造费用'!S19+'2020实际管理费用'!S19+'2020实际营业费用'!S19</f>
        <v>0</v>
      </c>
      <c r="T19" s="145">
        <f t="shared" si="0"/>
        <v>695703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144">
        <f>'2020实际制造费用'!H20+'2020实际管理费用'!H20+'2020实际营业费用'!H20</f>
        <v>0</v>
      </c>
      <c r="I20" s="144">
        <f>'2020实际制造费用'!I20+'2020实际管理费用'!I20+'2020实际营业费用'!I20</f>
        <v>0</v>
      </c>
      <c r="J20" s="144">
        <f>'2020实际制造费用'!J20+'2020实际管理费用'!J20+'2020实际营业费用'!J20</f>
        <v>-8.5265128291212022E-14</v>
      </c>
      <c r="K20" s="144">
        <f>'2020实际制造费用'!K20+'2020实际管理费用'!K20+'2020实际营业费用'!K20</f>
        <v>160247.66</v>
      </c>
      <c r="L20" s="144">
        <f>'2020实际制造费用'!L20+'2020实际管理费用'!L20+'2020实际营业费用'!L20</f>
        <v>0</v>
      </c>
      <c r="M20" s="144">
        <f>'2020实际制造费用'!M20+'2020实际管理费用'!M20+'2020实际营业费用'!M20</f>
        <v>0</v>
      </c>
      <c r="N20" s="144">
        <f>'2020实际制造费用'!N20+'2020实际管理费用'!N20+'2020实际营业费用'!N20</f>
        <v>0</v>
      </c>
      <c r="O20" s="144">
        <f>'2020实际制造费用'!O20+'2020实际管理费用'!O20+'2020实际营业费用'!O20</f>
        <v>0</v>
      </c>
      <c r="P20" s="144">
        <f>'2020实际制造费用'!P20+'2020实际管理费用'!P20+'2020实际营业费用'!P20</f>
        <v>0</v>
      </c>
      <c r="Q20" s="144">
        <f>'2020实际制造费用'!Q20+'2020实际管理费用'!Q20+'2020实际营业费用'!Q20</f>
        <v>0</v>
      </c>
      <c r="R20" s="144">
        <f>'2020实际制造费用'!R20+'2020实际管理费用'!R20+'2020实际营业费用'!R20</f>
        <v>0</v>
      </c>
      <c r="S20" s="144">
        <f>'2020实际制造费用'!S20+'2020实际管理费用'!S20+'2020实际营业费用'!S20</f>
        <v>0</v>
      </c>
      <c r="T20" s="145">
        <f t="shared" si="0"/>
        <v>160247.66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144">
        <f>'2020实际制造费用'!H21+'2020实际管理费用'!H21+'2020实际营业费用'!H21</f>
        <v>35345.299999999996</v>
      </c>
      <c r="I21" s="144">
        <f>'2020实际制造费用'!I21+'2020实际管理费用'!I21+'2020实际营业费用'!I21</f>
        <v>3469.2400000000002</v>
      </c>
      <c r="J21" s="144">
        <f>'2020实际制造费用'!J21+'2020实际管理费用'!J21+'2020实际营业费用'!J21</f>
        <v>29073.53</v>
      </c>
      <c r="K21" s="144">
        <f>'2020实际制造费用'!K21+'2020实际管理费用'!K21+'2020实际营业费用'!K21</f>
        <v>4183.6100000000006</v>
      </c>
      <c r="L21" s="144">
        <f>'2020实际制造费用'!L21+'2020实际管理费用'!L21+'2020实际营业费用'!L21</f>
        <v>0</v>
      </c>
      <c r="M21" s="144">
        <f>'2020实际制造费用'!M21+'2020实际管理费用'!M21+'2020实际营业费用'!M21</f>
        <v>0</v>
      </c>
      <c r="N21" s="144">
        <f>'2020实际制造费用'!N21+'2020实际管理费用'!N21+'2020实际营业费用'!N21</f>
        <v>0</v>
      </c>
      <c r="O21" s="144">
        <f>'2020实际制造费用'!O21+'2020实际管理费用'!O21+'2020实际营业费用'!O21</f>
        <v>0</v>
      </c>
      <c r="P21" s="144">
        <f>'2020实际制造费用'!P21+'2020实际管理费用'!P21+'2020实际营业费用'!P21</f>
        <v>0</v>
      </c>
      <c r="Q21" s="144">
        <f>'2020实际制造费用'!Q21+'2020实际管理费用'!Q21+'2020实际营业费用'!Q21</f>
        <v>0</v>
      </c>
      <c r="R21" s="144">
        <f>'2020实际制造费用'!R21+'2020实际管理费用'!R21+'2020实际营业费用'!R21</f>
        <v>0</v>
      </c>
      <c r="S21" s="144">
        <f>'2020实际制造费用'!S21+'2020实际管理费用'!S21+'2020实际营业费用'!S21</f>
        <v>0</v>
      </c>
      <c r="T21" s="145">
        <f t="shared" si="0"/>
        <v>72071.679999999993</v>
      </c>
      <c r="U21" s="146"/>
    </row>
    <row r="22" spans="1:21" s="142" customFormat="1" ht="17.25" customHeight="1">
      <c r="A22" s="250"/>
      <c r="B22" s="241" t="s">
        <v>21</v>
      </c>
      <c r="C22" s="143" t="s">
        <v>22</v>
      </c>
      <c r="D22" s="143"/>
      <c r="E22" s="143"/>
      <c r="F22" s="143"/>
      <c r="G22" s="143"/>
      <c r="H22" s="144">
        <f>'2020实际制造费用'!H22+'2020实际管理费用'!H22+'2020实际营业费用'!H22</f>
        <v>274135.68000000005</v>
      </c>
      <c r="I22" s="144">
        <f>'2020实际制造费用'!I22+'2020实际管理费用'!I22+'2020实际营业费用'!I22</f>
        <v>269985.94000000006</v>
      </c>
      <c r="J22" s="144">
        <f>'2020实际制造费用'!J22+'2020实际管理费用'!J22+'2020实际营业费用'!J22</f>
        <v>-199487.49000000002</v>
      </c>
      <c r="K22" s="144">
        <f>'2020实际制造费用'!K22+'2020实际管理费用'!K22+'2020实际营业费用'!K22</f>
        <v>243859.51000000004</v>
      </c>
      <c r="L22" s="144">
        <f>'2020实际制造费用'!L22+'2020实际管理费用'!L22+'2020实际营业费用'!L22</f>
        <v>0</v>
      </c>
      <c r="M22" s="144">
        <f>'2020实际制造费用'!M22+'2020实际管理费用'!M22+'2020实际营业费用'!M22</f>
        <v>0</v>
      </c>
      <c r="N22" s="144">
        <f>'2020实际制造费用'!N22+'2020实际管理费用'!N22+'2020实际营业费用'!N22</f>
        <v>0</v>
      </c>
      <c r="O22" s="144">
        <f>'2020实际制造费用'!O22+'2020实际管理费用'!O22+'2020实际营业费用'!O22</f>
        <v>0</v>
      </c>
      <c r="P22" s="144">
        <f>'2020实际制造费用'!P22+'2020实际管理费用'!P22+'2020实际营业费用'!P22</f>
        <v>0</v>
      </c>
      <c r="Q22" s="144">
        <f>'2020实际制造费用'!Q22+'2020实际管理费用'!Q22+'2020实际营业费用'!Q22</f>
        <v>0</v>
      </c>
      <c r="R22" s="144">
        <f>'2020实际制造费用'!R22+'2020实际管理费用'!R22+'2020实际营业费用'!R22</f>
        <v>0</v>
      </c>
      <c r="S22" s="144">
        <f>'2020实际制造费用'!S22+'2020实际管理费用'!S22+'2020实际营业费用'!S22</f>
        <v>0</v>
      </c>
      <c r="T22" s="145">
        <f t="shared" si="0"/>
        <v>588493.64000000013</v>
      </c>
      <c r="U22" s="146"/>
    </row>
    <row r="23" spans="1:21" s="142" customFormat="1" ht="17.25" customHeight="1">
      <c r="A23" s="250"/>
      <c r="B23" s="241"/>
      <c r="C23" s="143" t="s">
        <v>23</v>
      </c>
      <c r="D23" s="143"/>
      <c r="E23" s="143"/>
      <c r="F23" s="143"/>
      <c r="G23" s="143"/>
      <c r="H23" s="144">
        <f>'2020实际制造费用'!H23+'2020实际管理费用'!H23+'2020实际营业费用'!H23</f>
        <v>4596.3500000000004</v>
      </c>
      <c r="I23" s="144">
        <f>'2020实际制造费用'!I23+'2020实际管理费用'!I23+'2020实际营业费用'!I23</f>
        <v>4518.67</v>
      </c>
      <c r="J23" s="144">
        <f>'2020实际制造费用'!J23+'2020实际管理费用'!J23+'2020实际营业费用'!J23</f>
        <v>-2575.7899999999995</v>
      </c>
      <c r="K23" s="144">
        <f>'2020实际制造费用'!K23+'2020实际管理费用'!K23+'2020实际营业费用'!K23</f>
        <v>-6983.010000000002</v>
      </c>
      <c r="L23" s="144">
        <f>'2020实际制造费用'!L23+'2020实际管理费用'!L23+'2020实际营业费用'!L23</f>
        <v>0</v>
      </c>
      <c r="M23" s="144">
        <f>'2020实际制造费用'!M23+'2020实际管理费用'!M23+'2020实际营业费用'!M23</f>
        <v>0</v>
      </c>
      <c r="N23" s="144">
        <f>'2020实际制造费用'!N23+'2020实际管理费用'!N23+'2020实际营业费用'!N23</f>
        <v>0</v>
      </c>
      <c r="O23" s="144">
        <f>'2020实际制造费用'!O23+'2020实际管理费用'!O23+'2020实际营业费用'!O23</f>
        <v>0</v>
      </c>
      <c r="P23" s="144">
        <f>'2020实际制造费用'!P23+'2020实际管理费用'!P23+'2020实际营业费用'!P23</f>
        <v>0</v>
      </c>
      <c r="Q23" s="144">
        <f>'2020实际制造费用'!Q23+'2020实际管理费用'!Q23+'2020实际营业费用'!Q23</f>
        <v>0</v>
      </c>
      <c r="R23" s="144">
        <f>'2020实际制造费用'!R23+'2020实际管理费用'!R23+'2020实际营业费用'!R23</f>
        <v>0</v>
      </c>
      <c r="S23" s="144">
        <f>'2020实际制造费用'!S23+'2020实际管理费用'!S23+'2020实际营业费用'!S23</f>
        <v>0</v>
      </c>
      <c r="T23" s="145">
        <f t="shared" si="0"/>
        <v>-443.78000000000065</v>
      </c>
      <c r="U23" s="146"/>
    </row>
    <row r="24" spans="1:21" s="142" customFormat="1" ht="17.25" customHeight="1">
      <c r="A24" s="250"/>
      <c r="B24" s="241"/>
      <c r="C24" s="143" t="s">
        <v>24</v>
      </c>
      <c r="D24" s="143"/>
      <c r="E24" s="143"/>
      <c r="F24" s="143"/>
      <c r="G24" s="143"/>
      <c r="H24" s="144">
        <f>'2020实际制造费用'!H24+'2020实际管理费用'!H24+'2020实际营业费用'!H24</f>
        <v>6722.91</v>
      </c>
      <c r="I24" s="144">
        <f>'2020实际制造费用'!I24+'2020实际管理费用'!I24+'2020实际营业费用'!I24</f>
        <v>6616.4699999999993</v>
      </c>
      <c r="J24" s="144">
        <f>'2020实际制造费用'!J24+'2020实际管理费用'!J24+'2020实际营业费用'!J24</f>
        <v>-5610.43</v>
      </c>
      <c r="K24" s="144">
        <f>'2020实际制造费用'!K24+'2020实际管理费用'!K24+'2020实际营业费用'!K24</f>
        <v>9631</v>
      </c>
      <c r="L24" s="144">
        <f>'2020实际制造费用'!L24+'2020实际管理费用'!L24+'2020实际营业费用'!L24</f>
        <v>0</v>
      </c>
      <c r="M24" s="144">
        <f>'2020实际制造费用'!M24+'2020实际管理费用'!M24+'2020实际营业费用'!M24</f>
        <v>0</v>
      </c>
      <c r="N24" s="144">
        <f>'2020实际制造费用'!N24+'2020实际管理费用'!N24+'2020实际营业费用'!N24</f>
        <v>0</v>
      </c>
      <c r="O24" s="144">
        <f>'2020实际制造费用'!O24+'2020实际管理费用'!O24+'2020实际营业费用'!O24</f>
        <v>0</v>
      </c>
      <c r="P24" s="144">
        <f>'2020实际制造费用'!P24+'2020实际管理费用'!P24+'2020实际营业费用'!P24</f>
        <v>0</v>
      </c>
      <c r="Q24" s="144">
        <f>'2020实际制造费用'!Q24+'2020实际管理费用'!Q24+'2020实际营业费用'!Q24</f>
        <v>0</v>
      </c>
      <c r="R24" s="144">
        <f>'2020实际制造费用'!R24+'2020实际管理费用'!R24+'2020实际营业费用'!R24</f>
        <v>0</v>
      </c>
      <c r="S24" s="144">
        <f>'2020实际制造费用'!S24+'2020实际管理费用'!S24+'2020实际营业费用'!S24</f>
        <v>0</v>
      </c>
      <c r="T24" s="145">
        <f t="shared" si="0"/>
        <v>17359.949999999997</v>
      </c>
      <c r="U24" s="146"/>
    </row>
    <row r="25" spans="1:21" s="142" customFormat="1" ht="17.25" customHeight="1">
      <c r="A25" s="250"/>
      <c r="B25" s="241"/>
      <c r="C25" s="143" t="s">
        <v>25</v>
      </c>
      <c r="D25" s="143"/>
      <c r="E25" s="143"/>
      <c r="F25" s="143"/>
      <c r="G25" s="143"/>
      <c r="H25" s="144">
        <f>'2020实际制造费用'!H25+'2020实际管理费用'!H25+'2020实际营业费用'!H25</f>
        <v>179674.73999999996</v>
      </c>
      <c r="I25" s="144">
        <f>'2020实际制造费用'!I25+'2020实际管理费用'!I25+'2020实际营业费用'!I25</f>
        <v>177026.00999999995</v>
      </c>
      <c r="J25" s="144">
        <f>'2020实际制造费用'!J25+'2020实际管理费用'!J25+'2020实际营业费用'!J25</f>
        <v>106841.1</v>
      </c>
      <c r="K25" s="144">
        <f>'2020实际制造费用'!K25+'2020实际管理费用'!K25+'2020实际营业费用'!K25</f>
        <v>23361.929999999997</v>
      </c>
      <c r="L25" s="144">
        <f>'2020实际制造费用'!L25+'2020实际管理费用'!L25+'2020实际营业费用'!L25</f>
        <v>0</v>
      </c>
      <c r="M25" s="144">
        <f>'2020实际制造费用'!M25+'2020实际管理费用'!M25+'2020实际营业费用'!M25</f>
        <v>0</v>
      </c>
      <c r="N25" s="144">
        <f>'2020实际制造费用'!N25+'2020实际管理费用'!N25+'2020实际营业费用'!N25</f>
        <v>0</v>
      </c>
      <c r="O25" s="144">
        <f>'2020实际制造费用'!O25+'2020实际管理费用'!O25+'2020实际营业费用'!O25</f>
        <v>0</v>
      </c>
      <c r="P25" s="144">
        <f>'2020实际制造费用'!P25+'2020实际管理费用'!P25+'2020实际营业费用'!P25</f>
        <v>0</v>
      </c>
      <c r="Q25" s="144">
        <f>'2020实际制造费用'!Q25+'2020实际管理费用'!Q25+'2020实际营业费用'!Q25</f>
        <v>0</v>
      </c>
      <c r="R25" s="144">
        <f>'2020实际制造费用'!R25+'2020实际管理费用'!R25+'2020实际营业费用'!R25</f>
        <v>0</v>
      </c>
      <c r="S25" s="144">
        <f>'2020实际制造费用'!S25+'2020实际管理费用'!S25+'2020实际营业费用'!S25</f>
        <v>0</v>
      </c>
      <c r="T25" s="145">
        <f t="shared" si="0"/>
        <v>486903.77999999985</v>
      </c>
      <c r="U25" s="146"/>
    </row>
    <row r="26" spans="1:21" s="142" customFormat="1" ht="17.25" customHeight="1">
      <c r="A26" s="250"/>
      <c r="B26" s="241"/>
      <c r="C26" s="143" t="s">
        <v>26</v>
      </c>
      <c r="D26" s="143"/>
      <c r="E26" s="143"/>
      <c r="F26" s="143"/>
      <c r="G26" s="143"/>
      <c r="H26" s="144">
        <f>'2020实际制造费用'!H26+'2020实际管理费用'!H26+'2020实际营业费用'!H26</f>
        <v>22961.590000000007</v>
      </c>
      <c r="I26" s="144">
        <f>'2020实际制造费用'!I26+'2020实际管理费用'!I26+'2020实际营业费用'!I26</f>
        <v>22628.880000000005</v>
      </c>
      <c r="J26" s="144">
        <f>'2020实际制造费用'!J26+'2020实际管理费用'!J26+'2020实际营业费用'!J26</f>
        <v>24809.109999999997</v>
      </c>
      <c r="K26" s="144">
        <f>'2020实际制造费用'!K26+'2020实际管理费用'!K26+'2020实际营业费用'!K26</f>
        <v>1927.1700000000005</v>
      </c>
      <c r="L26" s="144">
        <f>'2020实际制造费用'!L26+'2020实际管理费用'!L26+'2020实际营业费用'!L26</f>
        <v>0</v>
      </c>
      <c r="M26" s="144">
        <f>'2020实际制造费用'!M26+'2020实际管理费用'!M26+'2020实际营业费用'!M26</f>
        <v>0</v>
      </c>
      <c r="N26" s="144">
        <f>'2020实际制造费用'!N26+'2020实际管理费用'!N26+'2020实际营业费用'!N26</f>
        <v>0</v>
      </c>
      <c r="O26" s="144">
        <f>'2020实际制造费用'!O26+'2020实际管理费用'!O26+'2020实际营业费用'!O26</f>
        <v>0</v>
      </c>
      <c r="P26" s="144">
        <f>'2020实际制造费用'!P26+'2020实际管理费用'!P26+'2020实际营业费用'!P26</f>
        <v>0</v>
      </c>
      <c r="Q26" s="144">
        <f>'2020实际制造费用'!Q26+'2020实际管理费用'!Q26+'2020实际营业费用'!Q26</f>
        <v>0</v>
      </c>
      <c r="R26" s="144">
        <f>'2020实际制造费用'!R26+'2020实际管理费用'!R26+'2020实际营业费用'!R26</f>
        <v>0</v>
      </c>
      <c r="S26" s="144">
        <f>'2020实际制造费用'!S26+'2020实际管理费用'!S26+'2020实际营业费用'!S26</f>
        <v>0</v>
      </c>
      <c r="T26" s="145">
        <f t="shared" si="0"/>
        <v>72326.750000000015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144">
        <f>'2020实际制造费用'!H27+'2020实际管理费用'!H27+'2020实际营业费用'!H27</f>
        <v>104418.94000000002</v>
      </c>
      <c r="I27" s="144">
        <f>'2020实际制造费用'!I27+'2020实际管理费用'!I27+'2020实际营业费用'!I27</f>
        <v>0</v>
      </c>
      <c r="J27" s="144">
        <f>'2020实际制造费用'!J27+'2020实际管理费用'!J27+'2020实际营业费用'!J27</f>
        <v>0</v>
      </c>
      <c r="K27" s="144">
        <f>'2020实际制造费用'!K27+'2020实际管理费用'!K27+'2020实际营业费用'!K27</f>
        <v>22469.08</v>
      </c>
      <c r="L27" s="144">
        <f>'2020实际制造费用'!L27+'2020实际管理费用'!L27+'2020实际营业费用'!L27</f>
        <v>0</v>
      </c>
      <c r="M27" s="144">
        <f>'2020实际制造费用'!M27+'2020实际管理费用'!M27+'2020实际营业费用'!M27</f>
        <v>0</v>
      </c>
      <c r="N27" s="144">
        <f>'2020实际制造费用'!N27+'2020实际管理费用'!N27+'2020实际营业费用'!N27</f>
        <v>0</v>
      </c>
      <c r="O27" s="144">
        <f>'2020实际制造费用'!O27+'2020实际管理费用'!O27+'2020实际营业费用'!O27</f>
        <v>0</v>
      </c>
      <c r="P27" s="144">
        <f>'2020实际制造费用'!P27+'2020实际管理费用'!P27+'2020实际营业费用'!P27</f>
        <v>0</v>
      </c>
      <c r="Q27" s="144">
        <f>'2020实际制造费用'!Q27+'2020实际管理费用'!Q27+'2020实际营业费用'!Q27</f>
        <v>0</v>
      </c>
      <c r="R27" s="144">
        <f>'2020实际制造费用'!R27+'2020实际管理费用'!R27+'2020实际营业费用'!R27</f>
        <v>0</v>
      </c>
      <c r="S27" s="144">
        <f>'2020实际制造费用'!S27+'2020实际管理费用'!S27+'2020实际营业费用'!S27</f>
        <v>0</v>
      </c>
      <c r="T27" s="145">
        <f t="shared" si="0"/>
        <v>126888.02000000002</v>
      </c>
      <c r="U27" s="146"/>
    </row>
    <row r="28" spans="1:21" s="142" customFormat="1" ht="17.25" customHeight="1">
      <c r="A28" s="253" t="s">
        <v>511</v>
      </c>
      <c r="B28" s="241" t="s">
        <v>512</v>
      </c>
      <c r="C28" s="143" t="s">
        <v>30</v>
      </c>
      <c r="D28" s="143"/>
      <c r="E28" s="143"/>
      <c r="F28" s="143"/>
      <c r="G28" s="143"/>
      <c r="H28" s="144">
        <f>'2020实际制造费用'!H28+'2020实际管理费用'!H28+'2020实际营业费用'!H28</f>
        <v>781.82</v>
      </c>
      <c r="I28" s="144">
        <f>'2020实际制造费用'!I28+'2020实际管理费用'!I28+'2020实际营业费用'!I28</f>
        <v>0</v>
      </c>
      <c r="J28" s="144">
        <f>'2020实际制造费用'!J28+'2020实际管理费用'!J28+'2020实际营业费用'!J28</f>
        <v>1835.75</v>
      </c>
      <c r="K28" s="144">
        <f>'2020实际制造费用'!K28+'2020实际管理费用'!K28+'2020实际营业费用'!K28</f>
        <v>403.1</v>
      </c>
      <c r="L28" s="144">
        <f>'2020实际制造费用'!L28+'2020实际管理费用'!L28+'2020实际营业费用'!L28</f>
        <v>0</v>
      </c>
      <c r="M28" s="144">
        <f>'2020实际制造费用'!M28+'2020实际管理费用'!M28+'2020实际营业费用'!M28</f>
        <v>0</v>
      </c>
      <c r="N28" s="144">
        <f>'2020实际制造费用'!N28+'2020实际管理费用'!N28+'2020实际营业费用'!N28</f>
        <v>0</v>
      </c>
      <c r="O28" s="144">
        <f>'2020实际制造费用'!O28+'2020实际管理费用'!O28+'2020实际营业费用'!O28</f>
        <v>0</v>
      </c>
      <c r="P28" s="144">
        <f>'2020实际制造费用'!P28+'2020实际管理费用'!P28+'2020实际营业费用'!P28</f>
        <v>0</v>
      </c>
      <c r="Q28" s="144">
        <f>'2020实际制造费用'!Q28+'2020实际管理费用'!Q28+'2020实际营业费用'!Q28</f>
        <v>0</v>
      </c>
      <c r="R28" s="144">
        <f>'2020实际制造费用'!R28+'2020实际管理费用'!R28+'2020实际营业费用'!R28</f>
        <v>0</v>
      </c>
      <c r="S28" s="144">
        <f>'2020实际制造费用'!S28+'2020实际管理费用'!S28+'2020实际营业费用'!S28</f>
        <v>0</v>
      </c>
      <c r="T28" s="145">
        <f t="shared" si="0"/>
        <v>3020.67</v>
      </c>
      <c r="U28" s="146"/>
    </row>
    <row r="29" spans="1:21" s="142" customFormat="1" ht="17.25" customHeight="1">
      <c r="A29" s="253"/>
      <c r="B29" s="241"/>
      <c r="C29" s="143" t="s">
        <v>31</v>
      </c>
      <c r="D29" s="143"/>
      <c r="E29" s="143"/>
      <c r="F29" s="143"/>
      <c r="G29" s="143"/>
      <c r="H29" s="144">
        <f>'2020实际制造费用'!H29+'2020实际管理费用'!H29+'2020实际营业费用'!H29</f>
        <v>692.94</v>
      </c>
      <c r="I29" s="144">
        <f>'2020实际制造费用'!I29+'2020实际管理费用'!I29+'2020实际营业费用'!I29</f>
        <v>484.6</v>
      </c>
      <c r="J29" s="144">
        <f>'2020实际制造费用'!J29+'2020实际管理费用'!J29+'2020实际营业费用'!J29</f>
        <v>12039.560000000001</v>
      </c>
      <c r="K29" s="144">
        <f>'2020实际制造费用'!K29+'2020实际管理费用'!K29+'2020实际营业费用'!K29</f>
        <v>39576.78</v>
      </c>
      <c r="L29" s="144">
        <f>'2020实际制造费用'!L29+'2020实际管理费用'!L29+'2020实际营业费用'!L29</f>
        <v>0</v>
      </c>
      <c r="M29" s="144">
        <f>'2020实际制造费用'!M29+'2020实际管理费用'!M29+'2020实际营业费用'!M29</f>
        <v>0</v>
      </c>
      <c r="N29" s="144">
        <f>'2020实际制造费用'!N29+'2020实际管理费用'!N29+'2020实际营业费用'!N29</f>
        <v>0</v>
      </c>
      <c r="O29" s="144">
        <f>'2020实际制造费用'!O29+'2020实际管理费用'!O29+'2020实际营业费用'!O29</f>
        <v>0</v>
      </c>
      <c r="P29" s="144">
        <f>'2020实际制造费用'!P29+'2020实际管理费用'!P29+'2020实际营业费用'!P29</f>
        <v>0</v>
      </c>
      <c r="Q29" s="144">
        <f>'2020实际制造费用'!Q29+'2020实际管理费用'!Q29+'2020实际营业费用'!Q29</f>
        <v>0</v>
      </c>
      <c r="R29" s="144">
        <f>'2020实际制造费用'!R29+'2020实际管理费用'!R29+'2020实际营业费用'!R29</f>
        <v>0</v>
      </c>
      <c r="S29" s="144">
        <f>'2020实际制造费用'!S29+'2020实际管理费用'!S29+'2020实际营业费用'!S29</f>
        <v>0</v>
      </c>
      <c r="T29" s="145">
        <f t="shared" si="0"/>
        <v>52793.880000000005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144">
        <f>'2020实际制造费用'!H30+'2020实际管理费用'!H30+'2020实际营业费用'!H30</f>
        <v>400</v>
      </c>
      <c r="I30" s="144">
        <f>'2020实际制造费用'!I30+'2020实际管理费用'!I30+'2020实际营业费用'!I30</f>
        <v>0</v>
      </c>
      <c r="J30" s="144">
        <f>'2020实际制造费用'!J30+'2020实际管理费用'!J30+'2020实际营业费用'!J30</f>
        <v>17695.79</v>
      </c>
      <c r="K30" s="144">
        <f>'2020实际制造费用'!K30+'2020实际管理费用'!K30+'2020实际营业费用'!K30</f>
        <v>26513.989999999998</v>
      </c>
      <c r="L30" s="144">
        <f>'2020实际制造费用'!L30+'2020实际管理费用'!L30+'2020实际营业费用'!L30</f>
        <v>0</v>
      </c>
      <c r="M30" s="144">
        <f>'2020实际制造费用'!M30+'2020实际管理费用'!M30+'2020实际营业费用'!M30</f>
        <v>0</v>
      </c>
      <c r="N30" s="144">
        <f>'2020实际制造费用'!N30+'2020实际管理费用'!N30+'2020实际营业费用'!N30</f>
        <v>0</v>
      </c>
      <c r="O30" s="144">
        <f>'2020实际制造费用'!O30+'2020实际管理费用'!O30+'2020实际营业费用'!O30</f>
        <v>0</v>
      </c>
      <c r="P30" s="144">
        <f>'2020实际制造费用'!P30+'2020实际管理费用'!P30+'2020实际营业费用'!P30</f>
        <v>0</v>
      </c>
      <c r="Q30" s="144">
        <f>'2020实际制造费用'!Q30+'2020实际管理费用'!Q30+'2020实际营业费用'!Q30</f>
        <v>0</v>
      </c>
      <c r="R30" s="144">
        <f>'2020实际制造费用'!R30+'2020实际管理费用'!R30+'2020实际营业费用'!R30</f>
        <v>0</v>
      </c>
      <c r="S30" s="144">
        <f>'2020实际制造费用'!S30+'2020实际管理费用'!S30+'2020实际营业费用'!S30</f>
        <v>0</v>
      </c>
      <c r="T30" s="145">
        <f t="shared" si="0"/>
        <v>44609.78</v>
      </c>
      <c r="U30" s="146"/>
    </row>
    <row r="31" spans="1:21" s="142" customFormat="1" ht="17.25" customHeight="1">
      <c r="A31" s="253"/>
      <c r="B31" s="241" t="s">
        <v>514</v>
      </c>
      <c r="C31" s="143" t="s">
        <v>34</v>
      </c>
      <c r="D31" s="143"/>
      <c r="E31" s="143"/>
      <c r="F31" s="143"/>
      <c r="G31" s="143"/>
      <c r="H31" s="144">
        <f>'2020实际制造费用'!H31+'2020实际管理费用'!H31+'2020实际营业费用'!H31</f>
        <v>0</v>
      </c>
      <c r="I31" s="144">
        <f>'2020实际制造费用'!I31+'2020实际管理费用'!I31+'2020实际营业费用'!I31</f>
        <v>7010.91</v>
      </c>
      <c r="J31" s="144">
        <f>'2020实际制造费用'!J31+'2020实际管理费用'!J31+'2020实际营业费用'!J31</f>
        <v>3372.19</v>
      </c>
      <c r="K31" s="144">
        <f>'2020实际制造费用'!K31+'2020实际管理费用'!K31+'2020实际营业费用'!K31</f>
        <v>16800</v>
      </c>
      <c r="L31" s="144">
        <f>'2020实际制造费用'!L31+'2020实际管理费用'!L31+'2020实际营业费用'!L31</f>
        <v>0</v>
      </c>
      <c r="M31" s="144">
        <f>'2020实际制造费用'!M31+'2020实际管理费用'!M31+'2020实际营业费用'!M31</f>
        <v>0</v>
      </c>
      <c r="N31" s="144">
        <f>'2020实际制造费用'!N31+'2020实际管理费用'!N31+'2020实际营业费用'!N31</f>
        <v>0</v>
      </c>
      <c r="O31" s="144">
        <f>'2020实际制造费用'!O31+'2020实际管理费用'!O31+'2020实际营业费用'!O31</f>
        <v>0</v>
      </c>
      <c r="P31" s="144">
        <f>'2020实际制造费用'!P31+'2020实际管理费用'!P31+'2020实际营业费用'!P31</f>
        <v>0</v>
      </c>
      <c r="Q31" s="144">
        <f>'2020实际制造费用'!Q31+'2020实际管理费用'!Q31+'2020实际营业费用'!Q31</f>
        <v>0</v>
      </c>
      <c r="R31" s="144">
        <f>'2020实际制造费用'!R31+'2020实际管理费用'!R31+'2020实际营业费用'!R31</f>
        <v>0</v>
      </c>
      <c r="S31" s="144">
        <f>'2020实际制造费用'!S31+'2020实际管理费用'!S31+'2020实际营业费用'!S31</f>
        <v>0</v>
      </c>
      <c r="T31" s="145">
        <f t="shared" si="0"/>
        <v>27183.1</v>
      </c>
      <c r="U31" s="146"/>
    </row>
    <row r="32" spans="1:21" s="142" customFormat="1" ht="17.25" customHeight="1">
      <c r="A32" s="253"/>
      <c r="B32" s="241"/>
      <c r="C32" s="143" t="s">
        <v>35</v>
      </c>
      <c r="D32" s="143"/>
      <c r="E32" s="143"/>
      <c r="F32" s="143"/>
      <c r="G32" s="143"/>
      <c r="H32" s="144">
        <f>'2020实际制造费用'!H32+'2020实际管理费用'!H32+'2020实际营业费用'!H32</f>
        <v>10285.4</v>
      </c>
      <c r="I32" s="144">
        <f>'2020实际制造费用'!I32+'2020实际管理费用'!I32+'2020实际营业费用'!I32</f>
        <v>12452.79</v>
      </c>
      <c r="J32" s="144">
        <f>'2020实际制造费用'!J32+'2020实际管理费用'!J32+'2020实际营业费用'!J32</f>
        <v>13616.22</v>
      </c>
      <c r="K32" s="144">
        <f>'2020实际制造费用'!K32+'2020实际管理费用'!K32+'2020实际营业费用'!K32</f>
        <v>0</v>
      </c>
      <c r="L32" s="144">
        <f>'2020实际制造费用'!L32+'2020实际管理费用'!L32+'2020实际营业费用'!L32</f>
        <v>0</v>
      </c>
      <c r="M32" s="144">
        <f>'2020实际制造费用'!M32+'2020实际管理费用'!M32+'2020实际营业费用'!M32</f>
        <v>0</v>
      </c>
      <c r="N32" s="144">
        <f>'2020实际制造费用'!N32+'2020实际管理费用'!N32+'2020实际营业费用'!N32</f>
        <v>0</v>
      </c>
      <c r="O32" s="144">
        <f>'2020实际制造费用'!O32+'2020实际管理费用'!O32+'2020实际营业费用'!O32</f>
        <v>0</v>
      </c>
      <c r="P32" s="144">
        <f>'2020实际制造费用'!P32+'2020实际管理费用'!P32+'2020实际营业费用'!P32</f>
        <v>0</v>
      </c>
      <c r="Q32" s="144">
        <f>'2020实际制造费用'!Q32+'2020实际管理费用'!Q32+'2020实际营业费用'!Q32</f>
        <v>0</v>
      </c>
      <c r="R32" s="144">
        <f>'2020实际制造费用'!R32+'2020实际管理费用'!R32+'2020实际营业费用'!R32</f>
        <v>0</v>
      </c>
      <c r="S32" s="144">
        <f>'2020实际制造费用'!S32+'2020实际管理费用'!S32+'2020实际营业费用'!S32</f>
        <v>0</v>
      </c>
      <c r="T32" s="145">
        <f t="shared" si="0"/>
        <v>36354.410000000003</v>
      </c>
      <c r="U32" s="146"/>
    </row>
    <row r="33" spans="1:21" s="142" customFormat="1" ht="17.25" customHeight="1">
      <c r="A33" s="253"/>
      <c r="B33" s="241"/>
      <c r="C33" s="143" t="s">
        <v>36</v>
      </c>
      <c r="D33" s="143"/>
      <c r="E33" s="143"/>
      <c r="F33" s="143"/>
      <c r="G33" s="143"/>
      <c r="H33" s="144">
        <f>'2020实际制造费用'!H33+'2020实际管理费用'!H33+'2020实际营业费用'!H33</f>
        <v>20130.289999999997</v>
      </c>
      <c r="I33" s="144">
        <f>'2020实际制造费用'!I33+'2020实际管理费用'!I33+'2020实际营业费用'!I33</f>
        <v>1158.04</v>
      </c>
      <c r="J33" s="144">
        <f>'2020实际制造费用'!J33+'2020实际管理费用'!J33+'2020实际营业费用'!J33</f>
        <v>3721.04</v>
      </c>
      <c r="K33" s="144">
        <f>'2020实际制造费用'!K33+'2020实际管理费用'!K33+'2020实际营业费用'!K33</f>
        <v>7000</v>
      </c>
      <c r="L33" s="144">
        <f>'2020实际制造费用'!L33+'2020实际管理费用'!L33+'2020实际营业费用'!L33</f>
        <v>0</v>
      </c>
      <c r="M33" s="144">
        <f>'2020实际制造费用'!M33+'2020实际管理费用'!M33+'2020实际营业费用'!M33</f>
        <v>0</v>
      </c>
      <c r="N33" s="144">
        <f>'2020实际制造费用'!N33+'2020实际管理费用'!N33+'2020实际营业费用'!N33</f>
        <v>0</v>
      </c>
      <c r="O33" s="144">
        <f>'2020实际制造费用'!O33+'2020实际管理费用'!O33+'2020实际营业费用'!O33</f>
        <v>0</v>
      </c>
      <c r="P33" s="144">
        <f>'2020实际制造费用'!P33+'2020实际管理费用'!P33+'2020实际营业费用'!P33</f>
        <v>0</v>
      </c>
      <c r="Q33" s="144">
        <f>'2020实际制造费用'!Q33+'2020实际管理费用'!Q33+'2020实际营业费用'!Q33</f>
        <v>0</v>
      </c>
      <c r="R33" s="144">
        <f>'2020实际制造费用'!R33+'2020实际管理费用'!R33+'2020实际营业费用'!R33</f>
        <v>0</v>
      </c>
      <c r="S33" s="144">
        <f>'2020实际制造费用'!S33+'2020实际管理费用'!S33+'2020实际营业费用'!S33</f>
        <v>0</v>
      </c>
      <c r="T33" s="145">
        <f t="shared" si="0"/>
        <v>32009.37</v>
      </c>
      <c r="U33" s="146"/>
    </row>
    <row r="34" spans="1:21" s="142" customFormat="1" ht="17.25" customHeight="1">
      <c r="A34" s="253"/>
      <c r="B34" s="241" t="s">
        <v>515</v>
      </c>
      <c r="C34" s="148" t="s">
        <v>38</v>
      </c>
      <c r="D34" s="143"/>
      <c r="E34" s="143"/>
      <c r="F34" s="143"/>
      <c r="G34" s="143"/>
      <c r="H34" s="144">
        <f>'2020实际制造费用'!H34+'2020实际管理费用'!H34+'2020实际营业费用'!H34</f>
        <v>144249</v>
      </c>
      <c r="I34" s="144">
        <f>'2020实际制造费用'!I34+'2020实际管理费用'!I34+'2020实际营业费用'!I34</f>
        <v>9592.0499999999938</v>
      </c>
      <c r="J34" s="144">
        <f>'2020实际制造费用'!J34+'2020实际管理费用'!J34+'2020实际营业费用'!J34</f>
        <v>89815.839999999967</v>
      </c>
      <c r="K34" s="144">
        <f>'2020实际制造费用'!K34+'2020实际管理费用'!K34+'2020实际营业费用'!K34</f>
        <v>71621.450000000012</v>
      </c>
      <c r="L34" s="144">
        <f>'2020实际制造费用'!L34+'2020实际管理费用'!L34+'2020实际营业费用'!L34</f>
        <v>0</v>
      </c>
      <c r="M34" s="144">
        <f>'2020实际制造费用'!M34+'2020实际管理费用'!M34+'2020实际营业费用'!M34</f>
        <v>0</v>
      </c>
      <c r="N34" s="144">
        <f>'2020实际制造费用'!N34+'2020实际管理费用'!N34+'2020实际营业费用'!N34</f>
        <v>0</v>
      </c>
      <c r="O34" s="144">
        <f>'2020实际制造费用'!O34+'2020实际管理费用'!O34+'2020实际营业费用'!O34</f>
        <v>0</v>
      </c>
      <c r="P34" s="144">
        <f>'2020实际制造费用'!P34+'2020实际管理费用'!P34+'2020实际营业费用'!P34</f>
        <v>0</v>
      </c>
      <c r="Q34" s="144">
        <f>'2020实际制造费用'!Q34+'2020实际管理费用'!Q34+'2020实际营业费用'!Q34</f>
        <v>0</v>
      </c>
      <c r="R34" s="144">
        <f>'2020实际制造费用'!R34+'2020实际管理费用'!R34+'2020实际营业费用'!R34</f>
        <v>0</v>
      </c>
      <c r="S34" s="144">
        <f>'2020实际制造费用'!S34+'2020实际管理费用'!S34+'2020实际营业费用'!S34</f>
        <v>0</v>
      </c>
      <c r="T34" s="145">
        <f t="shared" si="0"/>
        <v>315278.33999999997</v>
      </c>
      <c r="U34" s="146"/>
    </row>
    <row r="35" spans="1:21" s="142" customFormat="1" ht="17.25" customHeight="1">
      <c r="A35" s="253"/>
      <c r="B35" s="241"/>
      <c r="C35" s="149" t="s">
        <v>39</v>
      </c>
      <c r="D35" s="143"/>
      <c r="E35" s="143"/>
      <c r="F35" s="143"/>
      <c r="G35" s="143"/>
      <c r="H35" s="144">
        <f>'2020实际制造费用'!H35+'2020实际管理费用'!H35+'2020实际营业费用'!H35</f>
        <v>0</v>
      </c>
      <c r="I35" s="144">
        <f>'2020实际制造费用'!I35+'2020实际管理费用'!I35+'2020实际营业费用'!I35</f>
        <v>0</v>
      </c>
      <c r="J35" s="144">
        <f>'2020实际制造费用'!J35+'2020实际管理费用'!J35+'2020实际营业费用'!J35</f>
        <v>0</v>
      </c>
      <c r="K35" s="144">
        <f>'2020实际制造费用'!K35+'2020实际管理费用'!K35+'2020实际营业费用'!K35</f>
        <v>0</v>
      </c>
      <c r="L35" s="144">
        <f>'2020实际制造费用'!L35+'2020实际管理费用'!L35+'2020实际营业费用'!L35</f>
        <v>0</v>
      </c>
      <c r="M35" s="144">
        <f>'2020实际制造费用'!M35+'2020实际管理费用'!M35+'2020实际营业费用'!M35</f>
        <v>0</v>
      </c>
      <c r="N35" s="144">
        <f>'2020实际制造费用'!N35+'2020实际管理费用'!N35+'2020实际营业费用'!N35</f>
        <v>0</v>
      </c>
      <c r="O35" s="144">
        <f>'2020实际制造费用'!O35+'2020实际管理费用'!O35+'2020实际营业费用'!O35</f>
        <v>0</v>
      </c>
      <c r="P35" s="144">
        <f>'2020实际制造费用'!P35+'2020实际管理费用'!P35+'2020实际营业费用'!P35</f>
        <v>0</v>
      </c>
      <c r="Q35" s="144">
        <f>'2020实际制造费用'!Q35+'2020实际管理费用'!Q35+'2020实际营业费用'!Q35</f>
        <v>0</v>
      </c>
      <c r="R35" s="144">
        <f>'2020实际制造费用'!R35+'2020实际管理费用'!R35+'2020实际营业费用'!R35</f>
        <v>0</v>
      </c>
      <c r="S35" s="144">
        <f>'2020实际制造费用'!S35+'2020实际管理费用'!S35+'2020实际营业费用'!S35</f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144">
        <f>'2020实际制造费用'!H36+'2020实际管理费用'!H36+'2020实际营业费用'!H36</f>
        <v>47966.950000000004</v>
      </c>
      <c r="I36" s="144">
        <f>'2020实际制造费用'!I36+'2020实际管理费用'!I36+'2020实际营业费用'!I36</f>
        <v>-3957.66</v>
      </c>
      <c r="J36" s="144">
        <f>'2020实际制造费用'!J36+'2020实际管理费用'!J36+'2020实际营业费用'!J36</f>
        <v>18528.620000000003</v>
      </c>
      <c r="K36" s="144">
        <f>'2020实际制造费用'!K36+'2020实际管理费用'!K36+'2020实际营业费用'!K36</f>
        <v>126099.55999999998</v>
      </c>
      <c r="L36" s="144">
        <f>'2020实际制造费用'!L36+'2020实际管理费用'!L36+'2020实际营业费用'!L36</f>
        <v>0</v>
      </c>
      <c r="M36" s="144">
        <f>'2020实际制造费用'!M36+'2020实际管理费用'!M36+'2020实际营业费用'!M36</f>
        <v>0</v>
      </c>
      <c r="N36" s="144">
        <f>'2020实际制造费用'!N36+'2020实际管理费用'!N36+'2020实际营业费用'!N36</f>
        <v>0</v>
      </c>
      <c r="O36" s="144">
        <f>'2020实际制造费用'!O36+'2020实际管理费用'!O36+'2020实际营业费用'!O36</f>
        <v>0</v>
      </c>
      <c r="P36" s="144">
        <f>'2020实际制造费用'!P36+'2020实际管理费用'!P36+'2020实际营业费用'!P36</f>
        <v>0</v>
      </c>
      <c r="Q36" s="144">
        <f>'2020实际制造费用'!Q36+'2020实际管理费用'!Q36+'2020实际营业费用'!Q36</f>
        <v>0</v>
      </c>
      <c r="R36" s="144">
        <f>'2020实际制造费用'!R36+'2020实际管理费用'!R36+'2020实际营业费用'!R36</f>
        <v>0</v>
      </c>
      <c r="S36" s="144">
        <f>'2020实际制造费用'!S36+'2020实际管理费用'!S36+'2020实际营业费用'!S36</f>
        <v>0</v>
      </c>
      <c r="T36" s="145">
        <f t="shared" si="0"/>
        <v>188637.47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144">
        <f>'2020实际制造费用'!H37+'2020实际管理费用'!H37+'2020实际营业费用'!H37</f>
        <v>676363.02999999991</v>
      </c>
      <c r="I37" s="144">
        <f>'2020实际制造费用'!I37+'2020实际管理费用'!I37+'2020实际营业费用'!I37</f>
        <v>212727.18</v>
      </c>
      <c r="J37" s="144">
        <f>'2020实际制造费用'!J37+'2020实际管理费用'!J37+'2020实际营业费用'!J37</f>
        <v>1092183.3000000003</v>
      </c>
      <c r="K37" s="144">
        <f>'2020实际制造费用'!K37+'2020实际管理费用'!K37+'2020实际营业费用'!K37</f>
        <v>43841.960000000006</v>
      </c>
      <c r="L37" s="144">
        <f>'2020实际制造费用'!L37+'2020实际管理费用'!L37+'2020实际营业费用'!L37</f>
        <v>0</v>
      </c>
      <c r="M37" s="144">
        <f>'2020实际制造费用'!M37+'2020实际管理费用'!M37+'2020实际营业费用'!M37</f>
        <v>0</v>
      </c>
      <c r="N37" s="144">
        <f>'2020实际制造费用'!N37+'2020实际管理费用'!N37+'2020实际营业费用'!N37</f>
        <v>0</v>
      </c>
      <c r="O37" s="144">
        <f>'2020实际制造费用'!O37+'2020实际管理费用'!O37+'2020实际营业费用'!O37</f>
        <v>0</v>
      </c>
      <c r="P37" s="144">
        <f>'2020实际制造费用'!P37+'2020实际管理费用'!P37+'2020实际营业费用'!P37</f>
        <v>0</v>
      </c>
      <c r="Q37" s="144">
        <f>'2020实际制造费用'!Q37+'2020实际管理费用'!Q37+'2020实际营业费用'!Q37</f>
        <v>0</v>
      </c>
      <c r="R37" s="144">
        <f>'2020实际制造费用'!R37+'2020实际管理费用'!R37+'2020实际营业费用'!R37</f>
        <v>0</v>
      </c>
      <c r="S37" s="144">
        <f>'2020实际制造费用'!S37+'2020实际管理费用'!S37+'2020实际营业费用'!S37</f>
        <v>0</v>
      </c>
      <c r="T37" s="145">
        <f t="shared" si="0"/>
        <v>2025115.4700000002</v>
      </c>
      <c r="U37" s="146"/>
    </row>
    <row r="38" spans="1:21" s="142" customFormat="1" ht="17.25" customHeight="1">
      <c r="A38" s="253"/>
      <c r="B38" s="241" t="s">
        <v>518</v>
      </c>
      <c r="C38" s="143" t="s">
        <v>43</v>
      </c>
      <c r="D38" s="143"/>
      <c r="E38" s="143"/>
      <c r="F38" s="143"/>
      <c r="G38" s="143"/>
      <c r="H38" s="144">
        <f>'2020实际制造费用'!H38+'2020实际管理费用'!H38+'2020实际营业费用'!H38</f>
        <v>0</v>
      </c>
      <c r="I38" s="144">
        <f>'2020实际制造费用'!I38+'2020实际管理费用'!I38+'2020实际营业费用'!I38</f>
        <v>0</v>
      </c>
      <c r="J38" s="144">
        <f>'2020实际制造费用'!J38+'2020实际管理费用'!J38+'2020实际营业费用'!J38</f>
        <v>0</v>
      </c>
      <c r="K38" s="144">
        <f>'2020实际制造费用'!K38+'2020实际管理费用'!K38+'2020实际营业费用'!K38</f>
        <v>0</v>
      </c>
      <c r="L38" s="144">
        <f>'2020实际制造费用'!L38+'2020实际管理费用'!L38+'2020实际营业费用'!L38</f>
        <v>0</v>
      </c>
      <c r="M38" s="144">
        <f>'2020实际制造费用'!M38+'2020实际管理费用'!M38+'2020实际营业费用'!M38</f>
        <v>0</v>
      </c>
      <c r="N38" s="144">
        <f>'2020实际制造费用'!N38+'2020实际管理费用'!N38+'2020实际营业费用'!N38</f>
        <v>0</v>
      </c>
      <c r="O38" s="144">
        <f>'2020实际制造费用'!O38+'2020实际管理费用'!O38+'2020实际营业费用'!O38</f>
        <v>0</v>
      </c>
      <c r="P38" s="144">
        <f>'2020实际制造费用'!P38+'2020实际管理费用'!P38+'2020实际营业费用'!P38</f>
        <v>0</v>
      </c>
      <c r="Q38" s="144">
        <f>'2020实际制造费用'!Q38+'2020实际管理费用'!Q38+'2020实际营业费用'!Q38</f>
        <v>0</v>
      </c>
      <c r="R38" s="144">
        <f>'2020实际制造费用'!R38+'2020实际管理费用'!R38+'2020实际营业费用'!R38</f>
        <v>0</v>
      </c>
      <c r="S38" s="144">
        <f>'2020实际制造费用'!S38+'2020实际管理费用'!S38+'2020实际营业费用'!S38</f>
        <v>0</v>
      </c>
      <c r="T38" s="145">
        <f t="shared" si="0"/>
        <v>0</v>
      </c>
      <c r="U38" s="146"/>
    </row>
    <row r="39" spans="1:21" s="142" customFormat="1" ht="17.25" customHeight="1">
      <c r="A39" s="253"/>
      <c r="B39" s="241"/>
      <c r="C39" s="143" t="s">
        <v>44</v>
      </c>
      <c r="D39" s="143"/>
      <c r="E39" s="143"/>
      <c r="F39" s="143"/>
      <c r="G39" s="143"/>
      <c r="H39" s="144">
        <f>'2020实际制造费用'!H39+'2020实际管理费用'!H39+'2020实际营业费用'!H39</f>
        <v>29828.09</v>
      </c>
      <c r="I39" s="144">
        <f>'2020实际制造费用'!I39+'2020实际管理费用'!I39+'2020实际营业费用'!I39</f>
        <v>7888.4700000000012</v>
      </c>
      <c r="J39" s="144">
        <f>'2020实际制造费用'!J39+'2020实际管理费用'!J39+'2020实际营业费用'!J39</f>
        <v>2842</v>
      </c>
      <c r="K39" s="144">
        <f>'2020实际制造费用'!K39+'2020实际管理费用'!K39+'2020实际营业费用'!K39</f>
        <v>-13026.46</v>
      </c>
      <c r="L39" s="144">
        <f>'2020实际制造费用'!L39+'2020实际管理费用'!L39+'2020实际营业费用'!L39</f>
        <v>0</v>
      </c>
      <c r="M39" s="144">
        <f>'2020实际制造费用'!M39+'2020实际管理费用'!M39+'2020实际营业费用'!M39</f>
        <v>0</v>
      </c>
      <c r="N39" s="144">
        <f>'2020实际制造费用'!N39+'2020实际管理费用'!N39+'2020实际营业费用'!N39</f>
        <v>0</v>
      </c>
      <c r="O39" s="144">
        <f>'2020实际制造费用'!O39+'2020实际管理费用'!O39+'2020实际营业费用'!O39</f>
        <v>0</v>
      </c>
      <c r="P39" s="144">
        <f>'2020实际制造费用'!P39+'2020实际管理费用'!P39+'2020实际营业费用'!P39</f>
        <v>0</v>
      </c>
      <c r="Q39" s="144">
        <f>'2020实际制造费用'!Q39+'2020实际管理费用'!Q39+'2020实际营业费用'!Q39</f>
        <v>0</v>
      </c>
      <c r="R39" s="144">
        <f>'2020实际制造费用'!R39+'2020实际管理费用'!R39+'2020实际营业费用'!R39</f>
        <v>0</v>
      </c>
      <c r="S39" s="144">
        <f>'2020实际制造费用'!S39+'2020实际管理费用'!S39+'2020实际营业费用'!S39</f>
        <v>0</v>
      </c>
      <c r="T39" s="145">
        <f t="shared" si="0"/>
        <v>27532.1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144">
        <f>'2020实际制造费用'!H40+'2020实际管理费用'!H40+'2020实际营业费用'!H40</f>
        <v>15947.81</v>
      </c>
      <c r="I40" s="144">
        <f>'2020实际制造费用'!I40+'2020实际管理费用'!I40+'2020实际营业费用'!I40</f>
        <v>-16000</v>
      </c>
      <c r="J40" s="144">
        <f>'2020实际制造费用'!J40+'2020实际管理费用'!J40+'2020实际营业费用'!J40</f>
        <v>27092.1</v>
      </c>
      <c r="K40" s="144">
        <f>'2020实际制造费用'!K40+'2020实际管理费用'!K40+'2020实际营业费用'!K40</f>
        <v>24094</v>
      </c>
      <c r="L40" s="144">
        <f>'2020实际制造费用'!L40+'2020实际管理费用'!L40+'2020实际营业费用'!L40</f>
        <v>0</v>
      </c>
      <c r="M40" s="144">
        <f>'2020实际制造费用'!M40+'2020实际管理费用'!M40+'2020实际营业费用'!M40</f>
        <v>0</v>
      </c>
      <c r="N40" s="144">
        <f>'2020实际制造费用'!N40+'2020实际管理费用'!N40+'2020实际营业费用'!N40</f>
        <v>0</v>
      </c>
      <c r="O40" s="144">
        <f>'2020实际制造费用'!O40+'2020实际管理费用'!O40+'2020实际营业费用'!O40</f>
        <v>0</v>
      </c>
      <c r="P40" s="144">
        <f>'2020实际制造费用'!P40+'2020实际管理费用'!P40+'2020实际营业费用'!P40</f>
        <v>0</v>
      </c>
      <c r="Q40" s="144">
        <f>'2020实际制造费用'!Q40+'2020实际管理费用'!Q40+'2020实际营业费用'!Q40</f>
        <v>0</v>
      </c>
      <c r="R40" s="144">
        <f>'2020实际制造费用'!R40+'2020实际管理费用'!R40+'2020实际营业费用'!R40</f>
        <v>0</v>
      </c>
      <c r="S40" s="144">
        <f>'2020实际制造费用'!S40+'2020实际管理费用'!S40+'2020实际营业费用'!S40</f>
        <v>0</v>
      </c>
      <c r="T40" s="145">
        <f t="shared" si="0"/>
        <v>51133.909999999996</v>
      </c>
      <c r="U40" s="146"/>
    </row>
    <row r="41" spans="1:21" s="142" customFormat="1" ht="17.25" customHeight="1">
      <c r="A41" s="242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144">
        <f>'2020实际制造费用'!H41+'2020实际管理费用'!H41+'2020实际营业费用'!H41</f>
        <v>82456.22000000003</v>
      </c>
      <c r="I41" s="144">
        <f>'2020实际制造费用'!I41+'2020实际管理费用'!I41+'2020实际营业费用'!I41</f>
        <v>277627.18999999983</v>
      </c>
      <c r="J41" s="144">
        <f>'2020实际制造费用'!J41+'2020实际管理费用'!J41+'2020实际营业费用'!J41</f>
        <v>-196161.80000000002</v>
      </c>
      <c r="K41" s="144">
        <f>'2020实际制造费用'!K41+'2020实际管理费用'!K41+'2020实际营业费用'!K41</f>
        <v>4480791.7000000011</v>
      </c>
      <c r="L41" s="144">
        <f>'2020实际制造费用'!L41+'2020实际管理费用'!L41+'2020实际营业费用'!L41</f>
        <v>0</v>
      </c>
      <c r="M41" s="144">
        <f>'2020实际制造费用'!M41+'2020实际管理费用'!M41+'2020实际营业费用'!M41</f>
        <v>0</v>
      </c>
      <c r="N41" s="144">
        <f>'2020实际制造费用'!N41+'2020实际管理费用'!N41+'2020实际营业费用'!N41</f>
        <v>0</v>
      </c>
      <c r="O41" s="144">
        <f>'2020实际制造费用'!O41+'2020实际管理费用'!O41+'2020实际营业费用'!O41</f>
        <v>0</v>
      </c>
      <c r="P41" s="144">
        <f>'2020实际制造费用'!P41+'2020实际管理费用'!P41+'2020实际营业费用'!P41</f>
        <v>0</v>
      </c>
      <c r="Q41" s="144">
        <f>'2020实际制造费用'!Q41+'2020实际管理费用'!Q41+'2020实际营业费用'!Q41</f>
        <v>0</v>
      </c>
      <c r="R41" s="144">
        <f>'2020实际制造费用'!R41+'2020实际管理费用'!R41+'2020实际营业费用'!R41</f>
        <v>0</v>
      </c>
      <c r="S41" s="144">
        <f>'2020实际制造费用'!S41+'2020实际管理费用'!S41+'2020实际营业费用'!S41</f>
        <v>0</v>
      </c>
      <c r="T41" s="145">
        <f t="shared" si="0"/>
        <v>4644713.3100000005</v>
      </c>
      <c r="U41" s="146"/>
    </row>
    <row r="42" spans="1:21" s="142" customFormat="1" ht="17.25" customHeight="1">
      <c r="A42" s="242"/>
      <c r="B42" s="168" t="s">
        <v>522</v>
      </c>
      <c r="C42" s="150" t="s">
        <v>432</v>
      </c>
      <c r="D42" s="143"/>
      <c r="E42" s="143"/>
      <c r="F42" s="143"/>
      <c r="G42" s="143"/>
      <c r="H42" s="144">
        <f>'2020实际制造费用'!H42+'2020实际管理费用'!H42+'2020实际营业费用'!H42</f>
        <v>37592.82</v>
      </c>
      <c r="I42" s="144">
        <f>'2020实际制造费用'!I42+'2020实际管理费用'!I42+'2020实际营业费用'!I42</f>
        <v>36226.820000000007</v>
      </c>
      <c r="J42" s="144">
        <f>'2020实际制造费用'!J42+'2020实际管理费用'!J42+'2020实际营业费用'!J42</f>
        <v>153092.60999999999</v>
      </c>
      <c r="K42" s="144">
        <f>'2020实际制造费用'!K42+'2020实际管理费用'!K42+'2020实际营业费用'!K42</f>
        <v>162784.4</v>
      </c>
      <c r="L42" s="144">
        <f>'2020实际制造费用'!L42+'2020实际管理费用'!L42+'2020实际营业费用'!L42</f>
        <v>0</v>
      </c>
      <c r="M42" s="144">
        <f>'2020实际制造费用'!M42+'2020实际管理费用'!M42+'2020实际营业费用'!M42</f>
        <v>0</v>
      </c>
      <c r="N42" s="144">
        <f>'2020实际制造费用'!N42+'2020实际管理费用'!N42+'2020实际营业费用'!N42</f>
        <v>0</v>
      </c>
      <c r="O42" s="144">
        <f>'2020实际制造费用'!O42+'2020实际管理费用'!O42+'2020实际营业费用'!O42</f>
        <v>0</v>
      </c>
      <c r="P42" s="144">
        <f>'2020实际制造费用'!P42+'2020实际管理费用'!P42+'2020实际营业费用'!P42</f>
        <v>0</v>
      </c>
      <c r="Q42" s="144">
        <f>'2020实际制造费用'!Q42+'2020实际管理费用'!Q42+'2020实际营业费用'!Q42</f>
        <v>0</v>
      </c>
      <c r="R42" s="144">
        <f>'2020实际制造费用'!R42+'2020实际管理费用'!R42+'2020实际营业费用'!R42</f>
        <v>0</v>
      </c>
      <c r="S42" s="144">
        <f>'2020实际制造费用'!S42+'2020实际管理费用'!S42+'2020实际营业费用'!S42</f>
        <v>0</v>
      </c>
      <c r="T42" s="145">
        <f t="shared" si="0"/>
        <v>389696.65</v>
      </c>
      <c r="U42" s="146"/>
    </row>
    <row r="43" spans="1:21" s="142" customFormat="1" ht="17.25" customHeight="1">
      <c r="A43" s="242"/>
      <c r="B43" s="168" t="s">
        <v>523</v>
      </c>
      <c r="C43" s="150" t="s">
        <v>48</v>
      </c>
      <c r="D43" s="143"/>
      <c r="E43" s="143"/>
      <c r="F43" s="143"/>
      <c r="G43" s="143"/>
      <c r="H43" s="144">
        <f>'2020实际制造费用'!H43+'2020实际管理费用'!H43+'2020实际营业费用'!H43</f>
        <v>38151.11</v>
      </c>
      <c r="I43" s="144">
        <f>'2020实际制造费用'!I43+'2020实际管理费用'!I43+'2020实际营业费用'!I43</f>
        <v>203901.73</v>
      </c>
      <c r="J43" s="144">
        <f>'2020实际制造费用'!J43+'2020实际管理费用'!J43+'2020实际营业费用'!J43</f>
        <v>183755.21000000002</v>
      </c>
      <c r="K43" s="144">
        <f>'2020实际制造费用'!K43+'2020实际管理费用'!K43+'2020实际营业费用'!K43</f>
        <v>1888</v>
      </c>
      <c r="L43" s="144">
        <f>'2020实际制造费用'!L43+'2020实际管理费用'!L43+'2020实际营业费用'!L43</f>
        <v>0</v>
      </c>
      <c r="M43" s="144">
        <f>'2020实际制造费用'!M43+'2020实际管理费用'!M43+'2020实际营业费用'!M43</f>
        <v>0</v>
      </c>
      <c r="N43" s="144">
        <f>'2020实际制造费用'!N43+'2020实际管理费用'!N43+'2020实际营业费用'!N43</f>
        <v>0</v>
      </c>
      <c r="O43" s="144">
        <f>'2020实际制造费用'!O43+'2020实际管理费用'!O43+'2020实际营业费用'!O43</f>
        <v>0</v>
      </c>
      <c r="P43" s="144">
        <f>'2020实际制造费用'!P43+'2020实际管理费用'!P43+'2020实际营业费用'!P43</f>
        <v>0</v>
      </c>
      <c r="Q43" s="144">
        <f>'2020实际制造费用'!Q43+'2020实际管理费用'!Q43+'2020实际营业费用'!Q43</f>
        <v>0</v>
      </c>
      <c r="R43" s="144">
        <f>'2020实际制造费用'!R43+'2020实际管理费用'!R43+'2020实际营业费用'!R43</f>
        <v>0</v>
      </c>
      <c r="S43" s="144">
        <f>'2020实际制造费用'!S43+'2020实际管理费用'!S43+'2020实际营业费用'!S43</f>
        <v>0</v>
      </c>
      <c r="T43" s="145">
        <f t="shared" si="0"/>
        <v>427696.05000000005</v>
      </c>
      <c r="U43" s="146"/>
    </row>
    <row r="44" spans="1:21" s="142" customFormat="1" ht="17.25" customHeight="1">
      <c r="A44" s="242"/>
      <c r="B44" s="241" t="s">
        <v>524</v>
      </c>
      <c r="C44" s="150" t="s">
        <v>50</v>
      </c>
      <c r="D44" s="143"/>
      <c r="E44" s="143"/>
      <c r="F44" s="143"/>
      <c r="G44" s="143"/>
      <c r="H44" s="144">
        <f>'2020实际制造费用'!H44+'2020实际管理费用'!H44+'2020实际营业费用'!H44</f>
        <v>0</v>
      </c>
      <c r="I44" s="144">
        <f>'2020实际制造费用'!I44+'2020实际管理费用'!I44+'2020实际营业费用'!I44</f>
        <v>0</v>
      </c>
      <c r="J44" s="144">
        <f>'2020实际制造费用'!J44+'2020实际管理费用'!J44+'2020实际营业费用'!J44</f>
        <v>0</v>
      </c>
      <c r="K44" s="144">
        <f>'2020实际制造费用'!K44+'2020实际管理费用'!K44+'2020实际营业费用'!K44</f>
        <v>665935.43000000005</v>
      </c>
      <c r="L44" s="144">
        <f>'2020实际制造费用'!L44+'2020实际管理费用'!L44+'2020实际营业费用'!L44</f>
        <v>0</v>
      </c>
      <c r="M44" s="144">
        <f>'2020实际制造费用'!M44+'2020实际管理费用'!M44+'2020实际营业费用'!M44</f>
        <v>0</v>
      </c>
      <c r="N44" s="144">
        <f>'2020实际制造费用'!N44+'2020实际管理费用'!N44+'2020实际营业费用'!N44</f>
        <v>0</v>
      </c>
      <c r="O44" s="144">
        <f>'2020实际制造费用'!O44+'2020实际管理费用'!O44+'2020实际营业费用'!O44</f>
        <v>0</v>
      </c>
      <c r="P44" s="144">
        <f>'2020实际制造费用'!P44+'2020实际管理费用'!P44+'2020实际营业费用'!P44</f>
        <v>0</v>
      </c>
      <c r="Q44" s="144">
        <f>'2020实际制造费用'!Q44+'2020实际管理费用'!Q44+'2020实际营业费用'!Q44</f>
        <v>0</v>
      </c>
      <c r="R44" s="144">
        <f>'2020实际制造费用'!R44+'2020实际管理费用'!R44+'2020实际营业费用'!R44</f>
        <v>0</v>
      </c>
      <c r="S44" s="144">
        <f>'2020实际制造费用'!S44+'2020实际管理费用'!S44+'2020实际营业费用'!S44</f>
        <v>0</v>
      </c>
      <c r="T44" s="145">
        <f t="shared" si="0"/>
        <v>665935.43000000005</v>
      </c>
      <c r="U44" s="146"/>
    </row>
    <row r="45" spans="1:21" s="142" customFormat="1" ht="17.25" customHeight="1">
      <c r="A45" s="242"/>
      <c r="B45" s="241"/>
      <c r="C45" s="150" t="s">
        <v>433</v>
      </c>
      <c r="D45" s="143"/>
      <c r="E45" s="143"/>
      <c r="F45" s="143"/>
      <c r="G45" s="143"/>
      <c r="H45" s="144">
        <f>'2020实际制造费用'!H45+'2020实际管理费用'!H45+'2020实际营业费用'!H45</f>
        <v>0</v>
      </c>
      <c r="I45" s="144">
        <f>'2020实际制造费用'!I45+'2020实际管理费用'!I45+'2020实际营业费用'!I45</f>
        <v>13790.669999999998</v>
      </c>
      <c r="J45" s="144">
        <f>'2020实际制造费用'!J45+'2020实际管理费用'!J45+'2020实际营业费用'!J45</f>
        <v>8305.16</v>
      </c>
      <c r="K45" s="144">
        <f>'2020实际制造费用'!K45+'2020实际管理费用'!K45+'2020实际营业费用'!K45</f>
        <v>0</v>
      </c>
      <c r="L45" s="144">
        <f>'2020实际制造费用'!L45+'2020实际管理费用'!L45+'2020实际营业费用'!L45</f>
        <v>0</v>
      </c>
      <c r="M45" s="144">
        <f>'2020实际制造费用'!M45+'2020实际管理费用'!M45+'2020实际营业费用'!M45</f>
        <v>0</v>
      </c>
      <c r="N45" s="144">
        <f>'2020实际制造费用'!N45+'2020实际管理费用'!N45+'2020实际营业费用'!N45</f>
        <v>0</v>
      </c>
      <c r="O45" s="144">
        <f>'2020实际制造费用'!O45+'2020实际管理费用'!O45+'2020实际营业费用'!O45</f>
        <v>0</v>
      </c>
      <c r="P45" s="144">
        <f>'2020实际制造费用'!P45+'2020实际管理费用'!P45+'2020实际营业费用'!P45</f>
        <v>0</v>
      </c>
      <c r="Q45" s="144">
        <f>'2020实际制造费用'!Q45+'2020实际管理费用'!Q45+'2020实际营业费用'!Q45</f>
        <v>0</v>
      </c>
      <c r="R45" s="144">
        <f>'2020实际制造费用'!R45+'2020实际管理费用'!R45+'2020实际营业费用'!R45</f>
        <v>0</v>
      </c>
      <c r="S45" s="144">
        <f>'2020实际制造费用'!S45+'2020实际管理费用'!S45+'2020实际营业费用'!S45</f>
        <v>0</v>
      </c>
      <c r="T45" s="145">
        <f t="shared" si="0"/>
        <v>22095.829999999998</v>
      </c>
      <c r="U45" s="146"/>
    </row>
    <row r="46" spans="1:21" s="142" customFormat="1" ht="17.25" customHeight="1">
      <c r="A46" s="242"/>
      <c r="B46" s="168" t="s">
        <v>525</v>
      </c>
      <c r="C46" s="150" t="s">
        <v>52</v>
      </c>
      <c r="D46" s="143"/>
      <c r="E46" s="143"/>
      <c r="F46" s="143"/>
      <c r="G46" s="143"/>
      <c r="H46" s="144">
        <f>'2020实际制造费用'!H46+'2020实际管理费用'!H46+'2020实际营业费用'!H46</f>
        <v>678950.50999999966</v>
      </c>
      <c r="I46" s="144">
        <f>'2020实际制造费用'!I46+'2020实际管理费用'!I46+'2020实际营业费用'!I46</f>
        <v>698101.69999999925</v>
      </c>
      <c r="J46" s="144">
        <f>'2020实际制造费用'!J46+'2020实际管理费用'!J46+'2020实际营业费用'!J46</f>
        <v>696282.63000000059</v>
      </c>
      <c r="K46" s="144">
        <f>'2020实际制造费用'!K46+'2020实际管理费用'!K46+'2020实际营业费用'!K46</f>
        <v>11368264.06000014</v>
      </c>
      <c r="L46" s="144">
        <f>'2020实际制造费用'!L46+'2020实际管理费用'!L46+'2020实际营业费用'!L46</f>
        <v>0</v>
      </c>
      <c r="M46" s="144">
        <f>'2020实际制造费用'!M46+'2020实际管理费用'!M46+'2020实际营业费用'!M46</f>
        <v>0</v>
      </c>
      <c r="N46" s="144">
        <f>'2020实际制造费用'!N46+'2020实际管理费用'!N46+'2020实际营业费用'!N46</f>
        <v>0</v>
      </c>
      <c r="O46" s="144">
        <f>'2020实际制造费用'!O46+'2020实际管理费用'!O46+'2020实际营业费用'!O46</f>
        <v>0</v>
      </c>
      <c r="P46" s="144">
        <f>'2020实际制造费用'!P46+'2020实际管理费用'!P46+'2020实际营业费用'!P46</f>
        <v>0</v>
      </c>
      <c r="Q46" s="144">
        <f>'2020实际制造费用'!Q46+'2020实际管理费用'!Q46+'2020实际营业费用'!Q46</f>
        <v>0</v>
      </c>
      <c r="R46" s="144">
        <f>'2020实际制造费用'!R46+'2020实际管理费用'!R46+'2020实际营业费用'!R46</f>
        <v>0</v>
      </c>
      <c r="S46" s="144">
        <f>'2020实际制造费用'!S46+'2020实际管理费用'!S46+'2020实际营业费用'!S46</f>
        <v>0</v>
      </c>
      <c r="T46" s="145">
        <f t="shared" si="0"/>
        <v>13441598.90000014</v>
      </c>
      <c r="U46" s="146"/>
    </row>
    <row r="47" spans="1:21" s="142" customFormat="1" ht="17.25" customHeight="1">
      <c r="A47" s="242"/>
      <c r="B47" s="168" t="s">
        <v>526</v>
      </c>
      <c r="C47" s="150" t="s">
        <v>53</v>
      </c>
      <c r="D47" s="143"/>
      <c r="E47" s="143"/>
      <c r="F47" s="143"/>
      <c r="G47" s="143"/>
      <c r="H47" s="144">
        <f>'2020实际制造费用'!H47+'2020实际管理费用'!H47+'2020实际营业费用'!H47</f>
        <v>243555.28000000003</v>
      </c>
      <c r="I47" s="144">
        <f>'2020实际制造费用'!I47+'2020实际管理费用'!I47+'2020实际营业费用'!I47</f>
        <v>247199.83000000002</v>
      </c>
      <c r="J47" s="144">
        <f>'2020实际制造费用'!J47+'2020实际管理费用'!J47+'2020实际营业费用'!J47</f>
        <v>170951.57</v>
      </c>
      <c r="K47" s="144">
        <f>'2020实际制造费用'!K47+'2020实际管理费用'!K47+'2020实际营业费用'!K47</f>
        <v>178625.41999999998</v>
      </c>
      <c r="L47" s="144">
        <f>'2020实际制造费用'!L47+'2020实际管理费用'!L47+'2020实际营业费用'!L47</f>
        <v>0</v>
      </c>
      <c r="M47" s="144">
        <f>'2020实际制造费用'!M47+'2020实际管理费用'!M47+'2020实际营业费用'!M47</f>
        <v>0</v>
      </c>
      <c r="N47" s="144">
        <f>'2020实际制造费用'!N47+'2020实际管理费用'!N47+'2020实际营业费用'!N47</f>
        <v>0</v>
      </c>
      <c r="O47" s="144">
        <f>'2020实际制造费用'!O47+'2020实际管理费用'!O47+'2020实际营业费用'!O47</f>
        <v>0</v>
      </c>
      <c r="P47" s="144">
        <f>'2020实际制造费用'!P47+'2020实际管理费用'!P47+'2020实际营业费用'!P47</f>
        <v>0</v>
      </c>
      <c r="Q47" s="144">
        <f>'2020实际制造费用'!Q47+'2020实际管理费用'!Q47+'2020实际营业费用'!Q47</f>
        <v>0</v>
      </c>
      <c r="R47" s="144">
        <f>'2020实际制造费用'!R47+'2020实际管理费用'!R47+'2020实际营业费用'!R47</f>
        <v>0</v>
      </c>
      <c r="S47" s="144">
        <f>'2020实际制造费用'!S47+'2020实际管理费用'!S47+'2020实际营业费用'!S47</f>
        <v>0</v>
      </c>
      <c r="T47" s="145">
        <f t="shared" si="0"/>
        <v>840332.10000000009</v>
      </c>
      <c r="U47" s="146"/>
    </row>
    <row r="48" spans="1:21" s="142" customFormat="1" ht="17.25" customHeight="1">
      <c r="A48" s="242"/>
      <c r="B48" s="168" t="s">
        <v>527</v>
      </c>
      <c r="C48" s="153" t="s">
        <v>55</v>
      </c>
      <c r="D48" s="143"/>
      <c r="E48" s="143"/>
      <c r="F48" s="143"/>
      <c r="G48" s="143"/>
      <c r="H48" s="144">
        <f>'2020实际制造费用'!H48+'2020实际管理费用'!H48+'2020实际营业费用'!H48</f>
        <v>439315.28</v>
      </c>
      <c r="I48" s="144">
        <f>'2020实际制造费用'!I48+'2020实际管理费用'!I48+'2020实际营业费用'!I48</f>
        <v>380623.07000000007</v>
      </c>
      <c r="J48" s="144">
        <f>'2020实际制造费用'!J48+'2020实际管理费用'!J48+'2020实际营业费用'!J48</f>
        <v>472736.51</v>
      </c>
      <c r="K48" s="144">
        <f>'2020实际制造费用'!K48+'2020实际管理费用'!K48+'2020实际营业费用'!K48</f>
        <v>23160</v>
      </c>
      <c r="L48" s="144">
        <f>'2020实际制造费用'!L48+'2020实际管理费用'!L48+'2020实际营业费用'!L48</f>
        <v>0</v>
      </c>
      <c r="M48" s="144">
        <f>'2020实际制造费用'!M48+'2020实际管理费用'!M48+'2020实际营业费用'!M48</f>
        <v>0</v>
      </c>
      <c r="N48" s="144">
        <f>'2020实际制造费用'!N48+'2020实际管理费用'!N48+'2020实际营业费用'!N48</f>
        <v>0</v>
      </c>
      <c r="O48" s="144">
        <f>'2020实际制造费用'!O48+'2020实际管理费用'!O48+'2020实际营业费用'!O48</f>
        <v>0</v>
      </c>
      <c r="P48" s="144">
        <f>'2020实际制造费用'!P48+'2020实际管理费用'!P48+'2020实际营业费用'!P48</f>
        <v>0</v>
      </c>
      <c r="Q48" s="144">
        <f>'2020实际制造费用'!Q48+'2020实际管理费用'!Q48+'2020实际营业费用'!Q48</f>
        <v>0</v>
      </c>
      <c r="R48" s="144">
        <f>'2020实际制造费用'!R48+'2020实际管理费用'!R48+'2020实际营业费用'!R48</f>
        <v>0</v>
      </c>
      <c r="S48" s="144">
        <f>'2020实际制造费用'!S48+'2020实际管理费用'!S48+'2020实际营业费用'!S48</f>
        <v>0</v>
      </c>
      <c r="T48" s="145">
        <f t="shared" si="0"/>
        <v>1315834.8600000001</v>
      </c>
      <c r="U48" s="146"/>
    </row>
    <row r="49" spans="1:21" s="142" customFormat="1" ht="17.25" customHeight="1">
      <c r="A49" s="255" t="s">
        <v>528</v>
      </c>
      <c r="B49" s="244" t="s">
        <v>529</v>
      </c>
      <c r="C49" s="152" t="s">
        <v>56</v>
      </c>
      <c r="D49" s="143"/>
      <c r="E49" s="143"/>
      <c r="F49" s="143"/>
      <c r="G49" s="143"/>
      <c r="H49" s="144">
        <f>'2020实际制造费用'!H49+'2020实际管理费用'!H49+'2020实际营业费用'!H49</f>
        <v>36407.449999999837</v>
      </c>
      <c r="I49" s="144">
        <f>'2020实际制造费用'!I49+'2020实际管理费用'!I49+'2020实际营业费用'!I49</f>
        <v>189400.90000000002</v>
      </c>
      <c r="J49" s="144">
        <f>'2020实际制造费用'!J49+'2020实际管理费用'!J49+'2020实际营业费用'!J49</f>
        <v>263074.33999999997</v>
      </c>
      <c r="K49" s="144">
        <f>'2020实际制造费用'!K49+'2020实际管理费用'!K49+'2020实际营业费用'!K49</f>
        <v>3367394.3300000005</v>
      </c>
      <c r="L49" s="144">
        <f>'2020实际制造费用'!L49+'2020实际管理费用'!L49+'2020实际营业费用'!L49</f>
        <v>0</v>
      </c>
      <c r="M49" s="144">
        <f>'2020实际制造费用'!M49+'2020实际管理费用'!M49+'2020实际营业费用'!M49</f>
        <v>0</v>
      </c>
      <c r="N49" s="144">
        <f>'2020实际制造费用'!N49+'2020实际管理费用'!N49+'2020实际营业费用'!N49</f>
        <v>0</v>
      </c>
      <c r="O49" s="144">
        <f>'2020实际制造费用'!O49+'2020实际管理费用'!O49+'2020实际营业费用'!O49</f>
        <v>0</v>
      </c>
      <c r="P49" s="144">
        <f>'2020实际制造费用'!P49+'2020实际管理费用'!P49+'2020实际营业费用'!P49</f>
        <v>0</v>
      </c>
      <c r="Q49" s="144">
        <f>'2020实际制造费用'!Q49+'2020实际管理费用'!Q49+'2020实际营业费用'!Q49</f>
        <v>0</v>
      </c>
      <c r="R49" s="144">
        <f>'2020实际制造费用'!R49+'2020实际管理费用'!R49+'2020实际营业费用'!R49</f>
        <v>0</v>
      </c>
      <c r="S49" s="144">
        <f>'2020实际制造费用'!S49+'2020实际管理费用'!S49+'2020实际营业费用'!S49</f>
        <v>0</v>
      </c>
      <c r="T49" s="145">
        <f t="shared" si="0"/>
        <v>3856277.0200000005</v>
      </c>
      <c r="U49" s="146"/>
    </row>
    <row r="50" spans="1:21" s="142" customFormat="1" ht="17.25" customHeight="1">
      <c r="A50" s="255"/>
      <c r="B50" s="244"/>
      <c r="C50" s="150" t="s">
        <v>57</v>
      </c>
      <c r="D50" s="143"/>
      <c r="E50" s="143"/>
      <c r="F50" s="143"/>
      <c r="G50" s="143"/>
      <c r="H50" s="144">
        <f>'2020实际制造费用'!H50+'2020实际管理费用'!H50+'2020实际营业费用'!H50</f>
        <v>0</v>
      </c>
      <c r="I50" s="144">
        <f>'2020实际制造费用'!I50+'2020实际管理费用'!I50+'2020实际营业费用'!I50</f>
        <v>87410.68</v>
      </c>
      <c r="J50" s="144">
        <f>'2020实际制造费用'!J50+'2020实际管理费用'!J50+'2020实际营业费用'!J50</f>
        <v>-87410.68</v>
      </c>
      <c r="K50" s="144">
        <f>'2020实际制造费用'!K50+'2020实际管理费用'!K50+'2020实际营业费用'!K50</f>
        <v>0</v>
      </c>
      <c r="L50" s="144">
        <f>'2020实际制造费用'!L50+'2020实际管理费用'!L50+'2020实际营业费用'!L50</f>
        <v>0</v>
      </c>
      <c r="M50" s="144">
        <f>'2020实际制造费用'!M50+'2020实际管理费用'!M50+'2020实际营业费用'!M50</f>
        <v>0</v>
      </c>
      <c r="N50" s="144">
        <f>'2020实际制造费用'!N50+'2020实际管理费用'!N50+'2020实际营业费用'!N50</f>
        <v>0</v>
      </c>
      <c r="O50" s="144">
        <f>'2020实际制造费用'!O50+'2020实际管理费用'!O50+'2020实际营业费用'!O50</f>
        <v>0</v>
      </c>
      <c r="P50" s="144">
        <f>'2020实际制造费用'!P50+'2020实际管理费用'!P50+'2020实际营业费用'!P50</f>
        <v>0</v>
      </c>
      <c r="Q50" s="144">
        <f>'2020实际制造费用'!Q50+'2020实际管理费用'!Q50+'2020实际营业费用'!Q50</f>
        <v>0</v>
      </c>
      <c r="R50" s="144">
        <f>'2020实际制造费用'!R50+'2020实际管理费用'!R50+'2020实际营业费用'!R50</f>
        <v>0</v>
      </c>
      <c r="S50" s="144">
        <f>'2020实际制造费用'!S50+'2020实际管理费用'!S50+'2020实际营业费用'!S50</f>
        <v>0</v>
      </c>
      <c r="T50" s="145">
        <f t="shared" si="0"/>
        <v>0</v>
      </c>
      <c r="U50" s="146"/>
    </row>
    <row r="51" spans="1:21" s="142" customFormat="1" ht="17.25" customHeight="1">
      <c r="A51" s="255"/>
      <c r="B51" s="244"/>
      <c r="C51" s="153" t="s">
        <v>434</v>
      </c>
      <c r="D51" s="143"/>
      <c r="E51" s="143"/>
      <c r="F51" s="143"/>
      <c r="G51" s="143"/>
      <c r="H51" s="144">
        <f>'2020实际制造费用'!H51+'2020实际管理费用'!H51+'2020实际营业费用'!H51</f>
        <v>0</v>
      </c>
      <c r="I51" s="144">
        <f>'2020实际制造费用'!I51+'2020实际管理费用'!I51+'2020实际营业费用'!I51</f>
        <v>0</v>
      </c>
      <c r="J51" s="144">
        <f>'2020实际制造费用'!J51+'2020实际管理费用'!J51+'2020实际营业费用'!J51</f>
        <v>0</v>
      </c>
      <c r="K51" s="144">
        <f>'2020实际制造费用'!K51+'2020实际管理费用'!K51+'2020实际营业费用'!K51</f>
        <v>0</v>
      </c>
      <c r="L51" s="144">
        <f>'2020实际制造费用'!L51+'2020实际管理费用'!L51+'2020实际营业费用'!L51</f>
        <v>0</v>
      </c>
      <c r="M51" s="144">
        <f>'2020实际制造费用'!M51+'2020实际管理费用'!M51+'2020实际营业费用'!M51</f>
        <v>0</v>
      </c>
      <c r="N51" s="144">
        <f>'2020实际制造费用'!N51+'2020实际管理费用'!N51+'2020实际营业费用'!N51</f>
        <v>0</v>
      </c>
      <c r="O51" s="144">
        <f>'2020实际制造费用'!O51+'2020实际管理费用'!O51+'2020实际营业费用'!O51</f>
        <v>0</v>
      </c>
      <c r="P51" s="144">
        <f>'2020实际制造费用'!P51+'2020实际管理费用'!P51+'2020实际营业费用'!P51</f>
        <v>0</v>
      </c>
      <c r="Q51" s="144">
        <f>'2020实际制造费用'!Q51+'2020实际管理费用'!Q51+'2020实际营业费用'!Q51</f>
        <v>0</v>
      </c>
      <c r="R51" s="144">
        <f>'2020实际制造费用'!R51+'2020实际管理费用'!R51+'2020实际营业费用'!R51</f>
        <v>0</v>
      </c>
      <c r="S51" s="144">
        <f>'2020实际制造费用'!S51+'2020实际管理费用'!S51+'2020实际营业费用'!S51</f>
        <v>0</v>
      </c>
      <c r="T51" s="145">
        <f t="shared" si="0"/>
        <v>0</v>
      </c>
      <c r="U51" s="146"/>
    </row>
    <row r="52" spans="1:21" s="142" customFormat="1" ht="17.25" customHeight="1">
      <c r="A52" s="255"/>
      <c r="B52" s="241" t="s">
        <v>530</v>
      </c>
      <c r="C52" s="150" t="s">
        <v>59</v>
      </c>
      <c r="D52" s="143"/>
      <c r="E52" s="143"/>
      <c r="F52" s="143"/>
      <c r="G52" s="143"/>
      <c r="H52" s="144">
        <f>'2020实际制造费用'!H52+'2020实际管理费用'!H52+'2020实际营业费用'!H52</f>
        <v>0</v>
      </c>
      <c r="I52" s="144">
        <f>'2020实际制造费用'!I52+'2020实际管理费用'!I52+'2020实际营业费用'!I52</f>
        <v>0</v>
      </c>
      <c r="J52" s="144">
        <f>'2020实际制造费用'!J52+'2020实际管理费用'!J52+'2020实际营业费用'!J52</f>
        <v>0</v>
      </c>
      <c r="K52" s="144">
        <f>'2020实际制造费用'!K52+'2020实际管理费用'!K52+'2020实际营业费用'!K52</f>
        <v>0</v>
      </c>
      <c r="L52" s="144">
        <f>'2020实际制造费用'!L52+'2020实际管理费用'!L52+'2020实际营业费用'!L52</f>
        <v>0</v>
      </c>
      <c r="M52" s="144">
        <f>'2020实际制造费用'!M52+'2020实际管理费用'!M52+'2020实际营业费用'!M52</f>
        <v>0</v>
      </c>
      <c r="N52" s="144">
        <f>'2020实际制造费用'!N52+'2020实际管理费用'!N52+'2020实际营业费用'!N52</f>
        <v>0</v>
      </c>
      <c r="O52" s="144">
        <f>'2020实际制造费用'!O52+'2020实际管理费用'!O52+'2020实际营业费用'!O52</f>
        <v>0</v>
      </c>
      <c r="P52" s="144">
        <f>'2020实际制造费用'!P52+'2020实际管理费用'!P52+'2020实际营业费用'!P52</f>
        <v>0</v>
      </c>
      <c r="Q52" s="144">
        <f>'2020实际制造费用'!Q52+'2020实际管理费用'!Q52+'2020实际营业费用'!Q52</f>
        <v>0</v>
      </c>
      <c r="R52" s="144">
        <f>'2020实际制造费用'!R52+'2020实际管理费用'!R52+'2020实际营业费用'!R52</f>
        <v>0</v>
      </c>
      <c r="S52" s="144">
        <f>'2020实际制造费用'!S52+'2020实际管理费用'!S52+'2020实际营业费用'!S52</f>
        <v>0</v>
      </c>
      <c r="T52" s="145">
        <f t="shared" si="0"/>
        <v>0</v>
      </c>
      <c r="U52" s="146"/>
    </row>
    <row r="53" spans="1:21" s="142" customFormat="1" ht="17.25" customHeight="1">
      <c r="A53" s="255"/>
      <c r="B53" s="241"/>
      <c r="C53" s="151" t="s">
        <v>60</v>
      </c>
      <c r="D53" s="143"/>
      <c r="E53" s="143"/>
      <c r="F53" s="143"/>
      <c r="G53" s="143"/>
      <c r="H53" s="144">
        <f>'2020实际制造费用'!H53+'2020实际管理费用'!H53+'2020实际营业费用'!H53</f>
        <v>39842.460000000006</v>
      </c>
      <c r="I53" s="144">
        <f>'2020实际制造费用'!I53+'2020实际管理费用'!I53+'2020实际营业费用'!I53</f>
        <v>-32620</v>
      </c>
      <c r="J53" s="144">
        <f>'2020实际制造费用'!J53+'2020实际管理费用'!J53+'2020实际营业费用'!J53</f>
        <v>15304.720000000001</v>
      </c>
      <c r="K53" s="144">
        <f>'2020实际制造费用'!K53+'2020实际管理费用'!K53+'2020实际营业费用'!K53</f>
        <v>218114.89999999997</v>
      </c>
      <c r="L53" s="144">
        <f>'2020实际制造费用'!L53+'2020实际管理费用'!L53+'2020实际营业费用'!L53</f>
        <v>0</v>
      </c>
      <c r="M53" s="144">
        <f>'2020实际制造费用'!M53+'2020实际管理费用'!M53+'2020实际营业费用'!M53</f>
        <v>0</v>
      </c>
      <c r="N53" s="144">
        <f>'2020实际制造费用'!N53+'2020实际管理费用'!N53+'2020实际营业费用'!N53</f>
        <v>0</v>
      </c>
      <c r="O53" s="144">
        <f>'2020实际制造费用'!O53+'2020实际管理费用'!O53+'2020实际营业费用'!O53</f>
        <v>0</v>
      </c>
      <c r="P53" s="144">
        <f>'2020实际制造费用'!P53+'2020实际管理费用'!P53+'2020实际营业费用'!P53</f>
        <v>0</v>
      </c>
      <c r="Q53" s="144">
        <f>'2020实际制造费用'!Q53+'2020实际管理费用'!Q53+'2020实际营业费用'!Q53</f>
        <v>0</v>
      </c>
      <c r="R53" s="144">
        <f>'2020实际制造费用'!R53+'2020实际管理费用'!R53+'2020实际营业费用'!R53</f>
        <v>0</v>
      </c>
      <c r="S53" s="144">
        <f>'2020实际制造费用'!S53+'2020实际管理费用'!S53+'2020实际营业费用'!S53</f>
        <v>0</v>
      </c>
      <c r="T53" s="145">
        <f t="shared" si="0"/>
        <v>240642.07999999996</v>
      </c>
      <c r="U53" s="146"/>
    </row>
    <row r="54" spans="1:21" s="142" customFormat="1" ht="17.25" customHeight="1">
      <c r="A54" s="255"/>
      <c r="B54" s="241"/>
      <c r="C54" s="150" t="s">
        <v>435</v>
      </c>
      <c r="D54" s="143"/>
      <c r="E54" s="143"/>
      <c r="F54" s="143"/>
      <c r="G54" s="143"/>
      <c r="H54" s="144">
        <f>'2020实际制造费用'!H54+'2020实际管理费用'!H54+'2020实际营业费用'!H54</f>
        <v>0</v>
      </c>
      <c r="I54" s="144">
        <f>'2020实际制造费用'!I54+'2020实际管理费用'!I54+'2020实际营业费用'!I54</f>
        <v>0</v>
      </c>
      <c r="J54" s="144">
        <f>'2020实际制造费用'!J54+'2020实际管理费用'!J54+'2020实际营业费用'!J54</f>
        <v>0</v>
      </c>
      <c r="K54" s="144">
        <f>'2020实际制造费用'!K54+'2020实际管理费用'!K54+'2020实际营业费用'!K54</f>
        <v>0</v>
      </c>
      <c r="L54" s="144">
        <f>'2020实际制造费用'!L54+'2020实际管理费用'!L54+'2020实际营业费用'!L54</f>
        <v>0</v>
      </c>
      <c r="M54" s="144">
        <f>'2020实际制造费用'!M54+'2020实际管理费用'!M54+'2020实际营业费用'!M54</f>
        <v>0</v>
      </c>
      <c r="N54" s="144">
        <f>'2020实际制造费用'!N54+'2020实际管理费用'!N54+'2020实际营业费用'!N54</f>
        <v>0</v>
      </c>
      <c r="O54" s="144">
        <f>'2020实际制造费用'!O54+'2020实际管理费用'!O54+'2020实际营业费用'!O54</f>
        <v>0</v>
      </c>
      <c r="P54" s="144">
        <f>'2020实际制造费用'!P54+'2020实际管理费用'!P54+'2020实际营业费用'!P54</f>
        <v>0</v>
      </c>
      <c r="Q54" s="144">
        <f>'2020实际制造费用'!Q54+'2020实际管理费用'!Q54+'2020实际营业费用'!Q54</f>
        <v>0</v>
      </c>
      <c r="R54" s="144">
        <f>'2020实际制造费用'!R54+'2020实际管理费用'!R54+'2020实际营业费用'!R54</f>
        <v>0</v>
      </c>
      <c r="S54" s="144">
        <f>'2020实际制造费用'!S54+'2020实际管理费用'!S54+'2020实际营业费用'!S54</f>
        <v>0</v>
      </c>
      <c r="T54" s="145">
        <f t="shared" si="0"/>
        <v>0</v>
      </c>
      <c r="U54" s="146"/>
    </row>
    <row r="55" spans="1:21" s="142" customFormat="1" ht="17.25" customHeight="1">
      <c r="A55" s="255"/>
      <c r="B55" s="170" t="s">
        <v>531</v>
      </c>
      <c r="C55" s="150" t="s">
        <v>62</v>
      </c>
      <c r="D55" s="143"/>
      <c r="E55" s="143"/>
      <c r="F55" s="143"/>
      <c r="G55" s="143"/>
      <c r="H55" s="144">
        <f>'2020实际制造费用'!H55+'2020实际管理费用'!H55+'2020实际营业费用'!H55</f>
        <v>0</v>
      </c>
      <c r="I55" s="144">
        <f>'2020实际制造费用'!I55+'2020实际管理费用'!I55+'2020实际营业费用'!I55</f>
        <v>0</v>
      </c>
      <c r="J55" s="144">
        <f>'2020实际制造费用'!J55+'2020实际管理费用'!J55+'2020实际营业费用'!J55</f>
        <v>0</v>
      </c>
      <c r="K55" s="144">
        <f>'2020实际制造费用'!K55+'2020实际管理费用'!K55+'2020实际营业费用'!K55</f>
        <v>0</v>
      </c>
      <c r="L55" s="144">
        <f>'2020实际制造费用'!L55+'2020实际管理费用'!L55+'2020实际营业费用'!L55</f>
        <v>0</v>
      </c>
      <c r="M55" s="144">
        <f>'2020实际制造费用'!M55+'2020实际管理费用'!M55+'2020实际营业费用'!M55</f>
        <v>0</v>
      </c>
      <c r="N55" s="144">
        <f>'2020实际制造费用'!N55+'2020实际管理费用'!N55+'2020实际营业费用'!N55</f>
        <v>0</v>
      </c>
      <c r="O55" s="144">
        <f>'2020实际制造费用'!O55+'2020实际管理费用'!O55+'2020实际营业费用'!O55</f>
        <v>0</v>
      </c>
      <c r="P55" s="144">
        <f>'2020实际制造费用'!P55+'2020实际管理费用'!P55+'2020实际营业费用'!P55</f>
        <v>0</v>
      </c>
      <c r="Q55" s="144">
        <f>'2020实际制造费用'!Q55+'2020实际管理费用'!Q55+'2020实际营业费用'!Q55</f>
        <v>0</v>
      </c>
      <c r="R55" s="144">
        <f>'2020实际制造费用'!R55+'2020实际管理费用'!R55+'2020实际营业费用'!R55</f>
        <v>0</v>
      </c>
      <c r="S55" s="144">
        <f>'2020实际制造费用'!S55+'2020实际管理费用'!S55+'2020实际营业费用'!S55</f>
        <v>0</v>
      </c>
      <c r="T55" s="145">
        <f t="shared" si="0"/>
        <v>0</v>
      </c>
      <c r="U55" s="146"/>
    </row>
    <row r="56" spans="1:21" s="142" customFormat="1" ht="17.25" customHeight="1">
      <c r="A56" s="255"/>
      <c r="B56" s="170" t="s">
        <v>532</v>
      </c>
      <c r="C56" s="153" t="s">
        <v>63</v>
      </c>
      <c r="D56" s="143"/>
      <c r="E56" s="143"/>
      <c r="F56" s="143"/>
      <c r="G56" s="143"/>
      <c r="H56" s="144">
        <f>'2020实际制造费用'!H56+'2020实际管理费用'!H56+'2020实际营业费用'!H56</f>
        <v>0</v>
      </c>
      <c r="I56" s="144">
        <f>'2020实际制造费用'!I56+'2020实际管理费用'!I56+'2020实际营业费用'!I56</f>
        <v>0</v>
      </c>
      <c r="J56" s="144">
        <f>'2020实际制造费用'!J56+'2020实际管理费用'!J56+'2020实际营业费用'!J56</f>
        <v>0</v>
      </c>
      <c r="K56" s="144">
        <f>'2020实际制造费用'!K56+'2020实际管理费用'!K56+'2020实际营业费用'!K56</f>
        <v>0</v>
      </c>
      <c r="L56" s="144">
        <f>'2020实际制造费用'!L56+'2020实际管理费用'!L56+'2020实际营业费用'!L56</f>
        <v>0</v>
      </c>
      <c r="M56" s="144">
        <f>'2020实际制造费用'!M56+'2020实际管理费用'!M56+'2020实际营业费用'!M56</f>
        <v>0</v>
      </c>
      <c r="N56" s="144">
        <f>'2020实际制造费用'!N56+'2020实际管理费用'!N56+'2020实际营业费用'!N56</f>
        <v>0</v>
      </c>
      <c r="O56" s="144">
        <f>'2020实际制造费用'!O56+'2020实际管理费用'!O56+'2020实际营业费用'!O56</f>
        <v>0</v>
      </c>
      <c r="P56" s="144">
        <f>'2020实际制造费用'!P56+'2020实际管理费用'!P56+'2020实际营业费用'!P56</f>
        <v>0</v>
      </c>
      <c r="Q56" s="144">
        <f>'2020实际制造费用'!Q56+'2020实际管理费用'!Q56+'2020实际营业费用'!Q56</f>
        <v>0</v>
      </c>
      <c r="R56" s="144">
        <f>'2020实际制造费用'!R56+'2020实际管理费用'!R56+'2020实际营业费用'!R56</f>
        <v>0</v>
      </c>
      <c r="S56" s="144">
        <f>'2020实际制造费用'!S56+'2020实际管理费用'!S56+'2020实际营业费用'!S56</f>
        <v>0</v>
      </c>
      <c r="T56" s="145">
        <f t="shared" si="0"/>
        <v>0</v>
      </c>
      <c r="U56" s="146"/>
    </row>
    <row r="57" spans="1:21" s="142" customFormat="1" ht="17.25" customHeight="1">
      <c r="A57" s="256" t="s">
        <v>533</v>
      </c>
      <c r="B57" s="168" t="s">
        <v>534</v>
      </c>
      <c r="C57" s="150" t="s">
        <v>66</v>
      </c>
      <c r="D57" s="143"/>
      <c r="E57" s="143"/>
      <c r="F57" s="143"/>
      <c r="G57" s="143"/>
      <c r="H57" s="144">
        <f>'2020实际制造费用'!H57+'2020实际管理费用'!H57+'2020实际营业费用'!H57</f>
        <v>3391</v>
      </c>
      <c r="I57" s="144">
        <f>'2020实际制造费用'!I57+'2020实际管理费用'!I57+'2020实际营业费用'!I57</f>
        <v>0</v>
      </c>
      <c r="J57" s="144">
        <f>'2020实际制造费用'!J57+'2020实际管理费用'!J57+'2020实际营业费用'!J57</f>
        <v>1600</v>
      </c>
      <c r="K57" s="144">
        <f>'2020实际制造费用'!K57+'2020实际管理费用'!K57+'2020实际营业费用'!K57</f>
        <v>42240.04</v>
      </c>
      <c r="L57" s="144">
        <f>'2020实际制造费用'!L57+'2020实际管理费用'!L57+'2020实际营业费用'!L57</f>
        <v>0</v>
      </c>
      <c r="M57" s="144">
        <f>'2020实际制造费用'!M57+'2020实际管理费用'!M57+'2020实际营业费用'!M57</f>
        <v>0</v>
      </c>
      <c r="N57" s="144">
        <f>'2020实际制造费用'!N57+'2020实际管理费用'!N57+'2020实际营业费用'!N57</f>
        <v>0</v>
      </c>
      <c r="O57" s="144">
        <f>'2020实际制造费用'!O57+'2020实际管理费用'!O57+'2020实际营业费用'!O57</f>
        <v>0</v>
      </c>
      <c r="P57" s="144">
        <f>'2020实际制造费用'!P57+'2020实际管理费用'!P57+'2020实际营业费用'!P57</f>
        <v>0</v>
      </c>
      <c r="Q57" s="144">
        <f>'2020实际制造费用'!Q57+'2020实际管理费用'!Q57+'2020实际营业费用'!Q57</f>
        <v>0</v>
      </c>
      <c r="R57" s="144">
        <f>'2020实际制造费用'!R57+'2020实际管理费用'!R57+'2020实际营业费用'!R57</f>
        <v>0</v>
      </c>
      <c r="S57" s="144">
        <f>'2020实际制造费用'!S57+'2020实际管理费用'!S57+'2020实际营业费用'!S57</f>
        <v>0</v>
      </c>
      <c r="T57" s="145">
        <f t="shared" si="0"/>
        <v>47231.040000000001</v>
      </c>
      <c r="U57" s="146"/>
    </row>
    <row r="58" spans="1:21" s="142" customFormat="1" ht="17.25" customHeight="1">
      <c r="A58" s="256"/>
      <c r="B58" s="170" t="s">
        <v>535</v>
      </c>
      <c r="C58" s="150" t="s">
        <v>67</v>
      </c>
      <c r="D58" s="143"/>
      <c r="E58" s="143"/>
      <c r="F58" s="143"/>
      <c r="G58" s="143"/>
      <c r="H58" s="144">
        <f>'2020实际制造费用'!H58+'2020实际管理费用'!H58+'2020实际营业费用'!H58</f>
        <v>0</v>
      </c>
      <c r="I58" s="144">
        <f>'2020实际制造费用'!I58+'2020实际管理费用'!I58+'2020实际营业费用'!I58</f>
        <v>0</v>
      </c>
      <c r="J58" s="144">
        <f>'2020实际制造费用'!J58+'2020实际管理费用'!J58+'2020实际营业费用'!J58</f>
        <v>0</v>
      </c>
      <c r="K58" s="144">
        <f>'2020实际制造费用'!K58+'2020实际管理费用'!K58+'2020实际营业费用'!K58</f>
        <v>0</v>
      </c>
      <c r="L58" s="144">
        <f>'2020实际制造费用'!L58+'2020实际管理费用'!L58+'2020实际营业费用'!L58</f>
        <v>0</v>
      </c>
      <c r="M58" s="144">
        <f>'2020实际制造费用'!M58+'2020实际管理费用'!M58+'2020实际营业费用'!M58</f>
        <v>0</v>
      </c>
      <c r="N58" s="144">
        <f>'2020实际制造费用'!N58+'2020实际管理费用'!N58+'2020实际营业费用'!N58</f>
        <v>0</v>
      </c>
      <c r="O58" s="144">
        <f>'2020实际制造费用'!O58+'2020实际管理费用'!O58+'2020实际营业费用'!O58</f>
        <v>0</v>
      </c>
      <c r="P58" s="144">
        <f>'2020实际制造费用'!P58+'2020实际管理费用'!P58+'2020实际营业费用'!P58</f>
        <v>0</v>
      </c>
      <c r="Q58" s="144">
        <f>'2020实际制造费用'!Q58+'2020实际管理费用'!Q58+'2020实际营业费用'!Q58</f>
        <v>0</v>
      </c>
      <c r="R58" s="144">
        <f>'2020实际制造费用'!R58+'2020实际管理费用'!R58+'2020实际营业费用'!R58</f>
        <v>0</v>
      </c>
      <c r="S58" s="144">
        <f>'2020实际制造费用'!S58+'2020实际管理费用'!S58+'2020实际营业费用'!S58</f>
        <v>0</v>
      </c>
      <c r="T58" s="145">
        <f t="shared" si="0"/>
        <v>0</v>
      </c>
      <c r="U58" s="146"/>
    </row>
    <row r="59" spans="1:21" s="142" customFormat="1" ht="17.25" customHeight="1">
      <c r="A59" s="256"/>
      <c r="B59" s="244" t="s">
        <v>536</v>
      </c>
      <c r="C59" s="151" t="s">
        <v>68</v>
      </c>
      <c r="D59" s="143"/>
      <c r="E59" s="143"/>
      <c r="F59" s="143"/>
      <c r="G59" s="143"/>
      <c r="H59" s="144">
        <f>'2020实际制造费用'!H59+'2020实际管理费用'!H59+'2020实际营业费用'!H59</f>
        <v>169103.84</v>
      </c>
      <c r="I59" s="144">
        <f>'2020实际制造费用'!I59+'2020实际管理费用'!I59+'2020实际营业费用'!I59</f>
        <v>-77024.91</v>
      </c>
      <c r="J59" s="144">
        <f>'2020实际制造费用'!J59+'2020实际管理费用'!J59+'2020实际营业费用'!J59</f>
        <v>103596.20999999999</v>
      </c>
      <c r="K59" s="144">
        <f>'2020实际制造费用'!K59+'2020实际管理费用'!K59+'2020实际营业费用'!K59</f>
        <v>0</v>
      </c>
      <c r="L59" s="144">
        <f>'2020实际制造费用'!L59+'2020实际管理费用'!L59+'2020实际营业费用'!L59</f>
        <v>0</v>
      </c>
      <c r="M59" s="144">
        <f>'2020实际制造费用'!M59+'2020实际管理费用'!M59+'2020实际营业费用'!M59</f>
        <v>0</v>
      </c>
      <c r="N59" s="144">
        <f>'2020实际制造费用'!N59+'2020实际管理费用'!N59+'2020实际营业费用'!N59</f>
        <v>0</v>
      </c>
      <c r="O59" s="144">
        <f>'2020实际制造费用'!O59+'2020实际管理费用'!O59+'2020实际营业费用'!O59</f>
        <v>0</v>
      </c>
      <c r="P59" s="144">
        <f>'2020实际制造费用'!P59+'2020实际管理费用'!P59+'2020实际营业费用'!P59</f>
        <v>0</v>
      </c>
      <c r="Q59" s="144">
        <f>'2020实际制造费用'!Q59+'2020实际管理费用'!Q59+'2020实际营业费用'!Q59</f>
        <v>0</v>
      </c>
      <c r="R59" s="144">
        <f>'2020实际制造费用'!R59+'2020实际管理费用'!R59+'2020实际营业费用'!R59</f>
        <v>0</v>
      </c>
      <c r="S59" s="144">
        <f>'2020实际制造费用'!S59+'2020实际管理费用'!S59+'2020实际营业费用'!S59</f>
        <v>0</v>
      </c>
      <c r="T59" s="145">
        <f t="shared" si="0"/>
        <v>195675.13999999998</v>
      </c>
      <c r="U59" s="146"/>
    </row>
    <row r="60" spans="1:21" s="142" customFormat="1" ht="17.25" customHeight="1">
      <c r="A60" s="256"/>
      <c r="B60" s="244"/>
      <c r="C60" s="150" t="s">
        <v>436</v>
      </c>
      <c r="D60" s="143"/>
      <c r="E60" s="143"/>
      <c r="F60" s="143"/>
      <c r="G60" s="143"/>
      <c r="H60" s="144">
        <f>'2020实际制造费用'!H60+'2020实际管理费用'!H60+'2020实际营业费用'!H60</f>
        <v>0</v>
      </c>
      <c r="I60" s="144">
        <f>'2020实际制造费用'!I60+'2020实际管理费用'!I60+'2020实际营业费用'!I60</f>
        <v>0</v>
      </c>
      <c r="J60" s="144">
        <f>'2020实际制造费用'!J60+'2020实际管理费用'!J60+'2020实际营业费用'!J60</f>
        <v>0</v>
      </c>
      <c r="K60" s="144">
        <f>'2020实际制造费用'!K60+'2020实际管理费用'!K60+'2020实际营业费用'!K60</f>
        <v>0</v>
      </c>
      <c r="L60" s="144">
        <f>'2020实际制造费用'!L60+'2020实际管理费用'!L60+'2020实际营业费用'!L60</f>
        <v>0</v>
      </c>
      <c r="M60" s="144">
        <f>'2020实际制造费用'!M60+'2020实际管理费用'!M60+'2020实际营业费用'!M60</f>
        <v>0</v>
      </c>
      <c r="N60" s="144">
        <f>'2020实际制造费用'!N60+'2020实际管理费用'!N60+'2020实际营业费用'!N60</f>
        <v>0</v>
      </c>
      <c r="O60" s="144">
        <f>'2020实际制造费用'!O60+'2020实际管理费用'!O60+'2020实际营业费用'!O60</f>
        <v>0</v>
      </c>
      <c r="P60" s="144">
        <f>'2020实际制造费用'!P60+'2020实际管理费用'!P60+'2020实际营业费用'!P60</f>
        <v>0</v>
      </c>
      <c r="Q60" s="144">
        <f>'2020实际制造费用'!Q60+'2020实际管理费用'!Q60+'2020实际营业费用'!Q60</f>
        <v>0</v>
      </c>
      <c r="R60" s="144">
        <f>'2020实际制造费用'!R60+'2020实际管理费用'!R60+'2020实际营业费用'!R60</f>
        <v>0</v>
      </c>
      <c r="S60" s="144">
        <f>'2020实际制造费用'!S60+'2020实际管理费用'!S60+'2020实际营业费用'!S60</f>
        <v>0</v>
      </c>
      <c r="T60" s="145">
        <f t="shared" si="0"/>
        <v>0</v>
      </c>
      <c r="U60" s="146"/>
    </row>
    <row r="61" spans="1:21" s="142" customFormat="1" ht="17.25" customHeight="1">
      <c r="A61" s="256"/>
      <c r="B61" s="170" t="s">
        <v>537</v>
      </c>
      <c r="C61" s="150" t="s">
        <v>69</v>
      </c>
      <c r="D61" s="143"/>
      <c r="E61" s="143"/>
      <c r="F61" s="143"/>
      <c r="G61" s="143"/>
      <c r="H61" s="144">
        <f>'2020实际制造费用'!H61+'2020实际管理费用'!H61+'2020实际营业费用'!H61</f>
        <v>4768.1400000000003</v>
      </c>
      <c r="I61" s="144">
        <f>'2020实际制造费用'!I61+'2020实际管理费用'!I61+'2020实际营业费用'!I61</f>
        <v>612.44999999999993</v>
      </c>
      <c r="J61" s="144">
        <f>'2020实际制造费用'!J61+'2020实际管理费用'!J61+'2020实际营业费用'!J61</f>
        <v>95830.650000000038</v>
      </c>
      <c r="K61" s="144">
        <f>'2020实际制造费用'!K61+'2020实际管理费用'!K61+'2020实际营业费用'!K61</f>
        <v>0</v>
      </c>
      <c r="L61" s="144">
        <f>'2020实际制造费用'!L61+'2020实际管理费用'!L61+'2020实际营业费用'!L61</f>
        <v>0</v>
      </c>
      <c r="M61" s="144">
        <f>'2020实际制造费用'!M61+'2020实际管理费用'!M61+'2020实际营业费用'!M61</f>
        <v>0</v>
      </c>
      <c r="N61" s="144">
        <f>'2020实际制造费用'!N61+'2020实际管理费用'!N61+'2020实际营业费用'!N61</f>
        <v>0</v>
      </c>
      <c r="O61" s="144">
        <f>'2020实际制造费用'!O61+'2020实际管理费用'!O61+'2020实际营业费用'!O61</f>
        <v>0</v>
      </c>
      <c r="P61" s="144">
        <f>'2020实际制造费用'!P61+'2020实际管理费用'!P61+'2020实际营业费用'!P61</f>
        <v>0</v>
      </c>
      <c r="Q61" s="144">
        <f>'2020实际制造费用'!Q61+'2020实际管理费用'!Q61+'2020实际营业费用'!Q61</f>
        <v>0</v>
      </c>
      <c r="R61" s="144">
        <f>'2020实际制造费用'!R61+'2020实际管理费用'!R61+'2020实际营业费用'!R61</f>
        <v>0</v>
      </c>
      <c r="S61" s="144">
        <f>'2020实际制造费用'!S61+'2020实际管理费用'!S61+'2020实际营业费用'!S61</f>
        <v>0</v>
      </c>
      <c r="T61" s="145">
        <f t="shared" si="0"/>
        <v>101211.24000000003</v>
      </c>
      <c r="U61" s="146"/>
    </row>
    <row r="62" spans="1:21" s="142" customFormat="1" ht="17.25" customHeight="1">
      <c r="A62" s="256"/>
      <c r="B62" s="168" t="s">
        <v>538</v>
      </c>
      <c r="C62" s="150" t="s">
        <v>71</v>
      </c>
      <c r="D62" s="143"/>
      <c r="E62" s="143"/>
      <c r="F62" s="143"/>
      <c r="G62" s="143"/>
      <c r="H62" s="144">
        <f>'2020实际制造费用'!H62+'2020实际管理费用'!H62+'2020实际营业费用'!H62</f>
        <v>0</v>
      </c>
      <c r="I62" s="144">
        <f>'2020实际制造费用'!I62+'2020实际管理费用'!I62+'2020实际营业费用'!I62</f>
        <v>0</v>
      </c>
      <c r="J62" s="144">
        <f>'2020实际制造费用'!J62+'2020实际管理费用'!J62+'2020实际营业费用'!J62</f>
        <v>46037.74</v>
      </c>
      <c r="K62" s="144">
        <f>'2020实际制造费用'!K62+'2020实际管理费用'!K62+'2020实际营业费用'!K62</f>
        <v>0</v>
      </c>
      <c r="L62" s="144">
        <f>'2020实际制造费用'!L62+'2020实际管理费用'!L62+'2020实际营业费用'!L62</f>
        <v>0</v>
      </c>
      <c r="M62" s="144">
        <f>'2020实际制造费用'!M62+'2020实际管理费用'!M62+'2020实际营业费用'!M62</f>
        <v>0</v>
      </c>
      <c r="N62" s="144">
        <f>'2020实际制造费用'!N62+'2020实际管理费用'!N62+'2020实际营业费用'!N62</f>
        <v>0</v>
      </c>
      <c r="O62" s="144">
        <f>'2020实际制造费用'!O62+'2020实际管理费用'!O62+'2020实际营业费用'!O62</f>
        <v>0</v>
      </c>
      <c r="P62" s="144">
        <f>'2020实际制造费用'!P62+'2020实际管理费用'!P62+'2020实际营业费用'!P62</f>
        <v>0</v>
      </c>
      <c r="Q62" s="144">
        <f>'2020实际制造费用'!Q62+'2020实际管理费用'!Q62+'2020实际营业费用'!Q62</f>
        <v>0</v>
      </c>
      <c r="R62" s="144">
        <f>'2020实际制造费用'!R62+'2020实际管理费用'!R62+'2020实际营业费用'!R62</f>
        <v>0</v>
      </c>
      <c r="S62" s="144">
        <f>'2020实际制造费用'!S62+'2020实际管理费用'!S62+'2020实际营业费用'!S62</f>
        <v>0</v>
      </c>
      <c r="T62" s="145">
        <f t="shared" si="0"/>
        <v>46037.74</v>
      </c>
      <c r="U62" s="146"/>
    </row>
    <row r="63" spans="1:21" s="142" customFormat="1" ht="17.25" customHeight="1">
      <c r="A63" s="257" t="s">
        <v>539</v>
      </c>
      <c r="B63" s="169" t="s">
        <v>540</v>
      </c>
      <c r="C63" s="150" t="s">
        <v>74</v>
      </c>
      <c r="D63" s="143"/>
      <c r="E63" s="143"/>
      <c r="F63" s="143"/>
      <c r="G63" s="143"/>
      <c r="H63" s="144">
        <f>'2020实际制造费用'!H63+'2020实际管理费用'!H63+'2020实际营业费用'!H63</f>
        <v>36381.199999999997</v>
      </c>
      <c r="I63" s="144">
        <f>'2020实际制造费用'!I63+'2020实际管理费用'!I63+'2020实际营业费用'!I63</f>
        <v>52005.71</v>
      </c>
      <c r="J63" s="144">
        <f>'2020实际制造费用'!J63+'2020实际管理费用'!J63+'2020实际营业费用'!J63</f>
        <v>4717.6499999999987</v>
      </c>
      <c r="K63" s="144">
        <f>'2020实际制造费用'!K63+'2020实际管理费用'!K63+'2020实际营业费用'!K63</f>
        <v>685769.06999999983</v>
      </c>
      <c r="L63" s="144">
        <f>'2020实际制造费用'!L63+'2020实际管理费用'!L63+'2020实际营业费用'!L63</f>
        <v>0</v>
      </c>
      <c r="M63" s="144">
        <f>'2020实际制造费用'!M63+'2020实际管理费用'!M63+'2020实际营业费用'!M63</f>
        <v>0</v>
      </c>
      <c r="N63" s="144">
        <f>'2020实际制造费用'!N63+'2020实际管理费用'!N63+'2020实际营业费用'!N63</f>
        <v>0</v>
      </c>
      <c r="O63" s="144">
        <f>'2020实际制造费用'!O63+'2020实际管理费用'!O63+'2020实际营业费用'!O63</f>
        <v>0</v>
      </c>
      <c r="P63" s="144">
        <f>'2020实际制造费用'!P63+'2020实际管理费用'!P63+'2020实际营业费用'!P63</f>
        <v>0</v>
      </c>
      <c r="Q63" s="144">
        <f>'2020实际制造费用'!Q63+'2020实际管理费用'!Q63+'2020实际营业费用'!Q63</f>
        <v>0</v>
      </c>
      <c r="R63" s="144">
        <f>'2020实际制造费用'!R63+'2020实际管理费用'!R63+'2020实际营业费用'!R63</f>
        <v>0</v>
      </c>
      <c r="S63" s="144">
        <f>'2020实际制造费用'!S63+'2020实际管理费用'!S63+'2020实际营业费用'!S63</f>
        <v>0</v>
      </c>
      <c r="T63" s="145">
        <f t="shared" si="0"/>
        <v>778873.62999999989</v>
      </c>
      <c r="U63" s="146"/>
    </row>
    <row r="64" spans="1:21" s="142" customFormat="1" ht="17.25" customHeight="1">
      <c r="A64" s="257"/>
      <c r="B64" s="169" t="s">
        <v>541</v>
      </c>
      <c r="C64" s="150" t="s">
        <v>75</v>
      </c>
      <c r="D64" s="143"/>
      <c r="E64" s="143"/>
      <c r="F64" s="143"/>
      <c r="G64" s="143"/>
      <c r="H64" s="144">
        <f>'2020实际制造费用'!H64+'2020实际管理费用'!H64+'2020实际营业费用'!H64</f>
        <v>41944.55</v>
      </c>
      <c r="I64" s="144">
        <f>'2020实际制造费用'!I64+'2020实际管理费用'!I64+'2020实际营业费用'!I64</f>
        <v>-8348.98</v>
      </c>
      <c r="J64" s="144">
        <f>'2020实际制造费用'!J64+'2020实际管理费用'!J64+'2020实际营业费用'!J64</f>
        <v>68670.700000000012</v>
      </c>
      <c r="K64" s="144">
        <f>'2020实际制造费用'!K64+'2020实际管理费用'!K64+'2020实际营业费用'!K64</f>
        <v>68715.479999999909</v>
      </c>
      <c r="L64" s="144">
        <f>'2020实际制造费用'!L64+'2020实际管理费用'!L64+'2020实际营业费用'!L64</f>
        <v>0</v>
      </c>
      <c r="M64" s="144">
        <f>'2020实际制造费用'!M64+'2020实际管理费用'!M64+'2020实际营业费用'!M64</f>
        <v>0</v>
      </c>
      <c r="N64" s="144">
        <f>'2020实际制造费用'!N64+'2020实际管理费用'!N64+'2020实际营业费用'!N64</f>
        <v>0</v>
      </c>
      <c r="O64" s="144">
        <f>'2020实际制造费用'!O64+'2020实际管理费用'!O64+'2020实际营业费用'!O64</f>
        <v>0</v>
      </c>
      <c r="P64" s="144">
        <f>'2020实际制造费用'!P64+'2020实际管理费用'!P64+'2020实际营业费用'!P64</f>
        <v>0</v>
      </c>
      <c r="Q64" s="144">
        <f>'2020实际制造费用'!Q64+'2020实际管理费用'!Q64+'2020实际营业费用'!Q64</f>
        <v>0</v>
      </c>
      <c r="R64" s="144">
        <f>'2020实际制造费用'!R64+'2020实际管理费用'!R64+'2020实际营业费用'!R64</f>
        <v>0</v>
      </c>
      <c r="S64" s="144">
        <f>'2020实际制造费用'!S64+'2020实际管理费用'!S64+'2020实际营业费用'!S64</f>
        <v>0</v>
      </c>
      <c r="T64" s="145">
        <f t="shared" si="0"/>
        <v>170981.74999999994</v>
      </c>
      <c r="U64" s="146"/>
    </row>
    <row r="65" spans="1:21" s="142" customFormat="1" ht="17.25" customHeight="1">
      <c r="A65" s="257"/>
      <c r="B65" s="169" t="s">
        <v>542</v>
      </c>
      <c r="C65" s="150" t="s">
        <v>76</v>
      </c>
      <c r="D65" s="143"/>
      <c r="E65" s="143"/>
      <c r="F65" s="143"/>
      <c r="G65" s="143"/>
      <c r="H65" s="144">
        <f>'2020实际制造费用'!H65+'2020实际管理费用'!H65+'2020实际营业费用'!H65</f>
        <v>253556.06</v>
      </c>
      <c r="I65" s="144">
        <f>'2020实际制造费用'!I65+'2020实际管理费用'!I65+'2020实际营业费用'!I65</f>
        <v>167619.08999999997</v>
      </c>
      <c r="J65" s="144">
        <f>'2020实际制造费用'!J65+'2020实际管理费用'!J65+'2020实际营业费用'!J65</f>
        <v>512124.19999999995</v>
      </c>
      <c r="K65" s="144">
        <f>'2020实际制造费用'!K65+'2020实际管理费用'!K65+'2020实际营业费用'!K65</f>
        <v>4964024.2100000018</v>
      </c>
      <c r="L65" s="144">
        <f>'2020实际制造费用'!L65+'2020实际管理费用'!L65+'2020实际营业费用'!L65</f>
        <v>0</v>
      </c>
      <c r="M65" s="144">
        <f>'2020实际制造费用'!M65+'2020实际管理费用'!M65+'2020实际营业费用'!M65</f>
        <v>0</v>
      </c>
      <c r="N65" s="144">
        <f>'2020实际制造费用'!N65+'2020实际管理费用'!N65+'2020实际营业费用'!N65</f>
        <v>0</v>
      </c>
      <c r="O65" s="144">
        <f>'2020实际制造费用'!O65+'2020实际管理费用'!O65+'2020实际营业费用'!O65</f>
        <v>0</v>
      </c>
      <c r="P65" s="144">
        <f>'2020实际制造费用'!P65+'2020实际管理费用'!P65+'2020实际营业费用'!P65</f>
        <v>0</v>
      </c>
      <c r="Q65" s="144">
        <f>'2020实际制造费用'!Q65+'2020实际管理费用'!Q65+'2020实际营业费用'!Q65</f>
        <v>0</v>
      </c>
      <c r="R65" s="144">
        <f>'2020实际制造费用'!R65+'2020实际管理费用'!R65+'2020实际营业费用'!R65</f>
        <v>0</v>
      </c>
      <c r="S65" s="144">
        <f>'2020实际制造费用'!S65+'2020实际管理费用'!S65+'2020实际营业费用'!S65</f>
        <v>0</v>
      </c>
      <c r="T65" s="145">
        <f t="shared" si="0"/>
        <v>5897323.5600000015</v>
      </c>
      <c r="U65" s="146"/>
    </row>
    <row r="66" spans="1:21" s="142" customFormat="1" ht="17.25" customHeight="1">
      <c r="A66" s="257"/>
      <c r="B66" s="169" t="s">
        <v>543</v>
      </c>
      <c r="C66" s="153" t="s">
        <v>78</v>
      </c>
      <c r="D66" s="143"/>
      <c r="E66" s="143"/>
      <c r="F66" s="143"/>
      <c r="G66" s="143"/>
      <c r="H66" s="144">
        <f>'2020实际制造费用'!H66+'2020实际管理费用'!H66+'2020实际营业费用'!H66</f>
        <v>0</v>
      </c>
      <c r="I66" s="144">
        <f>'2020实际制造费用'!I66+'2020实际管理费用'!I66+'2020实际营业费用'!I66</f>
        <v>42123.899999999994</v>
      </c>
      <c r="J66" s="144">
        <f>'2020实际制造费用'!J66+'2020实际管理费用'!J66+'2020实际营业费用'!J66</f>
        <v>36556.29</v>
      </c>
      <c r="K66" s="144">
        <f>'2020实际制造费用'!K66+'2020实际管理费用'!K66+'2020实际营业费用'!K66</f>
        <v>909857.16000000027</v>
      </c>
      <c r="L66" s="144">
        <f>'2020实际制造费用'!L66+'2020实际管理费用'!L66+'2020实际营业费用'!L66</f>
        <v>0</v>
      </c>
      <c r="M66" s="144">
        <f>'2020实际制造费用'!M66+'2020实际管理费用'!M66+'2020实际营业费用'!M66</f>
        <v>0</v>
      </c>
      <c r="N66" s="144">
        <f>'2020实际制造费用'!N66+'2020实际管理费用'!N66+'2020实际营业费用'!N66</f>
        <v>0</v>
      </c>
      <c r="O66" s="144">
        <f>'2020实际制造费用'!O66+'2020实际管理费用'!O66+'2020实际营业费用'!O66</f>
        <v>0</v>
      </c>
      <c r="P66" s="144">
        <f>'2020实际制造费用'!P66+'2020实际管理费用'!P66+'2020实际营业费用'!P66</f>
        <v>0</v>
      </c>
      <c r="Q66" s="144">
        <f>'2020实际制造费用'!Q66+'2020实际管理费用'!Q66+'2020实际营业费用'!Q66</f>
        <v>0</v>
      </c>
      <c r="R66" s="144">
        <f>'2020实际制造费用'!R66+'2020实际管理费用'!R66+'2020实际营业费用'!R66</f>
        <v>0</v>
      </c>
      <c r="S66" s="144">
        <f>'2020实际制造费用'!S66+'2020实际管理费用'!S66+'2020实际营业费用'!S66</f>
        <v>0</v>
      </c>
      <c r="T66" s="145">
        <f t="shared" si="0"/>
        <v>988537.35000000033</v>
      </c>
      <c r="U66" s="146"/>
    </row>
    <row r="67" spans="1:21" s="142" customFormat="1" ht="17.25" customHeight="1">
      <c r="A67" s="257"/>
      <c r="B67" s="169" t="s">
        <v>544</v>
      </c>
      <c r="C67" s="153" t="s">
        <v>79</v>
      </c>
      <c r="D67" s="143"/>
      <c r="E67" s="143"/>
      <c r="F67" s="143"/>
      <c r="G67" s="143"/>
      <c r="H67" s="144">
        <f>'2020实际制造费用'!H67+'2020实际管理费用'!H67+'2020实际营业费用'!H67</f>
        <v>203367.2</v>
      </c>
      <c r="I67" s="144">
        <f>'2020实际制造费用'!I67+'2020实际管理费用'!I67+'2020实际营业费用'!I67</f>
        <v>-20288.43999999993</v>
      </c>
      <c r="J67" s="144">
        <f>'2020实际制造费用'!J67+'2020实际管理费用'!J67+'2020实际营业费用'!J67</f>
        <v>351312.75</v>
      </c>
      <c r="K67" s="144">
        <f>'2020实际制造费用'!K67+'2020实际管理费用'!K67+'2020实际营业费用'!K67</f>
        <v>0</v>
      </c>
      <c r="L67" s="144">
        <f>'2020实际制造费用'!L67+'2020实际管理费用'!L67+'2020实际营业费用'!L67</f>
        <v>0</v>
      </c>
      <c r="M67" s="144">
        <f>'2020实际制造费用'!M67+'2020实际管理费用'!M67+'2020实际营业费用'!M67</f>
        <v>0</v>
      </c>
      <c r="N67" s="144">
        <f>'2020实际制造费用'!N67+'2020实际管理费用'!N67+'2020实际营业费用'!N67</f>
        <v>0</v>
      </c>
      <c r="O67" s="144">
        <f>'2020实际制造费用'!O67+'2020实际管理费用'!O67+'2020实际营业费用'!O67</f>
        <v>0</v>
      </c>
      <c r="P67" s="144">
        <f>'2020实际制造费用'!P67+'2020实际管理费用'!P67+'2020实际营业费用'!P67</f>
        <v>0</v>
      </c>
      <c r="Q67" s="144">
        <f>'2020实际制造费用'!Q67+'2020实际管理费用'!Q67+'2020实际营业费用'!Q67</f>
        <v>0</v>
      </c>
      <c r="R67" s="144">
        <f>'2020实际制造费用'!R67+'2020实际管理费用'!R67+'2020实际营业费用'!R67</f>
        <v>0</v>
      </c>
      <c r="S67" s="144">
        <f>'2020实际制造费用'!S67+'2020实际管理费用'!S67+'2020实际营业费用'!S67</f>
        <v>0</v>
      </c>
      <c r="T67" s="145">
        <f t="shared" si="0"/>
        <v>534391.51</v>
      </c>
      <c r="U67" s="146"/>
    </row>
    <row r="68" spans="1:21" s="142" customFormat="1" ht="17.25" customHeight="1">
      <c r="A68" s="257"/>
      <c r="B68" s="244" t="s">
        <v>545</v>
      </c>
      <c r="C68" s="150" t="s">
        <v>81</v>
      </c>
      <c r="D68" s="143"/>
      <c r="E68" s="143"/>
      <c r="F68" s="143"/>
      <c r="G68" s="143"/>
      <c r="H68" s="144">
        <f>'2020实际制造费用'!H68+'2020实际管理费用'!H68+'2020实际营业费用'!H68</f>
        <v>268428.32</v>
      </c>
      <c r="I68" s="144">
        <f>'2020实际制造费用'!I68+'2020实际管理费用'!I68+'2020实际营业费用'!I68</f>
        <v>68887.42</v>
      </c>
      <c r="J68" s="144">
        <f>'2020实际制造费用'!J68+'2020实际管理费用'!J68+'2020实际营业费用'!J68</f>
        <v>351070.48</v>
      </c>
      <c r="K68" s="144">
        <f>'2020实际制造费用'!K68+'2020实际管理费用'!K68+'2020实际营业费用'!K68</f>
        <v>534.79999999999995</v>
      </c>
      <c r="L68" s="144">
        <f>'2020实际制造费用'!L68+'2020实际管理费用'!L68+'2020实际营业费用'!L68</f>
        <v>0</v>
      </c>
      <c r="M68" s="144">
        <f>'2020实际制造费用'!M68+'2020实际管理费用'!M68+'2020实际营业费用'!M68</f>
        <v>0</v>
      </c>
      <c r="N68" s="144">
        <f>'2020实际制造费用'!N68+'2020实际管理费用'!N68+'2020实际营业费用'!N68</f>
        <v>0</v>
      </c>
      <c r="O68" s="144">
        <f>'2020实际制造费用'!O68+'2020实际管理费用'!O68+'2020实际营业费用'!O68</f>
        <v>0</v>
      </c>
      <c r="P68" s="144">
        <f>'2020实际制造费用'!P68+'2020实际管理费用'!P68+'2020实际营业费用'!P68</f>
        <v>0</v>
      </c>
      <c r="Q68" s="144">
        <f>'2020实际制造费用'!Q68+'2020实际管理费用'!Q68+'2020实际营业费用'!Q68</f>
        <v>0</v>
      </c>
      <c r="R68" s="144">
        <f>'2020实际制造费用'!R68+'2020实际管理费用'!R68+'2020实际营业费用'!R68</f>
        <v>0</v>
      </c>
      <c r="S68" s="144">
        <f>'2020实际制造费用'!S68+'2020实际管理费用'!S68+'2020实际营业费用'!S68</f>
        <v>0</v>
      </c>
      <c r="T68" s="145">
        <f t="shared" si="0"/>
        <v>688921.02</v>
      </c>
      <c r="U68" s="146"/>
    </row>
    <row r="69" spans="1:21" s="142" customFormat="1" ht="17.25" customHeight="1">
      <c r="A69" s="257"/>
      <c r="B69" s="244"/>
      <c r="C69" s="150" t="s">
        <v>82</v>
      </c>
      <c r="D69" s="143"/>
      <c r="E69" s="143"/>
      <c r="F69" s="143"/>
      <c r="G69" s="143"/>
      <c r="H69" s="144">
        <f>'2020实际制造费用'!H69+'2020实际管理费用'!H69+'2020实际营业费用'!H69</f>
        <v>976443</v>
      </c>
      <c r="I69" s="144">
        <f>'2020实际制造费用'!I69+'2020实际管理费用'!I69+'2020实际营业费用'!I69</f>
        <v>1254092.6499999997</v>
      </c>
      <c r="J69" s="144">
        <f>'2020实际制造费用'!J69+'2020实际管理费用'!J69+'2020实际营业费用'!J69</f>
        <v>2007760.8899999994</v>
      </c>
      <c r="K69" s="144">
        <f>'2020实际制造费用'!K69+'2020实际管理费用'!K69+'2020实际营业费用'!K69</f>
        <v>1747300.2200000002</v>
      </c>
      <c r="L69" s="144">
        <f>'2020实际制造费用'!L69+'2020实际管理费用'!L69+'2020实际营业费用'!L69</f>
        <v>0</v>
      </c>
      <c r="M69" s="144">
        <f>'2020实际制造费用'!M69+'2020实际管理费用'!M69+'2020实际营业费用'!M69</f>
        <v>0</v>
      </c>
      <c r="N69" s="144">
        <f>'2020实际制造费用'!N69+'2020实际管理费用'!N69+'2020实际营业费用'!N69</f>
        <v>0</v>
      </c>
      <c r="O69" s="144">
        <f>'2020实际制造费用'!O69+'2020实际管理费用'!O69+'2020实际营业费用'!O69</f>
        <v>0</v>
      </c>
      <c r="P69" s="144">
        <f>'2020实际制造费用'!P69+'2020实际管理费用'!P69+'2020实际营业费用'!P69</f>
        <v>0</v>
      </c>
      <c r="Q69" s="144">
        <f>'2020实际制造费用'!Q69+'2020实际管理费用'!Q69+'2020实际营业费用'!Q69</f>
        <v>0</v>
      </c>
      <c r="R69" s="144">
        <f>'2020实际制造费用'!R69+'2020实际管理费用'!R69+'2020实际营业费用'!R69</f>
        <v>0</v>
      </c>
      <c r="S69" s="144">
        <f>'2020实际制造费用'!S69+'2020实际管理费用'!S69+'2020实际营业费用'!S69</f>
        <v>0</v>
      </c>
      <c r="T69" s="145">
        <f t="shared" si="0"/>
        <v>5985596.7599999998</v>
      </c>
      <c r="U69" s="146"/>
    </row>
    <row r="70" spans="1:21" s="142" customFormat="1" ht="17.25" customHeight="1">
      <c r="A70" s="257"/>
      <c r="B70" s="170" t="s">
        <v>546</v>
      </c>
      <c r="C70" s="150" t="s">
        <v>84</v>
      </c>
      <c r="D70" s="143"/>
      <c r="E70" s="143"/>
      <c r="F70" s="143"/>
      <c r="G70" s="143"/>
      <c r="H70" s="144">
        <f>'2020实际制造费用'!H70+'2020实际管理费用'!H70+'2020实际营业费用'!H70</f>
        <v>54343.360000000008</v>
      </c>
      <c r="I70" s="144">
        <f>'2020实际制造费用'!I70+'2020实际管理费用'!I70+'2020实际营业费用'!I70</f>
        <v>22159.360000000001</v>
      </c>
      <c r="J70" s="144">
        <f>'2020实际制造费用'!J70+'2020实际管理费用'!J70+'2020实际营业费用'!J70</f>
        <v>116953.25000000001</v>
      </c>
      <c r="K70" s="144">
        <f>'2020实际制造费用'!K70+'2020实际管理费用'!K70+'2020实际营业费用'!K70</f>
        <v>16624.23</v>
      </c>
      <c r="L70" s="144">
        <f>'2020实际制造费用'!L70+'2020实际管理费用'!L70+'2020实际营业费用'!L70</f>
        <v>0</v>
      </c>
      <c r="M70" s="144">
        <f>'2020实际制造费用'!M70+'2020实际管理费用'!M70+'2020实际营业费用'!M70</f>
        <v>0</v>
      </c>
      <c r="N70" s="144">
        <f>'2020实际制造费用'!N70+'2020实际管理费用'!N70+'2020实际营业费用'!N70</f>
        <v>0</v>
      </c>
      <c r="O70" s="144">
        <f>'2020实际制造费用'!O70+'2020实际管理费用'!O70+'2020实际营业费用'!O70</f>
        <v>0</v>
      </c>
      <c r="P70" s="144">
        <f>'2020实际制造费用'!P70+'2020实际管理费用'!P70+'2020实际营业费用'!P70</f>
        <v>0</v>
      </c>
      <c r="Q70" s="144">
        <f>'2020实际制造费用'!Q70+'2020实际管理费用'!Q70+'2020实际营业费用'!Q70</f>
        <v>0</v>
      </c>
      <c r="R70" s="144">
        <f>'2020实际制造费用'!R70+'2020实际管理费用'!R70+'2020实际营业费用'!R70</f>
        <v>0</v>
      </c>
      <c r="S70" s="144">
        <f>'2020实际制造费用'!S70+'2020实际管理费用'!S70+'2020实际营业费用'!S70</f>
        <v>0</v>
      </c>
      <c r="T70" s="145">
        <f t="shared" si="0"/>
        <v>210080.20000000004</v>
      </c>
      <c r="U70" s="146"/>
    </row>
    <row r="71" spans="1:21" s="142" customFormat="1" ht="17.25" customHeight="1">
      <c r="A71" s="257"/>
      <c r="B71" s="170" t="s">
        <v>547</v>
      </c>
      <c r="C71" s="153" t="s">
        <v>85</v>
      </c>
      <c r="D71" s="143"/>
      <c r="E71" s="143"/>
      <c r="F71" s="143"/>
      <c r="G71" s="143"/>
      <c r="H71" s="144">
        <f>'2020实际制造费用'!H71+'2020实际管理费用'!H71+'2020实际营业费用'!H71</f>
        <v>0</v>
      </c>
      <c r="I71" s="144">
        <f>'2020实际制造费用'!I71+'2020实际管理费用'!I71+'2020实际营业费用'!I71</f>
        <v>0</v>
      </c>
      <c r="J71" s="144">
        <f>'2020实际制造费用'!J71+'2020实际管理费用'!J71+'2020实际营业费用'!J71</f>
        <v>0</v>
      </c>
      <c r="K71" s="144">
        <f>'2020实际制造费用'!K71+'2020实际管理费用'!K71+'2020实际营业费用'!K71</f>
        <v>0</v>
      </c>
      <c r="L71" s="144">
        <f>'2020实际制造费用'!L71+'2020实际管理费用'!L71+'2020实际营业费用'!L71</f>
        <v>0</v>
      </c>
      <c r="M71" s="144">
        <f>'2020实际制造费用'!M71+'2020实际管理费用'!M71+'2020实际营业费用'!M71</f>
        <v>0</v>
      </c>
      <c r="N71" s="144">
        <f>'2020实际制造费用'!N71+'2020实际管理费用'!N71+'2020实际营业费用'!N71</f>
        <v>0</v>
      </c>
      <c r="O71" s="144">
        <f>'2020实际制造费用'!O71+'2020实际管理费用'!O71+'2020实际营业费用'!O71</f>
        <v>0</v>
      </c>
      <c r="P71" s="144">
        <f>'2020实际制造费用'!P71+'2020实际管理费用'!P71+'2020实际营业费用'!P71</f>
        <v>0</v>
      </c>
      <c r="Q71" s="144">
        <f>'2020实际制造费用'!Q71+'2020实际管理费用'!Q71+'2020实际营业费用'!Q71</f>
        <v>0</v>
      </c>
      <c r="R71" s="144">
        <f>'2020实际制造费用'!R71+'2020实际管理费用'!R71+'2020实际营业费用'!R71</f>
        <v>0</v>
      </c>
      <c r="S71" s="144">
        <f>'2020实际制造费用'!S71+'2020实际管理费用'!S71+'2020实际营业费用'!S71</f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57"/>
      <c r="B72" s="170" t="s">
        <v>548</v>
      </c>
      <c r="C72" s="150" t="s">
        <v>86</v>
      </c>
      <c r="D72" s="143"/>
      <c r="E72" s="143"/>
      <c r="F72" s="143"/>
      <c r="G72" s="143"/>
      <c r="H72" s="144">
        <f>'2020实际制造费用'!H72+'2020实际管理费用'!H72+'2020实际营业费用'!H72</f>
        <v>0</v>
      </c>
      <c r="I72" s="144">
        <f>'2020实际制造费用'!I72+'2020实际管理费用'!I72+'2020实际营业费用'!I72</f>
        <v>0</v>
      </c>
      <c r="J72" s="144">
        <f>'2020实际制造费用'!J72+'2020实际管理费用'!J72+'2020实际营业费用'!J72</f>
        <v>0</v>
      </c>
      <c r="K72" s="144">
        <f>'2020实际制造费用'!K72+'2020实际管理费用'!K72+'2020实际营业费用'!K72</f>
        <v>0</v>
      </c>
      <c r="L72" s="144">
        <f>'2020实际制造费用'!L72+'2020实际管理费用'!L72+'2020实际营业费用'!L72</f>
        <v>0</v>
      </c>
      <c r="M72" s="144">
        <f>'2020实际制造费用'!M72+'2020实际管理费用'!M72+'2020实际营业费用'!M72</f>
        <v>0</v>
      </c>
      <c r="N72" s="144">
        <f>'2020实际制造费用'!N72+'2020实际管理费用'!N72+'2020实际营业费用'!N72</f>
        <v>0</v>
      </c>
      <c r="O72" s="144">
        <f>'2020实际制造费用'!O72+'2020实际管理费用'!O72+'2020实际营业费用'!O72</f>
        <v>0</v>
      </c>
      <c r="P72" s="144">
        <f>'2020实际制造费用'!P72+'2020实际管理费用'!P72+'2020实际营业费用'!P72</f>
        <v>0</v>
      </c>
      <c r="Q72" s="144">
        <f>'2020实际制造费用'!Q72+'2020实际管理费用'!Q72+'2020实际营业费用'!Q72</f>
        <v>0</v>
      </c>
      <c r="R72" s="144">
        <f>'2020实际制造费用'!R72+'2020实际管理费用'!R72+'2020实际营业费用'!R72</f>
        <v>0</v>
      </c>
      <c r="S72" s="144">
        <f>'2020实际制造费用'!S72+'2020实际管理费用'!S72+'2020实际营业费用'!S72</f>
        <v>0</v>
      </c>
      <c r="T72" s="145">
        <f t="shared" si="1"/>
        <v>0</v>
      </c>
      <c r="U72" s="146"/>
    </row>
    <row r="73" spans="1:21" s="142" customFormat="1" ht="17.25" customHeight="1">
      <c r="A73" s="257"/>
      <c r="B73" s="244" t="s">
        <v>549</v>
      </c>
      <c r="C73" s="150" t="s">
        <v>88</v>
      </c>
      <c r="D73" s="143"/>
      <c r="E73" s="143"/>
      <c r="F73" s="143"/>
      <c r="G73" s="143"/>
      <c r="H73" s="144">
        <f>'2020实际制造费用'!H73+'2020实际管理费用'!H73+'2020实际营业费用'!H73</f>
        <v>0</v>
      </c>
      <c r="I73" s="144">
        <f>'2020实际制造费用'!I73+'2020实际管理费用'!I73+'2020实际营业费用'!I73</f>
        <v>0</v>
      </c>
      <c r="J73" s="144">
        <f>'2020实际制造费用'!J73+'2020实际管理费用'!J73+'2020实际营业费用'!J73</f>
        <v>0</v>
      </c>
      <c r="K73" s="144">
        <f>'2020实际制造费用'!K73+'2020实际管理费用'!K73+'2020实际营业费用'!K73</f>
        <v>0</v>
      </c>
      <c r="L73" s="144">
        <f>'2020实际制造费用'!L73+'2020实际管理费用'!L73+'2020实际营业费用'!L73</f>
        <v>0</v>
      </c>
      <c r="M73" s="144">
        <f>'2020实际制造费用'!M73+'2020实际管理费用'!M73+'2020实际营业费用'!M73</f>
        <v>0</v>
      </c>
      <c r="N73" s="144">
        <f>'2020实际制造费用'!N73+'2020实际管理费用'!N73+'2020实际营业费用'!N73</f>
        <v>0</v>
      </c>
      <c r="O73" s="144">
        <f>'2020实际制造费用'!O73+'2020实际管理费用'!O73+'2020实际营业费用'!O73</f>
        <v>0</v>
      </c>
      <c r="P73" s="144">
        <f>'2020实际制造费用'!P73+'2020实际管理费用'!P73+'2020实际营业费用'!P73</f>
        <v>0</v>
      </c>
      <c r="Q73" s="144">
        <f>'2020实际制造费用'!Q73+'2020实际管理费用'!Q73+'2020实际营业费用'!Q73</f>
        <v>0</v>
      </c>
      <c r="R73" s="144">
        <f>'2020实际制造费用'!R73+'2020实际管理费用'!R73+'2020实际营业费用'!R73</f>
        <v>0</v>
      </c>
      <c r="S73" s="144">
        <f>'2020实际制造费用'!S73+'2020实际管理费用'!S73+'2020实际营业费用'!S73</f>
        <v>0</v>
      </c>
      <c r="T73" s="145">
        <f t="shared" si="1"/>
        <v>0</v>
      </c>
      <c r="U73" s="146"/>
    </row>
    <row r="74" spans="1:21" s="142" customFormat="1" ht="17.25" customHeight="1">
      <c r="A74" s="257"/>
      <c r="B74" s="244"/>
      <c r="C74" s="153" t="s">
        <v>89</v>
      </c>
      <c r="D74" s="143"/>
      <c r="E74" s="143"/>
      <c r="F74" s="143"/>
      <c r="G74" s="143"/>
      <c r="H74" s="144">
        <f>'2020实际制造费用'!H74+'2020实际管理费用'!H74+'2020实际营业费用'!H74</f>
        <v>15482</v>
      </c>
      <c r="I74" s="144">
        <f>'2020实际制造费用'!I74+'2020实际管理费用'!I74+'2020实际营业费用'!I74</f>
        <v>-13312</v>
      </c>
      <c r="J74" s="144">
        <f>'2020实际制造费用'!J74+'2020实际管理费用'!J74+'2020实际营业费用'!J74</f>
        <v>67932.28</v>
      </c>
      <c r="K74" s="144">
        <f>'2020实际制造费用'!K74+'2020实际管理费用'!K74+'2020实际营业费用'!K74</f>
        <v>100</v>
      </c>
      <c r="L74" s="144">
        <f>'2020实际制造费用'!L74+'2020实际管理费用'!L74+'2020实际营业费用'!L74</f>
        <v>0</v>
      </c>
      <c r="M74" s="144">
        <f>'2020实际制造费用'!M74+'2020实际管理费用'!M74+'2020实际营业费用'!M74</f>
        <v>0</v>
      </c>
      <c r="N74" s="144">
        <f>'2020实际制造费用'!N74+'2020实际管理费用'!N74+'2020实际营业费用'!N74</f>
        <v>0</v>
      </c>
      <c r="O74" s="144">
        <f>'2020实际制造费用'!O74+'2020实际管理费用'!O74+'2020实际营业费用'!O74</f>
        <v>0</v>
      </c>
      <c r="P74" s="144">
        <f>'2020实际制造费用'!P74+'2020实际管理费用'!P74+'2020实际营业费用'!P74</f>
        <v>0</v>
      </c>
      <c r="Q74" s="144">
        <f>'2020实际制造费用'!Q74+'2020实际管理费用'!Q74+'2020实际营业费用'!Q74</f>
        <v>0</v>
      </c>
      <c r="R74" s="144">
        <f>'2020实际制造费用'!R74+'2020实际管理费用'!R74+'2020实际营业费用'!R74</f>
        <v>0</v>
      </c>
      <c r="S74" s="144">
        <f>'2020实际制造费用'!S74+'2020实际管理费用'!S74+'2020实际营业费用'!S74</f>
        <v>0</v>
      </c>
      <c r="T74" s="145">
        <f t="shared" si="1"/>
        <v>70202.28</v>
      </c>
      <c r="U74" s="146"/>
    </row>
    <row r="75" spans="1:21" s="142" customFormat="1" ht="17.25" customHeight="1">
      <c r="A75" s="257"/>
      <c r="B75" s="170" t="s">
        <v>550</v>
      </c>
      <c r="C75" s="150" t="s">
        <v>91</v>
      </c>
      <c r="D75" s="143"/>
      <c r="E75" s="143"/>
      <c r="F75" s="143"/>
      <c r="G75" s="143"/>
      <c r="H75" s="144">
        <f>'2020实际制造费用'!H75+'2020实际管理费用'!H75+'2020实际营业费用'!H75</f>
        <v>0</v>
      </c>
      <c r="I75" s="144">
        <f>'2020实际制造费用'!I75+'2020实际管理费用'!I75+'2020实际营业费用'!I75</f>
        <v>0</v>
      </c>
      <c r="J75" s="144">
        <f>'2020实际制造费用'!J75+'2020实际管理费用'!J75+'2020实际营业费用'!J75</f>
        <v>0</v>
      </c>
      <c r="K75" s="144">
        <f>'2020实际制造费用'!K75+'2020实际管理费用'!K75+'2020实际营业费用'!K75</f>
        <v>115.09</v>
      </c>
      <c r="L75" s="144">
        <f>'2020实际制造费用'!L75+'2020实际管理费用'!L75+'2020实际营业费用'!L75</f>
        <v>0</v>
      </c>
      <c r="M75" s="144">
        <f>'2020实际制造费用'!M75+'2020实际管理费用'!M75+'2020实际营业费用'!M75</f>
        <v>0</v>
      </c>
      <c r="N75" s="144">
        <f>'2020实际制造费用'!N75+'2020实际管理费用'!N75+'2020实际营业费用'!N75</f>
        <v>0</v>
      </c>
      <c r="O75" s="144">
        <f>'2020实际制造费用'!O75+'2020实际管理费用'!O75+'2020实际营业费用'!O75</f>
        <v>0</v>
      </c>
      <c r="P75" s="144">
        <f>'2020实际制造费用'!P75+'2020实际管理费用'!P75+'2020实际营业费用'!P75</f>
        <v>0</v>
      </c>
      <c r="Q75" s="144">
        <f>'2020实际制造费用'!Q75+'2020实际管理费用'!Q75+'2020实际营业费用'!Q75</f>
        <v>0</v>
      </c>
      <c r="R75" s="144">
        <f>'2020实际制造费用'!R75+'2020实际管理费用'!R75+'2020实际营业费用'!R75</f>
        <v>0</v>
      </c>
      <c r="S75" s="144">
        <f>'2020实际制造费用'!S75+'2020实际管理费用'!S75+'2020实际营业费用'!S75</f>
        <v>0</v>
      </c>
      <c r="T75" s="145">
        <f t="shared" si="1"/>
        <v>115.09</v>
      </c>
      <c r="U75" s="146"/>
    </row>
    <row r="76" spans="1:21" s="142" customFormat="1" ht="17.25" customHeight="1">
      <c r="A76" s="245" t="s">
        <v>551</v>
      </c>
      <c r="B76" s="168" t="s">
        <v>552</v>
      </c>
      <c r="C76" s="150" t="s">
        <v>93</v>
      </c>
      <c r="D76" s="143"/>
      <c r="E76" s="143"/>
      <c r="F76" s="143"/>
      <c r="G76" s="143"/>
      <c r="H76" s="144">
        <f>'2020实际制造费用'!H76+'2020实际管理费用'!H76+'2020实际营业费用'!H76</f>
        <v>5361.33</v>
      </c>
      <c r="I76" s="144">
        <f>'2020实际制造费用'!I76+'2020实际管理费用'!I76+'2020实际营业费用'!I76</f>
        <v>6640</v>
      </c>
      <c r="J76" s="144">
        <f>'2020实际制造费用'!J76+'2020实际管理费用'!J76+'2020实际营业费用'!J76</f>
        <v>336654.63</v>
      </c>
      <c r="K76" s="144">
        <f>'2020实际制造费用'!K76+'2020实际管理费用'!K76+'2020实际营业费用'!K76</f>
        <v>0</v>
      </c>
      <c r="L76" s="144">
        <f>'2020实际制造费用'!L76+'2020实际管理费用'!L76+'2020实际营业费用'!L76</f>
        <v>0</v>
      </c>
      <c r="M76" s="144">
        <f>'2020实际制造费用'!M76+'2020实际管理费用'!M76+'2020实际营业费用'!M76</f>
        <v>0</v>
      </c>
      <c r="N76" s="144">
        <f>'2020实际制造费用'!N76+'2020实际管理费用'!N76+'2020实际营业费用'!N76</f>
        <v>0</v>
      </c>
      <c r="O76" s="144">
        <f>'2020实际制造费用'!O76+'2020实际管理费用'!O76+'2020实际营业费用'!O76</f>
        <v>0</v>
      </c>
      <c r="P76" s="144">
        <f>'2020实际制造费用'!P76+'2020实际管理费用'!P76+'2020实际营业费用'!P76</f>
        <v>0</v>
      </c>
      <c r="Q76" s="144">
        <f>'2020实际制造费用'!Q76+'2020实际管理费用'!Q76+'2020实际营业费用'!Q76</f>
        <v>0</v>
      </c>
      <c r="R76" s="144">
        <f>'2020实际制造费用'!R76+'2020实际管理费用'!R76+'2020实际营业费用'!R76</f>
        <v>0</v>
      </c>
      <c r="S76" s="144">
        <f>'2020实际制造费用'!S76+'2020实际管理费用'!S76+'2020实际营业费用'!S76</f>
        <v>0</v>
      </c>
      <c r="T76" s="145">
        <f t="shared" si="1"/>
        <v>348655.96</v>
      </c>
      <c r="U76" s="146"/>
    </row>
    <row r="77" spans="1:21" s="142" customFormat="1" ht="17.25" customHeight="1">
      <c r="A77" s="245"/>
      <c r="B77" s="241" t="s">
        <v>553</v>
      </c>
      <c r="C77" s="151" t="s">
        <v>95</v>
      </c>
      <c r="D77" s="143"/>
      <c r="E77" s="143"/>
      <c r="F77" s="143"/>
      <c r="G77" s="143"/>
      <c r="H77" s="144">
        <f>'2020实际制造费用'!H77+'2020实际管理费用'!H77+'2020实际营业费用'!H77</f>
        <v>38376</v>
      </c>
      <c r="I77" s="144">
        <f>'2020实际制造费用'!I77+'2020实际管理费用'!I77+'2020实际营业费用'!I77</f>
        <v>12199.720000000001</v>
      </c>
      <c r="J77" s="144">
        <f>'2020实际制造费用'!J77+'2020实际管理费用'!J77+'2020实际营业费用'!J77</f>
        <v>4929628.4200000009</v>
      </c>
      <c r="K77" s="144">
        <f>'2020实际制造费用'!K77+'2020实际管理费用'!K77+'2020实际营业费用'!K77</f>
        <v>197409.51</v>
      </c>
      <c r="L77" s="144">
        <f>'2020实际制造费用'!L77+'2020实际管理费用'!L77+'2020实际营业费用'!L77</f>
        <v>0</v>
      </c>
      <c r="M77" s="144">
        <f>'2020实际制造费用'!M77+'2020实际管理费用'!M77+'2020实际营业费用'!M77</f>
        <v>0</v>
      </c>
      <c r="N77" s="144">
        <f>'2020实际制造费用'!N77+'2020实际管理费用'!N77+'2020实际营业费用'!N77</f>
        <v>0</v>
      </c>
      <c r="O77" s="144">
        <f>'2020实际制造费用'!O77+'2020实际管理费用'!O77+'2020实际营业费用'!O77</f>
        <v>0</v>
      </c>
      <c r="P77" s="144">
        <f>'2020实际制造费用'!P77+'2020实际管理费用'!P77+'2020实际营业费用'!P77</f>
        <v>0</v>
      </c>
      <c r="Q77" s="144">
        <f>'2020实际制造费用'!Q77+'2020实际管理费用'!Q77+'2020实际营业费用'!Q77</f>
        <v>0</v>
      </c>
      <c r="R77" s="144">
        <f>'2020实际制造费用'!R77+'2020实际管理费用'!R77+'2020实际营业费用'!R77</f>
        <v>0</v>
      </c>
      <c r="S77" s="144">
        <f>'2020实际制造费用'!S77+'2020实际管理费用'!S77+'2020实际营业费用'!S77</f>
        <v>0</v>
      </c>
      <c r="T77" s="145">
        <f t="shared" si="1"/>
        <v>5177613.6500000004</v>
      </c>
      <c r="U77" s="146"/>
    </row>
    <row r="78" spans="1:21" s="142" customFormat="1" ht="17.25" customHeight="1">
      <c r="A78" s="245"/>
      <c r="B78" s="241"/>
      <c r="C78" s="153" t="s">
        <v>96</v>
      </c>
      <c r="D78" s="143"/>
      <c r="E78" s="143"/>
      <c r="F78" s="143"/>
      <c r="G78" s="143"/>
      <c r="H78" s="144">
        <f>'2020实际制造费用'!H78+'2020实际管理费用'!H78+'2020实际营业费用'!H78</f>
        <v>0</v>
      </c>
      <c r="I78" s="144">
        <f>'2020实际制造费用'!I78+'2020实际管理费用'!I78+'2020实际营业费用'!I78</f>
        <v>0</v>
      </c>
      <c r="J78" s="144">
        <f>'2020实际制造费用'!J78+'2020实际管理费用'!J78+'2020实际营业费用'!J78</f>
        <v>0</v>
      </c>
      <c r="K78" s="144">
        <f>'2020实际制造费用'!K78+'2020实际管理费用'!K78+'2020实际营业费用'!K78</f>
        <v>0</v>
      </c>
      <c r="L78" s="144">
        <f>'2020实际制造费用'!L78+'2020实际管理费用'!L78+'2020实际营业费用'!L78</f>
        <v>0</v>
      </c>
      <c r="M78" s="144">
        <f>'2020实际制造费用'!M78+'2020实际管理费用'!M78+'2020实际营业费用'!M78</f>
        <v>0</v>
      </c>
      <c r="N78" s="144">
        <f>'2020实际制造费用'!N78+'2020实际管理费用'!N78+'2020实际营业费用'!N78</f>
        <v>0</v>
      </c>
      <c r="O78" s="144">
        <f>'2020实际制造费用'!O78+'2020实际管理费用'!O78+'2020实际营业费用'!O78</f>
        <v>0</v>
      </c>
      <c r="P78" s="144">
        <f>'2020实际制造费用'!P78+'2020实际管理费用'!P78+'2020实际营业费用'!P78</f>
        <v>0</v>
      </c>
      <c r="Q78" s="144">
        <f>'2020实际制造费用'!Q78+'2020实际管理费用'!Q78+'2020实际营业费用'!Q78</f>
        <v>0</v>
      </c>
      <c r="R78" s="144">
        <f>'2020实际制造费用'!R78+'2020实际管理费用'!R78+'2020实际营业费用'!R78</f>
        <v>0</v>
      </c>
      <c r="S78" s="144">
        <f>'2020实际制造费用'!S78+'2020实际管理费用'!S78+'2020实际营业费用'!S78</f>
        <v>0</v>
      </c>
      <c r="T78" s="145">
        <f t="shared" si="1"/>
        <v>0</v>
      </c>
      <c r="U78" s="146"/>
    </row>
    <row r="79" spans="1:21" s="142" customFormat="1" ht="17.25" customHeight="1">
      <c r="A79" s="245"/>
      <c r="B79" s="168" t="s">
        <v>554</v>
      </c>
      <c r="C79" s="153" t="s">
        <v>97</v>
      </c>
      <c r="D79" s="143"/>
      <c r="E79" s="143"/>
      <c r="F79" s="143"/>
      <c r="G79" s="143"/>
      <c r="H79" s="144">
        <f>'2020实际制造费用'!H79+'2020实际管理费用'!H79+'2020实际营业费用'!H79</f>
        <v>19989.009999999998</v>
      </c>
      <c r="I79" s="144">
        <f>'2020实际制造费用'!I79+'2020实际管理费用'!I79+'2020实际营业费用'!I79</f>
        <v>-19996</v>
      </c>
      <c r="J79" s="144">
        <f>'2020实际制造费用'!J79+'2020实际管理费用'!J79+'2020实际营业费用'!J79</f>
        <v>-3182.7</v>
      </c>
      <c r="K79" s="144">
        <f>'2020实际制造费用'!K79+'2020实际管理费用'!K79+'2020实际营业费用'!K79</f>
        <v>195017.25</v>
      </c>
      <c r="L79" s="144">
        <f>'2020实际制造费用'!L79+'2020实际管理费用'!L79+'2020实际营业费用'!L79</f>
        <v>0</v>
      </c>
      <c r="M79" s="144">
        <f>'2020实际制造费用'!M79+'2020实际管理费用'!M79+'2020实际营业费用'!M79</f>
        <v>0</v>
      </c>
      <c r="N79" s="144">
        <f>'2020实际制造费用'!N79+'2020实际管理费用'!N79+'2020实际营业费用'!N79</f>
        <v>0</v>
      </c>
      <c r="O79" s="144">
        <f>'2020实际制造费用'!O79+'2020实际管理费用'!O79+'2020实际营业费用'!O79</f>
        <v>0</v>
      </c>
      <c r="P79" s="144">
        <f>'2020实际制造费用'!P79+'2020实际管理费用'!P79+'2020实际营业费用'!P79</f>
        <v>0</v>
      </c>
      <c r="Q79" s="144">
        <f>'2020实际制造费用'!Q79+'2020实际管理费用'!Q79+'2020实际营业费用'!Q79</f>
        <v>0</v>
      </c>
      <c r="R79" s="144">
        <f>'2020实际制造费用'!R79+'2020实际管理费用'!R79+'2020实际营业费用'!R79</f>
        <v>0</v>
      </c>
      <c r="S79" s="144">
        <f>'2020实际制造费用'!S79+'2020实际管理费用'!S79+'2020实际营业费用'!S79</f>
        <v>0</v>
      </c>
      <c r="T79" s="145">
        <f t="shared" si="1"/>
        <v>191827.56</v>
      </c>
      <c r="U79" s="146"/>
    </row>
    <row r="80" spans="1:21" s="142" customFormat="1" ht="17.25" customHeight="1">
      <c r="A80" s="246" t="s">
        <v>555</v>
      </c>
      <c r="B80" s="168" t="s">
        <v>556</v>
      </c>
      <c r="C80" s="150" t="s">
        <v>100</v>
      </c>
      <c r="D80" s="143"/>
      <c r="E80" s="143"/>
      <c r="F80" s="143"/>
      <c r="G80" s="143"/>
      <c r="H80" s="144">
        <f>'2020实际制造费用'!H80+'2020实际管理费用'!H80+'2020实际营业费用'!H80</f>
        <v>6292.4100000000053</v>
      </c>
      <c r="I80" s="144">
        <f>'2020实际制造费用'!I80+'2020实际管理费用'!I80+'2020实际营业费用'!I80</f>
        <v>3897.25</v>
      </c>
      <c r="J80" s="144">
        <f>'2020实际制造费用'!J80+'2020实际管理费用'!J80+'2020实际营业费用'!J80</f>
        <v>74723.709999999992</v>
      </c>
      <c r="K80" s="144">
        <f>'2020实际制造费用'!K80+'2020实际管理费用'!K80+'2020实际营业费用'!K80</f>
        <v>227988.72</v>
      </c>
      <c r="L80" s="144">
        <f>'2020实际制造费用'!L80+'2020实际管理费用'!L80+'2020实际营业费用'!L80</f>
        <v>0</v>
      </c>
      <c r="M80" s="144">
        <f>'2020实际制造费用'!M80+'2020实际管理费用'!M80+'2020实际营业费用'!M80</f>
        <v>0</v>
      </c>
      <c r="N80" s="144">
        <f>'2020实际制造费用'!N80+'2020实际管理费用'!N80+'2020实际营业费用'!N80</f>
        <v>0</v>
      </c>
      <c r="O80" s="144">
        <f>'2020实际制造费用'!O80+'2020实际管理费用'!O80+'2020实际营业费用'!O80</f>
        <v>0</v>
      </c>
      <c r="P80" s="144">
        <f>'2020实际制造费用'!P80+'2020实际管理费用'!P80+'2020实际营业费用'!P80</f>
        <v>0</v>
      </c>
      <c r="Q80" s="144">
        <f>'2020实际制造费用'!Q80+'2020实际管理费用'!Q80+'2020实际营业费用'!Q80</f>
        <v>0</v>
      </c>
      <c r="R80" s="144">
        <f>'2020实际制造费用'!R80+'2020实际管理费用'!R80+'2020实际营业费用'!R80</f>
        <v>0</v>
      </c>
      <c r="S80" s="144">
        <f>'2020实际制造费用'!S80+'2020实际管理费用'!S80+'2020实际营业费用'!S80</f>
        <v>0</v>
      </c>
      <c r="T80" s="145">
        <f t="shared" si="1"/>
        <v>312902.08999999997</v>
      </c>
      <c r="U80" s="146"/>
    </row>
    <row r="81" spans="1:28" s="142" customFormat="1" ht="17.25" customHeight="1">
      <c r="A81" s="246"/>
      <c r="B81" s="168" t="s">
        <v>557</v>
      </c>
      <c r="C81" s="150" t="s">
        <v>101</v>
      </c>
      <c r="D81" s="143"/>
      <c r="E81" s="143"/>
      <c r="F81" s="143"/>
      <c r="G81" s="143"/>
      <c r="H81" s="144">
        <f>'2020实际制造费用'!H81+'2020实际管理费用'!H81+'2020实际营业费用'!H81</f>
        <v>1016.54</v>
      </c>
      <c r="I81" s="144">
        <f>'2020实际制造费用'!I81+'2020实际管理费用'!I81+'2020实际营业费用'!I81</f>
        <v>-10539.490000000002</v>
      </c>
      <c r="J81" s="144">
        <f>'2020实际制造费用'!J81+'2020实际管理费用'!J81+'2020实际营业费用'!J81</f>
        <v>3485.7</v>
      </c>
      <c r="K81" s="144">
        <f>'2020实际制造费用'!K81+'2020实际管理费用'!K81+'2020实际营业费用'!K81</f>
        <v>10751.859999999999</v>
      </c>
      <c r="L81" s="144">
        <f>'2020实际制造费用'!L81+'2020实际管理费用'!L81+'2020实际营业费用'!L81</f>
        <v>0</v>
      </c>
      <c r="M81" s="144">
        <f>'2020实际制造费用'!M81+'2020实际管理费用'!M81+'2020实际营业费用'!M81</f>
        <v>0</v>
      </c>
      <c r="N81" s="144">
        <f>'2020实际制造费用'!N81+'2020实际管理费用'!N81+'2020实际营业费用'!N81</f>
        <v>0</v>
      </c>
      <c r="O81" s="144">
        <f>'2020实际制造费用'!O81+'2020实际管理费用'!O81+'2020实际营业费用'!O81</f>
        <v>0</v>
      </c>
      <c r="P81" s="144">
        <f>'2020实际制造费用'!P81+'2020实际管理费用'!P81+'2020实际营业费用'!P81</f>
        <v>0</v>
      </c>
      <c r="Q81" s="144">
        <f>'2020实际制造费用'!Q81+'2020实际管理费用'!Q81+'2020实际营业费用'!Q81</f>
        <v>0</v>
      </c>
      <c r="R81" s="144">
        <f>'2020实际制造费用'!R81+'2020实际管理费用'!R81+'2020实际营业费用'!R81</f>
        <v>0</v>
      </c>
      <c r="S81" s="144">
        <f>'2020实际制造费用'!S81+'2020实际管理费用'!S81+'2020实际营业费用'!S81</f>
        <v>0</v>
      </c>
      <c r="T81" s="145">
        <f t="shared" si="1"/>
        <v>4714.6099999999979</v>
      </c>
      <c r="U81" s="146"/>
    </row>
    <row r="82" spans="1:28" s="142" customFormat="1" ht="17.25" customHeight="1">
      <c r="A82" s="246"/>
      <c r="B82" s="241" t="s">
        <v>558</v>
      </c>
      <c r="C82" s="150" t="s">
        <v>103</v>
      </c>
      <c r="D82" s="143"/>
      <c r="E82" s="143"/>
      <c r="F82" s="143"/>
      <c r="G82" s="143"/>
      <c r="H82" s="144">
        <f>'2020实际制造费用'!H82+'2020实际管理费用'!H82+'2020实际营业费用'!H82</f>
        <v>6154.55</v>
      </c>
      <c r="I82" s="144">
        <f>'2020实际制造费用'!I82+'2020实际管理费用'!I82+'2020实际营业费用'!I82</f>
        <v>10106.36</v>
      </c>
      <c r="J82" s="144">
        <f>'2020实际制造费用'!J82+'2020实际管理费用'!J82+'2020实际营业费用'!J82</f>
        <v>4752.4799999999996</v>
      </c>
      <c r="K82" s="144">
        <f>'2020实际制造费用'!K82+'2020实际管理费用'!K82+'2020实际营业费用'!K82</f>
        <v>48600</v>
      </c>
      <c r="L82" s="144">
        <f>'2020实际制造费用'!L82+'2020实际管理费用'!L82+'2020实际营业费用'!L82</f>
        <v>0</v>
      </c>
      <c r="M82" s="144">
        <f>'2020实际制造费用'!M82+'2020实际管理费用'!M82+'2020实际营业费用'!M82</f>
        <v>0</v>
      </c>
      <c r="N82" s="144">
        <f>'2020实际制造费用'!N82+'2020实际管理费用'!N82+'2020实际营业费用'!N82</f>
        <v>0</v>
      </c>
      <c r="O82" s="144">
        <f>'2020实际制造费用'!O82+'2020实际管理费用'!O82+'2020实际营业费用'!O82</f>
        <v>0</v>
      </c>
      <c r="P82" s="144">
        <f>'2020实际制造费用'!P82+'2020实际管理费用'!P82+'2020实际营业费用'!P82</f>
        <v>0</v>
      </c>
      <c r="Q82" s="144">
        <f>'2020实际制造费用'!Q82+'2020实际管理费用'!Q82+'2020实际营业费用'!Q82</f>
        <v>0</v>
      </c>
      <c r="R82" s="144">
        <f>'2020实际制造费用'!R82+'2020实际管理费用'!R82+'2020实际营业费用'!R82</f>
        <v>0</v>
      </c>
      <c r="S82" s="144">
        <f>'2020实际制造费用'!S82+'2020实际管理费用'!S82+'2020实际营业费用'!S82</f>
        <v>0</v>
      </c>
      <c r="T82" s="145">
        <f t="shared" si="1"/>
        <v>69613.39</v>
      </c>
      <c r="U82" s="146"/>
    </row>
    <row r="83" spans="1:28" s="142" customFormat="1" ht="17.25" customHeight="1">
      <c r="A83" s="246"/>
      <c r="B83" s="241"/>
      <c r="C83" s="150" t="s">
        <v>104</v>
      </c>
      <c r="D83" s="143"/>
      <c r="E83" s="143"/>
      <c r="F83" s="143"/>
      <c r="G83" s="143"/>
      <c r="H83" s="144">
        <f>'2020实际制造费用'!H83+'2020实际管理费用'!H83+'2020实际营业费用'!H83</f>
        <v>10300</v>
      </c>
      <c r="I83" s="144">
        <f>'2020实际制造费用'!I83+'2020实际管理费用'!I83+'2020实际营业费用'!I83</f>
        <v>9459.6699999999983</v>
      </c>
      <c r="J83" s="144">
        <f>'2020实际制造费用'!J83+'2020实际管理费用'!J83+'2020实际营业费用'!J83</f>
        <v>11490</v>
      </c>
      <c r="K83" s="144">
        <f>'2020实际制造费用'!K83+'2020实际管理费用'!K83+'2020实际营业费用'!K83</f>
        <v>1166084.1000000001</v>
      </c>
      <c r="L83" s="144">
        <f>'2020实际制造费用'!L83+'2020实际管理费用'!L83+'2020实际营业费用'!L83</f>
        <v>0</v>
      </c>
      <c r="M83" s="144">
        <f>'2020实际制造费用'!M83+'2020实际管理费用'!M83+'2020实际营业费用'!M83</f>
        <v>0</v>
      </c>
      <c r="N83" s="144">
        <f>'2020实际制造费用'!N83+'2020实际管理费用'!N83+'2020实际营业费用'!N83</f>
        <v>0</v>
      </c>
      <c r="O83" s="144">
        <f>'2020实际制造费用'!O83+'2020实际管理费用'!O83+'2020实际营业费用'!O83</f>
        <v>0</v>
      </c>
      <c r="P83" s="144">
        <f>'2020实际制造费用'!P83+'2020实际管理费用'!P83+'2020实际营业费用'!P83</f>
        <v>0</v>
      </c>
      <c r="Q83" s="144">
        <f>'2020实际制造费用'!Q83+'2020实际管理费用'!Q83+'2020实际营业费用'!Q83</f>
        <v>0</v>
      </c>
      <c r="R83" s="144">
        <f>'2020实际制造费用'!R83+'2020实际管理费用'!R83+'2020实际营业费用'!R83</f>
        <v>0</v>
      </c>
      <c r="S83" s="144">
        <f>'2020实际制造费用'!S83+'2020实际管理费用'!S83+'2020实际营业费用'!S83</f>
        <v>0</v>
      </c>
      <c r="T83" s="145">
        <f t="shared" si="1"/>
        <v>1197333.77</v>
      </c>
      <c r="U83" s="146"/>
    </row>
    <row r="84" spans="1:28" s="142" customFormat="1" ht="17.25" customHeight="1">
      <c r="A84" s="246"/>
      <c r="B84" s="241"/>
      <c r="C84" s="150" t="s">
        <v>105</v>
      </c>
      <c r="D84" s="143"/>
      <c r="E84" s="143"/>
      <c r="F84" s="143"/>
      <c r="G84" s="143"/>
      <c r="H84" s="144">
        <f>'2020实际制造费用'!H84+'2020实际管理费用'!H84+'2020实际营业费用'!H84</f>
        <v>0</v>
      </c>
      <c r="I84" s="144">
        <f>'2020实际制造费用'!I84+'2020实际管理费用'!I84+'2020实际营业费用'!I84</f>
        <v>0</v>
      </c>
      <c r="J84" s="144">
        <f>'2020实际制造费用'!J84+'2020实际管理费用'!J84+'2020实际营业费用'!J84</f>
        <v>0</v>
      </c>
      <c r="K84" s="144">
        <f>'2020实际制造费用'!K84+'2020实际管理费用'!K84+'2020实际营业费用'!K84</f>
        <v>0</v>
      </c>
      <c r="L84" s="144">
        <f>'2020实际制造费用'!L84+'2020实际管理费用'!L84+'2020实际营业费用'!L84</f>
        <v>0</v>
      </c>
      <c r="M84" s="144">
        <f>'2020实际制造费用'!M84+'2020实际管理费用'!M84+'2020实际营业费用'!M84</f>
        <v>0</v>
      </c>
      <c r="N84" s="144">
        <f>'2020实际制造费用'!N84+'2020实际管理费用'!N84+'2020实际营业费用'!N84</f>
        <v>0</v>
      </c>
      <c r="O84" s="144">
        <f>'2020实际制造费用'!O84+'2020实际管理费用'!O84+'2020实际营业费用'!O84</f>
        <v>0</v>
      </c>
      <c r="P84" s="144">
        <f>'2020实际制造费用'!P84+'2020实际管理费用'!P84+'2020实际营业费用'!P84</f>
        <v>0</v>
      </c>
      <c r="Q84" s="144">
        <f>'2020实际制造费用'!Q84+'2020实际管理费用'!Q84+'2020实际营业费用'!Q84</f>
        <v>0</v>
      </c>
      <c r="R84" s="144">
        <f>'2020实际制造费用'!R84+'2020实际管理费用'!R84+'2020实际营业费用'!R84</f>
        <v>0</v>
      </c>
      <c r="S84" s="144">
        <f>'2020实际制造费用'!S84+'2020实际管理费用'!S84+'2020实际营业费用'!S84</f>
        <v>0</v>
      </c>
      <c r="T84" s="145">
        <f t="shared" si="1"/>
        <v>0</v>
      </c>
      <c r="U84" s="146"/>
    </row>
    <row r="85" spans="1:28" s="142" customFormat="1" ht="17.25" customHeight="1">
      <c r="A85" s="246"/>
      <c r="B85" s="168" t="s">
        <v>559</v>
      </c>
      <c r="C85" s="150" t="s">
        <v>107</v>
      </c>
      <c r="D85" s="143"/>
      <c r="E85" s="143"/>
      <c r="F85" s="143"/>
      <c r="G85" s="143"/>
      <c r="H85" s="144">
        <f>'2020实际制造费用'!H85+'2020实际管理费用'!H85+'2020实际营业费用'!H85</f>
        <v>0</v>
      </c>
      <c r="I85" s="144">
        <f>'2020实际制造费用'!I85+'2020实际管理费用'!I85+'2020实际营业费用'!I85</f>
        <v>0</v>
      </c>
      <c r="J85" s="144">
        <f>'2020实际制造费用'!J85+'2020实际管理费用'!J85+'2020实际营业费用'!J85</f>
        <v>13960</v>
      </c>
      <c r="K85" s="144">
        <f>'2020实际制造费用'!K85+'2020实际管理费用'!K85+'2020实际营业费用'!K85</f>
        <v>0</v>
      </c>
      <c r="L85" s="144">
        <f>'2020实际制造费用'!L85+'2020实际管理费用'!L85+'2020实际营业费用'!L85</f>
        <v>0</v>
      </c>
      <c r="M85" s="144">
        <f>'2020实际制造费用'!M85+'2020实际管理费用'!M85+'2020实际营业费用'!M85</f>
        <v>0</v>
      </c>
      <c r="N85" s="144">
        <f>'2020实际制造费用'!N85+'2020实际管理费用'!N85+'2020实际营业费用'!N85</f>
        <v>0</v>
      </c>
      <c r="O85" s="144">
        <f>'2020实际制造费用'!O85+'2020实际管理费用'!O85+'2020实际营业费用'!O85</f>
        <v>0</v>
      </c>
      <c r="P85" s="144">
        <f>'2020实际制造费用'!P85+'2020实际管理费用'!P85+'2020实际营业费用'!P85</f>
        <v>0</v>
      </c>
      <c r="Q85" s="144">
        <f>'2020实际制造费用'!Q85+'2020实际管理费用'!Q85+'2020实际营业费用'!Q85</f>
        <v>0</v>
      </c>
      <c r="R85" s="144">
        <f>'2020实际制造费用'!R85+'2020实际管理费用'!R85+'2020实际营业费用'!R85</f>
        <v>0</v>
      </c>
      <c r="S85" s="144">
        <f>'2020实际制造费用'!S85+'2020实际管理费用'!S85+'2020实际营业费用'!S85</f>
        <v>0</v>
      </c>
      <c r="T85" s="145">
        <f t="shared" si="1"/>
        <v>13960</v>
      </c>
      <c r="U85" s="146"/>
    </row>
    <row r="86" spans="1:28" s="142" customFormat="1" ht="17.25" customHeight="1">
      <c r="A86" s="243" t="s">
        <v>560</v>
      </c>
      <c r="B86" s="168" t="s">
        <v>561</v>
      </c>
      <c r="C86" s="152" t="s">
        <v>569</v>
      </c>
      <c r="D86" s="143"/>
      <c r="E86" s="143"/>
      <c r="F86" s="143"/>
      <c r="G86" s="143"/>
      <c r="H86" s="144">
        <f>'2020实际制造费用'!H86+'2020实际管理费用'!H86+'2020实际营业费用'!H86</f>
        <v>0</v>
      </c>
      <c r="I86" s="144">
        <f>'2020实际制造费用'!I86+'2020实际管理费用'!I86+'2020实际营业费用'!I86</f>
        <v>0</v>
      </c>
      <c r="J86" s="144">
        <f>'2020实际制造费用'!J86+'2020实际管理费用'!J86+'2020实际营业费用'!J86</f>
        <v>0</v>
      </c>
      <c r="K86" s="144">
        <f>'2020实际制造费用'!K86+'2020实际管理费用'!K86+'2020实际营业费用'!K86</f>
        <v>0</v>
      </c>
      <c r="L86" s="144">
        <f>'2020实际制造费用'!L86+'2020实际管理费用'!L86+'2020实际营业费用'!L86</f>
        <v>0</v>
      </c>
      <c r="M86" s="144">
        <f>'2020实际制造费用'!M86+'2020实际管理费用'!M86+'2020实际营业费用'!M86</f>
        <v>0</v>
      </c>
      <c r="N86" s="144">
        <f>'2020实际制造费用'!N86+'2020实际管理费用'!N86+'2020实际营业费用'!N86</f>
        <v>0</v>
      </c>
      <c r="O86" s="144">
        <f>'2020实际制造费用'!O86+'2020实际管理费用'!O86+'2020实际营业费用'!O86</f>
        <v>0</v>
      </c>
      <c r="P86" s="144">
        <f>'2020实际制造费用'!P86+'2020实际管理费用'!P86+'2020实际营业费用'!P86</f>
        <v>0</v>
      </c>
      <c r="Q86" s="144">
        <f>'2020实际制造费用'!Q86+'2020实际管理费用'!Q86+'2020实际营业费用'!Q86</f>
        <v>0</v>
      </c>
      <c r="R86" s="144">
        <f>'2020实际制造费用'!R86+'2020实际管理费用'!R86+'2020实际营业费用'!R86</f>
        <v>0</v>
      </c>
      <c r="S86" s="144">
        <f>'2020实际制造费用'!S86+'2020实际管理费用'!S86+'2020实际营业费用'!S86</f>
        <v>0</v>
      </c>
      <c r="T86" s="145">
        <f t="shared" si="1"/>
        <v>0</v>
      </c>
      <c r="U86" s="146"/>
    </row>
    <row r="87" spans="1:28" s="142" customFormat="1" ht="17.25" customHeight="1">
      <c r="A87" s="243"/>
      <c r="B87" s="168" t="s">
        <v>562</v>
      </c>
      <c r="C87" s="150" t="s">
        <v>112</v>
      </c>
      <c r="D87" s="143"/>
      <c r="E87" s="143"/>
      <c r="F87" s="143"/>
      <c r="G87" s="143"/>
      <c r="H87" s="144">
        <f>'2020实际制造费用'!H87+'2020实际管理费用'!H87+'2020实际营业费用'!H87</f>
        <v>0</v>
      </c>
      <c r="I87" s="144">
        <f>'2020实际制造费用'!I87+'2020实际管理费用'!I87+'2020实际营业费用'!I87</f>
        <v>5660.38</v>
      </c>
      <c r="J87" s="144">
        <f>'2020实际制造费用'!J87+'2020实际管理费用'!J87+'2020实际营业费用'!J87</f>
        <v>0</v>
      </c>
      <c r="K87" s="144">
        <f>'2020实际制造费用'!K87+'2020实际管理费用'!K87+'2020实际营业费用'!K87</f>
        <v>0</v>
      </c>
      <c r="L87" s="144">
        <f>'2020实际制造费用'!L87+'2020实际管理费用'!L87+'2020实际营业费用'!L87</f>
        <v>0</v>
      </c>
      <c r="M87" s="144">
        <f>'2020实际制造费用'!M87+'2020实际管理费用'!M87+'2020实际营业费用'!M87</f>
        <v>0</v>
      </c>
      <c r="N87" s="144">
        <f>'2020实际制造费用'!N87+'2020实际管理费用'!N87+'2020实际营业费用'!N87</f>
        <v>0</v>
      </c>
      <c r="O87" s="144">
        <f>'2020实际制造费用'!O87+'2020实际管理费用'!O87+'2020实际营业费用'!O87</f>
        <v>0</v>
      </c>
      <c r="P87" s="144">
        <f>'2020实际制造费用'!P87+'2020实际管理费用'!P87+'2020实际营业费用'!P87</f>
        <v>0</v>
      </c>
      <c r="Q87" s="144">
        <f>'2020实际制造费用'!Q87+'2020实际管理费用'!Q87+'2020实际营业费用'!Q87</f>
        <v>0</v>
      </c>
      <c r="R87" s="144">
        <f>'2020实际制造费用'!R87+'2020实际管理费用'!R87+'2020实际营业费用'!R87</f>
        <v>0</v>
      </c>
      <c r="S87" s="144">
        <f>'2020实际制造费用'!S87+'2020实际管理费用'!S87+'2020实际营业费用'!S87</f>
        <v>0</v>
      </c>
      <c r="T87" s="145">
        <f t="shared" si="1"/>
        <v>5660.38</v>
      </c>
      <c r="U87" s="146"/>
    </row>
    <row r="88" spans="1:28" s="142" customFormat="1" ht="17.25" customHeight="1">
      <c r="A88" s="243"/>
      <c r="B88" s="168" t="s">
        <v>563</v>
      </c>
      <c r="C88" s="150" t="s">
        <v>114</v>
      </c>
      <c r="D88" s="143"/>
      <c r="E88" s="143"/>
      <c r="F88" s="143"/>
      <c r="G88" s="143"/>
      <c r="H88" s="144">
        <f>'2020实际制造费用'!H88+'2020实际管理费用'!H88+'2020实际营业费用'!H88</f>
        <v>0</v>
      </c>
      <c r="I88" s="144">
        <f>'2020实际制造费用'!I88+'2020实际管理费用'!I88+'2020实际营业费用'!I88</f>
        <v>0</v>
      </c>
      <c r="J88" s="144">
        <f>'2020实际制造费用'!J88+'2020实际管理费用'!J88+'2020实际营业费用'!J88</f>
        <v>3107.93</v>
      </c>
      <c r="K88" s="144">
        <f>'2020实际制造费用'!K88+'2020实际管理费用'!K88+'2020实际营业费用'!K88</f>
        <v>0</v>
      </c>
      <c r="L88" s="144">
        <f>'2020实际制造费用'!L88+'2020实际管理费用'!L88+'2020实际营业费用'!L88</f>
        <v>0</v>
      </c>
      <c r="M88" s="144">
        <f>'2020实际制造费用'!M88+'2020实际管理费用'!M88+'2020实际营业费用'!M88</f>
        <v>0</v>
      </c>
      <c r="N88" s="144">
        <f>'2020实际制造费用'!N88+'2020实际管理费用'!N88+'2020实际营业费用'!N88</f>
        <v>0</v>
      </c>
      <c r="O88" s="144">
        <f>'2020实际制造费用'!O88+'2020实际管理费用'!O88+'2020实际营业费用'!O88</f>
        <v>0</v>
      </c>
      <c r="P88" s="144">
        <f>'2020实际制造费用'!P88+'2020实际管理费用'!P88+'2020实际营业费用'!P88</f>
        <v>0</v>
      </c>
      <c r="Q88" s="144">
        <f>'2020实际制造费用'!Q88+'2020实际管理费用'!Q88+'2020实际营业费用'!Q88</f>
        <v>0</v>
      </c>
      <c r="R88" s="144">
        <f>'2020实际制造费用'!R88+'2020实际管理费用'!R88+'2020实际营业费用'!R88</f>
        <v>0</v>
      </c>
      <c r="S88" s="144">
        <f>'2020实际制造费用'!S88+'2020实际管理费用'!S88+'2020实际营业费用'!S88</f>
        <v>0</v>
      </c>
      <c r="T88" s="145">
        <f t="shared" si="1"/>
        <v>3107.93</v>
      </c>
      <c r="U88" s="146"/>
    </row>
    <row r="89" spans="1:28" s="142" customFormat="1" ht="17.25" customHeight="1">
      <c r="A89" s="243"/>
      <c r="B89" s="168" t="s">
        <v>564</v>
      </c>
      <c r="C89" s="143" t="s">
        <v>115</v>
      </c>
      <c r="D89" s="143"/>
      <c r="E89" s="143"/>
      <c r="F89" s="143"/>
      <c r="G89" s="143"/>
      <c r="H89" s="144">
        <f>'2020实际制造费用'!H89+'2020实际管理费用'!H89+'2020实际营业费用'!H89</f>
        <v>242120.48</v>
      </c>
      <c r="I89" s="144">
        <f>'2020实际制造费用'!I89+'2020实际管理费用'!I89+'2020实际营业费用'!I89</f>
        <v>-25614.82</v>
      </c>
      <c r="J89" s="144">
        <f>'2020实际制造费用'!J89+'2020实际管理费用'!J89+'2020实际营业费用'!J89</f>
        <v>32527.120000000003</v>
      </c>
      <c r="K89" s="144">
        <f>'2020实际制造费用'!K89+'2020实际管理费用'!K89+'2020实际营业费用'!K89</f>
        <v>0</v>
      </c>
      <c r="L89" s="144">
        <f>'2020实际制造费用'!L89+'2020实际管理费用'!L89+'2020实际营业费用'!L89</f>
        <v>0</v>
      </c>
      <c r="M89" s="144">
        <f>'2020实际制造费用'!M89+'2020实际管理费用'!M89+'2020实际营业费用'!M89</f>
        <v>0</v>
      </c>
      <c r="N89" s="144">
        <f>'2020实际制造费用'!N89+'2020实际管理费用'!N89+'2020实际营业费用'!N89</f>
        <v>0</v>
      </c>
      <c r="O89" s="144">
        <f>'2020实际制造费用'!O89+'2020实际管理费用'!O89+'2020实际营业费用'!O89</f>
        <v>0</v>
      </c>
      <c r="P89" s="144">
        <f>'2020实际制造费用'!P89+'2020实际管理费用'!P89+'2020实际营业费用'!P89</f>
        <v>0</v>
      </c>
      <c r="Q89" s="144">
        <f>'2020实际制造费用'!Q89+'2020实际管理费用'!Q89+'2020实际营业费用'!Q89</f>
        <v>0</v>
      </c>
      <c r="R89" s="144">
        <f>'2020实际制造费用'!R89+'2020实际管理费用'!R89+'2020实际营业费用'!R89</f>
        <v>0</v>
      </c>
      <c r="S89" s="144">
        <f>'2020实际制造费用'!S89+'2020实际管理费用'!S89+'2020实际营业费用'!S89</f>
        <v>0</v>
      </c>
      <c r="T89" s="145">
        <f t="shared" si="1"/>
        <v>249032.78</v>
      </c>
      <c r="U89" s="146"/>
    </row>
    <row r="90" spans="1:28" s="142" customFormat="1" ht="17.25" customHeight="1">
      <c r="A90" s="258" t="s">
        <v>565</v>
      </c>
      <c r="B90" s="168" t="s">
        <v>566</v>
      </c>
      <c r="C90" s="143" t="s">
        <v>117</v>
      </c>
      <c r="D90" s="143"/>
      <c r="E90" s="143"/>
      <c r="F90" s="143"/>
      <c r="G90" s="143"/>
      <c r="H90" s="144">
        <f>'2020实际制造费用'!H90+'2020实际管理费用'!H90+'2020实际营业费用'!H90</f>
        <v>0</v>
      </c>
      <c r="I90" s="144">
        <f>'2020实际制造费用'!I90+'2020实际管理费用'!I90+'2020实际营业费用'!I90</f>
        <v>0</v>
      </c>
      <c r="J90" s="144">
        <f>'2020实际制造费用'!J90+'2020实际管理费用'!J90+'2020实际营业费用'!J90</f>
        <v>0</v>
      </c>
      <c r="K90" s="144">
        <f>'2020实际制造费用'!K90+'2020实际管理费用'!K90+'2020实际营业费用'!K90</f>
        <v>0</v>
      </c>
      <c r="L90" s="144">
        <f>'2020实际制造费用'!L90+'2020实际管理费用'!L90+'2020实际营业费用'!L90</f>
        <v>0</v>
      </c>
      <c r="M90" s="144">
        <f>'2020实际制造费用'!M90+'2020实际管理费用'!M90+'2020实际营业费用'!M90</f>
        <v>0</v>
      </c>
      <c r="N90" s="144">
        <f>'2020实际制造费用'!N90+'2020实际管理费用'!N90+'2020实际营业费用'!N90</f>
        <v>0</v>
      </c>
      <c r="O90" s="144">
        <f>'2020实际制造费用'!O90+'2020实际管理费用'!O90+'2020实际营业费用'!O90</f>
        <v>0</v>
      </c>
      <c r="P90" s="144">
        <f>'2020实际制造费用'!P90+'2020实际管理费用'!P90+'2020实际营业费用'!P90</f>
        <v>0</v>
      </c>
      <c r="Q90" s="144">
        <f>'2020实际制造费用'!Q90+'2020实际管理费用'!Q90+'2020实际营业费用'!Q90</f>
        <v>0</v>
      </c>
      <c r="R90" s="144">
        <f>'2020实际制造费用'!R90+'2020实际管理费用'!R90+'2020实际营业费用'!R90</f>
        <v>0</v>
      </c>
      <c r="S90" s="144">
        <f>'2020实际制造费用'!S90+'2020实际管理费用'!S90+'2020实际营业费用'!S90</f>
        <v>0</v>
      </c>
      <c r="T90" s="145">
        <f t="shared" si="1"/>
        <v>0</v>
      </c>
      <c r="U90" s="146"/>
    </row>
    <row r="91" spans="1:28" s="142" customFormat="1" ht="17.25" customHeight="1">
      <c r="A91" s="258"/>
      <c r="B91" s="171" t="s">
        <v>567</v>
      </c>
      <c r="C91" s="154" t="s">
        <v>437</v>
      </c>
      <c r="D91" s="143"/>
      <c r="E91" s="143"/>
      <c r="F91" s="143"/>
      <c r="G91" s="143"/>
      <c r="H91" s="144">
        <f>'2020实际制造费用'!H91+'2020实际管理费用'!H91+'2020实际营业费用'!H91</f>
        <v>3299715.0299999975</v>
      </c>
      <c r="I91" s="144">
        <f>'2020实际制造费用'!I91+'2020实际管理费用'!I91+'2020实际营业费用'!I91</f>
        <v>2788447.090000004</v>
      </c>
      <c r="J91" s="144">
        <f>'2020实际制造费用'!J91+'2020实际管理费用'!J91+'2020实际营业费用'!J91</f>
        <v>4081798.34</v>
      </c>
      <c r="K91" s="144">
        <f>'2020实际制造费用'!K91+'2020实际管理费用'!K91+'2020实际营业费用'!K91</f>
        <v>7776341.3699999936</v>
      </c>
      <c r="L91" s="144">
        <f>'2020实际制造费用'!L91+'2020实际管理费用'!L91+'2020实际营业费用'!L91</f>
        <v>0</v>
      </c>
      <c r="M91" s="144">
        <f>'2020实际制造费用'!M91+'2020实际管理费用'!M91+'2020实际营业费用'!M91</f>
        <v>0</v>
      </c>
      <c r="N91" s="144">
        <f>'2020实际制造费用'!N91+'2020实际管理费用'!N91+'2020实际营业费用'!N91</f>
        <v>0</v>
      </c>
      <c r="O91" s="144">
        <f>'2020实际制造费用'!O91+'2020实际管理费用'!O91+'2020实际营业费用'!O91</f>
        <v>0</v>
      </c>
      <c r="P91" s="144">
        <f>'2020实际制造费用'!P91+'2020实际管理费用'!P91+'2020实际营业费用'!P91</f>
        <v>0</v>
      </c>
      <c r="Q91" s="144">
        <f>'2020实际制造费用'!Q91+'2020实际管理费用'!Q91+'2020实际营业费用'!Q91</f>
        <v>0</v>
      </c>
      <c r="R91" s="144">
        <f>'2020实际制造费用'!R91+'2020实际管理费用'!R91+'2020实际营业费用'!R91</f>
        <v>0</v>
      </c>
      <c r="S91" s="144">
        <f>'2020实际制造费用'!S91+'2020实际管理费用'!S91+'2020实际营业费用'!S91</f>
        <v>0</v>
      </c>
      <c r="T91" s="145">
        <f t="shared" si="1"/>
        <v>17946301.829999994</v>
      </c>
      <c r="U91" s="146"/>
    </row>
    <row r="92" spans="1:28" s="142" customFormat="1" ht="17.25" customHeight="1">
      <c r="A92" s="258"/>
      <c r="B92" s="168" t="s">
        <v>568</v>
      </c>
      <c r="C92" s="150" t="s">
        <v>16</v>
      </c>
      <c r="D92" s="143"/>
      <c r="E92" s="143"/>
      <c r="F92" s="143"/>
      <c r="G92" s="143"/>
      <c r="H92" s="144">
        <f>'2020实际制造费用'!H92+'2020实际管理费用'!H92+'2020实际营业费用'!H92</f>
        <v>148488.41</v>
      </c>
      <c r="I92" s="144">
        <f>'2020实际制造费用'!I92+'2020实际管理费用'!I92+'2020实际营业费用'!I92</f>
        <v>213158.49</v>
      </c>
      <c r="J92" s="144">
        <f>'2020实际制造费用'!J92+'2020实际管理费用'!J92+'2020实际营业费用'!J92</f>
        <v>176719.16</v>
      </c>
      <c r="K92" s="144">
        <f>'2020实际制造费用'!K92+'2020实际管理费用'!K92+'2020实际营业费用'!K92</f>
        <v>244675.04</v>
      </c>
      <c r="L92" s="144">
        <f>'2020实际制造费用'!L92+'2020实际管理费用'!L92+'2020实际营业费用'!L92</f>
        <v>0</v>
      </c>
      <c r="M92" s="144">
        <f>'2020实际制造费用'!M92+'2020实际管理费用'!M92+'2020实际营业费用'!M92</f>
        <v>0</v>
      </c>
      <c r="N92" s="144">
        <f>'2020实际制造费用'!N92+'2020实际管理费用'!N92+'2020实际营业费用'!N92</f>
        <v>0</v>
      </c>
      <c r="O92" s="144">
        <f>'2020实际制造费用'!O92+'2020实际管理费用'!O92+'2020实际营业费用'!O92</f>
        <v>0</v>
      </c>
      <c r="P92" s="144">
        <f>'2020实际制造费用'!P92+'2020实际管理费用'!P92+'2020实际营业费用'!P92</f>
        <v>0</v>
      </c>
      <c r="Q92" s="144">
        <f>'2020实际制造费用'!Q92+'2020实际管理费用'!Q92+'2020实际营业费用'!Q92</f>
        <v>0</v>
      </c>
      <c r="R92" s="144">
        <f>'2020实际制造费用'!R92+'2020实际管理费用'!R92+'2020实际营业费用'!R92</f>
        <v>0</v>
      </c>
      <c r="S92" s="144">
        <f>'2020实际制造费用'!S92+'2020实际管理费用'!S92+'2020实际营业费用'!S92</f>
        <v>0</v>
      </c>
      <c r="T92" s="145">
        <f t="shared" si="1"/>
        <v>783041.10000000009</v>
      </c>
      <c r="U92" s="146"/>
    </row>
    <row r="93" spans="1:28" s="155" customFormat="1" ht="15" customHeight="1">
      <c r="A93" s="254" t="s">
        <v>493</v>
      </c>
      <c r="B93" s="254"/>
      <c r="C93" s="254"/>
      <c r="D93" s="163"/>
      <c r="E93" s="163"/>
      <c r="F93" s="163"/>
      <c r="G93" s="163"/>
      <c r="H93" s="145">
        <f t="shared" ref="H93:T93" si="2">SUM(H6:H92)</f>
        <v>14143455.519999998</v>
      </c>
      <c r="I93" s="145">
        <f t="shared" si="2"/>
        <v>11911286.560000002</v>
      </c>
      <c r="J93" s="145">
        <f t="shared" si="2"/>
        <v>21438521.440000001</v>
      </c>
      <c r="K93" s="145">
        <f t="shared" si="2"/>
        <v>48065417.980000131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 t="shared" si="2"/>
        <v>95558681.500000164</v>
      </c>
      <c r="U93" s="146"/>
      <c r="V93" s="142"/>
      <c r="W93" s="142"/>
      <c r="X93" s="142"/>
      <c r="Y93" s="142"/>
      <c r="Z93" s="142"/>
      <c r="AA93" s="142"/>
      <c r="AB93" s="142"/>
    </row>
    <row r="95" spans="1:28">
      <c r="H95" s="172">
        <f>'2020实际制造费用'!H93+'2020实际管理费用'!H93+'2020实际营业费用'!H93-H93</f>
        <v>0</v>
      </c>
      <c r="I95" s="172">
        <f>'2020实际制造费用'!I93+'2020实际管理费用'!I93+'2020实际营业费用'!I93-I93</f>
        <v>0</v>
      </c>
      <c r="J95" s="172">
        <f>'2020实际制造费用'!J93+'2020实际管理费用'!J93+'2020实际营业费用'!J93-J93</f>
        <v>0</v>
      </c>
      <c r="K95" s="172">
        <f>'2020实际制造费用'!K93+'2020实际管理费用'!K93+'2020实际营业费用'!K93-K93</f>
        <v>0</v>
      </c>
      <c r="L95" s="172">
        <f>'2020实际制造费用'!L93+'2020实际管理费用'!L93+'2020实际营业费用'!L93-L93</f>
        <v>0</v>
      </c>
      <c r="M95" s="172">
        <f>'2020实际制造费用'!M93+'2020实际管理费用'!M93+'2020实际营业费用'!M93-M93</f>
        <v>0</v>
      </c>
      <c r="N95" s="172">
        <f>'2020实际制造费用'!N93+'2020实际管理费用'!N93+'2020实际营业费用'!N93-N93</f>
        <v>0</v>
      </c>
      <c r="O95" s="172">
        <f>'2020实际制造费用'!O93+'2020实际管理费用'!O93+'2020实际营业费用'!O93-O93</f>
        <v>0</v>
      </c>
      <c r="P95" s="172">
        <f>'2020实际制造费用'!P93+'2020实际管理费用'!P93+'2020实际营业费用'!P93-P93</f>
        <v>0</v>
      </c>
      <c r="Q95" s="172">
        <f>'2020实际制造费用'!Q93+'2020实际管理费用'!Q93+'2020实际营业费用'!Q93-Q93</f>
        <v>0</v>
      </c>
      <c r="R95" s="172">
        <f>'2020实际制造费用'!R93+'2020实际管理费用'!R93+'2020实际营业费用'!R93-R93</f>
        <v>0</v>
      </c>
      <c r="S95" s="172">
        <f>'2020实际制造费用'!S93+'2020实际管理费用'!S93+'2020实际营业费用'!S93-S93</f>
        <v>0</v>
      </c>
      <c r="T95" s="172">
        <f>'2020实际制造费用'!T93+'2020实际管理费用'!T93+'2020实际营业费用'!T93-T93</f>
        <v>0</v>
      </c>
    </row>
  </sheetData>
  <autoFilter ref="A5:AB93"/>
  <mergeCells count="35">
    <mergeCell ref="A93:C93"/>
    <mergeCell ref="A49:A56"/>
    <mergeCell ref="B49:B51"/>
    <mergeCell ref="B52:B54"/>
    <mergeCell ref="A57:A62"/>
    <mergeCell ref="B59:B60"/>
    <mergeCell ref="A63:A75"/>
    <mergeCell ref="B68:B69"/>
    <mergeCell ref="A90:A92"/>
    <mergeCell ref="A1:W1"/>
    <mergeCell ref="D4:E4"/>
    <mergeCell ref="F4:G4"/>
    <mergeCell ref="B28:B29"/>
    <mergeCell ref="B31:B33"/>
    <mergeCell ref="T4:T5"/>
    <mergeCell ref="U4:U5"/>
    <mergeCell ref="A6:A27"/>
    <mergeCell ref="B6:B7"/>
    <mergeCell ref="A4:A5"/>
    <mergeCell ref="B4:B5"/>
    <mergeCell ref="C4:C5"/>
    <mergeCell ref="H4:S4"/>
    <mergeCell ref="B10:B18"/>
    <mergeCell ref="B22:B26"/>
    <mergeCell ref="A28:A40"/>
    <mergeCell ref="B34:B35"/>
    <mergeCell ref="B38:B39"/>
    <mergeCell ref="A41:A48"/>
    <mergeCell ref="B44:B45"/>
    <mergeCell ref="A86:A89"/>
    <mergeCell ref="B73:B74"/>
    <mergeCell ref="A76:A79"/>
    <mergeCell ref="B77:B78"/>
    <mergeCell ref="A80:A85"/>
    <mergeCell ref="B82:B84"/>
  </mergeCells>
  <phoneticPr fontId="11" type="noConversion"/>
  <conditionalFormatting sqref="U34:XFD34">
    <cfRule type="cellIs" dxfId="27" priority="3" stopIfTrue="1" operator="equal">
      <formula>"no"</formula>
    </cfRule>
  </conditionalFormatting>
  <conditionalFormatting sqref="A34:B34">
    <cfRule type="cellIs" dxfId="26" priority="2" stopIfTrue="1" operator="equal">
      <formula>"no"</formula>
    </cfRule>
  </conditionalFormatting>
  <conditionalFormatting sqref="C34">
    <cfRule type="cellIs" dxfId="2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106"/>
  <sheetViews>
    <sheetView tabSelected="1" workbookViewId="0">
      <pane xSplit="3" ySplit="5" topLeftCell="K81" activePane="bottomRight" state="frozen"/>
      <selection pane="topRight" activeCell="D1" sqref="D1"/>
      <selection pane="bottomLeft" activeCell="A6" sqref="A6"/>
      <selection pane="bottomRight" activeCell="K98" sqref="K98"/>
    </sheetView>
  </sheetViews>
  <sheetFormatPr defaultColWidth="9" defaultRowHeight="14.25" outlineLevelCol="1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10" width="11.375" style="158" hidden="1" customWidth="1" outlineLevel="1"/>
    <col min="11" max="11" width="11.375" style="158" bestFit="1" customWidth="1" collapsed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62" t="s">
        <v>495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131"/>
      <c r="P1" s="131" t="s">
        <v>468</v>
      </c>
    </row>
    <row r="2" spans="1:21" s="137" customFormat="1" ht="18" customHeight="1">
      <c r="A2" s="133" t="str">
        <f>总体费用!A2</f>
        <v>编制单位：九江天赐高新材料有限公司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总体费用!A3</f>
        <v>编制期间：2020年4月</v>
      </c>
      <c r="I3" s="138"/>
      <c r="L3" s="138" t="str">
        <f>总体费用!L3</f>
        <v>编制日期：2020年5月2日</v>
      </c>
      <c r="M3" s="138"/>
      <c r="N3" s="138"/>
      <c r="O3" s="139"/>
    </row>
    <row r="4" spans="1:21" s="140" customFormat="1" ht="14.25" customHeight="1">
      <c r="A4" s="251" t="s">
        <v>469</v>
      </c>
      <c r="B4" s="251" t="s">
        <v>484</v>
      </c>
      <c r="C4" s="252" t="s">
        <v>485</v>
      </c>
      <c r="D4" s="218" t="s">
        <v>501</v>
      </c>
      <c r="E4" s="219"/>
      <c r="F4" s="220" t="s">
        <v>505</v>
      </c>
      <c r="G4" s="220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486</v>
      </c>
      <c r="U4" s="248" t="s">
        <v>487</v>
      </c>
    </row>
    <row r="5" spans="1:21" s="142" customFormat="1">
      <c r="A5" s="251"/>
      <c r="B5" s="251"/>
      <c r="C5" s="252"/>
      <c r="D5" s="80" t="s">
        <v>506</v>
      </c>
      <c r="E5" s="80" t="s">
        <v>507</v>
      </c>
      <c r="F5" s="80" t="s">
        <v>506</v>
      </c>
      <c r="G5" s="80" t="s">
        <v>507</v>
      </c>
      <c r="H5" s="141" t="s">
        <v>488</v>
      </c>
      <c r="I5" s="141" t="s">
        <v>489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1" s="142" customFormat="1" ht="17.25" customHeight="1">
      <c r="A6" s="250" t="s">
        <v>490</v>
      </c>
      <c r="B6" s="241" t="s">
        <v>491</v>
      </c>
      <c r="C6" s="147" t="s">
        <v>428</v>
      </c>
      <c r="D6" s="143"/>
      <c r="E6" s="143"/>
      <c r="F6" s="143"/>
      <c r="G6" s="143"/>
      <c r="H6" s="144">
        <v>1001595.0899999999</v>
      </c>
      <c r="I6" s="144">
        <v>771449.2300000001</v>
      </c>
      <c r="J6" s="144">
        <v>945360.65</v>
      </c>
      <c r="K6" s="144">
        <v>6230446.620000001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8948851.5899999999</v>
      </c>
      <c r="U6" s="146"/>
    </row>
    <row r="7" spans="1:21" s="142" customFormat="1" ht="17.25" customHeight="1">
      <c r="A7" s="250"/>
      <c r="B7" s="241"/>
      <c r="C7" s="143" t="s">
        <v>429</v>
      </c>
      <c r="D7" s="143"/>
      <c r="E7" s="143"/>
      <c r="F7" s="143"/>
      <c r="G7" s="143"/>
      <c r="H7" s="144">
        <v>153840.54</v>
      </c>
      <c r="I7" s="144">
        <v>71353</v>
      </c>
      <c r="J7" s="144">
        <v>73139</v>
      </c>
      <c r="K7" s="144">
        <v>293773.18000000005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592105.72000000009</v>
      </c>
      <c r="U7" s="146"/>
    </row>
    <row r="8" spans="1:21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144">
        <v>-7.2759576141834259E-12</v>
      </c>
      <c r="I8" s="144">
        <v>0</v>
      </c>
      <c r="J8" s="144">
        <v>0</v>
      </c>
      <c r="K8" s="144">
        <v>-1.2676082405960187E-11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-1.9952040020143613E-11</v>
      </c>
      <c r="U8" s="146"/>
    </row>
    <row r="9" spans="1:21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50"/>
      <c r="B10" s="241" t="s">
        <v>152</v>
      </c>
      <c r="C10" s="143" t="s">
        <v>8</v>
      </c>
      <c r="D10" s="143"/>
      <c r="E10" s="143"/>
      <c r="F10" s="143"/>
      <c r="G10" s="143"/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50"/>
      <c r="B11" s="241"/>
      <c r="C11" s="143" t="s">
        <v>9</v>
      </c>
      <c r="D11" s="143"/>
      <c r="E11" s="143"/>
      <c r="F11" s="143"/>
      <c r="G11" s="143"/>
      <c r="H11" s="144">
        <v>3153</v>
      </c>
      <c r="I11" s="144">
        <v>4367</v>
      </c>
      <c r="J11" s="144">
        <v>0</v>
      </c>
      <c r="K11" s="144">
        <v>105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7625</v>
      </c>
      <c r="U11" s="146"/>
    </row>
    <row r="12" spans="1:21" s="142" customFormat="1" ht="17.25" customHeight="1">
      <c r="A12" s="250"/>
      <c r="B12" s="241"/>
      <c r="C12" s="147" t="s">
        <v>10</v>
      </c>
      <c r="D12" s="143"/>
      <c r="E12" s="143"/>
      <c r="F12" s="143"/>
      <c r="G12" s="143"/>
      <c r="H12" s="144">
        <v>0</v>
      </c>
      <c r="I12" s="144">
        <v>0</v>
      </c>
      <c r="J12" s="144">
        <v>37640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37640</v>
      </c>
      <c r="U12" s="146"/>
    </row>
    <row r="13" spans="1:21" s="142" customFormat="1" ht="17.25" customHeight="1">
      <c r="A13" s="250"/>
      <c r="B13" s="241"/>
      <c r="C13" s="143" t="s">
        <v>11</v>
      </c>
      <c r="D13" s="143"/>
      <c r="E13" s="143"/>
      <c r="F13" s="143"/>
      <c r="G13" s="143"/>
      <c r="H13" s="144">
        <v>0</v>
      </c>
      <c r="I13" s="144">
        <v>0</v>
      </c>
      <c r="J13" s="144">
        <v>0</v>
      </c>
      <c r="K13" s="144">
        <v>898.86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898.86</v>
      </c>
      <c r="U13" s="146"/>
    </row>
    <row r="14" spans="1:21" s="142" customFormat="1" ht="17.25" customHeight="1">
      <c r="A14" s="250"/>
      <c r="B14" s="241"/>
      <c r="C14" s="143" t="s">
        <v>12</v>
      </c>
      <c r="D14" s="143"/>
      <c r="E14" s="143"/>
      <c r="F14" s="143"/>
      <c r="G14" s="143"/>
      <c r="H14" s="144">
        <v>0</v>
      </c>
      <c r="I14" s="144">
        <v>1100</v>
      </c>
      <c r="J14" s="144">
        <v>1700</v>
      </c>
      <c r="K14" s="144">
        <v>19650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22450</v>
      </c>
      <c r="U14" s="146"/>
    </row>
    <row r="15" spans="1:21" s="142" customFormat="1" ht="17.25" customHeight="1">
      <c r="A15" s="250"/>
      <c r="B15" s="241"/>
      <c r="C15" s="143" t="s">
        <v>13</v>
      </c>
      <c r="D15" s="143"/>
      <c r="E15" s="143"/>
      <c r="F15" s="143"/>
      <c r="G15" s="143"/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50"/>
      <c r="B16" s="241"/>
      <c r="C16" s="143" t="s">
        <v>14</v>
      </c>
      <c r="D16" s="143"/>
      <c r="E16" s="143"/>
      <c r="F16" s="143"/>
      <c r="G16" s="143"/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1"/>
      <c r="C17" s="143" t="s">
        <v>15</v>
      </c>
      <c r="D17" s="143"/>
      <c r="E17" s="143"/>
      <c r="F17" s="143"/>
      <c r="G17" s="143"/>
      <c r="H17" s="144">
        <v>0</v>
      </c>
      <c r="I17" s="144">
        <v>0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50"/>
      <c r="B18" s="241"/>
      <c r="C18" s="143" t="s">
        <v>430</v>
      </c>
      <c r="D18" s="143"/>
      <c r="E18" s="143"/>
      <c r="F18" s="143"/>
      <c r="G18" s="143"/>
      <c r="H18" s="144">
        <v>0</v>
      </c>
      <c r="I18" s="144">
        <v>0</v>
      </c>
      <c r="J18" s="144">
        <v>0</v>
      </c>
      <c r="K18" s="144">
        <v>1500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1500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144">
        <v>26672</v>
      </c>
      <c r="I19" s="144">
        <v>30503</v>
      </c>
      <c r="J19" s="144">
        <v>30687</v>
      </c>
      <c r="K19" s="144">
        <v>178323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266185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0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144">
        <v>2215.46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2215.46</v>
      </c>
      <c r="U21" s="146"/>
    </row>
    <row r="22" spans="1:21" s="142" customFormat="1" ht="17.25" customHeight="1">
      <c r="A22" s="250"/>
      <c r="B22" s="241" t="s">
        <v>21</v>
      </c>
      <c r="C22" s="143" t="s">
        <v>22</v>
      </c>
      <c r="D22" s="143"/>
      <c r="E22" s="143"/>
      <c r="F22" s="143"/>
      <c r="G22" s="143"/>
      <c r="H22" s="144">
        <v>82094.460000000006</v>
      </c>
      <c r="I22" s="144">
        <v>79964.780000000013</v>
      </c>
      <c r="J22" s="144">
        <v>-81029.62</v>
      </c>
      <c r="K22" s="144">
        <v>201525.12000000002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282554.74000000005</v>
      </c>
      <c r="U22" s="146"/>
    </row>
    <row r="23" spans="1:21" s="142" customFormat="1" ht="17.25" customHeight="1">
      <c r="A23" s="250"/>
      <c r="B23" s="241"/>
      <c r="C23" s="143" t="s">
        <v>23</v>
      </c>
      <c r="D23" s="143"/>
      <c r="E23" s="143"/>
      <c r="F23" s="143"/>
      <c r="G23" s="143"/>
      <c r="H23" s="144">
        <v>1230.3599999999999</v>
      </c>
      <c r="I23" s="144">
        <v>1203.4799999999998</v>
      </c>
      <c r="J23" s="144">
        <v>-1216.92</v>
      </c>
      <c r="K23" s="144">
        <v>-5625.2800000000016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-4408.3600000000024</v>
      </c>
      <c r="U23" s="146"/>
    </row>
    <row r="24" spans="1:21" s="142" customFormat="1" ht="17.25" customHeight="1">
      <c r="A24" s="250"/>
      <c r="B24" s="241"/>
      <c r="C24" s="143" t="s">
        <v>24</v>
      </c>
      <c r="D24" s="143"/>
      <c r="E24" s="143"/>
      <c r="F24" s="143"/>
      <c r="G24" s="143"/>
      <c r="H24" s="144">
        <v>1674.18</v>
      </c>
      <c r="I24" s="144">
        <v>1633.86</v>
      </c>
      <c r="J24" s="144">
        <v>-1654.0200000000002</v>
      </c>
      <c r="K24" s="144">
        <v>7974.8399999999992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9628.8599999999988</v>
      </c>
      <c r="U24" s="146"/>
    </row>
    <row r="25" spans="1:21" s="142" customFormat="1" ht="17.25" customHeight="1">
      <c r="A25" s="250"/>
      <c r="B25" s="241"/>
      <c r="C25" s="143" t="s">
        <v>25</v>
      </c>
      <c r="D25" s="143"/>
      <c r="E25" s="143"/>
      <c r="F25" s="143"/>
      <c r="G25" s="143"/>
      <c r="H25" s="144">
        <v>57893.669999999984</v>
      </c>
      <c r="I25" s="144">
        <v>56380.109999999986</v>
      </c>
      <c r="J25" s="144">
        <v>22828.109999999997</v>
      </c>
      <c r="K25" s="144">
        <v>20121.91</v>
      </c>
      <c r="L25" s="144"/>
      <c r="M25" s="144"/>
      <c r="N25" s="144"/>
      <c r="O25" s="144"/>
      <c r="P25" s="144"/>
      <c r="Q25" s="144"/>
      <c r="R25" s="144"/>
      <c r="S25" s="144"/>
      <c r="T25" s="145">
        <f t="shared" si="0"/>
        <v>157223.79999999996</v>
      </c>
      <c r="U25" s="146"/>
    </row>
    <row r="26" spans="1:21" s="142" customFormat="1" ht="17.25" customHeight="1">
      <c r="A26" s="250"/>
      <c r="B26" s="241"/>
      <c r="C26" s="143" t="s">
        <v>26</v>
      </c>
      <c r="D26" s="143"/>
      <c r="E26" s="143"/>
      <c r="F26" s="143"/>
      <c r="G26" s="143"/>
      <c r="H26" s="144">
        <v>7272.09</v>
      </c>
      <c r="I26" s="144">
        <v>7081.97</v>
      </c>
      <c r="J26" s="144">
        <v>7081.9699999999993</v>
      </c>
      <c r="K26" s="144">
        <v>1775.9600000000005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23211.989999999998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53" t="s">
        <v>511</v>
      </c>
      <c r="B28" s="241" t="s">
        <v>512</v>
      </c>
      <c r="C28" s="143" t="s">
        <v>30</v>
      </c>
      <c r="D28" s="143"/>
      <c r="E28" s="143"/>
      <c r="F28" s="143"/>
      <c r="G28" s="143"/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0</v>
      </c>
      <c r="U28" s="146"/>
    </row>
    <row r="29" spans="1:21" s="142" customFormat="1" ht="17.25" customHeight="1">
      <c r="A29" s="253"/>
      <c r="B29" s="241"/>
      <c r="C29" s="143" t="s">
        <v>31</v>
      </c>
      <c r="D29" s="143"/>
      <c r="E29" s="143"/>
      <c r="F29" s="143"/>
      <c r="G29" s="143"/>
      <c r="H29" s="144">
        <v>0</v>
      </c>
      <c r="I29" s="144">
        <v>0</v>
      </c>
      <c r="J29" s="144">
        <v>1951.81</v>
      </c>
      <c r="K29" s="144">
        <v>19535.400000000001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21487.210000000003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144">
        <v>0</v>
      </c>
      <c r="I30" s="144">
        <v>0</v>
      </c>
      <c r="J30" s="144">
        <v>17455.79</v>
      </c>
      <c r="K30" s="144">
        <v>24663.989999999998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42119.78</v>
      </c>
      <c r="U30" s="146"/>
    </row>
    <row r="31" spans="1:21" s="142" customFormat="1" ht="17.25" customHeight="1">
      <c r="A31" s="253"/>
      <c r="B31" s="241" t="s">
        <v>514</v>
      </c>
      <c r="C31" s="143" t="s">
        <v>34</v>
      </c>
      <c r="D31" s="143"/>
      <c r="E31" s="143"/>
      <c r="F31" s="143"/>
      <c r="G31" s="143"/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53"/>
      <c r="B32" s="241"/>
      <c r="C32" s="143" t="s">
        <v>35</v>
      </c>
      <c r="D32" s="143"/>
      <c r="E32" s="143"/>
      <c r="F32" s="143"/>
      <c r="G32" s="143"/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53"/>
      <c r="B33" s="241"/>
      <c r="C33" s="143" t="s">
        <v>36</v>
      </c>
      <c r="D33" s="143"/>
      <c r="E33" s="143"/>
      <c r="F33" s="143"/>
      <c r="G33" s="143"/>
      <c r="H33" s="144">
        <v>0</v>
      </c>
      <c r="I33" s="144">
        <v>0</v>
      </c>
      <c r="J33" s="144">
        <v>0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0</v>
      </c>
      <c r="U33" s="146"/>
    </row>
    <row r="34" spans="1:21" s="142" customFormat="1" ht="17.25" customHeight="1">
      <c r="A34" s="253"/>
      <c r="B34" s="241" t="s">
        <v>515</v>
      </c>
      <c r="C34" s="148" t="s">
        <v>38</v>
      </c>
      <c r="D34" s="149"/>
      <c r="E34" s="149"/>
      <c r="F34" s="149"/>
      <c r="G34" s="149"/>
      <c r="H34" s="144">
        <v>2308.9299999999998</v>
      </c>
      <c r="I34" s="144">
        <v>730</v>
      </c>
      <c r="J34" s="144">
        <v>226.17999999999998</v>
      </c>
      <c r="K34" s="144">
        <v>11811.19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15076.3</v>
      </c>
      <c r="U34" s="146"/>
    </row>
    <row r="35" spans="1:21" s="142" customFormat="1" ht="17.25" customHeight="1">
      <c r="A35" s="253"/>
      <c r="B35" s="241"/>
      <c r="C35" s="149" t="s">
        <v>39</v>
      </c>
      <c r="D35" s="149"/>
      <c r="E35" s="149"/>
      <c r="F35" s="149"/>
      <c r="G35" s="149"/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144">
        <v>0</v>
      </c>
      <c r="I36" s="144">
        <v>2000</v>
      </c>
      <c r="J36" s="144">
        <v>2000</v>
      </c>
      <c r="K36" s="144">
        <v>5115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9115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144">
        <v>3081</v>
      </c>
      <c r="I37" s="144">
        <v>2500</v>
      </c>
      <c r="J37" s="144">
        <v>0</v>
      </c>
      <c r="K37" s="144">
        <v>8372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13953</v>
      </c>
      <c r="U37" s="146"/>
    </row>
    <row r="38" spans="1:21" s="142" customFormat="1" ht="17.25" customHeight="1">
      <c r="A38" s="253"/>
      <c r="B38" s="241" t="s">
        <v>518</v>
      </c>
      <c r="C38" s="143" t="s">
        <v>43</v>
      </c>
      <c r="D38" s="143"/>
      <c r="E38" s="143"/>
      <c r="F38" s="143"/>
      <c r="G38" s="143"/>
      <c r="H38" s="144">
        <v>0</v>
      </c>
      <c r="I38" s="144">
        <v>0</v>
      </c>
      <c r="J38" s="144">
        <v>0</v>
      </c>
      <c r="K38" s="144">
        <v>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53"/>
      <c r="B39" s="241"/>
      <c r="C39" s="143" t="s">
        <v>44</v>
      </c>
      <c r="D39" s="143"/>
      <c r="E39" s="143"/>
      <c r="F39" s="143"/>
      <c r="G39" s="143"/>
      <c r="H39" s="144">
        <v>0</v>
      </c>
      <c r="I39" s="144">
        <v>61.78</v>
      </c>
      <c r="J39" s="144">
        <v>0</v>
      </c>
      <c r="K39" s="144">
        <v>-1214.9000000000001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-1153.1200000000001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144">
        <v>0</v>
      </c>
      <c r="I40" s="144">
        <v>0</v>
      </c>
      <c r="J40" s="144">
        <v>0</v>
      </c>
      <c r="K40" s="144">
        <v>3130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3130</v>
      </c>
      <c r="U40" s="146"/>
    </row>
    <row r="41" spans="1:21" s="142" customFormat="1" ht="17.25" customHeight="1">
      <c r="A41" s="242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144">
        <v>67167.200000000026</v>
      </c>
      <c r="I41" s="144">
        <v>276972.99999999983</v>
      </c>
      <c r="J41" s="144">
        <v>-197543.49000000002</v>
      </c>
      <c r="K41" s="144">
        <v>4007897.120000001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4154493.830000001</v>
      </c>
      <c r="U41" s="146"/>
    </row>
    <row r="42" spans="1:21" s="142" customFormat="1" ht="17.25" customHeight="1">
      <c r="A42" s="242"/>
      <c r="B42" s="168" t="s">
        <v>522</v>
      </c>
      <c r="C42" s="150" t="s">
        <v>432</v>
      </c>
      <c r="D42" s="153"/>
      <c r="E42" s="153"/>
      <c r="F42" s="153"/>
      <c r="G42" s="153"/>
      <c r="H42" s="144">
        <v>5746.3499999999995</v>
      </c>
      <c r="I42" s="144">
        <v>19774.620000000003</v>
      </c>
      <c r="J42" s="144">
        <v>27601.660000000011</v>
      </c>
      <c r="K42" s="144">
        <v>3055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56177.630000000012</v>
      </c>
      <c r="U42" s="146"/>
    </row>
    <row r="43" spans="1:21" s="142" customFormat="1" ht="17.25" customHeight="1">
      <c r="A43" s="242"/>
      <c r="B43" s="168" t="s">
        <v>523</v>
      </c>
      <c r="C43" s="150" t="s">
        <v>48</v>
      </c>
      <c r="D43" s="153"/>
      <c r="E43" s="153"/>
      <c r="F43" s="153"/>
      <c r="G43" s="153"/>
      <c r="H43" s="144">
        <v>27876.11</v>
      </c>
      <c r="I43" s="144">
        <v>9734.5</v>
      </c>
      <c r="J43" s="144">
        <v>0</v>
      </c>
      <c r="K43" s="144">
        <v>0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37610.61</v>
      </c>
      <c r="U43" s="146"/>
    </row>
    <row r="44" spans="1:21" s="142" customFormat="1" ht="17.25" customHeight="1">
      <c r="A44" s="242"/>
      <c r="B44" s="241" t="s">
        <v>524</v>
      </c>
      <c r="C44" s="150" t="s">
        <v>50</v>
      </c>
      <c r="D44" s="153"/>
      <c r="E44" s="153"/>
      <c r="F44" s="153"/>
      <c r="G44" s="153"/>
      <c r="H44" s="144">
        <v>0</v>
      </c>
      <c r="I44" s="144">
        <v>0</v>
      </c>
      <c r="J44" s="144">
        <v>0</v>
      </c>
      <c r="K44" s="144">
        <v>0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42"/>
      <c r="B45" s="241"/>
      <c r="C45" s="150" t="s">
        <v>433</v>
      </c>
      <c r="D45" s="153"/>
      <c r="E45" s="153"/>
      <c r="F45" s="153"/>
      <c r="G45" s="153"/>
      <c r="H45" s="144">
        <v>0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42"/>
      <c r="B46" s="168" t="s">
        <v>525</v>
      </c>
      <c r="C46" s="150" t="s">
        <v>52</v>
      </c>
      <c r="D46" s="153"/>
      <c r="E46" s="153"/>
      <c r="F46" s="153"/>
      <c r="G46" s="153"/>
      <c r="H46" s="144">
        <v>545767.97999999963</v>
      </c>
      <c r="I46" s="144">
        <v>504349.70999999938</v>
      </c>
      <c r="J46" s="144">
        <v>542098.17000000062</v>
      </c>
      <c r="K46" s="144">
        <v>10001552.66000014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11593768.520000139</v>
      </c>
      <c r="U46" s="146"/>
    </row>
    <row r="47" spans="1:21" s="142" customFormat="1" ht="17.25" customHeight="1">
      <c r="A47" s="242"/>
      <c r="B47" s="168" t="s">
        <v>526</v>
      </c>
      <c r="C47" s="150" t="s">
        <v>53</v>
      </c>
      <c r="D47" s="153"/>
      <c r="E47" s="153"/>
      <c r="F47" s="153"/>
      <c r="G47" s="153"/>
      <c r="H47" s="144">
        <v>0</v>
      </c>
      <c r="I47" s="144">
        <v>0</v>
      </c>
      <c r="J47" s="144">
        <v>0</v>
      </c>
      <c r="K47" s="144">
        <v>0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42"/>
      <c r="B48" s="168" t="s">
        <v>527</v>
      </c>
      <c r="C48" s="153" t="s">
        <v>55</v>
      </c>
      <c r="D48" s="153"/>
      <c r="E48" s="153"/>
      <c r="F48" s="153"/>
      <c r="G48" s="153"/>
      <c r="H48" s="144">
        <v>183587.44</v>
      </c>
      <c r="I48" s="144">
        <v>176443.22000000003</v>
      </c>
      <c r="J48" s="144">
        <v>185670.31</v>
      </c>
      <c r="K48" s="144">
        <v>0</v>
      </c>
      <c r="L48" s="144"/>
      <c r="M48" s="144"/>
      <c r="N48" s="144"/>
      <c r="O48" s="144"/>
      <c r="P48" s="144"/>
      <c r="Q48" s="144"/>
      <c r="R48" s="144"/>
      <c r="S48" s="144"/>
      <c r="T48" s="145">
        <f t="shared" si="0"/>
        <v>545700.97</v>
      </c>
      <c r="U48" s="146"/>
    </row>
    <row r="49" spans="1:21" s="142" customFormat="1" ht="17.25" customHeight="1">
      <c r="A49" s="255" t="s">
        <v>528</v>
      </c>
      <c r="B49" s="244" t="s">
        <v>529</v>
      </c>
      <c r="C49" s="152" t="s">
        <v>56</v>
      </c>
      <c r="D49" s="164"/>
      <c r="E49" s="164"/>
      <c r="F49" s="164"/>
      <c r="G49" s="164"/>
      <c r="H49" s="144">
        <v>33681.770000000004</v>
      </c>
      <c r="I49" s="144">
        <v>150422.85000000003</v>
      </c>
      <c r="J49" s="144">
        <v>66923.169999999984</v>
      </c>
      <c r="K49" s="144">
        <v>3317484.2500000005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3568512.0400000005</v>
      </c>
      <c r="U49" s="146"/>
    </row>
    <row r="50" spans="1:21" s="142" customFormat="1" ht="17.25" customHeight="1">
      <c r="A50" s="255"/>
      <c r="B50" s="244"/>
      <c r="C50" s="150" t="s">
        <v>57</v>
      </c>
      <c r="D50" s="153"/>
      <c r="E50" s="153"/>
      <c r="F50" s="153"/>
      <c r="G50" s="153"/>
      <c r="H50" s="144">
        <v>0</v>
      </c>
      <c r="I50" s="144">
        <v>0</v>
      </c>
      <c r="J50" s="144">
        <v>0</v>
      </c>
      <c r="K50" s="144">
        <v>0</v>
      </c>
      <c r="L50" s="144"/>
      <c r="M50" s="144"/>
      <c r="N50" s="144"/>
      <c r="O50" s="144"/>
      <c r="P50" s="144"/>
      <c r="Q50" s="144"/>
      <c r="R50" s="144"/>
      <c r="S50" s="144"/>
      <c r="T50" s="145">
        <f t="shared" si="0"/>
        <v>0</v>
      </c>
      <c r="U50" s="146"/>
    </row>
    <row r="51" spans="1:21" s="142" customFormat="1" ht="17.25" customHeight="1">
      <c r="A51" s="255"/>
      <c r="B51" s="244"/>
      <c r="C51" s="153" t="s">
        <v>434</v>
      </c>
      <c r="D51" s="153"/>
      <c r="E51" s="153"/>
      <c r="F51" s="153"/>
      <c r="G51" s="153"/>
      <c r="H51" s="144">
        <v>0</v>
      </c>
      <c r="I51" s="144">
        <v>0</v>
      </c>
      <c r="J51" s="144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55"/>
      <c r="B52" s="241" t="s">
        <v>530</v>
      </c>
      <c r="C52" s="150" t="s">
        <v>59</v>
      </c>
      <c r="D52" s="153"/>
      <c r="E52" s="153"/>
      <c r="F52" s="153"/>
      <c r="G52" s="153"/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55"/>
      <c r="B53" s="241"/>
      <c r="C53" s="151" t="s">
        <v>60</v>
      </c>
      <c r="D53" s="153"/>
      <c r="E53" s="153"/>
      <c r="F53" s="153"/>
      <c r="G53" s="153"/>
      <c r="H53" s="144">
        <v>1037.74</v>
      </c>
      <c r="I53" s="144">
        <v>4000</v>
      </c>
      <c r="J53" s="144">
        <v>7304.72</v>
      </c>
      <c r="K53" s="144">
        <v>173990.75999999998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186333.21999999997</v>
      </c>
      <c r="U53" s="146"/>
    </row>
    <row r="54" spans="1:21" s="142" customFormat="1" ht="17.25" customHeight="1">
      <c r="A54" s="255"/>
      <c r="B54" s="241"/>
      <c r="C54" s="150" t="s">
        <v>435</v>
      </c>
      <c r="D54" s="153"/>
      <c r="E54" s="153"/>
      <c r="F54" s="153"/>
      <c r="G54" s="153"/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55"/>
      <c r="B55" s="170" t="s">
        <v>531</v>
      </c>
      <c r="C55" s="150" t="s">
        <v>62</v>
      </c>
      <c r="D55" s="153"/>
      <c r="E55" s="153"/>
      <c r="F55" s="153"/>
      <c r="G55" s="153"/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55"/>
      <c r="B56" s="170" t="s">
        <v>532</v>
      </c>
      <c r="C56" s="153" t="s">
        <v>63</v>
      </c>
      <c r="D56" s="153"/>
      <c r="E56" s="153"/>
      <c r="F56" s="153"/>
      <c r="G56" s="153"/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56" t="s">
        <v>533</v>
      </c>
      <c r="B57" s="168" t="s">
        <v>534</v>
      </c>
      <c r="C57" s="150" t="s">
        <v>66</v>
      </c>
      <c r="D57" s="153"/>
      <c r="E57" s="153"/>
      <c r="F57" s="153"/>
      <c r="G57" s="153"/>
      <c r="H57" s="144">
        <v>2460</v>
      </c>
      <c r="I57" s="144">
        <v>0</v>
      </c>
      <c r="J57" s="144">
        <v>1600</v>
      </c>
      <c r="K57" s="144">
        <v>0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4060</v>
      </c>
      <c r="U57" s="146"/>
    </row>
    <row r="58" spans="1:21" s="142" customFormat="1" ht="17.25" customHeight="1">
      <c r="A58" s="256"/>
      <c r="B58" s="170" t="s">
        <v>535</v>
      </c>
      <c r="C58" s="150" t="s">
        <v>67</v>
      </c>
      <c r="D58" s="153"/>
      <c r="E58" s="153"/>
      <c r="F58" s="153"/>
      <c r="G58" s="153"/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56"/>
      <c r="B59" s="244" t="s">
        <v>536</v>
      </c>
      <c r="C59" s="151" t="s">
        <v>68</v>
      </c>
      <c r="D59" s="153"/>
      <c r="E59" s="153"/>
      <c r="F59" s="153"/>
      <c r="G59" s="153"/>
      <c r="H59" s="144">
        <v>0</v>
      </c>
      <c r="I59" s="144">
        <v>0</v>
      </c>
      <c r="J59" s="144">
        <v>0</v>
      </c>
      <c r="K59" s="144">
        <v>0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56"/>
      <c r="B60" s="244"/>
      <c r="C60" s="150" t="s">
        <v>436</v>
      </c>
      <c r="D60" s="153"/>
      <c r="E60" s="153"/>
      <c r="F60" s="153"/>
      <c r="G60" s="153"/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56"/>
      <c r="B61" s="170" t="s">
        <v>537</v>
      </c>
      <c r="C61" s="150" t="s">
        <v>69</v>
      </c>
      <c r="D61" s="153"/>
      <c r="E61" s="153"/>
      <c r="F61" s="153"/>
      <c r="G61" s="153"/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56"/>
      <c r="B62" s="168" t="s">
        <v>538</v>
      </c>
      <c r="C62" s="150" t="s">
        <v>71</v>
      </c>
      <c r="D62" s="153"/>
      <c r="E62" s="153"/>
      <c r="F62" s="153"/>
      <c r="G62" s="153"/>
      <c r="H62" s="144">
        <v>0</v>
      </c>
      <c r="I62" s="144">
        <v>0</v>
      </c>
      <c r="J62" s="144">
        <v>0</v>
      </c>
      <c r="K62" s="144">
        <v>0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57" t="s">
        <v>539</v>
      </c>
      <c r="B63" s="169" t="s">
        <v>540</v>
      </c>
      <c r="C63" s="150" t="s">
        <v>74</v>
      </c>
      <c r="D63" s="153"/>
      <c r="E63" s="153"/>
      <c r="F63" s="153"/>
      <c r="G63" s="153"/>
      <c r="H63" s="144">
        <v>36381.199999999997</v>
      </c>
      <c r="I63" s="144">
        <v>52005.71</v>
      </c>
      <c r="J63" s="144">
        <v>4674.9199999999992</v>
      </c>
      <c r="K63" s="144">
        <v>685769.06999999983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778830.89999999979</v>
      </c>
      <c r="U63" s="146"/>
    </row>
    <row r="64" spans="1:21" s="142" customFormat="1" ht="17.25" customHeight="1">
      <c r="A64" s="257"/>
      <c r="B64" s="169" t="s">
        <v>541</v>
      </c>
      <c r="C64" s="150" t="s">
        <v>75</v>
      </c>
      <c r="D64" s="153"/>
      <c r="E64" s="153"/>
      <c r="F64" s="153"/>
      <c r="G64" s="153"/>
      <c r="H64" s="144">
        <v>32882.76</v>
      </c>
      <c r="I64" s="144">
        <v>-12583.85</v>
      </c>
      <c r="J64" s="144">
        <v>63118.700000000012</v>
      </c>
      <c r="K64" s="144">
        <v>63273.849999999904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146691.4599999999</v>
      </c>
      <c r="U64" s="146"/>
    </row>
    <row r="65" spans="1:21" s="142" customFormat="1" ht="17.25" customHeight="1">
      <c r="A65" s="257"/>
      <c r="B65" s="169" t="s">
        <v>542</v>
      </c>
      <c r="C65" s="150" t="s">
        <v>76</v>
      </c>
      <c r="D65" s="153"/>
      <c r="E65" s="153"/>
      <c r="F65" s="153"/>
      <c r="G65" s="153"/>
      <c r="H65" s="144">
        <v>205167.94</v>
      </c>
      <c r="I65" s="144">
        <v>128332.75999999998</v>
      </c>
      <c r="J65" s="144">
        <v>461953.43999999994</v>
      </c>
      <c r="K65" s="144">
        <v>4802220.3400000017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5597674.4800000014</v>
      </c>
      <c r="U65" s="146"/>
    </row>
    <row r="66" spans="1:21" s="142" customFormat="1" ht="17.25" customHeight="1">
      <c r="A66" s="257"/>
      <c r="B66" s="169" t="s">
        <v>543</v>
      </c>
      <c r="C66" s="153" t="s">
        <v>78</v>
      </c>
      <c r="D66" s="153"/>
      <c r="E66" s="153"/>
      <c r="F66" s="153"/>
      <c r="G66" s="153"/>
      <c r="H66" s="144">
        <v>0</v>
      </c>
      <c r="I66" s="144">
        <v>36106.199999999997</v>
      </c>
      <c r="J66" s="144">
        <v>30531</v>
      </c>
      <c r="K66" s="144">
        <v>767159.69000000029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833796.89000000025</v>
      </c>
      <c r="U66" s="146"/>
    </row>
    <row r="67" spans="1:21" s="142" customFormat="1" ht="17.25" customHeight="1">
      <c r="A67" s="257"/>
      <c r="B67" s="169" t="s">
        <v>544</v>
      </c>
      <c r="C67" s="153" t="s">
        <v>79</v>
      </c>
      <c r="D67" s="153"/>
      <c r="E67" s="153"/>
      <c r="F67" s="153"/>
      <c r="G67" s="153"/>
      <c r="H67" s="144">
        <v>182843.51</v>
      </c>
      <c r="I67" s="144">
        <v>-36580.29999999993</v>
      </c>
      <c r="J67" s="144">
        <v>329889.25</v>
      </c>
      <c r="K67" s="144">
        <v>0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476152.46000000008</v>
      </c>
      <c r="U67" s="146"/>
    </row>
    <row r="68" spans="1:21" s="142" customFormat="1" ht="17.25" customHeight="1">
      <c r="A68" s="257"/>
      <c r="B68" s="244" t="s">
        <v>545</v>
      </c>
      <c r="C68" s="150" t="s">
        <v>81</v>
      </c>
      <c r="D68" s="153"/>
      <c r="E68" s="153"/>
      <c r="F68" s="153"/>
      <c r="G68" s="153"/>
      <c r="H68" s="144">
        <v>0</v>
      </c>
      <c r="I68" s="144">
        <v>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57"/>
      <c r="B69" s="244"/>
      <c r="C69" s="150" t="s">
        <v>82</v>
      </c>
      <c r="D69" s="153"/>
      <c r="E69" s="153"/>
      <c r="F69" s="153"/>
      <c r="G69" s="153"/>
      <c r="H69" s="144">
        <v>0</v>
      </c>
      <c r="I69" s="144">
        <v>3175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3175</v>
      </c>
      <c r="U69" s="146"/>
    </row>
    <row r="70" spans="1:21" s="142" customFormat="1" ht="17.25" customHeight="1">
      <c r="A70" s="257"/>
      <c r="B70" s="170" t="s">
        <v>546</v>
      </c>
      <c r="C70" s="150" t="s">
        <v>84</v>
      </c>
      <c r="D70" s="153"/>
      <c r="E70" s="153"/>
      <c r="F70" s="153"/>
      <c r="G70" s="153"/>
      <c r="H70" s="144">
        <v>0</v>
      </c>
      <c r="I70" s="144">
        <v>228.29000000000002</v>
      </c>
      <c r="J70" s="144">
        <v>804.60999999999979</v>
      </c>
      <c r="K70" s="144">
        <v>6303.6500000000015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7336.5500000000011</v>
      </c>
      <c r="U70" s="146"/>
    </row>
    <row r="71" spans="1:21" s="142" customFormat="1" ht="17.25" customHeight="1">
      <c r="A71" s="257"/>
      <c r="B71" s="170" t="s">
        <v>547</v>
      </c>
      <c r="C71" s="153" t="s">
        <v>85</v>
      </c>
      <c r="D71" s="153"/>
      <c r="E71" s="153"/>
      <c r="F71" s="153"/>
      <c r="G71" s="153"/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57"/>
      <c r="B72" s="170" t="s">
        <v>548</v>
      </c>
      <c r="C72" s="150" t="s">
        <v>86</v>
      </c>
      <c r="D72" s="153"/>
      <c r="E72" s="153"/>
      <c r="F72" s="153"/>
      <c r="G72" s="153"/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57"/>
      <c r="B73" s="244" t="s">
        <v>549</v>
      </c>
      <c r="C73" s="150" t="s">
        <v>88</v>
      </c>
      <c r="D73" s="153"/>
      <c r="E73" s="153"/>
      <c r="F73" s="153"/>
      <c r="G73" s="153"/>
      <c r="H73" s="144">
        <v>0</v>
      </c>
      <c r="I73" s="144">
        <v>0</v>
      </c>
      <c r="J73" s="144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57"/>
      <c r="B74" s="244"/>
      <c r="C74" s="153" t="s">
        <v>89</v>
      </c>
      <c r="D74" s="153"/>
      <c r="E74" s="153"/>
      <c r="F74" s="153"/>
      <c r="G74" s="153"/>
      <c r="H74" s="144">
        <v>0</v>
      </c>
      <c r="I74" s="144">
        <v>0</v>
      </c>
      <c r="J74" s="144">
        <v>0</v>
      </c>
      <c r="K74" s="144">
        <v>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57"/>
      <c r="B75" s="170" t="s">
        <v>550</v>
      </c>
      <c r="C75" s="150" t="s">
        <v>91</v>
      </c>
      <c r="D75" s="153"/>
      <c r="E75" s="153"/>
      <c r="F75" s="153"/>
      <c r="G75" s="153"/>
      <c r="H75" s="144">
        <v>0</v>
      </c>
      <c r="I75" s="144">
        <v>0</v>
      </c>
      <c r="J75" s="144">
        <v>0</v>
      </c>
      <c r="K75" s="144">
        <v>115.09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115.09</v>
      </c>
      <c r="U75" s="146"/>
    </row>
    <row r="76" spans="1:21" s="142" customFormat="1" ht="17.25" customHeight="1">
      <c r="A76" s="245" t="s">
        <v>551</v>
      </c>
      <c r="B76" s="168" t="s">
        <v>552</v>
      </c>
      <c r="C76" s="150" t="s">
        <v>93</v>
      </c>
      <c r="D76" s="153"/>
      <c r="E76" s="153"/>
      <c r="F76" s="153"/>
      <c r="G76" s="153"/>
      <c r="H76" s="144">
        <v>0</v>
      </c>
      <c r="I76" s="144">
        <v>0</v>
      </c>
      <c r="J76" s="144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45"/>
      <c r="B77" s="241" t="s">
        <v>553</v>
      </c>
      <c r="C77" s="151" t="s">
        <v>95</v>
      </c>
      <c r="D77" s="153"/>
      <c r="E77" s="153"/>
      <c r="F77" s="153"/>
      <c r="G77" s="153"/>
      <c r="H77" s="144">
        <v>0</v>
      </c>
      <c r="I77" s="144">
        <v>0</v>
      </c>
      <c r="J77" s="144">
        <v>0</v>
      </c>
      <c r="K77" s="144">
        <v>0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0</v>
      </c>
      <c r="U77" s="146"/>
    </row>
    <row r="78" spans="1:21" s="142" customFormat="1" ht="17.25" customHeight="1">
      <c r="A78" s="245"/>
      <c r="B78" s="241"/>
      <c r="C78" s="153" t="s">
        <v>96</v>
      </c>
      <c r="D78" s="153"/>
      <c r="E78" s="153"/>
      <c r="F78" s="153"/>
      <c r="G78" s="153"/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45"/>
      <c r="B79" s="168" t="s">
        <v>554</v>
      </c>
      <c r="C79" s="153" t="s">
        <v>97</v>
      </c>
      <c r="D79" s="153"/>
      <c r="E79" s="153"/>
      <c r="F79" s="153"/>
      <c r="G79" s="153"/>
      <c r="H79" s="144">
        <v>0</v>
      </c>
      <c r="I79" s="144">
        <v>0</v>
      </c>
      <c r="J79" s="144">
        <v>0</v>
      </c>
      <c r="K79" s="144">
        <v>0</v>
      </c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0</v>
      </c>
      <c r="U79" s="146"/>
    </row>
    <row r="80" spans="1:21" s="142" customFormat="1" ht="17.25" customHeight="1">
      <c r="A80" s="246" t="s">
        <v>555</v>
      </c>
      <c r="B80" s="168" t="s">
        <v>556</v>
      </c>
      <c r="C80" s="150" t="s">
        <v>100</v>
      </c>
      <c r="D80" s="153"/>
      <c r="E80" s="153"/>
      <c r="F80" s="153"/>
      <c r="G80" s="153"/>
      <c r="H80" s="144">
        <v>5675.7000000000053</v>
      </c>
      <c r="I80" s="144">
        <v>2521.6600000000003</v>
      </c>
      <c r="J80" s="144">
        <v>63907.979999999989</v>
      </c>
      <c r="K80" s="144">
        <v>121629.70999999999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193735.05</v>
      </c>
      <c r="U80" s="146"/>
    </row>
    <row r="81" spans="1:28" s="142" customFormat="1" ht="17.25" customHeight="1">
      <c r="A81" s="246"/>
      <c r="B81" s="168" t="s">
        <v>557</v>
      </c>
      <c r="C81" s="150" t="s">
        <v>101</v>
      </c>
      <c r="D81" s="143"/>
      <c r="E81" s="143"/>
      <c r="F81" s="143"/>
      <c r="G81" s="143"/>
      <c r="H81" s="144">
        <v>139.55000000000001</v>
      </c>
      <c r="I81" s="144">
        <v>0</v>
      </c>
      <c r="J81" s="144">
        <v>170.91</v>
      </c>
      <c r="K81" s="144">
        <v>6504.5299999999988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6814.9899999999989</v>
      </c>
      <c r="U81" s="146"/>
    </row>
    <row r="82" spans="1:28" s="142" customFormat="1" ht="17.25" customHeight="1">
      <c r="A82" s="246"/>
      <c r="B82" s="241" t="s">
        <v>558</v>
      </c>
      <c r="C82" s="150" t="s">
        <v>103</v>
      </c>
      <c r="D82" s="143"/>
      <c r="E82" s="143"/>
      <c r="F82" s="143"/>
      <c r="G82" s="143"/>
      <c r="H82" s="144">
        <v>0</v>
      </c>
      <c r="I82" s="144">
        <v>0</v>
      </c>
      <c r="J82" s="144">
        <v>0</v>
      </c>
      <c r="K82" s="144">
        <v>0</v>
      </c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0</v>
      </c>
      <c r="U82" s="146"/>
    </row>
    <row r="83" spans="1:28" s="142" customFormat="1" ht="17.25" customHeight="1">
      <c r="A83" s="246"/>
      <c r="B83" s="241"/>
      <c r="C83" s="150" t="s">
        <v>104</v>
      </c>
      <c r="D83" s="153"/>
      <c r="E83" s="153"/>
      <c r="F83" s="153"/>
      <c r="G83" s="153"/>
      <c r="H83" s="144">
        <v>0</v>
      </c>
      <c r="I83" s="144">
        <v>7769.6699999999992</v>
      </c>
      <c r="J83" s="144">
        <v>7580.09</v>
      </c>
      <c r="K83" s="144">
        <v>31843.84</v>
      </c>
      <c r="L83" s="144">
        <v>0</v>
      </c>
      <c r="M83" s="144">
        <v>0</v>
      </c>
      <c r="N83" s="144">
        <v>0</v>
      </c>
      <c r="O83" s="144">
        <v>0</v>
      </c>
      <c r="P83" s="144">
        <v>0</v>
      </c>
      <c r="Q83" s="144">
        <v>0</v>
      </c>
      <c r="R83" s="144">
        <v>0</v>
      </c>
      <c r="S83" s="144">
        <v>0</v>
      </c>
      <c r="T83" s="145">
        <f t="shared" si="1"/>
        <v>47193.599999999999</v>
      </c>
      <c r="U83" s="146"/>
    </row>
    <row r="84" spans="1:28" s="142" customFormat="1" ht="17.25" customHeight="1">
      <c r="A84" s="246"/>
      <c r="B84" s="241"/>
      <c r="C84" s="150" t="s">
        <v>105</v>
      </c>
      <c r="D84" s="153"/>
      <c r="E84" s="153"/>
      <c r="F84" s="153"/>
      <c r="G84" s="153"/>
      <c r="H84" s="144">
        <v>0</v>
      </c>
      <c r="I84" s="144">
        <v>0</v>
      </c>
      <c r="J84" s="144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46"/>
      <c r="B85" s="168" t="s">
        <v>559</v>
      </c>
      <c r="C85" s="150" t="s">
        <v>107</v>
      </c>
      <c r="D85" s="153"/>
      <c r="E85" s="153"/>
      <c r="F85" s="153"/>
      <c r="G85" s="153"/>
      <c r="H85" s="144">
        <v>0</v>
      </c>
      <c r="I85" s="144">
        <v>0</v>
      </c>
      <c r="J85" s="144">
        <v>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0</v>
      </c>
      <c r="U85" s="146"/>
    </row>
    <row r="86" spans="1:28" s="142" customFormat="1" ht="17.25" customHeight="1">
      <c r="A86" s="243" t="s">
        <v>560</v>
      </c>
      <c r="B86" s="168" t="s">
        <v>561</v>
      </c>
      <c r="C86" s="152" t="s">
        <v>569</v>
      </c>
      <c r="D86" s="153"/>
      <c r="E86" s="153"/>
      <c r="F86" s="153"/>
      <c r="G86" s="153"/>
      <c r="H86" s="144">
        <v>0</v>
      </c>
      <c r="I86" s="144">
        <v>0</v>
      </c>
      <c r="J86" s="144">
        <v>0</v>
      </c>
      <c r="K86" s="144">
        <v>0</v>
      </c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43"/>
      <c r="B87" s="168" t="s">
        <v>562</v>
      </c>
      <c r="C87" s="150" t="s">
        <v>112</v>
      </c>
      <c r="D87" s="153"/>
      <c r="E87" s="153"/>
      <c r="F87" s="153"/>
      <c r="G87" s="153"/>
      <c r="H87" s="144">
        <v>0</v>
      </c>
      <c r="I87" s="144">
        <v>0</v>
      </c>
      <c r="J87" s="144">
        <v>0</v>
      </c>
      <c r="K87" s="144">
        <v>0</v>
      </c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0</v>
      </c>
      <c r="U87" s="146"/>
    </row>
    <row r="88" spans="1:28" s="142" customFormat="1" ht="17.25" customHeight="1">
      <c r="A88" s="243"/>
      <c r="B88" s="168" t="s">
        <v>563</v>
      </c>
      <c r="C88" s="150" t="s">
        <v>114</v>
      </c>
      <c r="D88" s="153"/>
      <c r="E88" s="153"/>
      <c r="F88" s="153"/>
      <c r="G88" s="153"/>
      <c r="H88" s="144">
        <v>0</v>
      </c>
      <c r="I88" s="144">
        <v>0</v>
      </c>
      <c r="J88" s="144">
        <v>0</v>
      </c>
      <c r="K88" s="144">
        <v>0</v>
      </c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0</v>
      </c>
      <c r="U88" s="146"/>
    </row>
    <row r="89" spans="1:28" s="142" customFormat="1" ht="17.25" customHeight="1">
      <c r="A89" s="243"/>
      <c r="B89" s="168" t="s">
        <v>564</v>
      </c>
      <c r="C89" s="143" t="s">
        <v>115</v>
      </c>
      <c r="D89" s="153"/>
      <c r="E89" s="153"/>
      <c r="F89" s="153"/>
      <c r="G89" s="153"/>
      <c r="H89" s="144">
        <v>0</v>
      </c>
      <c r="I89" s="144">
        <v>0</v>
      </c>
      <c r="J89" s="144">
        <v>0</v>
      </c>
      <c r="K89" s="144">
        <v>0</v>
      </c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0</v>
      </c>
      <c r="U89" s="146"/>
    </row>
    <row r="90" spans="1:28" s="142" customFormat="1" ht="17.25" customHeight="1">
      <c r="A90" s="258" t="s">
        <v>565</v>
      </c>
      <c r="B90" s="168" t="s">
        <v>566</v>
      </c>
      <c r="C90" s="143" t="s">
        <v>117</v>
      </c>
      <c r="D90" s="153"/>
      <c r="E90" s="153"/>
      <c r="F90" s="153"/>
      <c r="G90" s="153"/>
      <c r="H90" s="144">
        <v>0</v>
      </c>
      <c r="I90" s="144">
        <v>0</v>
      </c>
      <c r="J90" s="144">
        <v>0</v>
      </c>
      <c r="K90" s="144">
        <v>0</v>
      </c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58"/>
      <c r="B91" s="171" t="s">
        <v>567</v>
      </c>
      <c r="C91" s="154" t="s">
        <v>437</v>
      </c>
      <c r="D91" s="153"/>
      <c r="E91" s="153"/>
      <c r="F91" s="153"/>
      <c r="G91" s="153"/>
      <c r="H91" s="144">
        <v>0</v>
      </c>
      <c r="I91" s="144">
        <v>0</v>
      </c>
      <c r="J91" s="144">
        <v>0</v>
      </c>
      <c r="K91" s="144">
        <v>0</v>
      </c>
      <c r="L91" s="144"/>
      <c r="M91" s="144"/>
      <c r="N91" s="144"/>
      <c r="O91" s="144"/>
      <c r="P91" s="144"/>
      <c r="Q91" s="144"/>
      <c r="R91" s="144"/>
      <c r="S91" s="144"/>
      <c r="T91" s="145">
        <f t="shared" si="1"/>
        <v>0</v>
      </c>
      <c r="U91" s="146"/>
    </row>
    <row r="92" spans="1:28" s="142" customFormat="1" ht="17.25" customHeight="1">
      <c r="A92" s="258"/>
      <c r="B92" s="168" t="s">
        <v>568</v>
      </c>
      <c r="C92" s="150" t="s">
        <v>16</v>
      </c>
      <c r="D92" s="153"/>
      <c r="E92" s="153"/>
      <c r="F92" s="153"/>
      <c r="G92" s="153"/>
      <c r="H92" s="144">
        <v>27900.660000000003</v>
      </c>
      <c r="I92" s="144">
        <v>23113.47</v>
      </c>
      <c r="J92" s="144">
        <v>27900.67</v>
      </c>
      <c r="K92" s="144">
        <v>4.5400000000000009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78919.34</v>
      </c>
      <c r="U92" s="146"/>
    </row>
    <row r="93" spans="1:28" s="155" customFormat="1" ht="15" customHeight="1">
      <c r="A93" s="254" t="s">
        <v>493</v>
      </c>
      <c r="B93" s="254"/>
      <c r="C93" s="254"/>
      <c r="D93" s="163"/>
      <c r="E93" s="163"/>
      <c r="F93" s="163"/>
      <c r="G93" s="163"/>
      <c r="H93" s="145">
        <f t="shared" ref="H93:R93" si="2">SUM(H6:H92)</f>
        <v>2701346.6899999995</v>
      </c>
      <c r="I93" s="145">
        <f t="shared" si="2"/>
        <v>2376114.7199999997</v>
      </c>
      <c r="J93" s="145">
        <v>2680356.06</v>
      </c>
      <c r="K93" s="145">
        <v>31010685.990000147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>SUM(S6:S92)</f>
        <v>0</v>
      </c>
      <c r="T93" s="145">
        <f>SUM(T6:T92)</f>
        <v>38768503.46000015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9" t="s">
        <v>478</v>
      </c>
      <c r="B94" s="260"/>
      <c r="C94" s="261"/>
      <c r="D94" s="162"/>
      <c r="E94" s="162"/>
      <c r="F94" s="162"/>
      <c r="G94" s="162"/>
      <c r="H94" s="144">
        <v>1139343.4199999988</v>
      </c>
      <c r="I94" s="144">
        <v>971609.35499999928</v>
      </c>
      <c r="J94" s="144">
        <v>1155026.370000002</v>
      </c>
      <c r="K94" s="144">
        <v>6197907.2099999851</v>
      </c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ref="T94:T95" si="3">SUM(H94:S94)</f>
        <v>9463886.3549999855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9" t="s">
        <v>479</v>
      </c>
      <c r="B95" s="260"/>
      <c r="C95" s="261"/>
      <c r="D95" s="162"/>
      <c r="E95" s="162"/>
      <c r="F95" s="162"/>
      <c r="G95" s="162"/>
      <c r="H95" s="144">
        <v>1139343.4199999988</v>
      </c>
      <c r="I95" s="144">
        <v>971609.35499999928</v>
      </c>
      <c r="J95" s="144">
        <v>1155026.370000002</v>
      </c>
      <c r="K95" s="144"/>
      <c r="L95" s="144">
        <f t="shared" ref="L95:S95" si="4">L94</f>
        <v>0</v>
      </c>
      <c r="M95" s="144">
        <f t="shared" si="4"/>
        <v>0</v>
      </c>
      <c r="N95" s="144">
        <f t="shared" si="4"/>
        <v>0</v>
      </c>
      <c r="O95" s="144">
        <f t="shared" si="4"/>
        <v>0</v>
      </c>
      <c r="P95" s="144">
        <f t="shared" si="4"/>
        <v>0</v>
      </c>
      <c r="Q95" s="144">
        <f t="shared" si="4"/>
        <v>0</v>
      </c>
      <c r="R95" s="144">
        <f t="shared" si="4"/>
        <v>0</v>
      </c>
      <c r="S95" s="144">
        <f t="shared" si="4"/>
        <v>0</v>
      </c>
      <c r="T95" s="145">
        <f t="shared" si="3"/>
        <v>3265979.145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9" t="s">
        <v>480</v>
      </c>
      <c r="B96" s="260"/>
      <c r="C96" s="261"/>
      <c r="D96" s="162"/>
      <c r="E96" s="162"/>
      <c r="F96" s="162"/>
      <c r="G96" s="162"/>
      <c r="H96" s="144">
        <v>0</v>
      </c>
      <c r="I96" s="144">
        <v>75989.199999999968</v>
      </c>
      <c r="J96" s="144">
        <v>-75989.199999999953</v>
      </c>
      <c r="K96" s="144">
        <v>18037326.310000066</v>
      </c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>SUM(H96:S96)</f>
        <v>18037326.310000066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9" t="s">
        <v>481</v>
      </c>
      <c r="B97" s="260"/>
      <c r="C97" s="261"/>
      <c r="D97" s="162"/>
      <c r="E97" s="162"/>
      <c r="F97" s="162"/>
      <c r="G97" s="162"/>
      <c r="H97" s="144"/>
      <c r="I97" s="144"/>
      <c r="J97" s="144"/>
      <c r="K97" s="144">
        <v>0</v>
      </c>
      <c r="L97" s="144"/>
      <c r="M97" s="144"/>
      <c r="N97" s="144"/>
      <c r="O97" s="144"/>
      <c r="P97" s="144"/>
      <c r="Q97" s="144"/>
      <c r="R97" s="144"/>
      <c r="S97" s="144"/>
      <c r="T97" s="145"/>
      <c r="U97" s="157"/>
    </row>
    <row r="98" spans="1:21" ht="15" customHeight="1">
      <c r="A98" s="259" t="s">
        <v>239</v>
      </c>
      <c r="B98" s="260"/>
      <c r="C98" s="261"/>
      <c r="D98" s="162"/>
      <c r="E98" s="162"/>
      <c r="F98" s="162"/>
      <c r="G98" s="162"/>
      <c r="H98" s="144">
        <v>422659.84999999974</v>
      </c>
      <c r="I98" s="144">
        <v>356906.80999999971</v>
      </c>
      <c r="J98" s="144">
        <v>446292.51999999973</v>
      </c>
      <c r="K98" s="144">
        <v>6775452.469999996</v>
      </c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>SUM(H98:S98)</f>
        <v>8001311.6499999948</v>
      </c>
      <c r="U98" s="157"/>
    </row>
    <row r="99" spans="1:21">
      <c r="A99" s="155"/>
      <c r="B99" s="155"/>
      <c r="C99" s="159" t="s">
        <v>482</v>
      </c>
      <c r="D99" s="159"/>
      <c r="E99" s="159"/>
      <c r="F99" s="159"/>
      <c r="G99" s="159"/>
      <c r="H99" s="160">
        <f>H93-H94-H95-H96-H98</f>
        <v>2.2118911147117615E-9</v>
      </c>
      <c r="I99" s="160">
        <f t="shared" ref="I99:S99" si="5">I93-I94-I95-I96-I98</f>
        <v>1.5133991837501526E-9</v>
      </c>
      <c r="J99" s="160">
        <f t="shared" si="5"/>
        <v>-3.6670826375484467E-9</v>
      </c>
      <c r="K99" s="160">
        <f t="shared" si="5"/>
        <v>9.9651515483856201E-8</v>
      </c>
      <c r="L99" s="160">
        <f t="shared" si="5"/>
        <v>0</v>
      </c>
      <c r="M99" s="160">
        <f t="shared" si="5"/>
        <v>0</v>
      </c>
      <c r="N99" s="160">
        <f t="shared" si="5"/>
        <v>0</v>
      </c>
      <c r="O99" s="160">
        <f t="shared" si="5"/>
        <v>0</v>
      </c>
      <c r="P99" s="160">
        <f t="shared" si="5"/>
        <v>0</v>
      </c>
      <c r="Q99" s="160">
        <f t="shared" si="5"/>
        <v>0</v>
      </c>
      <c r="R99" s="160">
        <f t="shared" si="5"/>
        <v>0</v>
      </c>
      <c r="S99" s="160">
        <f t="shared" si="5"/>
        <v>0</v>
      </c>
      <c r="T99" s="160">
        <f>T93-SUM(H93:S93)</f>
        <v>0</v>
      </c>
    </row>
    <row r="100" spans="1:21">
      <c r="A100" s="155"/>
      <c r="B100" s="155"/>
      <c r="C100" s="159"/>
      <c r="D100" s="159"/>
      <c r="E100" s="159"/>
      <c r="F100" s="159"/>
      <c r="G100" s="159"/>
    </row>
    <row r="101" spans="1:21">
      <c r="A101" s="155" t="s">
        <v>496</v>
      </c>
      <c r="C101" s="161"/>
      <c r="D101" s="161"/>
      <c r="E101" s="161"/>
      <c r="F101" s="161"/>
      <c r="G101" s="161"/>
    </row>
    <row r="102" spans="1:21">
      <c r="A102" s="155" t="s">
        <v>497</v>
      </c>
      <c r="C102" s="161"/>
      <c r="D102" s="161"/>
      <c r="E102" s="161"/>
      <c r="F102" s="161"/>
      <c r="G102" s="161"/>
    </row>
    <row r="103" spans="1:21">
      <c r="A103" s="155" t="s">
        <v>498</v>
      </c>
      <c r="C103" s="161"/>
      <c r="D103" s="161"/>
      <c r="E103" s="161"/>
      <c r="F103" s="161"/>
      <c r="G103" s="161"/>
    </row>
    <row r="104" spans="1:21">
      <c r="A104" s="155" t="s">
        <v>499</v>
      </c>
      <c r="C104" s="161"/>
      <c r="D104" s="161"/>
      <c r="E104" s="161"/>
      <c r="F104" s="161"/>
      <c r="G104" s="161"/>
    </row>
    <row r="105" spans="1:21">
      <c r="A105" s="155" t="s">
        <v>500</v>
      </c>
      <c r="C105" s="161"/>
      <c r="D105" s="161"/>
      <c r="E105" s="161"/>
      <c r="F105" s="161"/>
      <c r="G105" s="161"/>
    </row>
    <row r="106" spans="1:21">
      <c r="C106" s="161"/>
      <c r="D106" s="161"/>
      <c r="E106" s="161"/>
      <c r="F106" s="161"/>
      <c r="G106" s="161"/>
    </row>
  </sheetData>
  <autoFilter ref="A5:AB97"/>
  <mergeCells count="40">
    <mergeCell ref="A1:N1"/>
    <mergeCell ref="A4:A5"/>
    <mergeCell ref="B4:B5"/>
    <mergeCell ref="C4:C5"/>
    <mergeCell ref="H4:S4"/>
    <mergeCell ref="A76:A79"/>
    <mergeCell ref="T4:T5"/>
    <mergeCell ref="U4:U5"/>
    <mergeCell ref="A6:A27"/>
    <mergeCell ref="B6:B7"/>
    <mergeCell ref="F4:G4"/>
    <mergeCell ref="B10:B18"/>
    <mergeCell ref="B22:B26"/>
    <mergeCell ref="A28:A40"/>
    <mergeCell ref="B34:B35"/>
    <mergeCell ref="B38:B39"/>
    <mergeCell ref="A41:A48"/>
    <mergeCell ref="B44:B45"/>
    <mergeCell ref="B77:B78"/>
    <mergeCell ref="A96:C96"/>
    <mergeCell ref="A97:C97"/>
    <mergeCell ref="A98:C98"/>
    <mergeCell ref="D4:E4"/>
    <mergeCell ref="A93:C93"/>
    <mergeCell ref="A94:C94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B73:B74"/>
    <mergeCell ref="A80:A85"/>
    <mergeCell ref="B82:B84"/>
    <mergeCell ref="A86:A89"/>
    <mergeCell ref="A90:A92"/>
    <mergeCell ref="A95:C95"/>
  </mergeCells>
  <phoneticPr fontId="11" type="noConversion"/>
  <conditionalFormatting sqref="U34:XFD34 D34:G34">
    <cfRule type="cellIs" dxfId="24" priority="3" stopIfTrue="1" operator="equal">
      <formula>"no"</formula>
    </cfRule>
  </conditionalFormatting>
  <conditionalFormatting sqref="A34:B34">
    <cfRule type="cellIs" dxfId="23" priority="2" stopIfTrue="1" operator="equal">
      <formula>"no"</formula>
    </cfRule>
  </conditionalFormatting>
  <conditionalFormatting sqref="C34">
    <cfRule type="cellIs" dxfId="22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01"/>
  <sheetViews>
    <sheetView workbookViewId="0">
      <pane xSplit="3" ySplit="5" topLeftCell="K84" activePane="bottomRight" state="frozen"/>
      <selection pane="topRight" activeCell="D1" sqref="D1"/>
      <selection pane="bottomLeft" activeCell="A6" sqref="A6"/>
      <selection pane="bottomRight" activeCell="K100" sqref="K100"/>
    </sheetView>
  </sheetViews>
  <sheetFormatPr defaultColWidth="9" defaultRowHeight="14.25" outlineLevelCol="1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10" width="11.375" style="158" hidden="1" customWidth="1" outlineLevel="1"/>
    <col min="11" max="11" width="16.125" style="158" bestFit="1" customWidth="1" collapsed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62" t="s">
        <v>467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131"/>
      <c r="P1" s="131" t="s">
        <v>468</v>
      </c>
    </row>
    <row r="2" spans="1:21" s="137" customFormat="1" ht="18" customHeight="1">
      <c r="A2" s="133" t="str">
        <f>'2020实际制造费用'!A2</f>
        <v>编制单位：九江天赐高新材料有限公司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"编制期间："&amp;YEAR(封面!$G$13)&amp;"年"&amp;MONTH(封面!$G$13)&amp;"月"</f>
        <v>编制期间：2020年4月</v>
      </c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1" s="140" customFormat="1" ht="14.25" customHeight="1">
      <c r="A4" s="251" t="s">
        <v>469</v>
      </c>
      <c r="B4" s="251" t="s">
        <v>470</v>
      </c>
      <c r="C4" s="252" t="s">
        <v>471</v>
      </c>
      <c r="D4" s="218" t="s">
        <v>501</v>
      </c>
      <c r="E4" s="219"/>
      <c r="F4" s="220" t="s">
        <v>505</v>
      </c>
      <c r="G4" s="220"/>
      <c r="H4" s="247" t="s">
        <v>472</v>
      </c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 t="s">
        <v>473</v>
      </c>
      <c r="U4" s="248" t="s">
        <v>474</v>
      </c>
    </row>
    <row r="5" spans="1:21" s="142" customFormat="1">
      <c r="A5" s="251"/>
      <c r="B5" s="251"/>
      <c r="C5" s="252"/>
      <c r="D5" s="80" t="s">
        <v>506</v>
      </c>
      <c r="E5" s="80" t="s">
        <v>507</v>
      </c>
      <c r="F5" s="80" t="s">
        <v>506</v>
      </c>
      <c r="G5" s="80" t="s">
        <v>507</v>
      </c>
      <c r="H5" s="141" t="s">
        <v>475</v>
      </c>
      <c r="I5" s="141" t="s">
        <v>476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7"/>
      <c r="U5" s="249"/>
    </row>
    <row r="6" spans="1:21" s="142" customFormat="1" ht="17.25" customHeight="1">
      <c r="A6" s="250" t="s">
        <v>490</v>
      </c>
      <c r="B6" s="241" t="s">
        <v>491</v>
      </c>
      <c r="C6" s="147" t="s">
        <v>428</v>
      </c>
      <c r="D6" s="143"/>
      <c r="E6" s="143"/>
      <c r="F6" s="143"/>
      <c r="G6" s="143"/>
      <c r="H6" s="144">
        <v>2194264.63</v>
      </c>
      <c r="I6" s="144">
        <v>2138037.9000000004</v>
      </c>
      <c r="J6" s="144">
        <v>1919473.9100000001</v>
      </c>
      <c r="K6" s="144">
        <v>946223.39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7197999.8300000001</v>
      </c>
      <c r="U6" s="146"/>
    </row>
    <row r="7" spans="1:21" s="142" customFormat="1" ht="17.25" customHeight="1">
      <c r="A7" s="250"/>
      <c r="B7" s="241"/>
      <c r="C7" s="143" t="s">
        <v>429</v>
      </c>
      <c r="D7" s="143"/>
      <c r="E7" s="143"/>
      <c r="F7" s="143"/>
      <c r="G7" s="143"/>
      <c r="H7" s="144">
        <v>207184.14999999994</v>
      </c>
      <c r="I7" s="144">
        <v>503493</v>
      </c>
      <c r="J7" s="144">
        <v>376315</v>
      </c>
      <c r="K7" s="144">
        <v>81351.090000000011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1168343.24</v>
      </c>
      <c r="U7" s="146"/>
    </row>
    <row r="8" spans="1:21" s="142" customFormat="1" ht="17.25" customHeight="1">
      <c r="A8" s="250"/>
      <c r="B8" s="168" t="s">
        <v>151</v>
      </c>
      <c r="C8" s="147" t="s">
        <v>5</v>
      </c>
      <c r="D8" s="143"/>
      <c r="E8" s="143"/>
      <c r="F8" s="143"/>
      <c r="G8" s="143"/>
      <c r="H8" s="144">
        <v>28364.29</v>
      </c>
      <c r="I8" s="144">
        <v>55864.29</v>
      </c>
      <c r="J8" s="144">
        <v>14590.869999999999</v>
      </c>
      <c r="K8" s="144">
        <v>118436.66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217256.11</v>
      </c>
      <c r="U8" s="146"/>
    </row>
    <row r="9" spans="1:21" s="142" customFormat="1" ht="17.25" customHeight="1">
      <c r="A9" s="250"/>
      <c r="B9" s="168" t="s">
        <v>508</v>
      </c>
      <c r="C9" s="143" t="s">
        <v>7</v>
      </c>
      <c r="D9" s="143"/>
      <c r="E9" s="143"/>
      <c r="F9" s="143"/>
      <c r="G9" s="143"/>
      <c r="H9" s="144">
        <v>3500</v>
      </c>
      <c r="I9" s="144">
        <v>2500</v>
      </c>
      <c r="J9" s="144">
        <v>3300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9300</v>
      </c>
      <c r="U9" s="146"/>
    </row>
    <row r="10" spans="1:21" s="142" customFormat="1" ht="17.25" customHeight="1">
      <c r="A10" s="250"/>
      <c r="B10" s="241" t="s">
        <v>152</v>
      </c>
      <c r="C10" s="143" t="s">
        <v>8</v>
      </c>
      <c r="D10" s="143"/>
      <c r="E10" s="143"/>
      <c r="F10" s="143"/>
      <c r="G10" s="143"/>
      <c r="H10" s="144">
        <v>21207.09</v>
      </c>
      <c r="I10" s="144">
        <v>-63059</v>
      </c>
      <c r="J10" s="144">
        <v>119907.31</v>
      </c>
      <c r="K10" s="144">
        <v>123155.47000000002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201210.87</v>
      </c>
      <c r="U10" s="146"/>
    </row>
    <row r="11" spans="1:21" s="142" customFormat="1" ht="17.25" customHeight="1">
      <c r="A11" s="250"/>
      <c r="B11" s="241"/>
      <c r="C11" s="143" t="s">
        <v>9</v>
      </c>
      <c r="D11" s="143"/>
      <c r="E11" s="143"/>
      <c r="F11" s="143"/>
      <c r="G11" s="143"/>
      <c r="H11" s="144">
        <v>33900.210000000006</v>
      </c>
      <c r="I11" s="144">
        <v>84949.56</v>
      </c>
      <c r="J11" s="144">
        <v>69762.200000000012</v>
      </c>
      <c r="K11" s="144">
        <v>268221.68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456833.65</v>
      </c>
      <c r="U11" s="146"/>
    </row>
    <row r="12" spans="1:21" s="142" customFormat="1" ht="17.25" customHeight="1">
      <c r="A12" s="250"/>
      <c r="B12" s="241"/>
      <c r="C12" s="147" t="s">
        <v>10</v>
      </c>
      <c r="D12" s="143"/>
      <c r="E12" s="143"/>
      <c r="F12" s="143"/>
      <c r="G12" s="143"/>
      <c r="H12" s="144">
        <v>0</v>
      </c>
      <c r="I12" s="144">
        <v>0</v>
      </c>
      <c r="J12" s="144">
        <v>58390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58390</v>
      </c>
      <c r="U12" s="146"/>
    </row>
    <row r="13" spans="1:21" s="142" customFormat="1" ht="17.25" customHeight="1">
      <c r="A13" s="250"/>
      <c r="B13" s="241"/>
      <c r="C13" s="143" t="s">
        <v>11</v>
      </c>
      <c r="D13" s="143"/>
      <c r="E13" s="143"/>
      <c r="F13" s="143"/>
      <c r="G13" s="143"/>
      <c r="H13" s="144">
        <v>0</v>
      </c>
      <c r="I13" s="144">
        <v>0</v>
      </c>
      <c r="J13" s="144">
        <v>-4.0856207306205761E-14</v>
      </c>
      <c r="K13" s="144">
        <v>11340.96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11340.96</v>
      </c>
      <c r="U13" s="146"/>
    </row>
    <row r="14" spans="1:21" s="142" customFormat="1" ht="17.25" customHeight="1">
      <c r="A14" s="250"/>
      <c r="B14" s="241"/>
      <c r="C14" s="143" t="s">
        <v>12</v>
      </c>
      <c r="D14" s="143"/>
      <c r="E14" s="143"/>
      <c r="F14" s="143"/>
      <c r="G14" s="143"/>
      <c r="H14" s="144">
        <v>1800</v>
      </c>
      <c r="I14" s="144">
        <v>1400</v>
      </c>
      <c r="J14" s="144">
        <v>999.99999999999989</v>
      </c>
      <c r="K14" s="144">
        <v>5350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9550</v>
      </c>
      <c r="U14" s="146"/>
    </row>
    <row r="15" spans="1:21" s="142" customFormat="1" ht="17.25" customHeight="1">
      <c r="A15" s="250"/>
      <c r="B15" s="241"/>
      <c r="C15" s="143" t="s">
        <v>13</v>
      </c>
      <c r="D15" s="143"/>
      <c r="E15" s="143"/>
      <c r="F15" s="143"/>
      <c r="G15" s="143"/>
      <c r="H15" s="144">
        <v>0</v>
      </c>
      <c r="I15" s="144">
        <v>0</v>
      </c>
      <c r="J15" s="144">
        <v>-1.7053025658242404E-13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-1.7053025658242404E-13</v>
      </c>
      <c r="U15" s="146"/>
    </row>
    <row r="16" spans="1:21" s="142" customFormat="1" ht="17.25" customHeight="1">
      <c r="A16" s="250"/>
      <c r="B16" s="241"/>
      <c r="C16" s="143" t="s">
        <v>14</v>
      </c>
      <c r="D16" s="143"/>
      <c r="E16" s="143"/>
      <c r="F16" s="143"/>
      <c r="G16" s="143"/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50"/>
      <c r="B17" s="241"/>
      <c r="C17" s="143" t="s">
        <v>15</v>
      </c>
      <c r="D17" s="143"/>
      <c r="E17" s="143"/>
      <c r="F17" s="143"/>
      <c r="G17" s="143"/>
      <c r="H17" s="144">
        <v>0</v>
      </c>
      <c r="I17" s="144">
        <v>0</v>
      </c>
      <c r="J17" s="144">
        <v>-2.8421709430404007E-14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-2.8421709430404007E-14</v>
      </c>
      <c r="U17" s="146"/>
    </row>
    <row r="18" spans="1:21" s="142" customFormat="1" ht="17.25" customHeight="1">
      <c r="A18" s="250"/>
      <c r="B18" s="241"/>
      <c r="C18" s="143" t="s">
        <v>430</v>
      </c>
      <c r="D18" s="143"/>
      <c r="E18" s="143"/>
      <c r="F18" s="143"/>
      <c r="G18" s="143"/>
      <c r="H18" s="144">
        <v>166964.4</v>
      </c>
      <c r="I18" s="144">
        <v>-62807.559999999983</v>
      </c>
      <c r="J18" s="144">
        <v>205038.16999999998</v>
      </c>
      <c r="K18" s="144">
        <v>166428.04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475623.05000000005</v>
      </c>
      <c r="U18" s="146"/>
    </row>
    <row r="19" spans="1:21" s="142" customFormat="1" ht="17.25" customHeight="1">
      <c r="A19" s="250"/>
      <c r="B19" s="168" t="s">
        <v>509</v>
      </c>
      <c r="C19" s="143" t="s">
        <v>17</v>
      </c>
      <c r="D19" s="143"/>
      <c r="E19" s="143"/>
      <c r="F19" s="143"/>
      <c r="G19" s="143"/>
      <c r="H19" s="144">
        <v>88113</v>
      </c>
      <c r="I19" s="144">
        <v>96511</v>
      </c>
      <c r="J19" s="144">
        <v>115379</v>
      </c>
      <c r="K19" s="144">
        <v>44430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344433</v>
      </c>
      <c r="U19" s="146"/>
    </row>
    <row r="20" spans="1:21" s="142" customFormat="1" ht="17.25" customHeight="1">
      <c r="A20" s="250"/>
      <c r="B20" s="168" t="s">
        <v>510</v>
      </c>
      <c r="C20" s="143" t="s">
        <v>19</v>
      </c>
      <c r="D20" s="143"/>
      <c r="E20" s="143"/>
      <c r="F20" s="143"/>
      <c r="G20" s="143"/>
      <c r="H20" s="144">
        <v>0</v>
      </c>
      <c r="I20" s="144">
        <v>0</v>
      </c>
      <c r="J20" s="144">
        <v>-8.5265128291212022E-14</v>
      </c>
      <c r="K20" s="144">
        <v>160247.66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160247.66</v>
      </c>
      <c r="U20" s="146"/>
    </row>
    <row r="21" spans="1:21" s="142" customFormat="1" ht="17.25" customHeight="1">
      <c r="A21" s="250"/>
      <c r="B21" s="168" t="s">
        <v>154</v>
      </c>
      <c r="C21" s="143" t="s">
        <v>20</v>
      </c>
      <c r="D21" s="143"/>
      <c r="E21" s="143"/>
      <c r="F21" s="143"/>
      <c r="G21" s="143"/>
      <c r="H21" s="144">
        <v>25060.42</v>
      </c>
      <c r="I21" s="144">
        <v>1205.0900000000001</v>
      </c>
      <c r="J21" s="144">
        <v>10696.74</v>
      </c>
      <c r="K21" s="144">
        <v>4183.6100000000006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41145.86</v>
      </c>
      <c r="U21" s="146"/>
    </row>
    <row r="22" spans="1:21" s="142" customFormat="1" ht="17.25" customHeight="1">
      <c r="A22" s="250"/>
      <c r="B22" s="241" t="s">
        <v>21</v>
      </c>
      <c r="C22" s="143" t="s">
        <v>22</v>
      </c>
      <c r="D22" s="143"/>
      <c r="E22" s="143"/>
      <c r="F22" s="143"/>
      <c r="G22" s="143"/>
      <c r="H22" s="144">
        <v>155390.48000000007</v>
      </c>
      <c r="I22" s="144">
        <v>154646.66000000003</v>
      </c>
      <c r="J22" s="144">
        <v>-118151.97000000003</v>
      </c>
      <c r="K22" s="144">
        <v>41652.310000000012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233537.4800000001</v>
      </c>
      <c r="U22" s="146"/>
    </row>
    <row r="23" spans="1:21" s="142" customFormat="1" ht="17.25" customHeight="1">
      <c r="A23" s="250"/>
      <c r="B23" s="241"/>
      <c r="C23" s="143" t="s">
        <v>23</v>
      </c>
      <c r="D23" s="143"/>
      <c r="E23" s="143"/>
      <c r="F23" s="143"/>
      <c r="G23" s="143"/>
      <c r="H23" s="144">
        <v>2773.5099999999998</v>
      </c>
      <c r="I23" s="144">
        <v>2746.4300000000003</v>
      </c>
      <c r="J23" s="144">
        <v>-1839.9099999999994</v>
      </c>
      <c r="K23" s="144">
        <v>-1302.22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2377.8100000000013</v>
      </c>
      <c r="U23" s="146"/>
    </row>
    <row r="24" spans="1:21" s="142" customFormat="1" ht="17.25" customHeight="1">
      <c r="A24" s="250"/>
      <c r="B24" s="241"/>
      <c r="C24" s="143" t="s">
        <v>24</v>
      </c>
      <c r="D24" s="143"/>
      <c r="E24" s="143"/>
      <c r="F24" s="143"/>
      <c r="G24" s="143"/>
      <c r="H24" s="144">
        <v>4160.0099999999993</v>
      </c>
      <c r="I24" s="144">
        <v>4129.4699999999993</v>
      </c>
      <c r="J24" s="144">
        <v>-3533.91</v>
      </c>
      <c r="K24" s="144">
        <v>1629.2500000000005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6384.82</v>
      </c>
      <c r="U24" s="146"/>
    </row>
    <row r="25" spans="1:21" s="142" customFormat="1" ht="17.25" customHeight="1">
      <c r="A25" s="250"/>
      <c r="B25" s="241"/>
      <c r="C25" s="143" t="s">
        <v>25</v>
      </c>
      <c r="D25" s="143"/>
      <c r="E25" s="143"/>
      <c r="F25" s="143"/>
      <c r="G25" s="143"/>
      <c r="H25" s="144">
        <v>98520.849999999977</v>
      </c>
      <c r="I25" s="144">
        <v>98142.459999999977</v>
      </c>
      <c r="J25" s="144">
        <v>54987.7</v>
      </c>
      <c r="K25" s="144">
        <v>3335.3099999999986</v>
      </c>
      <c r="L25" s="144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4">
        <v>0</v>
      </c>
      <c r="T25" s="145">
        <f t="shared" si="0"/>
        <v>254986.31999999995</v>
      </c>
      <c r="U25" s="146"/>
    </row>
    <row r="26" spans="1:21" s="142" customFormat="1" ht="17.25" customHeight="1">
      <c r="A26" s="250"/>
      <c r="B26" s="241"/>
      <c r="C26" s="143" t="s">
        <v>26</v>
      </c>
      <c r="D26" s="143"/>
      <c r="E26" s="143"/>
      <c r="F26" s="143"/>
      <c r="G26" s="143"/>
      <c r="H26" s="144">
        <v>12751.640000000007</v>
      </c>
      <c r="I26" s="144">
        <v>12704.110000000004</v>
      </c>
      <c r="J26" s="144">
        <v>13452.91</v>
      </c>
      <c r="K26" s="144">
        <v>166.79999999999993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39075.460000000014</v>
      </c>
      <c r="U26" s="146"/>
    </row>
    <row r="27" spans="1:21" s="142" customFormat="1" ht="17.25" customHeight="1">
      <c r="A27" s="250"/>
      <c r="B27" s="168" t="s">
        <v>492</v>
      </c>
      <c r="C27" s="143" t="s">
        <v>28</v>
      </c>
      <c r="D27" s="143"/>
      <c r="E27" s="143"/>
      <c r="F27" s="143"/>
      <c r="G27" s="143"/>
      <c r="H27" s="144">
        <v>104418.94000000002</v>
      </c>
      <c r="I27" s="144">
        <v>0</v>
      </c>
      <c r="J27" s="144">
        <v>0</v>
      </c>
      <c r="K27" s="144">
        <v>22469.08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126888.02000000002</v>
      </c>
      <c r="U27" s="146"/>
    </row>
    <row r="28" spans="1:21" s="142" customFormat="1" ht="17.25" customHeight="1">
      <c r="A28" s="253" t="s">
        <v>511</v>
      </c>
      <c r="B28" s="241" t="s">
        <v>512</v>
      </c>
      <c r="C28" s="143" t="s">
        <v>30</v>
      </c>
      <c r="D28" s="143"/>
      <c r="E28" s="143"/>
      <c r="F28" s="143"/>
      <c r="G28" s="143"/>
      <c r="H28" s="144">
        <v>252.84</v>
      </c>
      <c r="I28" s="144">
        <v>0</v>
      </c>
      <c r="J28" s="144">
        <v>1835.75</v>
      </c>
      <c r="K28" s="144">
        <v>403.1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2491.69</v>
      </c>
      <c r="U28" s="146"/>
    </row>
    <row r="29" spans="1:21" s="142" customFormat="1" ht="17.25" customHeight="1">
      <c r="A29" s="253"/>
      <c r="B29" s="241"/>
      <c r="C29" s="143" t="s">
        <v>31</v>
      </c>
      <c r="D29" s="143"/>
      <c r="E29" s="143"/>
      <c r="F29" s="143"/>
      <c r="G29" s="143"/>
      <c r="H29" s="144">
        <v>165.5</v>
      </c>
      <c r="I29" s="144">
        <v>0</v>
      </c>
      <c r="J29" s="144">
        <v>9599.4600000000009</v>
      </c>
      <c r="K29" s="144">
        <v>20041.38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29806.340000000004</v>
      </c>
      <c r="U29" s="146"/>
    </row>
    <row r="30" spans="1:21" s="142" customFormat="1" ht="17.25" customHeight="1">
      <c r="A30" s="253"/>
      <c r="B30" s="168" t="s">
        <v>513</v>
      </c>
      <c r="C30" s="143" t="s">
        <v>33</v>
      </c>
      <c r="D30" s="143"/>
      <c r="E30" s="143"/>
      <c r="F30" s="143"/>
      <c r="G30" s="143"/>
      <c r="H30" s="144">
        <v>400</v>
      </c>
      <c r="I30" s="144">
        <v>0</v>
      </c>
      <c r="J30" s="144">
        <v>0</v>
      </c>
      <c r="K30" s="144">
        <v>1850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2250</v>
      </c>
      <c r="U30" s="146"/>
    </row>
    <row r="31" spans="1:21" s="142" customFormat="1" ht="17.25" customHeight="1">
      <c r="A31" s="253"/>
      <c r="B31" s="241" t="s">
        <v>514</v>
      </c>
      <c r="C31" s="143" t="s">
        <v>34</v>
      </c>
      <c r="D31" s="143"/>
      <c r="E31" s="143"/>
      <c r="F31" s="143"/>
      <c r="G31" s="143"/>
      <c r="H31" s="144">
        <v>0</v>
      </c>
      <c r="I31" s="144">
        <v>7010.91</v>
      </c>
      <c r="J31" s="144">
        <v>3372.19</v>
      </c>
      <c r="K31" s="144">
        <v>16800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27183.1</v>
      </c>
      <c r="U31" s="146"/>
    </row>
    <row r="32" spans="1:21" s="142" customFormat="1" ht="17.25" customHeight="1">
      <c r="A32" s="253"/>
      <c r="B32" s="241"/>
      <c r="C32" s="143" t="s">
        <v>35</v>
      </c>
      <c r="D32" s="143"/>
      <c r="E32" s="143"/>
      <c r="F32" s="143"/>
      <c r="G32" s="143"/>
      <c r="H32" s="144">
        <v>10285.4</v>
      </c>
      <c r="I32" s="144">
        <v>12452.79</v>
      </c>
      <c r="J32" s="144">
        <v>13616.22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36354.410000000003</v>
      </c>
      <c r="U32" s="146"/>
    </row>
    <row r="33" spans="1:21" s="142" customFormat="1" ht="17.25" customHeight="1">
      <c r="A33" s="253"/>
      <c r="B33" s="241"/>
      <c r="C33" s="143" t="s">
        <v>36</v>
      </c>
      <c r="D33" s="143"/>
      <c r="E33" s="143"/>
      <c r="F33" s="143"/>
      <c r="G33" s="143"/>
      <c r="H33" s="144">
        <v>19395.379999999997</v>
      </c>
      <c r="I33" s="144">
        <v>200</v>
      </c>
      <c r="J33" s="144">
        <v>1267.43</v>
      </c>
      <c r="K33" s="144">
        <v>7000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27862.809999999998</v>
      </c>
      <c r="U33" s="146"/>
    </row>
    <row r="34" spans="1:21" s="142" customFormat="1" ht="17.25" customHeight="1">
      <c r="A34" s="253"/>
      <c r="B34" s="241" t="s">
        <v>515</v>
      </c>
      <c r="C34" s="148" t="s">
        <v>38</v>
      </c>
      <c r="D34" s="149"/>
      <c r="E34" s="149"/>
      <c r="F34" s="149"/>
      <c r="G34" s="149"/>
      <c r="H34" s="144">
        <v>42226.339999999989</v>
      </c>
      <c r="I34" s="144">
        <v>-6473.9600000000046</v>
      </c>
      <c r="J34" s="144">
        <v>57103.859999999971</v>
      </c>
      <c r="K34" s="144">
        <v>31398.100000000006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124254.33999999997</v>
      </c>
      <c r="U34" s="146"/>
    </row>
    <row r="35" spans="1:21" s="142" customFormat="1" ht="17.25" customHeight="1">
      <c r="A35" s="253"/>
      <c r="B35" s="241"/>
      <c r="C35" s="149" t="s">
        <v>39</v>
      </c>
      <c r="D35" s="149"/>
      <c r="E35" s="149"/>
      <c r="F35" s="149"/>
      <c r="G35" s="149"/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53"/>
      <c r="B36" s="168" t="s">
        <v>516</v>
      </c>
      <c r="C36" s="143" t="s">
        <v>40</v>
      </c>
      <c r="D36" s="143"/>
      <c r="E36" s="143"/>
      <c r="F36" s="143"/>
      <c r="G36" s="143"/>
      <c r="H36" s="144">
        <v>8315.9</v>
      </c>
      <c r="I36" s="144">
        <v>5547.9400000000005</v>
      </c>
      <c r="J36" s="144">
        <v>2844.5299999999997</v>
      </c>
      <c r="K36" s="144">
        <v>120984.55999999998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137692.93</v>
      </c>
      <c r="U36" s="146"/>
    </row>
    <row r="37" spans="1:21" s="142" customFormat="1" ht="17.25" customHeight="1">
      <c r="A37" s="253"/>
      <c r="B37" s="168" t="s">
        <v>517</v>
      </c>
      <c r="C37" s="143" t="s">
        <v>42</v>
      </c>
      <c r="D37" s="143"/>
      <c r="E37" s="143"/>
      <c r="F37" s="143"/>
      <c r="G37" s="143"/>
      <c r="H37" s="144">
        <v>123790.45</v>
      </c>
      <c r="I37" s="144">
        <v>87317.5</v>
      </c>
      <c r="J37" s="144">
        <v>658470.54</v>
      </c>
      <c r="K37" s="144">
        <v>31320.960000000003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900899.45</v>
      </c>
      <c r="U37" s="146"/>
    </row>
    <row r="38" spans="1:21" s="142" customFormat="1" ht="17.25" customHeight="1">
      <c r="A38" s="253"/>
      <c r="B38" s="241" t="s">
        <v>518</v>
      </c>
      <c r="C38" s="143" t="s">
        <v>43</v>
      </c>
      <c r="D38" s="143"/>
      <c r="E38" s="143"/>
      <c r="F38" s="143"/>
      <c r="G38" s="143"/>
      <c r="H38" s="144">
        <v>0</v>
      </c>
      <c r="I38" s="144">
        <v>0</v>
      </c>
      <c r="J38" s="144">
        <v>0</v>
      </c>
      <c r="K38" s="144">
        <v>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53"/>
      <c r="B39" s="241"/>
      <c r="C39" s="143" t="s">
        <v>44</v>
      </c>
      <c r="D39" s="143"/>
      <c r="E39" s="143"/>
      <c r="F39" s="143"/>
      <c r="G39" s="143"/>
      <c r="H39" s="144">
        <v>4130.1100000000006</v>
      </c>
      <c r="I39" s="144">
        <v>1618.65</v>
      </c>
      <c r="J39" s="144">
        <v>11.81</v>
      </c>
      <c r="K39" s="144">
        <v>-9770.56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-4009.9899999999989</v>
      </c>
      <c r="U39" s="146"/>
    </row>
    <row r="40" spans="1:21" s="142" customFormat="1" ht="17.25" customHeight="1">
      <c r="A40" s="253"/>
      <c r="B40" s="168" t="s">
        <v>519</v>
      </c>
      <c r="C40" s="143" t="s">
        <v>46</v>
      </c>
      <c r="D40" s="143"/>
      <c r="E40" s="143"/>
      <c r="F40" s="143"/>
      <c r="G40" s="143"/>
      <c r="H40" s="144">
        <v>15947.81</v>
      </c>
      <c r="I40" s="144">
        <v>-16000</v>
      </c>
      <c r="J40" s="144">
        <v>27092.1</v>
      </c>
      <c r="K40" s="144">
        <v>20964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48003.909999999996</v>
      </c>
      <c r="U40" s="146"/>
    </row>
    <row r="41" spans="1:21" s="142" customFormat="1" ht="17.25" customHeight="1">
      <c r="A41" s="242" t="s">
        <v>520</v>
      </c>
      <c r="B41" s="169" t="s">
        <v>521</v>
      </c>
      <c r="C41" s="143" t="s">
        <v>431</v>
      </c>
      <c r="D41" s="143"/>
      <c r="E41" s="143"/>
      <c r="F41" s="143"/>
      <c r="G41" s="143"/>
      <c r="H41" s="144">
        <v>15289.02</v>
      </c>
      <c r="I41" s="144">
        <v>654.19000000000005</v>
      </c>
      <c r="J41" s="144">
        <v>1248.1500000000001</v>
      </c>
      <c r="K41" s="144">
        <v>472894.58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490085.94</v>
      </c>
      <c r="U41" s="146"/>
    </row>
    <row r="42" spans="1:21" s="142" customFormat="1" ht="17.25" customHeight="1">
      <c r="A42" s="242"/>
      <c r="B42" s="168" t="s">
        <v>522</v>
      </c>
      <c r="C42" s="150" t="s">
        <v>432</v>
      </c>
      <c r="D42" s="153"/>
      <c r="E42" s="153"/>
      <c r="F42" s="153"/>
      <c r="G42" s="153"/>
      <c r="H42" s="144">
        <v>29200.940000000002</v>
      </c>
      <c r="I42" s="144">
        <v>16452.2</v>
      </c>
      <c r="J42" s="144">
        <v>47403.040000000008</v>
      </c>
      <c r="K42" s="144">
        <v>2162.65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95218.83</v>
      </c>
      <c r="U42" s="146"/>
    </row>
    <row r="43" spans="1:21" s="142" customFormat="1" ht="17.25" customHeight="1">
      <c r="A43" s="242"/>
      <c r="B43" s="168" t="s">
        <v>523</v>
      </c>
      <c r="C43" s="150" t="s">
        <v>48</v>
      </c>
      <c r="D43" s="153"/>
      <c r="E43" s="153"/>
      <c r="F43" s="153"/>
      <c r="G43" s="153"/>
      <c r="H43" s="144">
        <v>10275</v>
      </c>
      <c r="I43" s="144">
        <v>194167.23</v>
      </c>
      <c r="J43" s="144">
        <v>183755.21000000002</v>
      </c>
      <c r="K43" s="144">
        <v>1888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390085.44000000006</v>
      </c>
      <c r="U43" s="146"/>
    </row>
    <row r="44" spans="1:21" s="142" customFormat="1" ht="17.25" customHeight="1">
      <c r="A44" s="242"/>
      <c r="B44" s="241" t="s">
        <v>524</v>
      </c>
      <c r="C44" s="150" t="s">
        <v>50</v>
      </c>
      <c r="D44" s="153"/>
      <c r="E44" s="153"/>
      <c r="F44" s="153"/>
      <c r="G44" s="153"/>
      <c r="H44" s="144">
        <v>0</v>
      </c>
      <c r="I44" s="144">
        <v>0</v>
      </c>
      <c r="J44" s="144">
        <v>0</v>
      </c>
      <c r="K44" s="144">
        <v>665935.43000000005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665935.43000000005</v>
      </c>
      <c r="U44" s="146"/>
    </row>
    <row r="45" spans="1:21" s="142" customFormat="1" ht="17.25" customHeight="1">
      <c r="A45" s="242"/>
      <c r="B45" s="241"/>
      <c r="C45" s="150" t="s">
        <v>433</v>
      </c>
      <c r="D45" s="153"/>
      <c r="E45" s="153"/>
      <c r="F45" s="153"/>
      <c r="G45" s="153"/>
      <c r="H45" s="144">
        <v>0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42"/>
      <c r="B46" s="168" t="s">
        <v>525</v>
      </c>
      <c r="C46" s="150" t="s">
        <v>52</v>
      </c>
      <c r="D46" s="153"/>
      <c r="E46" s="153"/>
      <c r="F46" s="153"/>
      <c r="G46" s="153"/>
      <c r="H46" s="144">
        <v>111586.85000000008</v>
      </c>
      <c r="I46" s="144">
        <v>172257.49999999985</v>
      </c>
      <c r="J46" s="144">
        <v>132690.02999999997</v>
      </c>
      <c r="K46" s="144">
        <v>1366482.5899999992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1783016.969999999</v>
      </c>
      <c r="U46" s="146"/>
    </row>
    <row r="47" spans="1:21" s="142" customFormat="1" ht="17.25" customHeight="1">
      <c r="A47" s="242"/>
      <c r="B47" s="168" t="s">
        <v>526</v>
      </c>
      <c r="C47" s="150" t="s">
        <v>53</v>
      </c>
      <c r="D47" s="153"/>
      <c r="E47" s="153"/>
      <c r="F47" s="153"/>
      <c r="G47" s="153"/>
      <c r="H47" s="144">
        <v>243555.28000000003</v>
      </c>
      <c r="I47" s="144">
        <v>247199.83000000002</v>
      </c>
      <c r="J47" s="144">
        <v>170951.57</v>
      </c>
      <c r="K47" s="144">
        <v>178625.41999999998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840332.10000000009</v>
      </c>
      <c r="U47" s="146"/>
    </row>
    <row r="48" spans="1:21" s="142" customFormat="1" ht="17.25" customHeight="1">
      <c r="A48" s="242"/>
      <c r="B48" s="168" t="s">
        <v>527</v>
      </c>
      <c r="C48" s="153" t="s">
        <v>55</v>
      </c>
      <c r="D48" s="153"/>
      <c r="E48" s="153"/>
      <c r="F48" s="153"/>
      <c r="G48" s="153"/>
      <c r="H48" s="144">
        <v>191215.93000000002</v>
      </c>
      <c r="I48" s="144">
        <v>202165.95</v>
      </c>
      <c r="J48" s="144">
        <v>216917.70000000004</v>
      </c>
      <c r="K48" s="144">
        <v>23160</v>
      </c>
      <c r="L48" s="144">
        <v>0</v>
      </c>
      <c r="M48" s="144">
        <v>0</v>
      </c>
      <c r="N48" s="144">
        <v>0</v>
      </c>
      <c r="O48" s="144">
        <v>0</v>
      </c>
      <c r="P48" s="144">
        <v>0</v>
      </c>
      <c r="Q48" s="144">
        <v>0</v>
      </c>
      <c r="R48" s="144">
        <v>0</v>
      </c>
      <c r="S48" s="144">
        <v>0</v>
      </c>
      <c r="T48" s="145">
        <f t="shared" si="0"/>
        <v>633459.58000000007</v>
      </c>
      <c r="U48" s="146"/>
    </row>
    <row r="49" spans="1:21" s="142" customFormat="1" ht="17.25" customHeight="1">
      <c r="A49" s="255" t="s">
        <v>528</v>
      </c>
      <c r="B49" s="244" t="s">
        <v>529</v>
      </c>
      <c r="C49" s="152" t="s">
        <v>56</v>
      </c>
      <c r="D49" s="164"/>
      <c r="E49" s="164"/>
      <c r="F49" s="164"/>
      <c r="G49" s="164"/>
      <c r="H49" s="144">
        <v>1660.6799999998314</v>
      </c>
      <c r="I49" s="144">
        <v>30565.519999999997</v>
      </c>
      <c r="J49" s="144">
        <v>10138.17</v>
      </c>
      <c r="K49" s="144">
        <v>2764.98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45129.349999999831</v>
      </c>
      <c r="U49" s="146"/>
    </row>
    <row r="50" spans="1:21" s="142" customFormat="1" ht="17.25" customHeight="1">
      <c r="A50" s="255"/>
      <c r="B50" s="244"/>
      <c r="C50" s="150" t="s">
        <v>57</v>
      </c>
      <c r="D50" s="153"/>
      <c r="E50" s="153"/>
      <c r="F50" s="153"/>
      <c r="G50" s="153"/>
      <c r="H50" s="144">
        <v>0</v>
      </c>
      <c r="I50" s="144">
        <v>0</v>
      </c>
      <c r="J50" s="144">
        <v>0</v>
      </c>
      <c r="K50" s="144">
        <v>0</v>
      </c>
      <c r="L50" s="144">
        <v>0</v>
      </c>
      <c r="M50" s="144">
        <v>0</v>
      </c>
      <c r="N50" s="144">
        <v>0</v>
      </c>
      <c r="O50" s="144">
        <v>0</v>
      </c>
      <c r="P50" s="144">
        <v>0</v>
      </c>
      <c r="Q50" s="144">
        <v>0</v>
      </c>
      <c r="R50" s="144">
        <v>0</v>
      </c>
      <c r="S50" s="144">
        <v>0</v>
      </c>
      <c r="T50" s="145">
        <f t="shared" si="0"/>
        <v>0</v>
      </c>
      <c r="U50" s="146"/>
    </row>
    <row r="51" spans="1:21" s="142" customFormat="1" ht="17.25" customHeight="1">
      <c r="A51" s="255"/>
      <c r="B51" s="244"/>
      <c r="C51" s="153" t="s">
        <v>434</v>
      </c>
      <c r="D51" s="153"/>
      <c r="E51" s="153"/>
      <c r="F51" s="153"/>
      <c r="G51" s="153"/>
      <c r="H51" s="144">
        <v>0</v>
      </c>
      <c r="I51" s="144">
        <v>0</v>
      </c>
      <c r="J51" s="144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55"/>
      <c r="B52" s="241" t="s">
        <v>530</v>
      </c>
      <c r="C52" s="150" t="s">
        <v>59</v>
      </c>
      <c r="D52" s="153"/>
      <c r="E52" s="153"/>
      <c r="F52" s="153"/>
      <c r="G52" s="153"/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55"/>
      <c r="B53" s="241"/>
      <c r="C53" s="151" t="s">
        <v>60</v>
      </c>
      <c r="D53" s="153"/>
      <c r="E53" s="153"/>
      <c r="F53" s="153"/>
      <c r="G53" s="153"/>
      <c r="H53" s="144">
        <v>7087.74</v>
      </c>
      <c r="I53" s="144">
        <v>0</v>
      </c>
      <c r="J53" s="144">
        <v>8000</v>
      </c>
      <c r="K53" s="144">
        <v>43524.14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58611.88</v>
      </c>
      <c r="U53" s="146"/>
    </row>
    <row r="54" spans="1:21" s="142" customFormat="1" ht="17.25" customHeight="1">
      <c r="A54" s="255"/>
      <c r="B54" s="241"/>
      <c r="C54" s="150" t="s">
        <v>435</v>
      </c>
      <c r="D54" s="153"/>
      <c r="E54" s="153"/>
      <c r="F54" s="153"/>
      <c r="G54" s="153"/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55"/>
      <c r="B55" s="170" t="s">
        <v>531</v>
      </c>
      <c r="C55" s="150" t="s">
        <v>62</v>
      </c>
      <c r="D55" s="153"/>
      <c r="E55" s="153"/>
      <c r="F55" s="153"/>
      <c r="G55" s="153"/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55"/>
      <c r="B56" s="170" t="s">
        <v>532</v>
      </c>
      <c r="C56" s="153" t="s">
        <v>63</v>
      </c>
      <c r="D56" s="153"/>
      <c r="E56" s="153"/>
      <c r="F56" s="153"/>
      <c r="G56" s="153"/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56" t="s">
        <v>533</v>
      </c>
      <c r="B57" s="168" t="s">
        <v>534</v>
      </c>
      <c r="C57" s="150" t="s">
        <v>66</v>
      </c>
      <c r="D57" s="153"/>
      <c r="E57" s="153"/>
      <c r="F57" s="153"/>
      <c r="G57" s="153"/>
      <c r="H57" s="144">
        <v>931</v>
      </c>
      <c r="I57" s="144">
        <v>0</v>
      </c>
      <c r="J57" s="144">
        <v>0</v>
      </c>
      <c r="K57" s="144">
        <v>42240.04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43171.040000000001</v>
      </c>
      <c r="U57" s="146"/>
    </row>
    <row r="58" spans="1:21" s="142" customFormat="1" ht="17.25" customHeight="1">
      <c r="A58" s="256"/>
      <c r="B58" s="170" t="s">
        <v>535</v>
      </c>
      <c r="C58" s="150" t="s">
        <v>67</v>
      </c>
      <c r="D58" s="153"/>
      <c r="E58" s="153"/>
      <c r="F58" s="153"/>
      <c r="G58" s="153"/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56"/>
      <c r="B59" s="244" t="s">
        <v>536</v>
      </c>
      <c r="C59" s="151" t="s">
        <v>68</v>
      </c>
      <c r="D59" s="153"/>
      <c r="E59" s="153"/>
      <c r="F59" s="153"/>
      <c r="G59" s="153"/>
      <c r="H59" s="144">
        <v>0</v>
      </c>
      <c r="I59" s="144">
        <v>0</v>
      </c>
      <c r="J59" s="144">
        <v>0</v>
      </c>
      <c r="K59" s="144">
        <v>0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56"/>
      <c r="B60" s="244"/>
      <c r="C60" s="150" t="s">
        <v>436</v>
      </c>
      <c r="D60" s="153"/>
      <c r="E60" s="153"/>
      <c r="F60" s="153"/>
      <c r="G60" s="153"/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56"/>
      <c r="B61" s="170" t="s">
        <v>537</v>
      </c>
      <c r="C61" s="150" t="s">
        <v>69</v>
      </c>
      <c r="D61" s="153"/>
      <c r="E61" s="153"/>
      <c r="F61" s="153"/>
      <c r="G61" s="153"/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56"/>
      <c r="B62" s="168" t="s">
        <v>538</v>
      </c>
      <c r="C62" s="150" t="s">
        <v>71</v>
      </c>
      <c r="D62" s="153"/>
      <c r="E62" s="153"/>
      <c r="F62" s="153"/>
      <c r="G62" s="153"/>
      <c r="H62" s="144">
        <v>0</v>
      </c>
      <c r="I62" s="144">
        <v>0</v>
      </c>
      <c r="J62" s="144">
        <v>0</v>
      </c>
      <c r="K62" s="144">
        <v>0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57" t="s">
        <v>539</v>
      </c>
      <c r="B63" s="169" t="s">
        <v>540</v>
      </c>
      <c r="C63" s="150" t="s">
        <v>74</v>
      </c>
      <c r="D63" s="153"/>
      <c r="E63" s="153"/>
      <c r="F63" s="153"/>
      <c r="G63" s="153"/>
      <c r="H63" s="144">
        <v>0</v>
      </c>
      <c r="I63" s="144">
        <v>0</v>
      </c>
      <c r="J63" s="144">
        <v>0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0</v>
      </c>
      <c r="U63" s="146"/>
    </row>
    <row r="64" spans="1:21" s="142" customFormat="1" ht="17.25" customHeight="1">
      <c r="A64" s="257"/>
      <c r="B64" s="169" t="s">
        <v>541</v>
      </c>
      <c r="C64" s="150" t="s">
        <v>75</v>
      </c>
      <c r="D64" s="153"/>
      <c r="E64" s="153"/>
      <c r="F64" s="153"/>
      <c r="G64" s="153"/>
      <c r="H64" s="144">
        <v>9061.7900000000009</v>
      </c>
      <c r="I64" s="144">
        <v>4234.87</v>
      </c>
      <c r="J64" s="144">
        <v>5552</v>
      </c>
      <c r="K64" s="144">
        <v>5441.63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24290.29</v>
      </c>
      <c r="U64" s="146"/>
    </row>
    <row r="65" spans="1:21" s="142" customFormat="1" ht="17.25" customHeight="1">
      <c r="A65" s="257"/>
      <c r="B65" s="169" t="s">
        <v>542</v>
      </c>
      <c r="C65" s="150" t="s">
        <v>76</v>
      </c>
      <c r="D65" s="153"/>
      <c r="E65" s="153"/>
      <c r="F65" s="153"/>
      <c r="G65" s="153"/>
      <c r="H65" s="144">
        <v>48388.12</v>
      </c>
      <c r="I65" s="144">
        <v>39286.33</v>
      </c>
      <c r="J65" s="144">
        <v>50170.760000000009</v>
      </c>
      <c r="K65" s="144">
        <v>161803.87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299649.08</v>
      </c>
      <c r="U65" s="146"/>
    </row>
    <row r="66" spans="1:21" s="142" customFormat="1" ht="17.25" customHeight="1">
      <c r="A66" s="257"/>
      <c r="B66" s="169" t="s">
        <v>543</v>
      </c>
      <c r="C66" s="153" t="s">
        <v>78</v>
      </c>
      <c r="D66" s="153"/>
      <c r="E66" s="153"/>
      <c r="F66" s="153"/>
      <c r="G66" s="153"/>
      <c r="H66" s="144">
        <v>0</v>
      </c>
      <c r="I66" s="144">
        <v>6017.7</v>
      </c>
      <c r="J66" s="144">
        <v>6025.29</v>
      </c>
      <c r="K66" s="144">
        <v>142697.47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154740.46</v>
      </c>
      <c r="U66" s="146"/>
    </row>
    <row r="67" spans="1:21" s="142" customFormat="1" ht="17.25" customHeight="1">
      <c r="A67" s="257"/>
      <c r="B67" s="169" t="s">
        <v>544</v>
      </c>
      <c r="C67" s="153" t="s">
        <v>79</v>
      </c>
      <c r="D67" s="153"/>
      <c r="E67" s="153"/>
      <c r="F67" s="153"/>
      <c r="G67" s="153"/>
      <c r="H67" s="144">
        <v>20523.690000000002</v>
      </c>
      <c r="I67" s="144">
        <v>16291.86</v>
      </c>
      <c r="J67" s="144">
        <v>21423.499999999996</v>
      </c>
      <c r="K67" s="144">
        <v>0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58239.05</v>
      </c>
      <c r="U67" s="146"/>
    </row>
    <row r="68" spans="1:21" s="142" customFormat="1" ht="17.25" customHeight="1">
      <c r="A68" s="257"/>
      <c r="B68" s="244" t="s">
        <v>545</v>
      </c>
      <c r="C68" s="150" t="s">
        <v>81</v>
      </c>
      <c r="D68" s="153"/>
      <c r="E68" s="153"/>
      <c r="F68" s="153"/>
      <c r="G68" s="153"/>
      <c r="H68" s="144">
        <v>0</v>
      </c>
      <c r="I68" s="144">
        <v>2060</v>
      </c>
      <c r="J68" s="144">
        <v>0</v>
      </c>
      <c r="K68" s="144">
        <v>534.79999999999995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2594.8000000000002</v>
      </c>
      <c r="U68" s="146"/>
    </row>
    <row r="69" spans="1:21" s="142" customFormat="1" ht="17.25" customHeight="1">
      <c r="A69" s="257"/>
      <c r="B69" s="244"/>
      <c r="C69" s="150" t="s">
        <v>82</v>
      </c>
      <c r="D69" s="153"/>
      <c r="E69" s="153"/>
      <c r="F69" s="153"/>
      <c r="G69" s="153"/>
      <c r="H69" s="144">
        <v>0</v>
      </c>
      <c r="I69" s="144">
        <v>0</v>
      </c>
      <c r="J69" s="144">
        <v>0</v>
      </c>
      <c r="K69" s="144">
        <v>181651.38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181651.38</v>
      </c>
      <c r="U69" s="146"/>
    </row>
    <row r="70" spans="1:21" s="142" customFormat="1" ht="17.25" customHeight="1">
      <c r="A70" s="257"/>
      <c r="B70" s="170" t="s">
        <v>546</v>
      </c>
      <c r="C70" s="150" t="s">
        <v>84</v>
      </c>
      <c r="D70" s="153"/>
      <c r="E70" s="153"/>
      <c r="F70" s="153"/>
      <c r="G70" s="153"/>
      <c r="H70" s="144">
        <v>2177.1799999999998</v>
      </c>
      <c r="I70" s="144">
        <v>13726.820000000002</v>
      </c>
      <c r="J70" s="144">
        <v>11876.409999999998</v>
      </c>
      <c r="K70" s="144">
        <v>5891.71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33672.120000000003</v>
      </c>
      <c r="U70" s="146"/>
    </row>
    <row r="71" spans="1:21" s="142" customFormat="1" ht="17.25" customHeight="1">
      <c r="A71" s="257"/>
      <c r="B71" s="170" t="s">
        <v>547</v>
      </c>
      <c r="C71" s="153" t="s">
        <v>85</v>
      </c>
      <c r="D71" s="153"/>
      <c r="E71" s="153"/>
      <c r="F71" s="153"/>
      <c r="G71" s="153"/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57"/>
      <c r="B72" s="170" t="s">
        <v>548</v>
      </c>
      <c r="C72" s="150" t="s">
        <v>86</v>
      </c>
      <c r="D72" s="153"/>
      <c r="E72" s="153"/>
      <c r="F72" s="153"/>
      <c r="G72" s="153"/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57"/>
      <c r="B73" s="244" t="s">
        <v>549</v>
      </c>
      <c r="C73" s="150" t="s">
        <v>88</v>
      </c>
      <c r="D73" s="153"/>
      <c r="E73" s="153"/>
      <c r="F73" s="153"/>
      <c r="G73" s="153"/>
      <c r="H73" s="144">
        <v>0</v>
      </c>
      <c r="I73" s="144">
        <v>0</v>
      </c>
      <c r="J73" s="144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57"/>
      <c r="B74" s="244"/>
      <c r="C74" s="153" t="s">
        <v>89</v>
      </c>
      <c r="D74" s="153"/>
      <c r="E74" s="153"/>
      <c r="F74" s="153"/>
      <c r="G74" s="153"/>
      <c r="H74" s="144">
        <v>0</v>
      </c>
      <c r="I74" s="144">
        <v>0</v>
      </c>
      <c r="J74" s="144">
        <v>0</v>
      </c>
      <c r="K74" s="144">
        <v>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57"/>
      <c r="B75" s="170" t="s">
        <v>550</v>
      </c>
      <c r="C75" s="150" t="s">
        <v>91</v>
      </c>
      <c r="D75" s="153"/>
      <c r="E75" s="153"/>
      <c r="F75" s="153"/>
      <c r="G75" s="153"/>
      <c r="H75" s="144">
        <v>0</v>
      </c>
      <c r="I75" s="144">
        <v>0</v>
      </c>
      <c r="J75" s="144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45" t="s">
        <v>551</v>
      </c>
      <c r="B76" s="168" t="s">
        <v>552</v>
      </c>
      <c r="C76" s="150" t="s">
        <v>93</v>
      </c>
      <c r="D76" s="153"/>
      <c r="E76" s="153"/>
      <c r="F76" s="153"/>
      <c r="G76" s="153"/>
      <c r="H76" s="144">
        <v>5361.33</v>
      </c>
      <c r="I76" s="144">
        <v>6640</v>
      </c>
      <c r="J76" s="144">
        <v>336654.63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348655.96</v>
      </c>
      <c r="U76" s="146"/>
    </row>
    <row r="77" spans="1:21" s="142" customFormat="1" ht="17.25" customHeight="1">
      <c r="A77" s="245"/>
      <c r="B77" s="241" t="s">
        <v>553</v>
      </c>
      <c r="C77" s="151" t="s">
        <v>95</v>
      </c>
      <c r="D77" s="153"/>
      <c r="E77" s="153"/>
      <c r="F77" s="153"/>
      <c r="G77" s="153"/>
      <c r="H77" s="144">
        <v>0</v>
      </c>
      <c r="I77" s="144">
        <v>62199.72</v>
      </c>
      <c r="J77" s="144">
        <v>118496.36</v>
      </c>
      <c r="K77" s="144">
        <v>197409.51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378105.59</v>
      </c>
      <c r="U77" s="146"/>
    </row>
    <row r="78" spans="1:21" s="142" customFormat="1" ht="17.25" customHeight="1">
      <c r="A78" s="245"/>
      <c r="B78" s="241"/>
      <c r="C78" s="153" t="s">
        <v>96</v>
      </c>
      <c r="D78" s="153"/>
      <c r="E78" s="153"/>
      <c r="F78" s="153"/>
      <c r="G78" s="153"/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45"/>
      <c r="B79" s="168" t="s">
        <v>554</v>
      </c>
      <c r="C79" s="153" t="s">
        <v>97</v>
      </c>
      <c r="D79" s="153"/>
      <c r="E79" s="153"/>
      <c r="F79" s="153"/>
      <c r="G79" s="153"/>
      <c r="H79" s="144">
        <v>19989.009999999998</v>
      </c>
      <c r="I79" s="144">
        <v>-19996</v>
      </c>
      <c r="J79" s="144">
        <v>0</v>
      </c>
      <c r="K79" s="144">
        <v>195017.25</v>
      </c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195010.26</v>
      </c>
      <c r="U79" s="146"/>
    </row>
    <row r="80" spans="1:21" s="142" customFormat="1" ht="17.25" customHeight="1">
      <c r="A80" s="246" t="s">
        <v>555</v>
      </c>
      <c r="B80" s="168" t="s">
        <v>556</v>
      </c>
      <c r="C80" s="150" t="s">
        <v>100</v>
      </c>
      <c r="D80" s="153"/>
      <c r="E80" s="153"/>
      <c r="F80" s="153"/>
      <c r="G80" s="153"/>
      <c r="H80" s="144">
        <v>602.4</v>
      </c>
      <c r="I80" s="144">
        <v>1278.5099999999998</v>
      </c>
      <c r="J80" s="144">
        <v>10654.56</v>
      </c>
      <c r="K80" s="144">
        <v>106359.01000000001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118894.48000000001</v>
      </c>
      <c r="U80" s="146"/>
    </row>
    <row r="81" spans="1:28" s="142" customFormat="1" ht="17.25" customHeight="1">
      <c r="A81" s="246"/>
      <c r="B81" s="168" t="s">
        <v>557</v>
      </c>
      <c r="C81" s="150" t="s">
        <v>101</v>
      </c>
      <c r="D81" s="143"/>
      <c r="E81" s="143"/>
      <c r="F81" s="143"/>
      <c r="G81" s="143"/>
      <c r="H81" s="144">
        <v>876.99</v>
      </c>
      <c r="I81" s="144">
        <v>-10539.490000000002</v>
      </c>
      <c r="J81" s="144">
        <v>3314.79</v>
      </c>
      <c r="K81" s="144">
        <v>4247.33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-2100.3800000000019</v>
      </c>
      <c r="U81" s="146"/>
    </row>
    <row r="82" spans="1:28" s="142" customFormat="1" ht="17.25" customHeight="1">
      <c r="A82" s="246"/>
      <c r="B82" s="241" t="s">
        <v>558</v>
      </c>
      <c r="C82" s="150" t="s">
        <v>103</v>
      </c>
      <c r="D82" s="143"/>
      <c r="E82" s="143"/>
      <c r="F82" s="143"/>
      <c r="G82" s="143"/>
      <c r="H82" s="144">
        <v>6154.55</v>
      </c>
      <c r="I82" s="144">
        <v>10106.36</v>
      </c>
      <c r="J82" s="144">
        <v>4752.4799999999996</v>
      </c>
      <c r="K82" s="144">
        <v>48600</v>
      </c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69613.39</v>
      </c>
      <c r="U82" s="146"/>
    </row>
    <row r="83" spans="1:28" s="142" customFormat="1" ht="17.25" customHeight="1">
      <c r="A83" s="246"/>
      <c r="B83" s="241"/>
      <c r="C83" s="150" t="s">
        <v>104</v>
      </c>
      <c r="D83" s="153"/>
      <c r="E83" s="153"/>
      <c r="F83" s="153"/>
      <c r="G83" s="153"/>
      <c r="H83" s="144">
        <v>10300</v>
      </c>
      <c r="I83" s="144">
        <v>1690</v>
      </c>
      <c r="J83" s="144">
        <v>3909.91</v>
      </c>
      <c r="K83" s="144">
        <v>1134240.26</v>
      </c>
      <c r="L83" s="144">
        <v>0</v>
      </c>
      <c r="M83" s="144">
        <v>0</v>
      </c>
      <c r="N83" s="144">
        <v>0</v>
      </c>
      <c r="O83" s="144">
        <v>0</v>
      </c>
      <c r="P83" s="144">
        <v>0</v>
      </c>
      <c r="Q83" s="144">
        <v>0</v>
      </c>
      <c r="R83" s="144">
        <v>0</v>
      </c>
      <c r="S83" s="144">
        <v>0</v>
      </c>
      <c r="T83" s="145">
        <f t="shared" si="1"/>
        <v>1150140.17</v>
      </c>
      <c r="U83" s="146"/>
    </row>
    <row r="84" spans="1:28" s="142" customFormat="1" ht="17.25" customHeight="1">
      <c r="A84" s="246"/>
      <c r="B84" s="241"/>
      <c r="C84" s="150" t="s">
        <v>105</v>
      </c>
      <c r="D84" s="153"/>
      <c r="E84" s="153"/>
      <c r="F84" s="153"/>
      <c r="G84" s="153"/>
      <c r="H84" s="144">
        <v>0</v>
      </c>
      <c r="I84" s="144">
        <v>0</v>
      </c>
      <c r="J84" s="144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46"/>
      <c r="B85" s="168" t="s">
        <v>559</v>
      </c>
      <c r="C85" s="150" t="s">
        <v>107</v>
      </c>
      <c r="D85" s="153"/>
      <c r="E85" s="153"/>
      <c r="F85" s="153"/>
      <c r="G85" s="153"/>
      <c r="H85" s="144">
        <v>0</v>
      </c>
      <c r="I85" s="144">
        <v>0</v>
      </c>
      <c r="J85" s="144">
        <v>13960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13960</v>
      </c>
      <c r="U85" s="146"/>
    </row>
    <row r="86" spans="1:28" s="142" customFormat="1" ht="17.25" customHeight="1">
      <c r="A86" s="243" t="s">
        <v>560</v>
      </c>
      <c r="B86" s="168" t="s">
        <v>561</v>
      </c>
      <c r="C86" s="152" t="s">
        <v>569</v>
      </c>
      <c r="D86" s="153"/>
      <c r="E86" s="153"/>
      <c r="F86" s="153"/>
      <c r="G86" s="153"/>
      <c r="H86" s="144">
        <v>0</v>
      </c>
      <c r="I86" s="144">
        <v>0</v>
      </c>
      <c r="J86" s="144">
        <v>0</v>
      </c>
      <c r="K86" s="144">
        <v>0</v>
      </c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43"/>
      <c r="B87" s="168" t="s">
        <v>562</v>
      </c>
      <c r="C87" s="150" t="s">
        <v>112</v>
      </c>
      <c r="D87" s="153"/>
      <c r="E87" s="153"/>
      <c r="F87" s="153"/>
      <c r="G87" s="153"/>
      <c r="H87" s="144">
        <v>0</v>
      </c>
      <c r="I87" s="144">
        <v>5660.38</v>
      </c>
      <c r="J87" s="144">
        <v>0</v>
      </c>
      <c r="K87" s="144">
        <v>0</v>
      </c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5660.38</v>
      </c>
      <c r="U87" s="146"/>
    </row>
    <row r="88" spans="1:28" s="142" customFormat="1" ht="17.25" customHeight="1">
      <c r="A88" s="243"/>
      <c r="B88" s="168" t="s">
        <v>563</v>
      </c>
      <c r="C88" s="150" t="s">
        <v>114</v>
      </c>
      <c r="D88" s="153"/>
      <c r="E88" s="153"/>
      <c r="F88" s="153"/>
      <c r="G88" s="153"/>
      <c r="H88" s="144">
        <v>0</v>
      </c>
      <c r="I88" s="144">
        <v>0</v>
      </c>
      <c r="J88" s="144">
        <v>3107.93</v>
      </c>
      <c r="K88" s="144">
        <v>0</v>
      </c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3107.93</v>
      </c>
      <c r="U88" s="146"/>
    </row>
    <row r="89" spans="1:28" s="142" customFormat="1" ht="17.25" customHeight="1">
      <c r="A89" s="243"/>
      <c r="B89" s="168" t="s">
        <v>564</v>
      </c>
      <c r="C89" s="143" t="s">
        <v>115</v>
      </c>
      <c r="D89" s="153"/>
      <c r="E89" s="153"/>
      <c r="F89" s="153"/>
      <c r="G89" s="153"/>
      <c r="H89" s="144">
        <v>242120.48</v>
      </c>
      <c r="I89" s="144">
        <v>-25614.82</v>
      </c>
      <c r="J89" s="144">
        <v>32527.120000000003</v>
      </c>
      <c r="K89" s="144">
        <v>0</v>
      </c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249032.78</v>
      </c>
      <c r="U89" s="146"/>
    </row>
    <row r="90" spans="1:28" s="142" customFormat="1" ht="17.25" customHeight="1">
      <c r="A90" s="258" t="s">
        <v>565</v>
      </c>
      <c r="B90" s="168" t="s">
        <v>566</v>
      </c>
      <c r="C90" s="143" t="s">
        <v>117</v>
      </c>
      <c r="D90" s="153"/>
      <c r="E90" s="153"/>
      <c r="F90" s="153"/>
      <c r="G90" s="153"/>
      <c r="H90" s="144">
        <v>0</v>
      </c>
      <c r="I90" s="144">
        <v>0</v>
      </c>
      <c r="J90" s="144">
        <v>0</v>
      </c>
      <c r="K90" s="144">
        <v>0</v>
      </c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58"/>
      <c r="B91" s="171" t="s">
        <v>567</v>
      </c>
      <c r="C91" s="154" t="s">
        <v>437</v>
      </c>
      <c r="D91" s="153"/>
      <c r="E91" s="153"/>
      <c r="F91" s="153"/>
      <c r="G91" s="153"/>
      <c r="H91" s="144">
        <v>3299715.0299999975</v>
      </c>
      <c r="I91" s="144">
        <v>2788447.090000004</v>
      </c>
      <c r="J91" s="144">
        <v>4081798.34</v>
      </c>
      <c r="K91" s="144">
        <v>7776341.3699999936</v>
      </c>
      <c r="L91" s="144"/>
      <c r="M91" s="144"/>
      <c r="N91" s="144"/>
      <c r="O91" s="144"/>
      <c r="P91" s="144"/>
      <c r="Q91" s="144"/>
      <c r="R91" s="144"/>
      <c r="S91" s="144"/>
      <c r="T91" s="145">
        <f t="shared" si="1"/>
        <v>17946301.829999994</v>
      </c>
      <c r="U91" s="146"/>
    </row>
    <row r="92" spans="1:28" s="142" customFormat="1" ht="17.25" customHeight="1">
      <c r="A92" s="258"/>
      <c r="B92" s="168" t="s">
        <v>568</v>
      </c>
      <c r="C92" s="150" t="s">
        <v>16</v>
      </c>
      <c r="D92" s="153"/>
      <c r="E92" s="153"/>
      <c r="F92" s="153"/>
      <c r="G92" s="153"/>
      <c r="H92" s="144">
        <v>120587.75</v>
      </c>
      <c r="I92" s="144">
        <v>190045.02</v>
      </c>
      <c r="J92" s="144">
        <v>148178.09</v>
      </c>
      <c r="K92" s="144">
        <v>244670.5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703481.36</v>
      </c>
      <c r="U92" s="146"/>
    </row>
    <row r="93" spans="1:28" s="155" customFormat="1" ht="15" customHeight="1">
      <c r="A93" s="254" t="s">
        <v>477</v>
      </c>
      <c r="B93" s="254"/>
      <c r="C93" s="254"/>
      <c r="D93" s="163"/>
      <c r="E93" s="163"/>
      <c r="F93" s="163"/>
      <c r="G93" s="163"/>
      <c r="H93" s="145">
        <f t="shared" ref="H93:S93" si="2">SUM(H6:H92)</f>
        <v>7769944.1099999966</v>
      </c>
      <c r="I93" s="145">
        <f t="shared" si="2"/>
        <v>7077134.0100000044</v>
      </c>
      <c r="J93" s="145">
        <v>9237487.9499999993</v>
      </c>
      <c r="K93" s="145">
        <v>15242894.549999991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>SUM(T6:T92)</f>
        <v>39327460.619999997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9" t="s">
        <v>478</v>
      </c>
      <c r="B94" s="260"/>
      <c r="C94" s="260"/>
      <c r="D94" s="261"/>
      <c r="E94" s="162"/>
      <c r="F94" s="162"/>
      <c r="G94" s="162"/>
      <c r="H94" s="144">
        <v>1519779.3100000008</v>
      </c>
      <c r="I94" s="144">
        <v>1297723.6300000004</v>
      </c>
      <c r="J94" s="144">
        <v>1841083.2749999976</v>
      </c>
      <c r="K94" s="144">
        <v>816668.96000000008</v>
      </c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ref="T94:T98" si="3">SUM(H94:S94)</f>
        <v>5475255.1749999989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9" t="s">
        <v>570</v>
      </c>
      <c r="B95" s="260"/>
      <c r="C95" s="260"/>
      <c r="D95" s="261"/>
      <c r="E95" s="162"/>
      <c r="F95" s="162"/>
      <c r="G95" s="162"/>
      <c r="H95" s="144">
        <v>1519779.3100000008</v>
      </c>
      <c r="I95" s="144">
        <v>1297723.6300000004</v>
      </c>
      <c r="J95" s="144">
        <v>1841083.2749999976</v>
      </c>
      <c r="K95" s="144">
        <v>181651.38</v>
      </c>
      <c r="L95" s="144">
        <f t="shared" ref="L95:S95" si="4">L94</f>
        <v>0</v>
      </c>
      <c r="M95" s="144">
        <f t="shared" si="4"/>
        <v>0</v>
      </c>
      <c r="N95" s="144">
        <f t="shared" si="4"/>
        <v>0</v>
      </c>
      <c r="O95" s="144">
        <f t="shared" si="4"/>
        <v>0</v>
      </c>
      <c r="P95" s="144">
        <f t="shared" si="4"/>
        <v>0</v>
      </c>
      <c r="Q95" s="144">
        <f t="shared" si="4"/>
        <v>0</v>
      </c>
      <c r="R95" s="144">
        <f t="shared" si="4"/>
        <v>0</v>
      </c>
      <c r="S95" s="144">
        <f t="shared" si="4"/>
        <v>0</v>
      </c>
      <c r="T95" s="145">
        <f t="shared" si="3"/>
        <v>4840237.5949999988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9" t="s">
        <v>479</v>
      </c>
      <c r="B96" s="260"/>
      <c r="C96" s="260"/>
      <c r="D96" s="261"/>
      <c r="E96" s="162"/>
      <c r="F96" s="162"/>
      <c r="G96" s="162"/>
      <c r="H96" s="144">
        <v>1411312.6099999989</v>
      </c>
      <c r="I96" s="144">
        <v>1248101.6099999973</v>
      </c>
      <c r="J96" s="144">
        <v>1281208.159999999</v>
      </c>
      <c r="K96" s="144"/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 t="shared" si="3"/>
        <v>3940622.3799999952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9" t="s">
        <v>480</v>
      </c>
      <c r="B97" s="260"/>
      <c r="C97" s="260"/>
      <c r="D97" s="261"/>
      <c r="E97" s="162"/>
      <c r="F97" s="162"/>
      <c r="G97" s="162"/>
      <c r="H97" s="144"/>
      <c r="I97" s="144"/>
      <c r="J97" s="144"/>
      <c r="K97" s="144">
        <v>9402237.3100000229</v>
      </c>
      <c r="L97" s="144"/>
      <c r="M97" s="144"/>
      <c r="N97" s="144"/>
      <c r="O97" s="144"/>
      <c r="P97" s="144"/>
      <c r="Q97" s="144"/>
      <c r="R97" s="144"/>
      <c r="S97" s="144"/>
      <c r="T97" s="145">
        <f t="shared" si="3"/>
        <v>9402237.3100000229</v>
      </c>
      <c r="U97" s="157"/>
    </row>
    <row r="98" spans="1:21" ht="15" customHeight="1">
      <c r="A98" s="259" t="s">
        <v>570</v>
      </c>
      <c r="B98" s="260"/>
      <c r="C98" s="260"/>
      <c r="D98" s="261"/>
      <c r="E98" s="162"/>
      <c r="F98" s="162"/>
      <c r="G98" s="162"/>
      <c r="H98" s="144">
        <v>3319072.8800000045</v>
      </c>
      <c r="I98" s="144">
        <v>3233585.1399999978</v>
      </c>
      <c r="J98" s="173">
        <v>4274113.2400000058</v>
      </c>
      <c r="K98" s="144">
        <v>0</v>
      </c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74">
        <f t="shared" si="3"/>
        <v>10826771.260000009</v>
      </c>
      <c r="U98" s="157"/>
    </row>
    <row r="99" spans="1:21">
      <c r="A99" s="259" t="s">
        <v>481</v>
      </c>
      <c r="B99" s="260"/>
      <c r="C99" s="260"/>
      <c r="D99" s="261"/>
      <c r="E99" s="159"/>
      <c r="F99" s="159"/>
      <c r="G99" s="159"/>
      <c r="H99" s="160">
        <f>H93-H94-H95-H96-H98</f>
        <v>-7.9162418842315674E-9</v>
      </c>
      <c r="I99" s="160">
        <f t="shared" ref="I99:S99" si="5">I93-I94-I95-I96-I98</f>
        <v>8.3819031715393066E-9</v>
      </c>
      <c r="J99" s="160">
        <f t="shared" si="5"/>
        <v>0</v>
      </c>
      <c r="K99" s="175"/>
      <c r="L99" s="175">
        <f t="shared" si="5"/>
        <v>0</v>
      </c>
      <c r="M99" s="175">
        <f t="shared" si="5"/>
        <v>0</v>
      </c>
      <c r="N99" s="175">
        <f t="shared" si="5"/>
        <v>0</v>
      </c>
      <c r="O99" s="175">
        <f t="shared" si="5"/>
        <v>0</v>
      </c>
      <c r="P99" s="175">
        <f t="shared" si="5"/>
        <v>0</v>
      </c>
      <c r="Q99" s="175">
        <f t="shared" si="5"/>
        <v>0</v>
      </c>
      <c r="R99" s="175">
        <f t="shared" si="5"/>
        <v>0</v>
      </c>
      <c r="S99" s="175">
        <f t="shared" si="5"/>
        <v>0</v>
      </c>
      <c r="T99" s="160">
        <f>T93-SUM(H93:S93)</f>
        <v>0</v>
      </c>
    </row>
    <row r="100" spans="1:21">
      <c r="A100" s="259" t="s">
        <v>239</v>
      </c>
      <c r="B100" s="260"/>
      <c r="C100" s="260"/>
      <c r="D100" s="261"/>
      <c r="K100" s="176">
        <v>5023988.2800000077</v>
      </c>
      <c r="L100" s="157"/>
      <c r="M100" s="157"/>
      <c r="N100" s="157"/>
      <c r="O100" s="157"/>
      <c r="P100" s="157"/>
      <c r="Q100" s="157"/>
      <c r="R100" s="157"/>
      <c r="S100" s="157"/>
    </row>
    <row r="101" spans="1:21">
      <c r="K101" s="172">
        <f>K100+K97+K94-K93</f>
        <v>3.9115548133850098E-8</v>
      </c>
    </row>
  </sheetData>
  <autoFilter ref="A5:AB97"/>
  <mergeCells count="42">
    <mergeCell ref="B38:B39"/>
    <mergeCell ref="A41:A48"/>
    <mergeCell ref="B44:B45"/>
    <mergeCell ref="B77:B78"/>
    <mergeCell ref="A1:N1"/>
    <mergeCell ref="A4:A5"/>
    <mergeCell ref="B4:B5"/>
    <mergeCell ref="C4:C5"/>
    <mergeCell ref="H4:S4"/>
    <mergeCell ref="T4:T5"/>
    <mergeCell ref="U4:U5"/>
    <mergeCell ref="A6:A27"/>
    <mergeCell ref="B6:B7"/>
    <mergeCell ref="F4:G4"/>
    <mergeCell ref="B10:B18"/>
    <mergeCell ref="B22:B26"/>
    <mergeCell ref="A95:D95"/>
    <mergeCell ref="D4:E4"/>
    <mergeCell ref="A93:C93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A28:A40"/>
    <mergeCell ref="B34:B35"/>
    <mergeCell ref="A80:A85"/>
    <mergeCell ref="B82:B84"/>
    <mergeCell ref="A86:A89"/>
    <mergeCell ref="A90:A92"/>
    <mergeCell ref="A94:D94"/>
    <mergeCell ref="A96:D96"/>
    <mergeCell ref="A97:D97"/>
    <mergeCell ref="A98:D98"/>
    <mergeCell ref="A99:D99"/>
    <mergeCell ref="A100:D100"/>
  </mergeCells>
  <phoneticPr fontId="11" type="noConversion"/>
  <conditionalFormatting sqref="U34:XFD34 D34:G34">
    <cfRule type="cellIs" dxfId="21" priority="3" stopIfTrue="1" operator="equal">
      <formula>"no"</formula>
    </cfRule>
  </conditionalFormatting>
  <conditionalFormatting sqref="A34:B34">
    <cfRule type="cellIs" dxfId="20" priority="2" stopIfTrue="1" operator="equal">
      <formula>"no"</formula>
    </cfRule>
  </conditionalFormatting>
  <conditionalFormatting sqref="C34">
    <cfRule type="cellIs" dxfId="1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制造费用明细表</vt:lpstr>
      <vt:lpstr>2019预算制造费用</vt:lpstr>
      <vt:lpstr>2018制造费用</vt:lpstr>
      <vt:lpstr>管理费用明细表</vt:lpstr>
      <vt:lpstr>总体费用</vt:lpstr>
      <vt:lpstr>2020实际制造费用</vt:lpstr>
      <vt:lpstr>2020实际管理费用</vt:lpstr>
      <vt:lpstr>2019预算管理费用</vt:lpstr>
      <vt:lpstr>2018管理费用</vt:lpstr>
      <vt:lpstr>营业费用明细表</vt:lpstr>
      <vt:lpstr>2020实际营业费用</vt:lpstr>
      <vt:lpstr>2019预算营业费用</vt:lpstr>
      <vt:lpstr>2018营业费用</vt:lpstr>
      <vt:lpstr>研发费用明细表 </vt:lpstr>
      <vt:lpstr>2020实际研发费用</vt:lpstr>
      <vt:lpstr>2019预算研发费用 </vt:lpstr>
      <vt:lpstr>2018研发费用 </vt:lpstr>
      <vt:lpstr>财务费用明细表</vt:lpstr>
      <vt:lpstr>2020实际财务费用</vt:lpstr>
      <vt:lpstr>2019预算财务费用 </vt:lpstr>
      <vt:lpstr>2018财务费用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余巧华</cp:lastModifiedBy>
  <dcterms:created xsi:type="dcterms:W3CDTF">2015-05-04T10:09:28Z</dcterms:created>
  <dcterms:modified xsi:type="dcterms:W3CDTF">2020-05-09T06:40:50Z</dcterms:modified>
</cp:coreProperties>
</file>